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35" documentId="8_{54E46664-6193-4E6E-B10B-34D6524B4FB7}" xr6:coauthVersionLast="47" xr6:coauthVersionMax="47" xr10:uidLastSave="{84BC3EBE-B73C-4D33-909A-F2F1D2DCB671}"/>
  <bookViews>
    <workbookView xWindow="-110" yWindow="-110" windowWidth="19420" windowHeight="10300" firstSheet="1" activeTab="5" xr2:uid="{AB8BBB87-294E-4412-BD1F-58D1248E3C3C}"/>
  </bookViews>
  <sheets>
    <sheet name="Title" sheetId="15" r:id="rId1"/>
    <sheet name="SAPR form p1" sheetId="2" r:id="rId2"/>
    <sheet name="SAPR form p2" sheetId="3" r:id="rId3"/>
    <sheet name="SAPR form p3" sheetId="6" r:id="rId4"/>
    <sheet name="Risk Assessment &amp; Intervention" sheetId="14" r:id="rId5"/>
    <sheet name="Data sheet" sheetId="1" r:id="rId6"/>
  </sheets>
  <definedNames>
    <definedName name="Conseq_Rating_Scale">'Data sheet'!$U$3:$U$7</definedName>
    <definedName name="ConseqCateg">'Risk Assessment &amp; Intervention'!$F$28:$L$28</definedName>
    <definedName name="Likelihood">'Data sheet'!$W$3:$W$7</definedName>
    <definedName name="Logos">INDEX('Data sheet'!$K$9:$K$12,MATCH('SAPR form p1'!$I$1,'Data sheet'!$J$9:$J$12,0))</definedName>
    <definedName name="_xlnm.Print_Area" localSheetId="1">'SAPR form p1'!$A$1:$L$40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A3" i="6"/>
  <c r="C3" i="3"/>
  <c r="A3" i="3"/>
  <c r="H35" i="2"/>
  <c r="G35" i="2"/>
  <c r="C36" i="2"/>
  <c r="L21" i="2"/>
  <c r="K35" i="2"/>
  <c r="J35" i="2"/>
  <c r="L23" i="2"/>
  <c r="L35" i="2" s="1"/>
  <c r="L22" i="2"/>
  <c r="J13" i="2"/>
  <c r="N13" i="2" s="1" a="1"/>
  <c r="N13" i="2" s="1"/>
  <c r="J12" i="2"/>
  <c r="N12" i="2" s="1" a="1"/>
  <c r="N12" i="2" s="1"/>
  <c r="J14" i="2"/>
  <c r="N14" i="2" s="1" a="1"/>
  <c r="N14" i="2" s="1"/>
  <c r="J15" i="2"/>
  <c r="N15" i="2" s="1" a="1"/>
  <c r="N15" i="2" s="1"/>
  <c r="J16" i="2"/>
  <c r="N16" i="2" s="1" a="1"/>
  <c r="N16" i="2" s="1"/>
  <c r="J17" i="2"/>
  <c r="N17" i="2" s="1" a="1"/>
  <c r="N17" i="2" s="1"/>
  <c r="K20" i="2" l="1"/>
  <c r="J20" i="2"/>
  <c r="I20" i="2"/>
  <c r="I35" i="2"/>
  <c r="H28" i="2"/>
  <c r="I28" i="2"/>
  <c r="J28" i="2"/>
  <c r="G28" i="2"/>
  <c r="E35" i="2"/>
  <c r="J29" i="2" l="1"/>
  <c r="L20" i="2"/>
  <c r="G3" i="3"/>
  <c r="B35" i="2"/>
  <c r="C35" i="2"/>
  <c r="A35" i="2"/>
  <c r="F3" i="3"/>
  <c r="E3" i="3"/>
  <c r="G3" i="6"/>
  <c r="F3" i="6"/>
  <c r="E3" i="6"/>
  <c r="H3" i="1" l="1" a="1"/>
  <c r="I3" i="1" l="1"/>
  <c r="H3" i="1"/>
  <c r="K3" i="1"/>
  <c r="J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<sst xmlns="http://schemas.openxmlformats.org/spreadsheetml/2006/main" count="457" uniqueCount="298">
  <si>
    <t>Comments for SMCs</t>
  </si>
  <si>
    <t xml:space="preserve">Structure name(s): </t>
  </si>
  <si>
    <t>Year constructed:</t>
  </si>
  <si>
    <t>Highway:</t>
  </si>
  <si>
    <t>RP:</t>
  </si>
  <si>
    <t>BSN:</t>
  </si>
  <si>
    <t>Network area:</t>
  </si>
  <si>
    <t>Owner:</t>
  </si>
  <si>
    <t>Vehicles per day:</t>
  </si>
  <si>
    <t>One Network Framework Classification:</t>
  </si>
  <si>
    <t>RCA:</t>
  </si>
  <si>
    <t>% heavy vehicles:</t>
  </si>
  <si>
    <t>Structure details:</t>
  </si>
  <si>
    <t>Structure type:</t>
  </si>
  <si>
    <t>Length:</t>
  </si>
  <si>
    <t>m</t>
  </si>
  <si>
    <t>No. of spans:</t>
  </si>
  <si>
    <t>Bridge Description</t>
  </si>
  <si>
    <t>Status quo assessment:</t>
  </si>
  <si>
    <t>Risk Assessment:</t>
  </si>
  <si>
    <t>Intervention Priority</t>
  </si>
  <si>
    <t>Problem description:</t>
  </si>
  <si>
    <t>Risk category</t>
  </si>
  <si>
    <t>Conseq.</t>
  </si>
  <si>
    <t>Likelihood</t>
  </si>
  <si>
    <t>Risk level</t>
  </si>
  <si>
    <t>Cost Deferral</t>
  </si>
  <si>
    <t>Resource Efficiency</t>
  </si>
  <si>
    <t>Level of Service</t>
  </si>
  <si>
    <t>Insignificant</t>
  </si>
  <si>
    <t>Rare</t>
  </si>
  <si>
    <t>Low</t>
  </si>
  <si>
    <t>N/A</t>
  </si>
  <si>
    <t xml:space="preserve">Cost Deferral and Resource Efficiency are to be assessed by comparing the status quo with a reactive or deferred response. Refer Rating Tables.
If Risk level is High/Critical, and/or Intervention Criteria High / Urgent, then a SAPR is required for Waka Kotahi technical review.
SAPRs are required irrespective of project value. SMCs are encouraged to cluster similar low value packages for efficiency. </t>
  </si>
  <si>
    <t>Health &amp; Safety</t>
  </si>
  <si>
    <t>Environment</t>
  </si>
  <si>
    <t>Consequences of not doing work:</t>
  </si>
  <si>
    <t>Legal</t>
  </si>
  <si>
    <t>Cost</t>
  </si>
  <si>
    <t>Reputation</t>
  </si>
  <si>
    <t>Option assessment:</t>
  </si>
  <si>
    <t>Residual Risk following Intervention:</t>
  </si>
  <si>
    <t>Brief details of option considered</t>
  </si>
  <si>
    <t>Recomm. Option?</t>
  </si>
  <si>
    <t>Life</t>
  </si>
  <si>
    <t>Effective?</t>
  </si>
  <si>
    <t>Status quo</t>
  </si>
  <si>
    <t>This option represents the current management of the defect, for the governing consequence category.</t>
  </si>
  <si>
    <t xml:space="preserve">
Do minimum:</t>
  </si>
  <si>
    <t>This option represents the do-minimum option for management of the defect, in the event that the recommended option is not funded.</t>
  </si>
  <si>
    <t>Option 1:</t>
  </si>
  <si>
    <t>Option 2:</t>
  </si>
  <si>
    <t>Funding Profile</t>
  </si>
  <si>
    <t>Category of design check:</t>
  </si>
  <si>
    <t xml:space="preserve">Total cost (cumulative) and Recommended Option cost shall match.
SAPR only needs to be resubmitted for technical approval where material changes in options or costs have occurred. </t>
  </si>
  <si>
    <t>Work category</t>
  </si>
  <si>
    <t>Professional Services</t>
  </si>
  <si>
    <t>Physical works</t>
  </si>
  <si>
    <t>(based on HSDG A2.2 for the purposes of design review - see HSDG A4.7)</t>
  </si>
  <si>
    <t>Total cost (per year)</t>
  </si>
  <si>
    <t>Total cost (cumulative)</t>
  </si>
  <si>
    <t>Document preparation</t>
  </si>
  <si>
    <t xml:space="preserve">Prepared by:
</t>
  </si>
  <si>
    <t>Individual name, consultancy</t>
  </si>
  <si>
    <t>Title:</t>
  </si>
  <si>
    <t>Business title (e.g. Bridge Engineer)</t>
  </si>
  <si>
    <t>Date:</t>
  </si>
  <si>
    <t>Approved by:</t>
  </si>
  <si>
    <t>Contract title (e.g. Team Leader)</t>
  </si>
  <si>
    <t>Summary</t>
  </si>
  <si>
    <t>Status quo assessment</t>
  </si>
  <si>
    <t>Recommended Option</t>
  </si>
  <si>
    <t>Highway</t>
  </si>
  <si>
    <t>RP</t>
  </si>
  <si>
    <t>BSN</t>
  </si>
  <si>
    <t>Network area</t>
  </si>
  <si>
    <t>Total Cost</t>
  </si>
  <si>
    <t>Risk Level</t>
  </si>
  <si>
    <t>Effectiveness</t>
  </si>
  <si>
    <t>Residual Risk</t>
  </si>
  <si>
    <t>Proposed works</t>
  </si>
  <si>
    <t>Document review</t>
  </si>
  <si>
    <t>Reviewed by:</t>
  </si>
  <si>
    <t>Outcome:</t>
  </si>
  <si>
    <t>Comments:</t>
  </si>
  <si>
    <r>
      <t xml:space="preserve">Structures annual plan request (SAPR) form </t>
    </r>
    <r>
      <rPr>
        <sz val="8"/>
        <rFont val="Arial"/>
        <family val="2"/>
      </rPr>
      <t>v1.4</t>
    </r>
  </si>
  <si>
    <t>Photos/plans</t>
  </si>
  <si>
    <t>(Insert general elevation photograph)</t>
  </si>
  <si>
    <t xml:space="preserve">Figure 1 - </t>
  </si>
  <si>
    <t>Bridge elevation</t>
  </si>
  <si>
    <t>(Insert general road level photograph)</t>
  </si>
  <si>
    <t xml:space="preserve">Figure 2 - </t>
  </si>
  <si>
    <t>View along carriageway</t>
  </si>
  <si>
    <t>(Insert defect detail photograph(s))</t>
  </si>
  <si>
    <t xml:space="preserve">Figure 3 - </t>
  </si>
  <si>
    <t xml:space="preserve">Figure 4 - </t>
  </si>
  <si>
    <t>Priority</t>
  </si>
  <si>
    <t>One Network Framework Classification</t>
  </si>
  <si>
    <t>Health and Safety</t>
  </si>
  <si>
    <t>Environmental</t>
  </si>
  <si>
    <t>Rating Scale</t>
  </si>
  <si>
    <t>Unlikely</t>
  </si>
  <si>
    <t>Possible</t>
  </si>
  <si>
    <t>Likely</t>
  </si>
  <si>
    <t>Almost Certain</t>
  </si>
  <si>
    <t>High Volume (GT1) Route</t>
  </si>
  <si>
    <t>National (GT2) or Regional (GT3) Route</t>
  </si>
  <si>
    <t>Arterial (GT4) (or lower)</t>
  </si>
  <si>
    <t>(Confidence &amp; trust)</t>
  </si>
  <si>
    <t>1 in 100 years</t>
  </si>
  <si>
    <t>1 in 30 years</t>
  </si>
  <si>
    <t>1 in 10 years</t>
  </si>
  <si>
    <t>1 in 5 years</t>
  </si>
  <si>
    <t>1 in 1 year</t>
  </si>
  <si>
    <t>Consequence</t>
  </si>
  <si>
    <t>Extreme</t>
  </si>
  <si>
    <t xml:space="preserve">Full severance
</t>
  </si>
  <si>
    <t>&gt;3 days</t>
  </si>
  <si>
    <t>&gt; 10 days</t>
  </si>
  <si>
    <t>&gt; 30 days</t>
  </si>
  <si>
    <t>Loss of life.
Permanent disability.
Multiple serious injuries</t>
  </si>
  <si>
    <t>Major permanent pollution or other environmental damage.</t>
  </si>
  <si>
    <t xml:space="preserve">Major permanent pollution or other environmental damage. </t>
  </si>
  <si>
    <t>High profile prosecution</t>
  </si>
  <si>
    <t>Negative financial impact of &gt; $10M</t>
  </si>
  <si>
    <t>Long-term damage to Waka Kotahi reputation at a global, national or regional level.
Sustained national and/or international print/social media coverage.
Breakdown in relationships with external groups resulting in public impasse.</t>
  </si>
  <si>
    <t>High</t>
  </si>
  <si>
    <t>Critical</t>
  </si>
  <si>
    <t>Open with delays or restrictions</t>
  </si>
  <si>
    <t>Severe</t>
  </si>
  <si>
    <t>Full severance</t>
  </si>
  <si>
    <t>0.5 – 3 days</t>
  </si>
  <si>
    <t>3 - 10 days</t>
  </si>
  <si>
    <t>10-30 days</t>
  </si>
  <si>
    <t>Serious injury with lost time &gt; 3 weeks.</t>
  </si>
  <si>
    <t>Significant pollution or other environmental damage with long term effects.</t>
  </si>
  <si>
    <t xml:space="preserve">Significant pollution or other environmental damage with long term effects. </t>
  </si>
  <si>
    <t>Any form of prosecution</t>
  </si>
  <si>
    <t>Negative financial impact of &gt; $1M</t>
  </si>
  <si>
    <t>Short-medium term damage to Waka Kotahi reputation at national level.
Sustained print/social media coverage (weeks).
Strained relationships with stakeholder/customer/community groups requiring independent arbitration.</t>
  </si>
  <si>
    <t>Medium</t>
  </si>
  <si>
    <t>Moderate</t>
  </si>
  <si>
    <t>0 – 3 days</t>
  </si>
  <si>
    <t>Injury with treatment and lost time between 1 day and 3 weeks.</t>
  </si>
  <si>
    <t>Pollution or other environmental damage at a local level with medium term effects.</t>
  </si>
  <si>
    <t xml:space="preserve">Pollution or other environmental damage at a local level with medium term effects. </t>
  </si>
  <si>
    <t>Breach with legal rebuke/abatement notice/restrictions.</t>
  </si>
  <si>
    <t>Negative financial impact of &gt; $0.25M – $1M</t>
  </si>
  <si>
    <t>Short-term damage to Waka Kotahi reputation at regional level.
Short term (days) print/social media coverage.
On-going relationship issues with stakeholder/ customer/community groups.</t>
  </si>
  <si>
    <t>Minor</t>
  </si>
  <si>
    <t>Injury requiring treatment and &lt; 1 day workplace absence.</t>
  </si>
  <si>
    <t>Minor pollution or other environmental damage, with local short-term effects.</t>
  </si>
  <si>
    <t xml:space="preserve">Minor pollution or other environmental damage, with local short-term effects. </t>
  </si>
  <si>
    <t>Breach with letter from authority requesting action.</t>
  </si>
  <si>
    <t>Negative financial impact of $0.1 – $0.25M</t>
  </si>
  <si>
    <t>Limited damage to Waka Kotahi reputation.
Local print/social media coverage for 1-5 days.
Isolated relationship issues with stakeholder/ customer/community groups.</t>
  </si>
  <si>
    <t>Minor injury with no workplace absence.</t>
  </si>
  <si>
    <t>Small scale local damage contained with no resultant effects.</t>
  </si>
  <si>
    <t xml:space="preserve">Small scale local damage contained with no resultant effects. </t>
  </si>
  <si>
    <t>Minor warning.</t>
  </si>
  <si>
    <t>Negative financial impact of &lt;$0.1M</t>
  </si>
  <si>
    <t>No real impact on Waka Kotahi reputation.
Local media coverage for 1 day.
Minor disagreement with stakeholder/ customer/ community groups.</t>
  </si>
  <si>
    <r>
      <rPr>
        <u/>
        <sz val="10"/>
        <color theme="1"/>
        <rFont val="Arial"/>
        <family val="2"/>
      </rPr>
      <t>Cost Next Year</t>
    </r>
    <r>
      <rPr>
        <sz val="10"/>
        <color theme="1"/>
        <rFont val="Arial"/>
        <family val="2"/>
      </rPr>
      <t xml:space="preserve">
Cost This Year</t>
    </r>
  </si>
  <si>
    <t>&gt;1.2</t>
  </si>
  <si>
    <t>Urgent</t>
  </si>
  <si>
    <t>Significant* consumption of high carbon / non-renewable materials can be avoided by completing treatment within 24 months. 
*50% reduction in material use, vs a reactive response. &gt;50% likelihood of reactive response being required.</t>
  </si>
  <si>
    <t>1.1-1.2</t>
  </si>
  <si>
    <t>Moderate* consumption of materials can be avoided by completing treatment within 24 months
*25% reduction in material use, vs a reactive response. &gt;50% likelihood of reactive response being required.</t>
  </si>
  <si>
    <t>&lt;1.1</t>
  </si>
  <si>
    <t>Network Areas</t>
  </si>
  <si>
    <t>Work Category</t>
  </si>
  <si>
    <t>Highest prioritisation categories (live data)</t>
  </si>
  <si>
    <t>Structure type</t>
  </si>
  <si>
    <t>Primary material</t>
  </si>
  <si>
    <t>Secondary material</t>
  </si>
  <si>
    <t>Foundations</t>
  </si>
  <si>
    <t>Risk Category</t>
  </si>
  <si>
    <t>Northland</t>
  </si>
  <si>
    <t>114A</t>
  </si>
  <si>
    <t>Routine bridge maintenance</t>
  </si>
  <si>
    <t>0-5 yrs</t>
  </si>
  <si>
    <t>Not effective</t>
  </si>
  <si>
    <t>Bridge</t>
  </si>
  <si>
    <t>Concrete - RC</t>
  </si>
  <si>
    <t>Piled</t>
  </si>
  <si>
    <t>Auckland North</t>
  </si>
  <si>
    <t>114B</t>
  </si>
  <si>
    <t>Structural bridge maintenance</t>
  </si>
  <si>
    <t>5-10 yrs</t>
  </si>
  <si>
    <t>Uncertain</t>
  </si>
  <si>
    <t>Culvert</t>
  </si>
  <si>
    <t>Concrete - Post Tensioned</t>
  </si>
  <si>
    <t>Spread/gravity</t>
  </si>
  <si>
    <t>Auckland Harbour Bridge</t>
  </si>
  <si>
    <t>114C</t>
  </si>
  <si>
    <t>Other significant highway structures maintenance (exc. tunnels)</t>
  </si>
  <si>
    <t>10-20 yrs</t>
  </si>
  <si>
    <t>Effective</t>
  </si>
  <si>
    <t>Stock underpass</t>
  </si>
  <si>
    <t>Concrete - Pre Tensioned</t>
  </si>
  <si>
    <t>Other (overtype cell entry)</t>
  </si>
  <si>
    <t>Waterview Tunnel</t>
  </si>
  <si>
    <t>114D</t>
  </si>
  <si>
    <t>Guardrail maintenance - on bridges</t>
  </si>
  <si>
    <t>&gt;20 yrs</t>
  </si>
  <si>
    <t>Pedestrian subway</t>
  </si>
  <si>
    <t>Metallic</t>
  </si>
  <si>
    <t>Auckland SM</t>
  </si>
  <si>
    <t>114E</t>
  </si>
  <si>
    <t>Tunnel maintenance</t>
  </si>
  <si>
    <t>Footbridge</t>
  </si>
  <si>
    <t>Composite - Conc/Metallic</t>
  </si>
  <si>
    <t>West Waikato North</t>
  </si>
  <si>
    <t>114F</t>
  </si>
  <si>
    <t>Highway guardrail maintenance - not on bridges</t>
  </si>
  <si>
    <t>Supplier Logo</t>
  </si>
  <si>
    <t>Sign/signal gantry</t>
  </si>
  <si>
    <t>Masonry</t>
  </si>
  <si>
    <t>West Waikato South</t>
  </si>
  <si>
    <t>Network and asset management</t>
  </si>
  <si>
    <t>Supplier</t>
  </si>
  <si>
    <t>(Click cell to left to 
get supplier logo)</t>
  </si>
  <si>
    <t>Retaining wall</t>
  </si>
  <si>
    <t>Timber</t>
  </si>
  <si>
    <t>Central Waikato</t>
  </si>
  <si>
    <t>215A</t>
  </si>
  <si>
    <t>Routine bridge component replacements</t>
  </si>
  <si>
    <t>High
(year 1)</t>
  </si>
  <si>
    <t>ASM</t>
  </si>
  <si>
    <t>River/coastal protection works</t>
  </si>
  <si>
    <t>Natural</t>
  </si>
  <si>
    <t>East Waikato</t>
  </si>
  <si>
    <t>215B</t>
  </si>
  <si>
    <t>Structural bridge component replacements</t>
  </si>
  <si>
    <t>Medium
(years 2-4)</t>
  </si>
  <si>
    <t>Beca</t>
  </si>
  <si>
    <t>Tunnel</t>
  </si>
  <si>
    <t>Bay of Plenty East</t>
  </si>
  <si>
    <t>215C</t>
  </si>
  <si>
    <t>Other significant highway structures component replacements (ex. tunnels)</t>
  </si>
  <si>
    <t>Low
(year 5+)</t>
  </si>
  <si>
    <t>WSP</t>
  </si>
  <si>
    <t>Rockfall control</t>
  </si>
  <si>
    <t>Bay of Plenty West</t>
  </si>
  <si>
    <t>215D</t>
  </si>
  <si>
    <t>Guardrail component replacements - on bridges</t>
  </si>
  <si>
    <t>Northern Gisborne</t>
  </si>
  <si>
    <t>215E</t>
  </si>
  <si>
    <t>Professional services for component replacements</t>
  </si>
  <si>
    <t>Western Gisborne</t>
  </si>
  <si>
    <t>215F</t>
  </si>
  <si>
    <t>Highway guardrail component replacement - not on bridges</t>
  </si>
  <si>
    <t>Hawkes Bay</t>
  </si>
  <si>
    <t>215G</t>
  </si>
  <si>
    <t>Tunnel component replacements</t>
  </si>
  <si>
    <t>Category</t>
  </si>
  <si>
    <t>Phase</t>
  </si>
  <si>
    <t>Year</t>
  </si>
  <si>
    <t>Owner</t>
  </si>
  <si>
    <t>Taranaki</t>
  </si>
  <si>
    <t>Low cost low risk (LCLR)</t>
  </si>
  <si>
    <t>Business case</t>
  </si>
  <si>
    <t>20/21</t>
  </si>
  <si>
    <t>Waka Kotahi NZ Transport Agency</t>
  </si>
  <si>
    <t>Manawatu-Whanganui</t>
  </si>
  <si>
    <t>Study</t>
  </si>
  <si>
    <t>21/22</t>
  </si>
  <si>
    <t>KiwiRail</t>
  </si>
  <si>
    <t>Wellington</t>
  </si>
  <si>
    <t>Design</t>
  </si>
  <si>
    <t>22/23</t>
  </si>
  <si>
    <t>Marlborough</t>
  </si>
  <si>
    <t>Construction</t>
  </si>
  <si>
    <t>23/24</t>
  </si>
  <si>
    <t>Nelson-Tasman</t>
  </si>
  <si>
    <t>U</t>
  </si>
  <si>
    <t>24/25</t>
  </si>
  <si>
    <t>North Canterbury</t>
  </si>
  <si>
    <t>25/26</t>
  </si>
  <si>
    <t>RCA</t>
  </si>
  <si>
    <t>South Canterbury</t>
  </si>
  <si>
    <t>26/27</t>
  </si>
  <si>
    <t>West Coast</t>
  </si>
  <si>
    <t>Central Otago</t>
  </si>
  <si>
    <t>Coastal Otago</t>
  </si>
  <si>
    <t>Southland</t>
  </si>
  <si>
    <t>Milford Road</t>
  </si>
  <si>
    <t>Outcome</t>
  </si>
  <si>
    <t>Approved</t>
  </si>
  <si>
    <t>Re-submit</t>
  </si>
  <si>
    <t>Rejected</t>
  </si>
  <si>
    <t>Yes</t>
  </si>
  <si>
    <t>No</t>
  </si>
  <si>
    <t>Template:  Structures annual plan request (SAPR) form</t>
  </si>
  <si>
    <t>2024/25</t>
  </si>
  <si>
    <t>2025/26</t>
  </si>
  <si>
    <t>2026/27</t>
  </si>
  <si>
    <t>2027/30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</si>
</sst>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d/mm/yyyy;@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Lucida Sans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8"/>
      <color theme="1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sz val="14"/>
      <color rgb="FF006FB8"/>
      <name val="Arial"/>
      <family val="2"/>
    </font>
    <font>
      <sz val="22"/>
      <color theme="3"/>
      <name val="Arial"/>
      <family val="2"/>
    </font>
    <font>
      <sz val="10"/>
      <color theme="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44" fontId="1" fillId="0" borderId="0" applyFont="0" applyFill="0" applyBorder="0" applyAlignment="0" applyProtection="0"/>
    <xf numFmtId="0" fontId="23" fillId="0" borderId="0"/>
  </cellStyleXfs>
  <cellXfs count="294">
    <xf numFmtId="0" fontId="0" fillId="0" borderId="0" xfId="0"/>
    <xf numFmtId="0" fontId="2" fillId="0" borderId="0" xfId="0" applyFont="1"/>
    <xf numFmtId="0" fontId="1" fillId="0" borderId="0" xfId="5" applyAlignment="1">
      <alignment horizontal="center" vertical="center"/>
    </xf>
    <xf numFmtId="0" fontId="1" fillId="0" borderId="0" xfId="5" applyAlignment="1">
      <alignment horizontal="left" vertical="center"/>
    </xf>
    <xf numFmtId="0" fontId="0" fillId="0" borderId="0" xfId="5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0" fillId="0" borderId="0" xfId="5" applyFont="1" applyAlignment="1">
      <alignment horizontal="left" vertical="center" wrapText="1"/>
    </xf>
    <xf numFmtId="0" fontId="3" fillId="0" borderId="19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7" borderId="1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4" xfId="1" applyBorder="1"/>
    <xf numFmtId="0" fontId="3" fillId="0" borderId="16" xfId="1" applyBorder="1" applyProtection="1">
      <protection locked="0"/>
    </xf>
    <xf numFmtId="0" fontId="3" fillId="0" borderId="28" xfId="1" applyBorder="1" applyAlignment="1" applyProtection="1">
      <alignment horizontal="left" vertical="center" wrapText="1"/>
      <protection locked="0"/>
    </xf>
    <xf numFmtId="165" fontId="3" fillId="0" borderId="0" xfId="3" applyNumberFormat="1" applyFont="1" applyBorder="1" applyAlignment="1" applyProtection="1">
      <alignment vertical="center" wrapText="1"/>
      <protection locked="0"/>
    </xf>
    <xf numFmtId="0" fontId="3" fillId="9" borderId="0" xfId="1" applyFill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3" fillId="0" borderId="0" xfId="1" applyAlignment="1" applyProtection="1">
      <alignment vertical="center" wrapText="1"/>
      <protection locked="0"/>
    </xf>
    <xf numFmtId="165" fontId="3" fillId="0" borderId="0" xfId="6" applyNumberFormat="1" applyFont="1" applyBorder="1" applyAlignment="1" applyProtection="1">
      <alignment vertical="center" wrapText="1"/>
      <protection locked="0"/>
    </xf>
    <xf numFmtId="0" fontId="16" fillId="0" borderId="0" xfId="0" applyFont="1"/>
    <xf numFmtId="0" fontId="10" fillId="4" borderId="0" xfId="1" applyFont="1" applyFill="1" applyAlignment="1">
      <alignment horizontal="center" vertical="center" wrapText="1"/>
    </xf>
    <xf numFmtId="167" fontId="10" fillId="4" borderId="0" xfId="1" applyNumberFormat="1" applyFont="1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3" fillId="8" borderId="0" xfId="1" applyFill="1" applyAlignment="1">
      <alignment horizontal="center" vertical="center" wrapText="1"/>
    </xf>
    <xf numFmtId="0" fontId="10" fillId="4" borderId="0" xfId="1" applyFont="1" applyFill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19" fillId="0" borderId="8" xfId="0" applyFont="1" applyBorder="1"/>
    <xf numFmtId="0" fontId="19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6" fillId="0" borderId="44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0" borderId="26" xfId="1" applyBorder="1"/>
    <xf numFmtId="0" fontId="3" fillId="0" borderId="20" xfId="1" applyBorder="1"/>
    <xf numFmtId="0" fontId="6" fillId="0" borderId="22" xfId="1" applyFont="1" applyBorder="1" applyAlignment="1">
      <alignment horizontal="center" vertical="center" wrapText="1"/>
    </xf>
    <xf numFmtId="0" fontId="3" fillId="0" borderId="8" xfId="1" applyBorder="1" applyAlignment="1" applyProtection="1">
      <alignment vertical="center" wrapText="1"/>
      <protection locked="0"/>
    </xf>
    <xf numFmtId="0" fontId="3" fillId="0" borderId="8" xfId="1" applyBorder="1"/>
    <xf numFmtId="0" fontId="15" fillId="10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3" fillId="0" borderId="8" xfId="1" applyBorder="1" applyAlignment="1" applyProtection="1">
      <alignment horizontal="center" vertical="center"/>
      <protection locked="0"/>
    </xf>
    <xf numFmtId="165" fontId="3" fillId="0" borderId="8" xfId="3" applyNumberFormat="1" applyFont="1" applyBorder="1" applyAlignment="1" applyProtection="1">
      <alignment vertical="center" wrapText="1"/>
      <protection locked="0"/>
    </xf>
    <xf numFmtId="0" fontId="3" fillId="9" borderId="8" xfId="1" applyFill="1" applyBorder="1" applyAlignment="1" applyProtection="1">
      <alignment horizontal="center" vertical="center" wrapText="1"/>
      <protection locked="0"/>
    </xf>
    <xf numFmtId="0" fontId="3" fillId="0" borderId="8" xfId="1" applyBorder="1" applyAlignment="1">
      <alignment horizontal="left" vertical="center" wrapText="1"/>
    </xf>
    <xf numFmtId="0" fontId="3" fillId="3" borderId="0" xfId="1" applyFill="1"/>
    <xf numFmtId="0" fontId="6" fillId="3" borderId="0" xfId="1" applyFont="1" applyFill="1" applyAlignment="1" applyProtection="1">
      <alignment vertical="center" wrapText="1"/>
      <protection locked="0"/>
    </xf>
    <xf numFmtId="165" fontId="3" fillId="0" borderId="0" xfId="3" applyNumberFormat="1" applyFont="1" applyBorder="1" applyAlignment="1" applyProtection="1">
      <alignment horizontal="center" vertical="center" wrapText="1"/>
      <protection locked="0"/>
    </xf>
    <xf numFmtId="165" fontId="3" fillId="0" borderId="8" xfId="3" applyNumberFormat="1" applyFont="1" applyBorder="1" applyAlignment="1" applyProtection="1">
      <alignment horizontal="center" vertical="center" wrapText="1"/>
      <protection locked="0"/>
    </xf>
    <xf numFmtId="0" fontId="3" fillId="0" borderId="8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3" borderId="20" xfId="1" applyFont="1" applyFill="1" applyBorder="1" applyAlignment="1">
      <alignment vertical="center"/>
    </xf>
    <xf numFmtId="0" fontId="3" fillId="0" borderId="8" xfId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 wrapText="1"/>
    </xf>
    <xf numFmtId="0" fontId="3" fillId="0" borderId="0" xfId="1" applyAlignment="1" applyProtection="1">
      <alignment horizontal="left" vertical="center" wrapText="1"/>
      <protection locked="0"/>
    </xf>
    <xf numFmtId="165" fontId="3" fillId="0" borderId="27" xfId="3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20" fillId="12" borderId="0" xfId="1" applyFont="1" applyFill="1" applyAlignment="1">
      <alignment horizontal="center" vertical="center" wrapText="1"/>
    </xf>
    <xf numFmtId="0" fontId="14" fillId="12" borderId="0" xfId="1" applyFont="1" applyFill="1" applyAlignment="1">
      <alignment vertical="center"/>
    </xf>
    <xf numFmtId="0" fontId="14" fillId="12" borderId="0" xfId="1" applyFont="1" applyFill="1"/>
    <xf numFmtId="0" fontId="14" fillId="12" borderId="0" xfId="1" applyFont="1" applyFill="1" applyAlignment="1">
      <alignment vertical="center" wrapText="1"/>
    </xf>
    <xf numFmtId="0" fontId="21" fillId="12" borderId="0" xfId="1" applyFont="1" applyFill="1" applyAlignment="1">
      <alignment horizontal="left" vertical="center" wrapText="1"/>
    </xf>
    <xf numFmtId="0" fontId="3" fillId="6" borderId="0" xfId="1" applyFill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14" xfId="0" applyFont="1" applyBorder="1"/>
    <xf numFmtId="0" fontId="11" fillId="7" borderId="14" xfId="1" applyFont="1" applyFill="1" applyBorder="1" applyAlignment="1">
      <alignment horizontal="center" vertical="center" wrapText="1"/>
    </xf>
    <xf numFmtId="166" fontId="3" fillId="0" borderId="0" xfId="1" applyNumberFormat="1" applyAlignment="1" applyProtection="1">
      <alignment vertical="center" wrapText="1"/>
      <protection locked="0"/>
    </xf>
    <xf numFmtId="166" fontId="3" fillId="0" borderId="28" xfId="1" applyNumberFormat="1" applyBorder="1" applyAlignment="1" applyProtection="1">
      <alignment vertical="center" wrapText="1"/>
      <protection locked="0"/>
    </xf>
    <xf numFmtId="0" fontId="3" fillId="0" borderId="0" xfId="1" applyAlignment="1">
      <alignment horizontal="left" vertical="top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36" xfId="0" applyFont="1" applyFill="1" applyBorder="1" applyAlignment="1">
      <alignment vertical="center" wrapText="1"/>
    </xf>
    <xf numFmtId="0" fontId="22" fillId="11" borderId="37" xfId="0" applyFont="1" applyFill="1" applyBorder="1" applyAlignment="1">
      <alignment vertical="center" wrapText="1"/>
    </xf>
    <xf numFmtId="0" fontId="22" fillId="11" borderId="38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" fillId="10" borderId="28" xfId="1" applyFill="1" applyBorder="1" applyAlignment="1">
      <alignment horizontal="center" vertical="center" wrapText="1"/>
    </xf>
    <xf numFmtId="165" fontId="3" fillId="0" borderId="27" xfId="3" applyNumberFormat="1" applyFont="1" applyBorder="1" applyAlignment="1" applyProtection="1">
      <alignment horizontal="center" vertical="center" wrapText="1"/>
    </xf>
    <xf numFmtId="0" fontId="3" fillId="9" borderId="0" xfId="1" applyFill="1" applyAlignment="1">
      <alignment horizontal="center" vertical="center" wrapText="1"/>
    </xf>
    <xf numFmtId="4" fontId="6" fillId="0" borderId="0" xfId="1" applyNumberFormat="1" applyFont="1" applyAlignment="1">
      <alignment vertical="center" wrapText="1"/>
    </xf>
    <xf numFmtId="4" fontId="6" fillId="0" borderId="0" xfId="1" applyNumberFormat="1" applyFont="1" applyAlignment="1">
      <alignment horizontal="left" vertical="center" wrapText="1"/>
    </xf>
    <xf numFmtId="4" fontId="6" fillId="0" borderId="28" xfId="1" applyNumberFormat="1" applyFont="1" applyBorder="1" applyAlignment="1">
      <alignment horizontal="left" vertical="center" wrapText="1"/>
    </xf>
    <xf numFmtId="4" fontId="6" fillId="0" borderId="24" xfId="1" applyNumberFormat="1" applyFont="1" applyBorder="1" applyAlignment="1">
      <alignment horizontal="left" vertical="center"/>
    </xf>
    <xf numFmtId="4" fontId="6" fillId="3" borderId="26" xfId="1" applyNumberFormat="1" applyFont="1" applyFill="1" applyBorder="1" applyAlignment="1">
      <alignment vertical="center"/>
    </xf>
    <xf numFmtId="4" fontId="6" fillId="3" borderId="20" xfId="1" applyNumberFormat="1" applyFont="1" applyFill="1" applyBorder="1" applyAlignment="1">
      <alignment vertical="center"/>
    </xf>
    <xf numFmtId="4" fontId="6" fillId="3" borderId="22" xfId="1" applyNumberFormat="1" applyFont="1" applyFill="1" applyBorder="1" applyAlignment="1">
      <alignment vertical="center"/>
    </xf>
    <xf numFmtId="4" fontId="6" fillId="3" borderId="0" xfId="1" applyNumberFormat="1" applyFont="1" applyFill="1" applyAlignment="1">
      <alignment horizontal="center" vertical="center" wrapText="1"/>
    </xf>
    <xf numFmtId="4" fontId="6" fillId="3" borderId="28" xfId="1" applyNumberFormat="1" applyFont="1" applyFill="1" applyBorder="1" applyAlignment="1">
      <alignment horizontal="center" vertical="center" wrapText="1"/>
    </xf>
    <xf numFmtId="4" fontId="6" fillId="3" borderId="27" xfId="1" applyNumberFormat="1" applyFont="1" applyFill="1" applyBorder="1" applyAlignment="1">
      <alignment horizontal="center" vertical="center" wrapText="1"/>
    </xf>
    <xf numFmtId="4" fontId="3" fillId="10" borderId="28" xfId="1" quotePrefix="1" applyNumberFormat="1" applyFill="1" applyBorder="1" applyAlignment="1">
      <alignment horizontal="center" vertical="center" wrapText="1"/>
    </xf>
    <xf numFmtId="4" fontId="3" fillId="10" borderId="28" xfId="1" applyNumberFormat="1" applyFill="1" applyBorder="1" applyAlignment="1">
      <alignment horizontal="center" vertical="center" wrapText="1"/>
    </xf>
    <xf numFmtId="4" fontId="6" fillId="3" borderId="27" xfId="1" applyNumberFormat="1" applyFont="1" applyFill="1" applyBorder="1" applyAlignment="1">
      <alignment vertical="center" wrapText="1"/>
    </xf>
    <xf numFmtId="4" fontId="6" fillId="3" borderId="0" xfId="1" applyNumberFormat="1" applyFont="1" applyFill="1" applyAlignment="1">
      <alignment horizontal="left" vertical="center" wrapText="1"/>
    </xf>
    <xf numFmtId="4" fontId="6" fillId="3" borderId="28" xfId="1" quotePrefix="1" applyNumberFormat="1" applyFont="1" applyFill="1" applyBorder="1" applyAlignment="1">
      <alignment horizontal="center" vertical="center" wrapText="1"/>
    </xf>
    <xf numFmtId="4" fontId="6" fillId="3" borderId="27" xfId="1" applyNumberFormat="1" applyFont="1" applyFill="1" applyBorder="1" applyAlignment="1">
      <alignment horizontal="left" vertical="center" wrapText="1"/>
    </xf>
    <xf numFmtId="4" fontId="6" fillId="3" borderId="24" xfId="1" applyNumberFormat="1" applyFont="1" applyFill="1" applyBorder="1" applyAlignment="1">
      <alignment horizontal="left" vertical="center" wrapText="1"/>
    </xf>
    <xf numFmtId="4" fontId="3" fillId="3" borderId="0" xfId="1" applyNumberFormat="1" applyFill="1"/>
    <xf numFmtId="4" fontId="6" fillId="0" borderId="0" xfId="1" applyNumberFormat="1" applyFont="1" applyAlignment="1">
      <alignment horizontal="right" vertical="center" wrapText="1"/>
    </xf>
    <xf numFmtId="4" fontId="6" fillId="0" borderId="8" xfId="1" applyNumberFormat="1" applyFont="1" applyBorder="1" applyAlignment="1">
      <alignment horizontal="right" vertical="center" wrapText="1"/>
    </xf>
    <xf numFmtId="4" fontId="6" fillId="0" borderId="0" xfId="1" applyNumberFormat="1" applyFont="1" applyAlignment="1">
      <alignment horizontal="right" vertical="center"/>
    </xf>
    <xf numFmtId="4" fontId="6" fillId="0" borderId="8" xfId="1" applyNumberFormat="1" applyFont="1" applyBorder="1" applyAlignment="1">
      <alignment horizontal="right" vertical="center"/>
    </xf>
    <xf numFmtId="4" fontId="6" fillId="3" borderId="28" xfId="1" applyNumberFormat="1" applyFont="1" applyFill="1" applyBorder="1" applyAlignment="1">
      <alignment vertical="center" wrapText="1"/>
    </xf>
    <xf numFmtId="0" fontId="3" fillId="0" borderId="0" xfId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165" fontId="3" fillId="0" borderId="0" xfId="6" applyNumberFormat="1" applyFont="1" applyFill="1" applyBorder="1" applyProtection="1">
      <protection locked="0"/>
    </xf>
    <xf numFmtId="165" fontId="3" fillId="0" borderId="0" xfId="6" applyNumberFormat="1" applyFont="1" applyFill="1" applyBorder="1" applyAlignment="1" applyProtection="1">
      <alignment vertical="center" wrapText="1"/>
    </xf>
    <xf numFmtId="165" fontId="3" fillId="0" borderId="0" xfId="6" applyNumberFormat="1" applyFont="1" applyAlignment="1" applyProtection="1">
      <alignment vertical="center" wrapText="1"/>
    </xf>
    <xf numFmtId="165" fontId="3" fillId="0" borderId="8" xfId="6" applyNumberFormat="1" applyFont="1" applyFill="1" applyBorder="1" applyAlignment="1" applyProtection="1">
      <alignment vertical="center" wrapText="1"/>
    </xf>
    <xf numFmtId="0" fontId="3" fillId="0" borderId="0" xfId="1" applyProtection="1">
      <protection locked="0"/>
    </xf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4" applyFont="1" applyAlignment="1"/>
    <xf numFmtId="0" fontId="27" fillId="0" borderId="0" xfId="1" applyFont="1"/>
    <xf numFmtId="0" fontId="27" fillId="0" borderId="0" xfId="1" applyFont="1" applyAlignment="1">
      <alignment vertical="center"/>
    </xf>
    <xf numFmtId="0" fontId="6" fillId="0" borderId="8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4" fontId="3" fillId="0" borderId="27" xfId="1" applyNumberFormat="1" applyBorder="1" applyAlignment="1">
      <alignment horizontal="center" vertical="center" wrapText="1"/>
    </xf>
    <xf numFmtId="4" fontId="3" fillId="0" borderId="27" xfId="1" quotePrefix="1" applyNumberFormat="1" applyBorder="1" applyAlignment="1">
      <alignment horizontal="center" vertical="center" wrapText="1"/>
    </xf>
    <xf numFmtId="4" fontId="3" fillId="0" borderId="24" xfId="1" quotePrefix="1" applyNumberFormat="1" applyBorder="1" applyAlignment="1">
      <alignment horizontal="center" vertical="center" wrapText="1"/>
    </xf>
    <xf numFmtId="4" fontId="3" fillId="0" borderId="28" xfId="1" applyNumberFormat="1" applyBorder="1" applyAlignment="1">
      <alignment horizontal="center" vertical="center" wrapText="1"/>
    </xf>
    <xf numFmtId="4" fontId="3" fillId="0" borderId="23" xfId="1" applyNumberFormat="1" applyBorder="1" applyAlignment="1">
      <alignment horizontal="center" vertical="center" wrapText="1"/>
    </xf>
    <xf numFmtId="4" fontId="3" fillId="0" borderId="24" xfId="1" applyNumberFormat="1" applyBorder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 wrapText="1"/>
    </xf>
    <xf numFmtId="165" fontId="3" fillId="0" borderId="8" xfId="3" applyNumberFormat="1" applyFont="1" applyBorder="1" applyAlignment="1">
      <alignment horizontal="center" vertical="center" wrapText="1"/>
    </xf>
    <xf numFmtId="0" fontId="3" fillId="0" borderId="0" xfId="1" applyAlignment="1">
      <alignment horizontal="left" vertical="center" wrapText="1" indent="1"/>
    </xf>
    <xf numFmtId="0" fontId="3" fillId="0" borderId="0" xfId="3" applyNumberFormat="1" applyFont="1" applyAlignment="1">
      <alignment horizontal="center" vertical="center" wrapText="1"/>
    </xf>
    <xf numFmtId="0" fontId="3" fillId="0" borderId="8" xfId="3" applyNumberFormat="1" applyFont="1" applyBorder="1" applyAlignment="1">
      <alignment horizontal="center" vertical="center" wrapText="1"/>
    </xf>
    <xf numFmtId="4" fontId="3" fillId="0" borderId="28" xfId="1" quotePrefix="1" applyNumberFormat="1" applyBorder="1" applyAlignment="1">
      <alignment horizontal="center" vertical="center" wrapText="1"/>
    </xf>
    <xf numFmtId="4" fontId="3" fillId="0" borderId="23" xfId="1" quotePrefix="1" applyNumberFormat="1" applyBorder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3" fillId="0" borderId="8" xfId="1" applyBorder="1" applyAlignment="1">
      <alignment horizontal="left" vertical="center" wrapText="1"/>
    </xf>
    <xf numFmtId="0" fontId="3" fillId="0" borderId="0" xfId="1" applyAlignment="1" applyProtection="1">
      <alignment horizontal="center" vertical="center" wrapText="1"/>
      <protection locked="0"/>
    </xf>
    <xf numFmtId="0" fontId="3" fillId="0" borderId="8" xfId="1" applyBorder="1" applyAlignment="1" applyProtection="1">
      <alignment horizontal="center" vertical="center" wrapText="1"/>
      <protection locked="0"/>
    </xf>
    <xf numFmtId="4" fontId="6" fillId="3" borderId="27" xfId="1" applyNumberFormat="1" applyFont="1" applyFill="1" applyBorder="1" applyAlignment="1">
      <alignment horizontal="left" vertical="center" wrapText="1"/>
    </xf>
    <xf numFmtId="4" fontId="6" fillId="3" borderId="0" xfId="1" applyNumberFormat="1" applyFont="1" applyFill="1" applyAlignment="1">
      <alignment horizontal="left" vertical="center" wrapText="1"/>
    </xf>
    <xf numFmtId="4" fontId="6" fillId="3" borderId="24" xfId="1" applyNumberFormat="1" applyFont="1" applyFill="1" applyBorder="1" applyAlignment="1">
      <alignment horizontal="left" vertical="center" wrapText="1"/>
    </xf>
    <xf numFmtId="4" fontId="6" fillId="3" borderId="8" xfId="1" applyNumberFormat="1" applyFont="1" applyFill="1" applyBorder="1" applyAlignment="1">
      <alignment horizontal="left" vertical="center" wrapText="1"/>
    </xf>
    <xf numFmtId="0" fontId="6" fillId="3" borderId="26" xfId="1" applyFont="1" applyFill="1" applyBorder="1" applyAlignment="1">
      <alignment vertical="center"/>
    </xf>
    <xf numFmtId="0" fontId="6" fillId="3" borderId="20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28" xfId="1" applyFont="1" applyFill="1" applyBorder="1" applyAlignment="1">
      <alignment vertical="center"/>
    </xf>
    <xf numFmtId="0" fontId="6" fillId="0" borderId="27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20" xfId="1" applyFont="1" applyBorder="1" applyAlignment="1">
      <alignment horizontal="center" vertical="center" wrapText="1"/>
    </xf>
    <xf numFmtId="4" fontId="6" fillId="3" borderId="26" xfId="1" applyNumberFormat="1" applyFont="1" applyFill="1" applyBorder="1" applyAlignment="1">
      <alignment vertical="center"/>
    </xf>
    <xf numFmtId="4" fontId="6" fillId="3" borderId="20" xfId="1" applyNumberFormat="1" applyFont="1" applyFill="1" applyBorder="1" applyAlignment="1">
      <alignment vertical="center"/>
    </xf>
    <xf numFmtId="4" fontId="6" fillId="3" borderId="27" xfId="1" applyNumberFormat="1" applyFont="1" applyFill="1" applyBorder="1" applyAlignment="1">
      <alignment vertical="center" wrapText="1"/>
    </xf>
    <xf numFmtId="4" fontId="6" fillId="3" borderId="0" xfId="1" applyNumberFormat="1" applyFont="1" applyFill="1" applyAlignment="1">
      <alignment vertical="center" wrapText="1"/>
    </xf>
    <xf numFmtId="0" fontId="3" fillId="0" borderId="24" xfId="1" applyBorder="1" applyAlignment="1" applyProtection="1">
      <alignment horizontal="left" vertical="center" wrapText="1" indent="1"/>
      <protection locked="0"/>
    </xf>
    <xf numFmtId="0" fontId="3" fillId="0" borderId="8" xfId="1" applyBorder="1" applyAlignment="1" applyProtection="1">
      <alignment horizontal="left" vertical="center" wrapText="1" indent="1"/>
      <protection locked="0"/>
    </xf>
    <xf numFmtId="0" fontId="3" fillId="0" borderId="23" xfId="1" applyBorder="1" applyAlignment="1" applyProtection="1">
      <alignment horizontal="left" vertical="center" wrapText="1" indent="1"/>
      <protection locked="0"/>
    </xf>
    <xf numFmtId="0" fontId="6" fillId="3" borderId="22" xfId="1" applyFont="1" applyFill="1" applyBorder="1" applyAlignment="1">
      <alignment vertical="center"/>
    </xf>
    <xf numFmtId="4" fontId="6" fillId="0" borderId="8" xfId="1" applyNumberFormat="1" applyFont="1" applyBorder="1" applyAlignment="1">
      <alignment horizontal="left" vertical="center"/>
    </xf>
    <xf numFmtId="0" fontId="3" fillId="0" borderId="8" xfId="1" applyBorder="1" applyAlignment="1" applyProtection="1">
      <alignment horizontal="left" vertical="center"/>
      <protection locked="0"/>
    </xf>
    <xf numFmtId="0" fontId="3" fillId="0" borderId="23" xfId="1" applyBorder="1" applyAlignment="1" applyProtection="1">
      <alignment horizontal="left" vertical="center"/>
      <protection locked="0"/>
    </xf>
    <xf numFmtId="164" fontId="3" fillId="0" borderId="0" xfId="2" applyNumberFormat="1" applyFont="1" applyFill="1" applyBorder="1" applyAlignment="1" applyProtection="1">
      <alignment horizontal="left" vertical="center" indent="1"/>
      <protection locked="0"/>
    </xf>
    <xf numFmtId="4" fontId="6" fillId="0" borderId="0" xfId="1" applyNumberFormat="1" applyFont="1" applyAlignment="1">
      <alignment horizontal="left" vertical="center"/>
    </xf>
    <xf numFmtId="0" fontId="6" fillId="3" borderId="26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left" vertical="center"/>
    </xf>
    <xf numFmtId="0" fontId="6" fillId="3" borderId="22" xfId="1" applyFont="1" applyFill="1" applyBorder="1" applyAlignment="1">
      <alignment horizontal="left" vertical="center"/>
    </xf>
    <xf numFmtId="0" fontId="3" fillId="0" borderId="0" xfId="1" applyAlignment="1" applyProtection="1">
      <alignment horizontal="left" vertical="center" wrapText="1"/>
      <protection locked="0"/>
    </xf>
    <xf numFmtId="3" fontId="3" fillId="0" borderId="0" xfId="1" applyNumberFormat="1" applyAlignment="1" applyProtection="1">
      <alignment horizontal="left" vertical="center" indent="1"/>
      <protection locked="0"/>
    </xf>
    <xf numFmtId="4" fontId="6" fillId="3" borderId="27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3" fillId="0" borderId="27" xfId="1" applyBorder="1" applyAlignment="1" applyProtection="1">
      <alignment horizontal="left" vertical="top" wrapText="1"/>
      <protection locked="0"/>
    </xf>
    <xf numFmtId="0" fontId="3" fillId="0" borderId="0" xfId="1" applyAlignment="1" applyProtection="1">
      <alignment horizontal="left" vertical="top" wrapText="1"/>
      <protection locked="0"/>
    </xf>
    <xf numFmtId="0" fontId="3" fillId="0" borderId="28" xfId="1" applyBorder="1" applyAlignment="1" applyProtection="1">
      <alignment horizontal="left" vertical="top" wrapText="1"/>
      <protection locked="0"/>
    </xf>
    <xf numFmtId="4" fontId="6" fillId="3" borderId="22" xfId="1" applyNumberFormat="1" applyFont="1" applyFill="1" applyBorder="1" applyAlignment="1">
      <alignment vertical="center"/>
    </xf>
    <xf numFmtId="4" fontId="6" fillId="0" borderId="24" xfId="1" applyNumberFormat="1" applyFont="1" applyBorder="1" applyAlignment="1">
      <alignment vertical="top" wrapText="1"/>
    </xf>
    <xf numFmtId="4" fontId="6" fillId="0" borderId="8" xfId="1" applyNumberFormat="1" applyFont="1" applyBorder="1" applyAlignment="1">
      <alignment vertical="top" wrapText="1"/>
    </xf>
    <xf numFmtId="4" fontId="6" fillId="3" borderId="26" xfId="1" applyNumberFormat="1" applyFont="1" applyFill="1" applyBorder="1" applyAlignment="1">
      <alignment horizontal="center" vertical="center"/>
    </xf>
    <xf numFmtId="4" fontId="6" fillId="3" borderId="22" xfId="1" applyNumberFormat="1" applyFont="1" applyFill="1" applyBorder="1" applyAlignment="1">
      <alignment horizontal="center" vertical="center"/>
    </xf>
    <xf numFmtId="4" fontId="6" fillId="0" borderId="27" xfId="1" applyNumberFormat="1" applyFont="1" applyBorder="1" applyAlignment="1">
      <alignment vertical="top" wrapText="1"/>
    </xf>
    <xf numFmtId="4" fontId="6" fillId="0" borderId="0" xfId="1" applyNumberFormat="1" applyFont="1" applyAlignment="1">
      <alignment vertical="top" wrapText="1"/>
    </xf>
    <xf numFmtId="4" fontId="6" fillId="3" borderId="0" xfId="1" applyNumberFormat="1" applyFont="1" applyFill="1" applyAlignment="1" applyProtection="1">
      <alignment horizontal="left" vertical="center" wrapText="1"/>
      <protection locked="0"/>
    </xf>
    <xf numFmtId="0" fontId="3" fillId="0" borderId="8" xfId="1" applyBorder="1" applyAlignment="1" applyProtection="1">
      <alignment horizontal="left" vertical="center" wrapText="1"/>
      <protection locked="0"/>
    </xf>
    <xf numFmtId="4" fontId="6" fillId="0" borderId="27" xfId="1" applyNumberFormat="1" applyFont="1" applyBorder="1" applyAlignment="1">
      <alignment horizontal="left" vertical="center" wrapText="1"/>
    </xf>
    <xf numFmtId="4" fontId="6" fillId="0" borderId="0" xfId="1" applyNumberFormat="1" applyFont="1" applyAlignment="1">
      <alignment horizontal="left" vertical="center" wrapText="1"/>
    </xf>
    <xf numFmtId="4" fontId="6" fillId="0" borderId="24" xfId="1" applyNumberFormat="1" applyFont="1" applyBorder="1" applyAlignment="1">
      <alignment horizontal="left" vertical="center"/>
    </xf>
    <xf numFmtId="4" fontId="6" fillId="0" borderId="27" xfId="1" applyNumberFormat="1" applyFont="1" applyBorder="1" applyAlignment="1">
      <alignment horizontal="left" vertical="center"/>
    </xf>
    <xf numFmtId="165" fontId="3" fillId="0" borderId="27" xfId="3" applyNumberFormat="1" applyFont="1" applyBorder="1" applyAlignment="1" applyProtection="1">
      <alignment horizontal="center" vertical="center" wrapText="1"/>
    </xf>
    <xf numFmtId="165" fontId="3" fillId="0" borderId="0" xfId="3" applyNumberFormat="1" applyFont="1" applyBorder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/>
      <protection locked="0"/>
    </xf>
    <xf numFmtId="0" fontId="6" fillId="0" borderId="27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4" fontId="6" fillId="0" borderId="8" xfId="1" applyNumberFormat="1" applyFont="1" applyBorder="1" applyAlignment="1">
      <alignment horizontal="left" vertical="center" wrapText="1"/>
    </xf>
    <xf numFmtId="0" fontId="14" fillId="12" borderId="27" xfId="1" applyFont="1" applyFill="1" applyBorder="1" applyAlignment="1">
      <alignment horizontal="left" vertical="center" wrapText="1"/>
    </xf>
    <xf numFmtId="165" fontId="3" fillId="0" borderId="24" xfId="3" applyNumberFormat="1" applyFont="1" applyBorder="1" applyAlignment="1" applyProtection="1">
      <alignment horizontal="center" vertical="center" wrapText="1"/>
    </xf>
    <xf numFmtId="165" fontId="3" fillId="0" borderId="8" xfId="3" applyNumberFormat="1" applyFont="1" applyBorder="1" applyAlignment="1" applyProtection="1">
      <alignment horizontal="center" vertical="center" wrapText="1"/>
    </xf>
    <xf numFmtId="0" fontId="3" fillId="0" borderId="27" xfId="1" applyBorder="1" applyAlignment="1" applyProtection="1">
      <alignment horizontal="center" vertical="center"/>
      <protection locked="0"/>
    </xf>
    <xf numFmtId="0" fontId="3" fillId="0" borderId="24" xfId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4" fontId="6" fillId="3" borderId="2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1" applyBorder="1" applyAlignment="1" applyProtection="1">
      <alignment horizontal="left" vertical="center" wrapText="1"/>
      <protection locked="0"/>
    </xf>
    <xf numFmtId="0" fontId="3" fillId="0" borderId="23" xfId="1" applyBorder="1" applyAlignment="1" applyProtection="1">
      <alignment horizontal="left" vertical="center" wrapText="1"/>
      <protection locked="0"/>
    </xf>
    <xf numFmtId="166" fontId="3" fillId="0" borderId="0" xfId="1" applyNumberFormat="1" applyAlignment="1" applyProtection="1">
      <alignment horizontal="center" vertical="center" wrapText="1"/>
      <protection locked="0"/>
    </xf>
    <xf numFmtId="166" fontId="3" fillId="0" borderId="28" xfId="1" applyNumberFormat="1" applyBorder="1" applyAlignment="1" applyProtection="1">
      <alignment horizontal="center" vertical="center" wrapText="1"/>
      <protection locked="0"/>
    </xf>
    <xf numFmtId="4" fontId="6" fillId="3" borderId="26" xfId="1" applyNumberFormat="1" applyFont="1" applyFill="1" applyBorder="1" applyAlignment="1">
      <alignment horizontal="center" vertical="top" wrapText="1"/>
    </xf>
    <xf numFmtId="4" fontId="6" fillId="3" borderId="27" xfId="1" applyNumberFormat="1" applyFont="1" applyFill="1" applyBorder="1" applyAlignment="1">
      <alignment horizontal="center" vertical="top" wrapText="1"/>
    </xf>
    <xf numFmtId="0" fontId="3" fillId="0" borderId="22" xfId="1" applyBorder="1" applyAlignment="1" applyProtection="1">
      <alignment horizontal="center" vertical="center" wrapText="1"/>
      <protection locked="0"/>
    </xf>
    <xf numFmtId="0" fontId="3" fillId="0" borderId="28" xfId="1" applyBorder="1" applyAlignment="1" applyProtection="1">
      <alignment horizontal="center" vertical="center" wrapText="1"/>
      <protection locked="0"/>
    </xf>
    <xf numFmtId="4" fontId="3" fillId="3" borderId="27" xfId="1" applyNumberFormat="1" applyFill="1" applyBorder="1" applyAlignment="1">
      <alignment horizontal="center" vertical="top" wrapText="1"/>
    </xf>
    <xf numFmtId="4" fontId="3" fillId="3" borderId="28" xfId="1" applyNumberFormat="1" applyFill="1" applyBorder="1" applyAlignment="1">
      <alignment horizontal="center" vertical="top" wrapText="1"/>
    </xf>
    <xf numFmtId="4" fontId="3" fillId="3" borderId="24" xfId="1" applyNumberFormat="1" applyFill="1" applyBorder="1" applyAlignment="1">
      <alignment horizontal="center" vertical="top" wrapText="1"/>
    </xf>
    <xf numFmtId="4" fontId="3" fillId="3" borderId="23" xfId="1" applyNumberFormat="1" applyFill="1" applyBorder="1" applyAlignment="1">
      <alignment horizontal="center" vertical="top" wrapText="1"/>
    </xf>
    <xf numFmtId="0" fontId="3" fillId="0" borderId="5" xfId="1" applyBorder="1" applyAlignment="1">
      <alignment horizontal="left" vertical="center" indent="1"/>
    </xf>
    <xf numFmtId="0" fontId="3" fillId="0" borderId="7" xfId="1" applyBorder="1" applyAlignment="1">
      <alignment horizontal="left" vertical="center" indent="1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/>
      <protection locked="0"/>
    </xf>
    <xf numFmtId="0" fontId="3" fillId="0" borderId="17" xfId="1" applyBorder="1" applyAlignment="1" applyProtection="1">
      <alignment horizontal="left"/>
      <protection locked="0"/>
    </xf>
    <xf numFmtId="0" fontId="3" fillId="0" borderId="16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3" xfId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3" borderId="11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/>
    </xf>
    <xf numFmtId="0" fontId="6" fillId="3" borderId="13" xfId="1" applyFont="1" applyFill="1" applyBorder="1" applyAlignment="1">
      <alignment vertical="center"/>
    </xf>
    <xf numFmtId="0" fontId="3" fillId="0" borderId="0" xfId="1" applyAlignment="1" applyProtection="1">
      <alignment horizontal="center" vertical="center"/>
      <protection locked="0"/>
    </xf>
    <xf numFmtId="0" fontId="3" fillId="0" borderId="17" xfId="1" applyBorder="1" applyAlignment="1" applyProtection="1">
      <alignment horizontal="center" vertical="center"/>
      <protection locked="0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5" xfId="1" applyBorder="1" applyAlignment="1"/>
    <xf numFmtId="0" fontId="3" fillId="0" borderId="6" xfId="1" applyBorder="1" applyAlignment="1"/>
    <xf numFmtId="0" fontId="3" fillId="0" borderId="7" xfId="1" applyBorder="1" applyAlignment="1"/>
    <xf numFmtId="0" fontId="22" fillId="11" borderId="29" xfId="0" applyFont="1" applyFill="1" applyBorder="1" applyAlignment="1">
      <alignment vertical="center" wrapText="1"/>
    </xf>
    <xf numFmtId="0" fontId="22" fillId="11" borderId="35" xfId="0" applyFont="1" applyFill="1" applyBorder="1" applyAlignment="1">
      <alignment vertical="center" wrapText="1"/>
    </xf>
    <xf numFmtId="0" fontId="22" fillId="11" borderId="30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vertical="center" wrapText="1"/>
    </xf>
    <xf numFmtId="0" fontId="22" fillId="11" borderId="39" xfId="0" applyFont="1" applyFill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34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5" fillId="8" borderId="14" xfId="1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11" fillId="11" borderId="45" xfId="1" applyFont="1" applyFill="1" applyBorder="1" applyAlignment="1">
      <alignment horizontal="center" vertical="center" textRotation="90" wrapText="1"/>
    </xf>
    <xf numFmtId="0" fontId="11" fillId="11" borderId="28" xfId="1" applyFont="1" applyFill="1" applyBorder="1" applyAlignment="1">
      <alignment horizontal="center" vertical="center" textRotation="90" wrapText="1"/>
    </xf>
    <xf numFmtId="0" fontId="5" fillId="7" borderId="14" xfId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46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1" fillId="11" borderId="14" xfId="1" applyFont="1" applyFill="1" applyBorder="1" applyAlignment="1">
      <alignment horizontal="center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29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22" fillId="11" borderId="46" xfId="0" applyFont="1" applyFill="1" applyBorder="1" applyAlignment="1">
      <alignment vertical="center" wrapText="1"/>
    </xf>
    <xf numFmtId="0" fontId="22" fillId="11" borderId="47" xfId="0" applyFont="1" applyFill="1" applyBorder="1" applyAlignment="1">
      <alignment vertical="center" wrapText="1"/>
    </xf>
    <xf numFmtId="0" fontId="22" fillId="11" borderId="34" xfId="0" applyFont="1" applyFill="1" applyBorder="1" applyAlignment="1">
      <alignment vertical="center" wrapText="1"/>
    </xf>
    <xf numFmtId="0" fontId="22" fillId="11" borderId="40" xfId="0" applyFont="1" applyFill="1" applyBorder="1" applyAlignment="1">
      <alignment vertical="center" wrapText="1"/>
    </xf>
  </cellXfs>
  <cellStyles count="8">
    <cellStyle name="Currency" xfId="6" builtinId="4"/>
    <cellStyle name="Currency 2" xfId="3" xr:uid="{842C06B7-AF75-4B61-9A79-57A5A88F71F8}"/>
    <cellStyle name="Normal" xfId="0" builtinId="0"/>
    <cellStyle name="Normal 2" xfId="4" xr:uid="{563DB6C1-BDDB-4D99-B322-5066AAD57559}"/>
    <cellStyle name="Normal 3" xfId="7" xr:uid="{C54A4C78-230F-4C2E-B9F0-EA9C344D5C90}"/>
    <cellStyle name="Normal 4" xfId="1" xr:uid="{AF87EA64-C145-4A28-8647-578F58EAFF02}"/>
    <cellStyle name="Normal 66 3 2" xfId="5" xr:uid="{4CABBFA5-ED26-43D0-9756-93CB2174C807}"/>
    <cellStyle name="Percent 2" xfId="2" xr:uid="{3AA12B1B-92F2-4799-A7EA-27A60E3D326E}"/>
  </cellStyles>
  <dxfs count="4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fgColor theme="1"/>
          <bgColor theme="1"/>
        </patternFill>
      </fill>
    </dxf>
    <dxf>
      <font>
        <b val="0"/>
        <i val="0"/>
        <color auto="1"/>
      </font>
      <fill>
        <patternFill>
          <fgColor rgb="FFFF0000"/>
          <bgColor rgb="FFFF0000"/>
        </patternFill>
      </fill>
    </dxf>
    <dxf>
      <font>
        <b val="0"/>
        <i val="0"/>
        <color auto="1"/>
      </font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5"/>
        </patternFill>
      </fill>
    </dxf>
    <dxf>
      <fill>
        <patternFill>
          <bgColor theme="9"/>
        </patternFill>
      </fill>
    </dxf>
    <dxf>
      <font>
        <b val="0"/>
        <i val="0"/>
      </font>
      <fill>
        <patternFill>
          <bgColor rgb="FFD69E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7CB854"/>
      <color rgb="FFC65911"/>
      <color rgb="FFD69E00"/>
      <color rgb="FF618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3.emf"/><Relationship Id="rId2" Type="http://schemas.openxmlformats.org/officeDocument/2006/relationships/image" Target="../media/image5.jpeg"/><Relationship Id="rId1" Type="http://schemas.openxmlformats.org/officeDocument/2006/relationships/image" Target="../media/image12.pn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252095</xdr:colOff>
      <xdr:row>12</xdr:row>
      <xdr:rowOff>173990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6E08CB-713B-8963-5F8F-3E633EBC5E93}"/>
            </a:ext>
          </a:extLst>
        </xdr:cNvPr>
        <xdr:cNvSpPr txBox="1"/>
      </xdr:nvSpPr>
      <xdr:spPr>
        <a:xfrm>
          <a:off x="0" y="762000"/>
          <a:ext cx="9053195" cy="1888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Template: Structures</a:t>
          </a:r>
          <a:r>
            <a:rPr lang="en-NZ" sz="1100" baseline="0"/>
            <a:t> Annual Plan Request (SAPR) Form, is a requirement of SM 018 as per section 5.9 of the manual. </a:t>
          </a:r>
          <a:endParaRPr lang="en-NZ" sz="1100"/>
        </a:p>
      </xdr:txBody>
    </xdr:sp>
    <xdr:clientData/>
  </xdr:twoCellAnchor>
  <xdr:twoCellAnchor editAs="oneCell">
    <xdr:from>
      <xdr:col>0</xdr:col>
      <xdr:colOff>0</xdr:colOff>
      <xdr:row>31</xdr:row>
      <xdr:rowOff>76200</xdr:rowOff>
    </xdr:from>
    <xdr:to>
      <xdr:col>14</xdr:col>
      <xdr:colOff>400050</xdr:colOff>
      <xdr:row>36</xdr:row>
      <xdr:rowOff>129540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22443AEF-4FF4-4385-8D4B-BBF4BEE3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 bwMode="auto">
        <a:xfrm>
          <a:off x="0" y="6172200"/>
          <a:ext cx="10668000" cy="100584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32</xdr:col>
      <xdr:colOff>533400</xdr:colOff>
      <xdr:row>39</xdr:row>
      <xdr:rowOff>161925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AFF0663-004A-F852-D196-E4BEA3979331}"/>
            </a:ext>
          </a:extLst>
        </xdr:cNvPr>
        <xdr:cNvSpPr>
          <a:spLocks noChangeAspect="1" noChangeArrowheads="1"/>
        </xdr:cNvSpPr>
      </xdr:nvSpPr>
      <xdr:spPr bwMode="auto">
        <a:xfrm>
          <a:off x="8458200" y="3238500"/>
          <a:ext cx="14630400" cy="455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726281</xdr:colOff>
      <xdr:row>0</xdr:row>
      <xdr:rowOff>55796</xdr:rowOff>
    </xdr:from>
    <xdr:to>
      <xdr:col>3</xdr:col>
      <xdr:colOff>192506</xdr:colOff>
      <xdr:row>0</xdr:row>
      <xdr:rowOff>516731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6281" y="55796"/>
          <a:ext cx="2222125" cy="460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304800</xdr:colOff>
      <xdr:row>20</xdr:row>
      <xdr:rowOff>304800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3BF5B1B1-3332-E877-21E4-25F69C351ECA}"/>
            </a:ext>
          </a:extLst>
        </xdr:cNvPr>
        <xdr:cNvSpPr>
          <a:spLocks noChangeAspect="1" noChangeArrowheads="1"/>
        </xdr:cNvSpPr>
      </xdr:nvSpPr>
      <xdr:spPr bwMode="auto">
        <a:xfrm>
          <a:off x="99250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304800</xdr:colOff>
      <xdr:row>20</xdr:row>
      <xdr:rowOff>304800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F2CBB13F-E3FD-A270-8835-3BE0C01D1EBC}"/>
            </a:ext>
          </a:extLst>
        </xdr:cNvPr>
        <xdr:cNvSpPr>
          <a:spLocks noChangeAspect="1" noChangeArrowheads="1"/>
        </xdr:cNvSpPr>
      </xdr:nvSpPr>
      <xdr:spPr bwMode="auto">
        <a:xfrm>
          <a:off x="99250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1</xdr:col>
      <xdr:colOff>1597355</xdr:colOff>
      <xdr:row>0</xdr:row>
      <xdr:rowOff>495300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25" y="66675"/>
          <a:ext cx="1975180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055" name="Picture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057" name="Picture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059" name="Picture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061" name="Picture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0</xdr:row>
          <xdr:rowOff>19050</xdr:rowOff>
        </xdr:from>
        <xdr:to>
          <xdr:col>6</xdr:col>
          <xdr:colOff>571500</xdr:colOff>
          <xdr:row>0</xdr:row>
          <xdr:rowOff>551850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" spid="_x0000_s2496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r="36202"/>
            <a:stretch>
              <a:fillRect/>
            </a:stretch>
          </xdr:blipFill>
          <xdr:spPr bwMode="auto">
            <a:xfrm>
              <a:off x="5067300" y="19050"/>
              <a:ext cx="2171700" cy="53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1583067</xdr:colOff>
      <xdr:row>0</xdr:row>
      <xdr:rowOff>495300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66675"/>
          <a:ext cx="1970417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0</xdr:row>
          <xdr:rowOff>19050</xdr:rowOff>
        </xdr:from>
        <xdr:to>
          <xdr:col>6</xdr:col>
          <xdr:colOff>571500</xdr:colOff>
          <xdr:row>0</xdr:row>
          <xdr:rowOff>551850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" spid="_x0000_s6588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r="36202"/>
            <a:stretch>
              <a:fillRect/>
            </a:stretch>
          </xdr:blipFill>
          <xdr:spPr bwMode="auto">
            <a:xfrm>
              <a:off x="5067300" y="19050"/>
              <a:ext cx="2171700" cy="53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24130</xdr:rowOff>
    </xdr:from>
    <xdr:to>
      <xdr:col>10</xdr:col>
      <xdr:colOff>1088064</xdr:colOff>
      <xdr:row>24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285A6-A076-2150-E49A-C6EC847E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373380"/>
          <a:ext cx="14146205" cy="39204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100583</xdr:rowOff>
    </xdr:from>
    <xdr:to>
      <xdr:col>10</xdr:col>
      <xdr:colOff>1368555</xdr:colOff>
      <xdr:row>11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815083"/>
          <a:ext cx="1368555" cy="280417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9</xdr:row>
      <xdr:rowOff>68814</xdr:rowOff>
    </xdr:from>
    <xdr:to>
      <xdr:col>10</xdr:col>
      <xdr:colOff>1295400</xdr:colOff>
      <xdr:row>9</xdr:row>
      <xdr:rowOff>473522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2358" y="2313993"/>
          <a:ext cx="1295399" cy="404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</xdr:colOff>
      <xdr:row>11</xdr:row>
      <xdr:rowOff>19049</xdr:rowOff>
    </xdr:from>
    <xdr:to>
      <xdr:col>10</xdr:col>
      <xdr:colOff>674370</xdr:colOff>
      <xdr:row>11</xdr:row>
      <xdr:rowOff>453747</xdr:rowOff>
    </xdr:to>
    <xdr:pic>
      <xdr:nvPicPr>
        <xdr:cNvPr id="11" name="Picture 10" descr="The WSP Logo | WSP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2" y="2838449"/>
          <a:ext cx="676273" cy="4346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5C41-986F-4E25-9DFD-70E426878B4B}">
  <dimension ref="A1:M17"/>
  <sheetViews>
    <sheetView zoomScaleNormal="100" workbookViewId="0">
      <selection activeCell="D19" sqref="D19"/>
    </sheetView>
  </sheetViews>
  <sheetFormatPr defaultColWidth="10.54296875" defaultRowHeight="15" x14ac:dyDescent="0.3"/>
  <cols>
    <col min="1" max="16384" width="10.54296875" style="127"/>
  </cols>
  <sheetData>
    <row r="1" spans="1:1" ht="27.5" x14ac:dyDescent="0.55000000000000004">
      <c r="A1" s="129" t="s">
        <v>293</v>
      </c>
    </row>
    <row r="2" spans="1:1" ht="17.5" x14ac:dyDescent="0.3">
      <c r="A2" s="128"/>
    </row>
    <row r="17" spans="13:13" ht="15.5" x14ac:dyDescent="0.35">
      <c r="M17"/>
    </row>
  </sheetData>
  <sheetProtection algorithmName="SHA-512" hashValue="r1v5Y979hpGgIAG9m1de4MHJfFU01VX6aIoGYweF7r/yxN7l9yDiNzZb84xS/t4lzdF7LSif015N7ezmbTL01Q==" saltValue="m4bGbCPiEjPOQPjSQ0Hen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433B-72DB-4B2C-AD6B-13298A393550}">
  <sheetPr codeName="Sheet2">
    <pageSetUpPr fitToPage="1"/>
  </sheetPr>
  <dimension ref="A1:P40"/>
  <sheetViews>
    <sheetView zoomScale="85" zoomScaleNormal="85" workbookViewId="0">
      <selection activeCell="Q16" sqref="Q16"/>
    </sheetView>
  </sheetViews>
  <sheetFormatPr defaultColWidth="9.1796875" defaultRowHeight="13" x14ac:dyDescent="0.3"/>
  <cols>
    <col min="1" max="1" width="14.1796875" style="12" customWidth="1"/>
    <col min="2" max="2" width="11.453125" style="12" customWidth="1"/>
    <col min="3" max="3" width="13.81640625" style="12" customWidth="1"/>
    <col min="4" max="4" width="34.81640625" style="12" customWidth="1"/>
    <col min="5" max="5" width="10.1796875" style="12" customWidth="1"/>
    <col min="6" max="6" width="11.81640625" style="12" customWidth="1"/>
    <col min="7" max="8" width="11.453125" style="12" customWidth="1"/>
    <col min="9" max="12" width="14.81640625" style="12" customWidth="1"/>
    <col min="13" max="13" width="60.453125" style="76" customWidth="1"/>
    <col min="14" max="14" width="9.1796875" style="130" customWidth="1"/>
    <col min="15" max="15" width="9.1796875" style="12"/>
    <col min="16" max="16" width="10.1796875" style="12" bestFit="1" customWidth="1"/>
    <col min="17" max="17" width="86.453125" style="12" customWidth="1"/>
    <col min="18" max="16384" width="9.1796875" style="12"/>
  </cols>
  <sheetData>
    <row r="1" spans="1:16" ht="45" customHeight="1" x14ac:dyDescent="0.25">
      <c r="A1" s="54"/>
      <c r="B1" s="55"/>
      <c r="C1" s="55"/>
      <c r="D1" s="55"/>
      <c r="E1" s="163"/>
      <c r="F1" s="163"/>
      <c r="G1" s="163"/>
      <c r="H1" s="163"/>
      <c r="I1" s="70"/>
      <c r="J1" s="70"/>
      <c r="K1" s="70"/>
      <c r="L1" s="56"/>
      <c r="M1" s="77" t="s">
        <v>0</v>
      </c>
    </row>
    <row r="2" spans="1:16" ht="20.149999999999999" customHeight="1" x14ac:dyDescent="0.25">
      <c r="A2" s="196" t="s">
        <v>1</v>
      </c>
      <c r="B2" s="197"/>
      <c r="C2" s="202"/>
      <c r="D2" s="202"/>
      <c r="E2" s="176" t="s">
        <v>2</v>
      </c>
      <c r="F2" s="176"/>
      <c r="G2" s="151"/>
      <c r="H2" s="151"/>
      <c r="I2" s="197" t="s">
        <v>3</v>
      </c>
      <c r="J2" s="197"/>
      <c r="K2" s="98" t="s">
        <v>4</v>
      </c>
      <c r="L2" s="99" t="s">
        <v>5</v>
      </c>
      <c r="M2" s="77"/>
    </row>
    <row r="3" spans="1:16" ht="20.149999999999999" customHeight="1" x14ac:dyDescent="0.25">
      <c r="A3" s="199" t="s">
        <v>6</v>
      </c>
      <c r="B3" s="176"/>
      <c r="C3" s="202"/>
      <c r="D3" s="202"/>
      <c r="E3" s="97"/>
      <c r="F3" s="97"/>
      <c r="G3" s="27"/>
      <c r="H3" s="27"/>
      <c r="I3" s="180"/>
      <c r="J3" s="180"/>
      <c r="K3" s="74"/>
      <c r="L3" s="22"/>
      <c r="M3" s="77"/>
    </row>
    <row r="4" spans="1:16" ht="20.149999999999999" customHeight="1" x14ac:dyDescent="0.25">
      <c r="A4" s="199" t="s">
        <v>7</v>
      </c>
      <c r="B4" s="176"/>
      <c r="C4" s="202"/>
      <c r="D4" s="202"/>
      <c r="E4" s="176" t="s">
        <v>8</v>
      </c>
      <c r="F4" s="176"/>
      <c r="G4" s="181"/>
      <c r="H4" s="181"/>
      <c r="I4" s="197" t="s">
        <v>9</v>
      </c>
      <c r="J4" s="197"/>
      <c r="K4" s="180"/>
      <c r="L4" s="214"/>
      <c r="M4" s="81"/>
    </row>
    <row r="5" spans="1:16" ht="20.149999999999999" customHeight="1" x14ac:dyDescent="0.25">
      <c r="A5" s="198" t="s">
        <v>10</v>
      </c>
      <c r="B5" s="172"/>
      <c r="C5" s="173"/>
      <c r="D5" s="173"/>
      <c r="E5" s="176" t="s">
        <v>11</v>
      </c>
      <c r="F5" s="176"/>
      <c r="G5" s="175"/>
      <c r="H5" s="175"/>
      <c r="I5" s="205"/>
      <c r="J5" s="205"/>
      <c r="K5" s="195"/>
      <c r="L5" s="215"/>
      <c r="M5" s="77"/>
    </row>
    <row r="6" spans="1:16" s="13" customFormat="1" ht="20.149999999999999" customHeight="1" x14ac:dyDescent="0.25">
      <c r="A6" s="177" t="s">
        <v>12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9"/>
      <c r="M6" s="78"/>
      <c r="N6" s="131"/>
      <c r="O6" s="12"/>
      <c r="P6" s="12"/>
    </row>
    <row r="7" spans="1:16" s="13" customFormat="1" ht="20.149999999999999" customHeight="1" x14ac:dyDescent="0.25">
      <c r="A7" s="100" t="s">
        <v>13</v>
      </c>
      <c r="B7" s="69"/>
      <c r="C7" s="173"/>
      <c r="D7" s="173"/>
      <c r="E7" s="172" t="s">
        <v>14</v>
      </c>
      <c r="F7" s="172"/>
      <c r="G7" s="72"/>
      <c r="H7" s="64" t="s">
        <v>15</v>
      </c>
      <c r="I7" s="172" t="s">
        <v>16</v>
      </c>
      <c r="J7" s="172"/>
      <c r="K7" s="173"/>
      <c r="L7" s="174"/>
      <c r="M7" s="78"/>
      <c r="N7" s="131"/>
      <c r="O7" s="12"/>
      <c r="P7" s="12"/>
    </row>
    <row r="8" spans="1:16" s="13" customFormat="1" ht="20.149999999999999" customHeight="1" x14ac:dyDescent="0.25">
      <c r="A8" s="157" t="s">
        <v>17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71"/>
      <c r="M8" s="78"/>
      <c r="N8" s="131"/>
      <c r="O8" s="12"/>
      <c r="P8" s="12"/>
    </row>
    <row r="9" spans="1:16" s="13" customFormat="1" ht="20.149999999999999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70"/>
      <c r="M9" s="78"/>
      <c r="N9" s="131"/>
      <c r="O9" s="12"/>
      <c r="P9" s="12"/>
    </row>
    <row r="10" spans="1:16" ht="15.75" customHeight="1" x14ac:dyDescent="0.3">
      <c r="A10" s="101" t="s">
        <v>18</v>
      </c>
      <c r="B10" s="102"/>
      <c r="C10" s="102"/>
      <c r="D10" s="102"/>
      <c r="E10" s="102"/>
      <c r="F10" s="101" t="s">
        <v>19</v>
      </c>
      <c r="G10" s="102"/>
      <c r="H10" s="102"/>
      <c r="I10" s="102"/>
      <c r="J10" s="103"/>
      <c r="K10" s="101" t="s">
        <v>20</v>
      </c>
      <c r="L10" s="103"/>
      <c r="M10" s="79"/>
    </row>
    <row r="11" spans="1:16" ht="30.65" customHeight="1" x14ac:dyDescent="0.3">
      <c r="A11" s="213" t="s">
        <v>21</v>
      </c>
      <c r="B11" s="194"/>
      <c r="C11" s="194"/>
      <c r="D11" s="194"/>
      <c r="E11" s="194"/>
      <c r="F11" s="182" t="s">
        <v>22</v>
      </c>
      <c r="G11" s="183"/>
      <c r="H11" s="104" t="s">
        <v>23</v>
      </c>
      <c r="I11" s="104" t="s">
        <v>24</v>
      </c>
      <c r="J11" s="105" t="s">
        <v>25</v>
      </c>
      <c r="K11" s="106" t="s">
        <v>26</v>
      </c>
      <c r="L11" s="105" t="s">
        <v>27</v>
      </c>
      <c r="M11" s="79"/>
    </row>
    <row r="12" spans="1:16" ht="22.4" customHeight="1" x14ac:dyDescent="0.25">
      <c r="A12" s="184"/>
      <c r="B12" s="185"/>
      <c r="C12" s="185"/>
      <c r="D12" s="185"/>
      <c r="E12" s="186"/>
      <c r="F12" s="200" t="s">
        <v>28</v>
      </c>
      <c r="G12" s="201"/>
      <c r="H12" s="24" t="s">
        <v>29</v>
      </c>
      <c r="I12" s="24" t="s">
        <v>30</v>
      </c>
      <c r="J12" s="107" t="str">
        <f>IFERROR(VLOOKUP(H12,'Risk Assessment &amp; Intervention'!$M$31:$R$39,MATCH(I12,'Risk Assessment &amp; Intervention'!$M$29:$R$29,0),0),"")</f>
        <v>Low</v>
      </c>
      <c r="K12" s="209" t="s">
        <v>31</v>
      </c>
      <c r="L12" s="211" t="s">
        <v>32</v>
      </c>
      <c r="M12" s="206" t="s">
        <v>33</v>
      </c>
      <c r="N12" s="130" cm="1">
        <f t="array" ref="N12">_xlfn.IFS(J12="Low",1,J12="Medium",2,J12="High",3,J12="Critical",4)</f>
        <v>1</v>
      </c>
    </row>
    <row r="13" spans="1:16" ht="22.4" customHeight="1" x14ac:dyDescent="0.25">
      <c r="A13" s="184"/>
      <c r="B13" s="185"/>
      <c r="C13" s="185"/>
      <c r="D13" s="185"/>
      <c r="E13" s="186"/>
      <c r="F13" s="200" t="s">
        <v>34</v>
      </c>
      <c r="G13" s="201"/>
      <c r="H13" s="24" t="s">
        <v>29</v>
      </c>
      <c r="I13" s="24" t="s">
        <v>30</v>
      </c>
      <c r="J13" s="108" t="str">
        <f>IFERROR(VLOOKUP(H13,'Risk Assessment &amp; Intervention'!$M$31:$R$39,MATCH(I13,'Risk Assessment &amp; Intervention'!$M$29:$R$29,0),0),"")</f>
        <v>Low</v>
      </c>
      <c r="K13" s="209"/>
      <c r="L13" s="211"/>
      <c r="M13" s="206"/>
      <c r="N13" s="130" cm="1">
        <f t="array" ref="N13">_xlfn.IFS(J13="Low",1,J13="Medium",2,J13="High",3,J13="Critical",4)</f>
        <v>1</v>
      </c>
    </row>
    <row r="14" spans="1:16" ht="22.4" customHeight="1" x14ac:dyDescent="0.25">
      <c r="A14" s="184"/>
      <c r="B14" s="185"/>
      <c r="C14" s="185"/>
      <c r="D14" s="185"/>
      <c r="E14" s="186"/>
      <c r="F14" s="200" t="s">
        <v>35</v>
      </c>
      <c r="G14" s="201"/>
      <c r="H14" s="24" t="s">
        <v>29</v>
      </c>
      <c r="I14" s="24" t="s">
        <v>30</v>
      </c>
      <c r="J14" s="107" t="str">
        <f>IFERROR(VLOOKUP(H14,'Risk Assessment &amp; Intervention'!$M$31:$R$39,MATCH(I14,'Risk Assessment &amp; Intervention'!$M$29:$R$29,0),0),"")</f>
        <v>Low</v>
      </c>
      <c r="K14" s="209"/>
      <c r="L14" s="211"/>
      <c r="M14" s="206"/>
      <c r="N14" s="130" cm="1">
        <f t="array" ref="N14">_xlfn.IFS(J14="Low",1,J14="Medium",2,J14="High",3,J14="Critical",4)</f>
        <v>1</v>
      </c>
    </row>
    <row r="15" spans="1:16" ht="22.4" customHeight="1" x14ac:dyDescent="0.25">
      <c r="A15" s="203" t="s">
        <v>36</v>
      </c>
      <c r="B15" s="204"/>
      <c r="C15" s="204"/>
      <c r="D15" s="204"/>
      <c r="E15" s="204"/>
      <c r="F15" s="200" t="s">
        <v>37</v>
      </c>
      <c r="G15" s="201"/>
      <c r="H15" s="24" t="s">
        <v>29</v>
      </c>
      <c r="I15" s="24" t="s">
        <v>30</v>
      </c>
      <c r="J15" s="107" t="str">
        <f>IFERROR(VLOOKUP(H15,'Risk Assessment &amp; Intervention'!$M$31:$R$39,MATCH(I15,'Risk Assessment &amp; Intervention'!$M$29:$R$29,0),0),"")</f>
        <v>Low</v>
      </c>
      <c r="K15" s="209"/>
      <c r="L15" s="211"/>
      <c r="M15" s="206"/>
      <c r="N15" s="130" cm="1">
        <f t="array" ref="N15">_xlfn.IFS(J15="Low",1,J15="Medium",2,J15="High",3,J15="Critical",4)</f>
        <v>1</v>
      </c>
    </row>
    <row r="16" spans="1:16" ht="22.4" customHeight="1" x14ac:dyDescent="0.25">
      <c r="A16" s="184"/>
      <c r="B16" s="185"/>
      <c r="C16" s="185"/>
      <c r="D16" s="185"/>
      <c r="E16" s="186"/>
      <c r="F16" s="200" t="s">
        <v>38</v>
      </c>
      <c r="G16" s="201"/>
      <c r="H16" s="24" t="s">
        <v>29</v>
      </c>
      <c r="I16" s="24" t="s">
        <v>30</v>
      </c>
      <c r="J16" s="107" t="str">
        <f>IFERROR(VLOOKUP(H16,'Risk Assessment &amp; Intervention'!$M$31:$R$39,MATCH(I16,'Risk Assessment &amp; Intervention'!$M$29:$R$29,0),0),"")</f>
        <v>Low</v>
      </c>
      <c r="K16" s="209"/>
      <c r="L16" s="211"/>
      <c r="M16" s="206"/>
      <c r="N16" s="130" cm="1">
        <f t="array" ref="N16">_xlfn.IFS(J16="Low",1,J16="Medium",2,J16="High",3,J16="Critical",4)</f>
        <v>1</v>
      </c>
    </row>
    <row r="17" spans="1:16" ht="22.4" customHeight="1" x14ac:dyDescent="0.25">
      <c r="A17" s="184"/>
      <c r="B17" s="185"/>
      <c r="C17" s="185"/>
      <c r="D17" s="185"/>
      <c r="E17" s="186"/>
      <c r="F17" s="207" t="s">
        <v>39</v>
      </c>
      <c r="G17" s="208"/>
      <c r="H17" s="63" t="s">
        <v>29</v>
      </c>
      <c r="I17" s="63" t="s">
        <v>30</v>
      </c>
      <c r="J17" s="107" t="str">
        <f>IFERROR(VLOOKUP(H17,'Risk Assessment &amp; Intervention'!$M$31:$R$39,MATCH(I17,'Risk Assessment &amp; Intervention'!$M$29:$R$29,0),0),"")</f>
        <v>Low</v>
      </c>
      <c r="K17" s="210"/>
      <c r="L17" s="212"/>
      <c r="M17" s="206"/>
      <c r="N17" s="130" cm="1">
        <f t="array" ref="N17">_xlfn.IFS(J17="Low",1,J17="Medium",2,J17="High",3,J17="Critical",4)</f>
        <v>1</v>
      </c>
    </row>
    <row r="18" spans="1:16" ht="15.65" customHeight="1" x14ac:dyDescent="0.3">
      <c r="A18" s="164" t="s">
        <v>40</v>
      </c>
      <c r="B18" s="165"/>
      <c r="C18" s="165"/>
      <c r="D18" s="165"/>
      <c r="E18" s="165"/>
      <c r="F18" s="165"/>
      <c r="G18" s="165"/>
      <c r="H18" s="165"/>
      <c r="I18" s="164" t="s">
        <v>41</v>
      </c>
      <c r="J18" s="165"/>
      <c r="K18" s="165"/>
      <c r="L18" s="187"/>
      <c r="M18" s="79"/>
    </row>
    <row r="19" spans="1:16" ht="35.5" customHeight="1" x14ac:dyDescent="0.35">
      <c r="A19" s="109"/>
      <c r="B19" s="154" t="s">
        <v>42</v>
      </c>
      <c r="C19" s="154"/>
      <c r="D19" s="110"/>
      <c r="E19" s="104" t="s">
        <v>43</v>
      </c>
      <c r="F19" s="104" t="s">
        <v>38</v>
      </c>
      <c r="G19" s="104" t="s">
        <v>44</v>
      </c>
      <c r="H19" s="104" t="s">
        <v>45</v>
      </c>
      <c r="I19" s="106" t="s">
        <v>22</v>
      </c>
      <c r="J19" s="104" t="s">
        <v>23</v>
      </c>
      <c r="K19" s="104" t="s">
        <v>24</v>
      </c>
      <c r="L19" s="111" t="s">
        <v>25</v>
      </c>
      <c r="M19" s="79"/>
      <c r="P19"/>
    </row>
    <row r="20" spans="1:16" ht="44.5" customHeight="1" x14ac:dyDescent="0.25">
      <c r="A20" s="112" t="s">
        <v>46</v>
      </c>
      <c r="B20" s="180"/>
      <c r="C20" s="180"/>
      <c r="D20" s="180"/>
      <c r="E20" s="25"/>
      <c r="F20" s="23"/>
      <c r="G20" s="67"/>
      <c r="H20" s="25"/>
      <c r="I20" s="95" t="str">
        <f>INDEX($F$12:$F$17,MATCH(MAX($N$12:$N$17),$N$12:$N$17,0))</f>
        <v>Level of Service</v>
      </c>
      <c r="J20" s="96" t="str">
        <f>INDEX($H$12:$H$17,MATCH(MAX($N$12:$N$17),$N$12:$N$17,0))</f>
        <v>Insignificant</v>
      </c>
      <c r="K20" s="96" t="str">
        <f>INDEX($I$12:$I$17,MATCH(MAX($N$12:$N$17),$N$12:$N$17,0))</f>
        <v>Rare</v>
      </c>
      <c r="L20" s="94" t="str">
        <f>IFERROR(VLOOKUP(J20,'Risk Assessment &amp; Intervention'!$M$31:$R$39,MATCH(K20,'Risk Assessment &amp; Intervention'!$M$29:$R$29,0),0),"")</f>
        <v>Low</v>
      </c>
      <c r="M20" s="80" t="s">
        <v>47</v>
      </c>
    </row>
    <row r="21" spans="1:16" ht="44.5" customHeight="1" x14ac:dyDescent="0.25">
      <c r="A21" s="112" t="s">
        <v>48</v>
      </c>
      <c r="B21" s="180"/>
      <c r="C21" s="180"/>
      <c r="D21" s="180"/>
      <c r="E21" s="25"/>
      <c r="F21" s="23"/>
      <c r="G21" s="67"/>
      <c r="H21" s="25"/>
      <c r="I21" s="75" t="s">
        <v>39</v>
      </c>
      <c r="J21" s="24" t="s">
        <v>29</v>
      </c>
      <c r="K21" s="24"/>
      <c r="L21" s="94" t="str">
        <f>IFERROR(VLOOKUP(J21,'Risk Assessment &amp; Intervention'!$M$31:$R$39,MATCH(K21,'Risk Assessment &amp; Intervention'!$M$29:$R$29,0),0),"")</f>
        <v/>
      </c>
      <c r="M21" s="80" t="s">
        <v>49</v>
      </c>
    </row>
    <row r="22" spans="1:16" ht="35.5" customHeight="1" x14ac:dyDescent="0.3">
      <c r="A22" s="112" t="s">
        <v>50</v>
      </c>
      <c r="B22" s="180"/>
      <c r="C22" s="180"/>
      <c r="D22" s="180"/>
      <c r="E22" s="25"/>
      <c r="F22" s="23"/>
      <c r="G22" s="67"/>
      <c r="H22" s="25"/>
      <c r="I22" s="75" t="s">
        <v>28</v>
      </c>
      <c r="J22" s="24" t="s">
        <v>29</v>
      </c>
      <c r="K22" s="24" t="s">
        <v>30</v>
      </c>
      <c r="L22" s="94" t="str">
        <f>IFERROR(VLOOKUP(J22,'Risk Assessment &amp; Intervention'!$M$31:$R$39,MATCH(K22,'Risk Assessment &amp; Intervention'!$M$29:$R$29,0),0),"")</f>
        <v>Low</v>
      </c>
      <c r="M22" s="79"/>
    </row>
    <row r="23" spans="1:16" ht="53.15" customHeight="1" x14ac:dyDescent="0.3">
      <c r="A23" s="113" t="s">
        <v>51</v>
      </c>
      <c r="B23" s="195"/>
      <c r="C23" s="195"/>
      <c r="D23" s="195"/>
      <c r="E23" s="61"/>
      <c r="F23" s="62"/>
      <c r="G23" s="68"/>
      <c r="H23" s="61"/>
      <c r="I23" s="75" t="s">
        <v>28</v>
      </c>
      <c r="J23" s="63" t="s">
        <v>29</v>
      </c>
      <c r="K23" s="63" t="s">
        <v>30</v>
      </c>
      <c r="L23" s="94" t="str">
        <f>IFERROR(VLOOKUP(J23,'Risk Assessment &amp; Intervention'!$M$31:$R$39,MATCH(K23,'Risk Assessment &amp; Intervention'!$M$29:$R$29,0),0),"")</f>
        <v>Low</v>
      </c>
      <c r="M23" s="79"/>
    </row>
    <row r="24" spans="1:16" ht="15.65" customHeight="1" x14ac:dyDescent="0.25">
      <c r="A24" s="164" t="s">
        <v>52</v>
      </c>
      <c r="B24" s="165"/>
      <c r="C24" s="165"/>
      <c r="D24" s="165"/>
      <c r="E24" s="165"/>
      <c r="F24" s="165"/>
      <c r="G24" s="165"/>
      <c r="H24" s="165"/>
      <c r="I24" s="71"/>
      <c r="J24" s="71"/>
      <c r="K24" s="218" t="s">
        <v>53</v>
      </c>
      <c r="L24" s="220">
        <v>4</v>
      </c>
      <c r="M24" s="206" t="s">
        <v>54</v>
      </c>
    </row>
    <row r="25" spans="1:16" ht="17.5" customHeight="1" x14ac:dyDescent="0.25">
      <c r="A25" s="109"/>
      <c r="B25" s="114"/>
      <c r="C25" s="194" t="s">
        <v>55</v>
      </c>
      <c r="D25" s="194"/>
      <c r="E25" s="65"/>
      <c r="F25" s="65"/>
      <c r="G25" s="66" t="s">
        <v>294</v>
      </c>
      <c r="H25" s="66" t="s">
        <v>295</v>
      </c>
      <c r="I25" s="66" t="s">
        <v>296</v>
      </c>
      <c r="J25" s="66" t="s">
        <v>297</v>
      </c>
      <c r="K25" s="219"/>
      <c r="L25" s="221"/>
      <c r="M25" s="206"/>
    </row>
    <row r="26" spans="1:16" ht="17.5" customHeight="1" x14ac:dyDescent="0.25">
      <c r="A26" s="166" t="s">
        <v>56</v>
      </c>
      <c r="B26" s="167"/>
      <c r="C26" s="25"/>
      <c r="D26" s="180"/>
      <c r="E26" s="180"/>
      <c r="F26" s="180"/>
      <c r="G26" s="122">
        <v>0</v>
      </c>
      <c r="H26" s="29">
        <v>0</v>
      </c>
      <c r="I26" s="29">
        <v>0</v>
      </c>
      <c r="J26" s="122">
        <v>0</v>
      </c>
      <c r="K26" s="219"/>
      <c r="L26" s="221"/>
      <c r="M26" s="206"/>
    </row>
    <row r="27" spans="1:16" ht="17.5" customHeight="1" x14ac:dyDescent="0.25">
      <c r="A27" s="166" t="s">
        <v>57</v>
      </c>
      <c r="B27" s="167"/>
      <c r="C27" s="25"/>
      <c r="D27" s="180"/>
      <c r="E27" s="180"/>
      <c r="F27" s="180"/>
      <c r="G27" s="122">
        <v>0</v>
      </c>
      <c r="H27" s="122">
        <v>0</v>
      </c>
      <c r="I27" s="122">
        <v>0</v>
      </c>
      <c r="J27" s="122">
        <v>0</v>
      </c>
      <c r="K27" s="222" t="s">
        <v>58</v>
      </c>
      <c r="L27" s="223"/>
      <c r="M27" s="206"/>
    </row>
    <row r="28" spans="1:16" ht="17.5" customHeight="1" x14ac:dyDescent="0.25">
      <c r="A28" s="153" t="s">
        <v>59</v>
      </c>
      <c r="B28" s="154"/>
      <c r="C28" s="28"/>
      <c r="D28" s="28"/>
      <c r="G28" s="124">
        <f>SUM(G26:G27)</f>
        <v>0</v>
      </c>
      <c r="H28" s="123">
        <f t="shared" ref="H28:J28" si="0">SUM(H26:H27)</f>
        <v>0</v>
      </c>
      <c r="I28" s="123">
        <f t="shared" si="0"/>
        <v>0</v>
      </c>
      <c r="J28" s="123">
        <f t="shared" si="0"/>
        <v>0</v>
      </c>
      <c r="K28" s="222"/>
      <c r="L28" s="223"/>
      <c r="M28" s="206"/>
    </row>
    <row r="29" spans="1:16" ht="17.5" customHeight="1" x14ac:dyDescent="0.25">
      <c r="A29" s="155" t="s">
        <v>60</v>
      </c>
      <c r="B29" s="156"/>
      <c r="C29" s="57"/>
      <c r="D29" s="57"/>
      <c r="E29" s="58"/>
      <c r="F29" s="58"/>
      <c r="G29" s="125"/>
      <c r="H29" s="125"/>
      <c r="I29" s="125"/>
      <c r="J29" s="125">
        <f>SUM(G28:J28)</f>
        <v>0</v>
      </c>
      <c r="K29" s="224"/>
      <c r="L29" s="225"/>
      <c r="M29" s="206"/>
    </row>
    <row r="30" spans="1:16" ht="24.75" customHeight="1" x14ac:dyDescent="0.3">
      <c r="A30" s="164" t="s">
        <v>61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87"/>
      <c r="M30" s="79"/>
    </row>
    <row r="31" spans="1:16" ht="15.65" customHeight="1" x14ac:dyDescent="0.3">
      <c r="A31" s="192" t="s">
        <v>62</v>
      </c>
      <c r="B31" s="193"/>
      <c r="C31" s="151" t="s">
        <v>63</v>
      </c>
      <c r="D31" s="151"/>
      <c r="E31" s="151"/>
      <c r="F31" s="115" t="s">
        <v>64</v>
      </c>
      <c r="G31" s="151" t="s">
        <v>65</v>
      </c>
      <c r="H31" s="151"/>
      <c r="I31" s="151"/>
      <c r="J31" s="117" t="s">
        <v>66</v>
      </c>
      <c r="K31" s="126"/>
      <c r="L31" s="126"/>
      <c r="M31" s="79"/>
    </row>
    <row r="32" spans="1:16" ht="15.65" customHeight="1" x14ac:dyDescent="0.3">
      <c r="A32" s="188" t="s">
        <v>67</v>
      </c>
      <c r="B32" s="189"/>
      <c r="C32" s="152" t="s">
        <v>63</v>
      </c>
      <c r="D32" s="152"/>
      <c r="E32" s="152"/>
      <c r="F32" s="116" t="s">
        <v>64</v>
      </c>
      <c r="G32" s="152" t="s">
        <v>68</v>
      </c>
      <c r="H32" s="152"/>
      <c r="I32" s="152"/>
      <c r="J32" s="118" t="s">
        <v>66</v>
      </c>
      <c r="K32" s="216"/>
      <c r="L32" s="217"/>
      <c r="M32" s="79"/>
    </row>
    <row r="33" spans="1:13" ht="15" customHeight="1" x14ac:dyDescent="0.3">
      <c r="A33" s="101" t="s">
        <v>69</v>
      </c>
      <c r="B33" s="102"/>
      <c r="C33" s="102"/>
      <c r="D33" s="102"/>
      <c r="E33" s="102"/>
      <c r="F33" s="102"/>
      <c r="G33" s="102"/>
      <c r="H33" s="102"/>
      <c r="I33" s="190" t="s">
        <v>70</v>
      </c>
      <c r="J33" s="191"/>
      <c r="K33" s="190" t="s">
        <v>71</v>
      </c>
      <c r="L33" s="191"/>
      <c r="M33" s="79"/>
    </row>
    <row r="34" spans="1:13" ht="30" customHeight="1" x14ac:dyDescent="0.3">
      <c r="A34" s="106" t="s">
        <v>72</v>
      </c>
      <c r="B34" s="104" t="s">
        <v>73</v>
      </c>
      <c r="C34" s="104" t="s">
        <v>74</v>
      </c>
      <c r="D34" s="104"/>
      <c r="E34" s="167" t="s">
        <v>75</v>
      </c>
      <c r="F34" s="167"/>
      <c r="G34" s="110" t="s">
        <v>76</v>
      </c>
      <c r="H34" s="104" t="s">
        <v>44</v>
      </c>
      <c r="I34" s="106" t="s">
        <v>77</v>
      </c>
      <c r="J34" s="105" t="s">
        <v>20</v>
      </c>
      <c r="K34" s="109" t="s">
        <v>78</v>
      </c>
      <c r="L34" s="119" t="s">
        <v>79</v>
      </c>
      <c r="M34" s="79"/>
    </row>
    <row r="35" spans="1:13" ht="15" customHeight="1" x14ac:dyDescent="0.3">
      <c r="A35" s="121" t="str">
        <f>IF(I3="","",I3)</f>
        <v/>
      </c>
      <c r="B35" s="120" t="str">
        <f>IF(K3="","",K3)</f>
        <v/>
      </c>
      <c r="C35" s="120" t="str">
        <f>IF(L3="","",L3)</f>
        <v/>
      </c>
      <c r="D35" s="120"/>
      <c r="E35" s="144">
        <f>C3</f>
        <v>0</v>
      </c>
      <c r="F35" s="144"/>
      <c r="G35" s="142" t="str">
        <f>IF(COUNTIF($E$20:$E$23,"No")=COUNTA($E$20:$E$23),"",IF(COUNTIF($E$20:$E$23,"Yes")&gt;1,"",IF(COUNTA($E$20:$E$23)&lt;&gt;0,IF(LOOKUP("Yes",$E$20:$E$23,F$20:F$23)="","",VLOOKUP("Yes",$E$20:$F$23,2,FALSE)),"")))</f>
        <v/>
      </c>
      <c r="H35" s="145" t="str">
        <f>IF(COUNTIF($E$20:$E$23,"No")=COUNTA($E$20:$E$23),"",IF(COUNTIF($E$20:$E$23,"Yes")&gt;1,"",IF(COUNTA($E$20:$E$23)&lt;&gt;0,IF(LOOKUP("Yes",$E$20:$E$23,G$20:G$23)="","",VLOOKUP("Yes",$E$20:$G$23,3,FALSE)),"")))</f>
        <v/>
      </c>
      <c r="I35" s="136" t="str">
        <f>IF(COUNTIF(J12:J17,"Critical")&gt;0,"Critical",(IF(COUNTIF(J12:J17,"High")&gt;0,"High",(IF(COUNTIF(J12:J17,"Medium")&gt;0,"Medium",("Low"))))))</f>
        <v>Low</v>
      </c>
      <c r="J35" s="139" t="str">
        <f>IF(COUNTIF(K12:L17,"Urgent")&gt;0,"Urgent",IF(COUNTIF(K12:L17,"High")&gt;0,"High",IF(COUNTIF(K12:L17,"Medium")&gt;0,"Medium","Low")))</f>
        <v>Low</v>
      </c>
      <c r="K35" s="136" t="e">
        <f>VLOOKUP("yes",E20:L23,4)</f>
        <v>#N/A</v>
      </c>
      <c r="L35" s="139" t="e">
        <f>VLOOKUP("yes",E20:L23,8)</f>
        <v>#N/A</v>
      </c>
      <c r="M35" s="79"/>
    </row>
    <row r="36" spans="1:13" ht="13.4" customHeight="1" x14ac:dyDescent="0.3">
      <c r="A36" s="153" t="s">
        <v>80</v>
      </c>
      <c r="B36" s="154"/>
      <c r="C36" s="149" t="str">
        <f>IF(COUNTIF(E20:E23,"No")=COUNTA(E20:E23),"",IF(COUNTIF(E20:E23,"Yes")&gt;1,"",IF(COUNTA(E20:E23)&lt;&gt;0,(INDEX($B$20:$B$23,MATCH("Yes",$E$20:$E$23,0))),"")))</f>
        <v/>
      </c>
      <c r="D36" s="149"/>
      <c r="E36" s="149"/>
      <c r="F36" s="149"/>
      <c r="G36" s="142"/>
      <c r="H36" s="145"/>
      <c r="I36" s="137"/>
      <c r="J36" s="139"/>
      <c r="K36" s="136"/>
      <c r="L36" s="147"/>
      <c r="M36" s="79"/>
    </row>
    <row r="37" spans="1:13" ht="24" customHeight="1" x14ac:dyDescent="0.3">
      <c r="A37" s="155"/>
      <c r="B37" s="156"/>
      <c r="C37" s="150"/>
      <c r="D37" s="150"/>
      <c r="E37" s="150"/>
      <c r="F37" s="150"/>
      <c r="G37" s="143"/>
      <c r="H37" s="146"/>
      <c r="I37" s="138"/>
      <c r="J37" s="140"/>
      <c r="K37" s="141"/>
      <c r="L37" s="148"/>
      <c r="M37" s="79"/>
    </row>
    <row r="38" spans="1:13" ht="42" customHeight="1" x14ac:dyDescent="0.3">
      <c r="A38" s="157" t="s">
        <v>81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9"/>
      <c r="L38" s="160"/>
      <c r="M38" s="79"/>
    </row>
    <row r="39" spans="1:13" x14ac:dyDescent="0.3">
      <c r="A39" s="161" t="s">
        <v>82</v>
      </c>
      <c r="B39" s="162"/>
      <c r="C39" s="152"/>
      <c r="D39" s="152"/>
      <c r="E39" s="152"/>
      <c r="F39" s="73" t="s">
        <v>64</v>
      </c>
      <c r="G39" s="151"/>
      <c r="H39" s="151"/>
      <c r="I39" s="151"/>
      <c r="J39" s="26" t="s">
        <v>66</v>
      </c>
      <c r="K39" s="86"/>
      <c r="L39" s="87"/>
      <c r="M39" s="79"/>
    </row>
    <row r="40" spans="1:13" ht="39" customHeight="1" x14ac:dyDescent="0.3">
      <c r="A40" s="134" t="s">
        <v>83</v>
      </c>
      <c r="B40" s="135"/>
      <c r="C40" s="132" t="s">
        <v>84</v>
      </c>
      <c r="D40" s="132"/>
      <c r="E40" s="132"/>
      <c r="F40" s="132"/>
      <c r="G40" s="132"/>
      <c r="H40" s="132"/>
      <c r="I40" s="132"/>
      <c r="J40" s="132"/>
      <c r="K40" s="132"/>
      <c r="L40" s="133"/>
      <c r="M40" s="79"/>
    </row>
  </sheetData>
  <sheetProtection insertRows="0" deleteRows="0" selectLockedCells="1"/>
  <mergeCells count="85">
    <mergeCell ref="G31:I31"/>
    <mergeCell ref="G32:I32"/>
    <mergeCell ref="K32:L32"/>
    <mergeCell ref="K24:K26"/>
    <mergeCell ref="L24:L26"/>
    <mergeCell ref="K27:L29"/>
    <mergeCell ref="A15:E15"/>
    <mergeCell ref="I4:J5"/>
    <mergeCell ref="A16:E17"/>
    <mergeCell ref="M12:M17"/>
    <mergeCell ref="M24:M29"/>
    <mergeCell ref="F17:G17"/>
    <mergeCell ref="I18:L18"/>
    <mergeCell ref="D26:F26"/>
    <mergeCell ref="D27:F27"/>
    <mergeCell ref="K12:K17"/>
    <mergeCell ref="L12:L17"/>
    <mergeCell ref="B20:D20"/>
    <mergeCell ref="C7:D7"/>
    <mergeCell ref="A11:E11"/>
    <mergeCell ref="E7:F7"/>
    <mergeCell ref="K4:L5"/>
    <mergeCell ref="I2:J2"/>
    <mergeCell ref="C2:D2"/>
    <mergeCell ref="C3:D3"/>
    <mergeCell ref="C4:D4"/>
    <mergeCell ref="C5:D5"/>
    <mergeCell ref="F12:G12"/>
    <mergeCell ref="F13:G13"/>
    <mergeCell ref="F14:G14"/>
    <mergeCell ref="F15:G15"/>
    <mergeCell ref="F16:G16"/>
    <mergeCell ref="A2:B2"/>
    <mergeCell ref="E2:F2"/>
    <mergeCell ref="G2:H2"/>
    <mergeCell ref="A5:B5"/>
    <mergeCell ref="A4:B4"/>
    <mergeCell ref="A3:B3"/>
    <mergeCell ref="A29:B29"/>
    <mergeCell ref="A28:B28"/>
    <mergeCell ref="A18:H18"/>
    <mergeCell ref="B19:C19"/>
    <mergeCell ref="E34:F34"/>
    <mergeCell ref="A30:L30"/>
    <mergeCell ref="A32:B32"/>
    <mergeCell ref="I33:J33"/>
    <mergeCell ref="K33:L33"/>
    <mergeCell ref="C31:E31"/>
    <mergeCell ref="C32:E32"/>
    <mergeCell ref="A31:B31"/>
    <mergeCell ref="C25:D25"/>
    <mergeCell ref="B21:D21"/>
    <mergeCell ref="B22:D22"/>
    <mergeCell ref="B23:D23"/>
    <mergeCell ref="E1:H1"/>
    <mergeCell ref="A24:H24"/>
    <mergeCell ref="A26:B26"/>
    <mergeCell ref="A27:B27"/>
    <mergeCell ref="A9:L9"/>
    <mergeCell ref="A8:L8"/>
    <mergeCell ref="I7:J7"/>
    <mergeCell ref="K7:L7"/>
    <mergeCell ref="G5:H5"/>
    <mergeCell ref="E5:F5"/>
    <mergeCell ref="A6:L6"/>
    <mergeCell ref="E4:F4"/>
    <mergeCell ref="I3:J3"/>
    <mergeCell ref="G4:H4"/>
    <mergeCell ref="F11:G11"/>
    <mergeCell ref="A12:E14"/>
    <mergeCell ref="C40:L40"/>
    <mergeCell ref="A40:B40"/>
    <mergeCell ref="I35:I37"/>
    <mergeCell ref="J35:J37"/>
    <mergeCell ref="K35:K37"/>
    <mergeCell ref="G35:G37"/>
    <mergeCell ref="E35:F35"/>
    <mergeCell ref="H35:H37"/>
    <mergeCell ref="L35:L37"/>
    <mergeCell ref="C36:F37"/>
    <mergeCell ref="G39:I39"/>
    <mergeCell ref="C39:E39"/>
    <mergeCell ref="A36:B37"/>
    <mergeCell ref="A38:L38"/>
    <mergeCell ref="A39:B39"/>
  </mergeCells>
  <conditionalFormatting sqref="L19 J11:J17">
    <cfRule type="containsText" dxfId="46" priority="223" operator="containsText" text="Low">
      <formula>NOT(ISERROR(SEARCH("Low",J11)))</formula>
    </cfRule>
    <cfRule type="containsText" dxfId="45" priority="224" operator="containsText" text="Medium">
      <formula>NOT(ISERROR(SEARCH("Medium",J11)))</formula>
    </cfRule>
    <cfRule type="containsText" dxfId="44" priority="225" operator="containsText" text="High">
      <formula>NOT(ISERROR(SEARCH("High",J11)))</formula>
    </cfRule>
    <cfRule type="containsText" dxfId="43" priority="226" operator="containsText" text="Critical">
      <formula>NOT(ISERROR(SEARCH("Critical",J11)))</formula>
    </cfRule>
  </conditionalFormatting>
  <conditionalFormatting sqref="J25 A4:A5 E4:H5 I3:L3 I4 B21:B23 F12:F15 G31 E21:H23 H12:J12 H13:I15 J13:J17 C31:C32 J21:K23">
    <cfRule type="containsBlanks" dxfId="42" priority="228">
      <formula>LEN(TRIM(A3))=0</formula>
    </cfRule>
  </conditionalFormatting>
  <conditionalFormatting sqref="A9">
    <cfRule type="containsBlanks" dxfId="41" priority="89">
      <formula>LEN(TRIM(A9))=0</formula>
    </cfRule>
  </conditionalFormatting>
  <conditionalFormatting sqref="K7">
    <cfRule type="containsBlanks" dxfId="40" priority="87">
      <formula>LEN(TRIM(K7))=0</formula>
    </cfRule>
  </conditionalFormatting>
  <conditionalFormatting sqref="G7">
    <cfRule type="containsBlanks" dxfId="39" priority="86">
      <formula>LEN(TRIM(G7))=0</formula>
    </cfRule>
  </conditionalFormatting>
  <conditionalFormatting sqref="A3">
    <cfRule type="containsBlanks" dxfId="38" priority="85">
      <formula>LEN(TRIM(A3))=0</formula>
    </cfRule>
  </conditionalFormatting>
  <conditionalFormatting sqref="H26">
    <cfRule type="containsBlanks" dxfId="37" priority="83">
      <formula>LEN(TRIM(H26))=0</formula>
    </cfRule>
  </conditionalFormatting>
  <conditionalFormatting sqref="I26">
    <cfRule type="containsBlanks" dxfId="36" priority="78">
      <formula>LEN(TRIM(I26))=0</formula>
    </cfRule>
  </conditionalFormatting>
  <conditionalFormatting sqref="I35">
    <cfRule type="containsBlanks" dxfId="35" priority="62">
      <formula>LEN(TRIM(I35))=0</formula>
    </cfRule>
  </conditionalFormatting>
  <conditionalFormatting sqref="I35">
    <cfRule type="containsText" dxfId="34" priority="58" operator="containsText" text="Low">
      <formula>NOT(ISERROR(SEARCH("Low",I35)))</formula>
    </cfRule>
    <cfRule type="containsText" dxfId="33" priority="59" operator="containsText" text="Medium">
      <formula>NOT(ISERROR(SEARCH("Medium",I35)))</formula>
    </cfRule>
    <cfRule type="containsText" dxfId="32" priority="60" operator="containsText" text="High">
      <formula>NOT(ISERROR(SEARCH("High",I35)))</formula>
    </cfRule>
    <cfRule type="containsText" dxfId="31" priority="61" operator="containsText" text="Critical">
      <formula>NOT(ISERROR(SEARCH("Critical",I35)))</formula>
    </cfRule>
  </conditionalFormatting>
  <conditionalFormatting sqref="L35">
    <cfRule type="containsText" dxfId="30" priority="54" operator="containsText" text="Low">
      <formula>NOT(ISERROR(SEARCH("Low",L35)))</formula>
    </cfRule>
    <cfRule type="containsText" dxfId="29" priority="55" operator="containsText" text="Medium">
      <formula>NOT(ISERROR(SEARCH("Medium",L35)))</formula>
    </cfRule>
    <cfRule type="containsText" dxfId="28" priority="56" operator="containsText" text="High">
      <formula>NOT(ISERROR(SEARCH("High",L35)))</formula>
    </cfRule>
    <cfRule type="containsText" dxfId="27" priority="57" operator="containsText" text="Critical">
      <formula>NOT(ISERROR(SEARCH("Critical",L35)))</formula>
    </cfRule>
  </conditionalFormatting>
  <conditionalFormatting sqref="C4:C5">
    <cfRule type="containsBlanks" dxfId="26" priority="53">
      <formula>LEN(TRIM(C4))=0</formula>
    </cfRule>
  </conditionalFormatting>
  <conditionalFormatting sqref="C3">
    <cfRule type="containsBlanks" dxfId="25" priority="52">
      <formula>LEN(TRIM(C3))=0</formula>
    </cfRule>
  </conditionalFormatting>
  <conditionalFormatting sqref="E2:F2">
    <cfRule type="containsBlanks" dxfId="24" priority="51">
      <formula>LEN(TRIM(E2))=0</formula>
    </cfRule>
  </conditionalFormatting>
  <conditionalFormatting sqref="B20 I21:I23 E20:K20">
    <cfRule type="containsBlanks" dxfId="23" priority="45">
      <formula>LEN(TRIM(B20))=0</formula>
    </cfRule>
  </conditionalFormatting>
  <conditionalFormatting sqref="F17 H17:I17">
    <cfRule type="containsBlanks" dxfId="22" priority="40">
      <formula>LEN(TRIM(F17))=0</formula>
    </cfRule>
  </conditionalFormatting>
  <conditionalFormatting sqref="F16 H16:I16">
    <cfRule type="containsBlanks" dxfId="21" priority="35">
      <formula>LEN(TRIM(F16))=0</formula>
    </cfRule>
  </conditionalFormatting>
  <conditionalFormatting sqref="G32">
    <cfRule type="containsBlanks" dxfId="20" priority="30">
      <formula>LEN(TRIM(G32))=0</formula>
    </cfRule>
  </conditionalFormatting>
  <conditionalFormatting sqref="L20:L23">
    <cfRule type="containsText" dxfId="19" priority="12" operator="containsText" text="Low">
      <formula>NOT(ISERROR(SEARCH("Low",L20)))</formula>
    </cfRule>
    <cfRule type="containsText" dxfId="18" priority="13" operator="containsText" text="Medium">
      <formula>NOT(ISERROR(SEARCH("Medium",L20)))</formula>
    </cfRule>
    <cfRule type="containsText" dxfId="17" priority="14" operator="containsText" text="High">
      <formula>NOT(ISERROR(SEARCH("High",L20)))</formula>
    </cfRule>
    <cfRule type="containsText" dxfId="16" priority="15" operator="containsText" text="Critical">
      <formula>NOT(ISERROR(SEARCH("Critical",L20)))</formula>
    </cfRule>
  </conditionalFormatting>
  <conditionalFormatting sqref="L20:L23">
    <cfRule type="containsBlanks" dxfId="15" priority="16">
      <formula>LEN(TRIM(L20))=0</formula>
    </cfRule>
  </conditionalFormatting>
  <conditionalFormatting sqref="C39">
    <cfRule type="containsBlanks" dxfId="14" priority="5">
      <formula>LEN(TRIM(C39))=0</formula>
    </cfRule>
  </conditionalFormatting>
  <conditionalFormatting sqref="J35">
    <cfRule type="containsText" dxfId="13" priority="1" operator="containsText" text="Low">
      <formula>NOT(ISERROR(SEARCH("Low",J35)))</formula>
    </cfRule>
    <cfRule type="containsText" dxfId="12" priority="2" operator="containsText" text="Medium">
      <formula>NOT(ISERROR(SEARCH("Medium",J35)))</formula>
    </cfRule>
    <cfRule type="containsText" dxfId="11" priority="3" operator="containsText" text="High">
      <formula>NOT(ISERROR(SEARCH("High",J35)))</formula>
    </cfRule>
    <cfRule type="containsText" dxfId="10" priority="4" operator="containsText" text="Urgent">
      <formula>NOT(ISERROR(SEARCH("Urgent",J35)))</formula>
    </cfRule>
  </conditionalFormatting>
  <dataValidations xWindow="743" yWindow="288" count="2">
    <dataValidation type="list" allowBlank="1" showInputMessage="1" showErrorMessage="1" sqref="H12:H17 J21:J23" xr:uid="{481B7E4A-15E5-4173-9A06-0BC48B8EB2E9}">
      <formula1>Conseq_Rating_Scale</formula1>
    </dataValidation>
    <dataValidation type="list" allowBlank="1" showInputMessage="1" showErrorMessage="1" sqref="I12 K22:K23" xr:uid="{8B3C94F1-1363-49D3-BCD4-9008FA52BBCD}">
      <formula1>Likelihood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5" fitToHeight="0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9" stopIfTrue="1" operator="equal" id="{91241FE4-CF86-46E5-910C-74D96984CC4E}">
            <xm:f>'Data sheet'!$F$3</xm:f>
            <x14:dxf>
              <font>
                <b val="0"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341" stopIfTrue="1" operator="equal" id="{D685BC29-2885-4DB6-B480-A76A9B1C04B7}">
            <xm:f>'Data sheet'!$F$4</xm:f>
            <x14:dxf>
              <font>
                <b val="0"/>
                <i val="0"/>
              </font>
              <fill>
                <patternFill>
                  <bgColor rgb="FFD69E00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cellIs" priority="29" stopIfTrue="1" operator="equal" id="{C8205D3D-89F0-4473-AED1-F23433D7226C}">
            <xm:f>'Data sheet'!$F$5</xm:f>
            <x14:dxf>
              <fill>
                <patternFill>
                  <bgColor theme="9"/>
                </patternFill>
              </fill>
            </x14:dxf>
          </x14:cfRule>
          <xm:sqref>K35:K37</xm:sqref>
        </x14:conditionalFormatting>
        <x14:conditionalFormatting xmlns:xm="http://schemas.microsoft.com/office/excel/2006/main">
          <x14:cfRule type="cellIs" priority="27" operator="equal" id="{1097E13D-B541-4E73-A059-7EC8E0A6F26C}">
            <xm:f>'Risk Assessment &amp; Intervention'!$D$44</xm:f>
            <x14:dxf>
              <font>
                <b val="0"/>
                <i val="0"/>
                <color auto="1"/>
              </font>
              <fill>
                <patternFill>
                  <bgColor theme="5"/>
                </patternFill>
              </fill>
            </x14:dxf>
          </x14:cfRule>
          <x14:cfRule type="cellIs" priority="28" operator="equal" id="{30453029-610A-4B94-995C-DA1CB49B0047}">
            <xm:f>'Risk Assessment &amp; Intervention'!$D$43</xm:f>
            <x14:dxf>
              <font>
                <b val="0"/>
                <i val="0"/>
                <color auto="1"/>
              </font>
              <fill>
                <patternFill>
                  <bgColor rgb="FFFF0000"/>
                </patternFill>
              </fill>
            </x14:dxf>
          </x14:cfRule>
          <xm:sqref>K12:K17</xm:sqref>
        </x14:conditionalFormatting>
        <x14:conditionalFormatting xmlns:xm="http://schemas.microsoft.com/office/excel/2006/main">
          <x14:cfRule type="cellIs" priority="6" stopIfTrue="1" operator="equal" id="{BF93427E-F04C-4CE6-945B-17AFCCD03893}">
            <xm:f>'Risk Assessment &amp; Intervention'!$H$45</xm:f>
            <x14:dxf>
              <font>
                <b val="0"/>
                <i val="0"/>
                <color auto="1"/>
              </font>
            </x14:dxf>
          </x14:cfRule>
          <x14:cfRule type="cellIs" priority="25" stopIfTrue="1" operator="equal" id="{A003D64D-6988-4C75-A32B-7981E2D88EA0}">
            <xm:f>'Risk Assessment &amp; Intervention'!$H$44</xm:f>
            <x14:dxf>
              <font>
                <b val="0"/>
                <i val="0"/>
                <color auto="1"/>
              </font>
              <fill>
                <patternFill>
                  <fgColor rgb="FFFF0000"/>
                  <bgColor rgb="FFFF0000"/>
                </patternFill>
              </fill>
            </x14:dxf>
          </x14:cfRule>
          <x14:cfRule type="cellIs" priority="26" stopIfTrue="1" operator="equal" id="{CF548EAE-F8BD-40F3-885C-F0A1A3883D10}">
            <xm:f>'Risk Assessment &amp; Intervention'!$H$43</xm:f>
            <x14:dxf>
              <font>
                <b val="0"/>
                <i val="0"/>
                <color theme="0"/>
              </font>
              <fill>
                <patternFill>
                  <fgColor theme="1"/>
                  <bgColor theme="1"/>
                </patternFill>
              </fill>
            </x14:dxf>
          </x14:cfRule>
          <xm:sqref>L12:L17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43" yWindow="288" count="15">
        <x14:dataValidation type="list" errorStyle="warning" allowBlank="1" showInputMessage="1" showErrorMessage="1" error="Data entry proposed not on pull-down list." xr:uid="{110D8F99-05A0-4BD9-BB73-95A6A1C226E8}">
          <x14:formula1>
            <xm:f>'Data sheet'!$P$3:$P$5</xm:f>
          </x14:formula1>
          <xm:sqref>E8:F9</xm:sqref>
        </x14:dataValidation>
        <x14:dataValidation type="list" allowBlank="1" showInputMessage="1" showErrorMessage="1" xr:uid="{1BF71A59-505D-414C-A1C0-DAA3101087FA}">
          <x14:formula1>
            <xm:f>'Data sheet'!$A$3:$A$28</xm:f>
          </x14:formula1>
          <xm:sqref>C3</xm:sqref>
        </x14:dataValidation>
        <x14:dataValidation type="list" allowBlank="1" showInputMessage="1" showErrorMessage="1" xr:uid="{2083A650-D87C-4231-80A6-F5B76C97C612}">
          <x14:formula1>
            <xm:f>'Data sheet'!$D$34:$D$35</xm:f>
          </x14:formula1>
          <xm:sqref>E20:E24</xm:sqref>
        </x14:dataValidation>
        <x14:dataValidation type="list" allowBlank="1" showInputMessage="1" showErrorMessage="1" xr:uid="{55D0B1FF-E44D-439F-824B-18852BED8B47}">
          <x14:formula1>
            <xm:f>'Data sheet'!$E$3:$E$6</xm:f>
          </x14:formula1>
          <xm:sqref>G20:G24</xm:sqref>
        </x14:dataValidation>
        <x14:dataValidation type="list" allowBlank="1" showInputMessage="1" showErrorMessage="1" xr:uid="{B4B0FAA6-0EA3-4AA6-80E7-241BF516EF5B}">
          <x14:formula1>
            <xm:f>'Data sheet'!$F$3:$F$5</xm:f>
          </x14:formula1>
          <xm:sqref>H20:H24</xm:sqref>
        </x14:dataValidation>
        <x14:dataValidation type="list" errorStyle="information" allowBlank="1" showInputMessage="1" showErrorMessage="1" error="Other RCA to be inputted?" xr:uid="{97A8ADD7-1F03-49C4-A4CF-A63740D60E7F}">
          <x14:formula1>
            <xm:f>'Data sheet'!$M$23:$M$24</xm:f>
          </x14:formula1>
          <xm:sqref>C5</xm:sqref>
        </x14:dataValidation>
        <x14:dataValidation type="list" errorStyle="information" allowBlank="1" showInputMessage="1" showErrorMessage="1" error="Other owner to be inputted?" xr:uid="{ABC21F28-ED8B-4D76-A631-7423E8867164}">
          <x14:formula1>
            <xm:f>'Data sheet'!$M$17:$M$19</xm:f>
          </x14:formula1>
          <xm:sqref>C4</xm:sqref>
        </x14:dataValidation>
        <x14:dataValidation type="list" allowBlank="1" showInputMessage="1" showErrorMessage="1" xr:uid="{D0D0DD3D-8CC8-42EF-BC4F-0677ADCD26C6}">
          <x14:formula1>
            <xm:f>'Data sheet'!$F$17:$F$21</xm:f>
          </x14:formula1>
          <xm:sqref>L24:L26</xm:sqref>
        </x14:dataValidation>
        <x14:dataValidation type="list" allowBlank="1" showInputMessage="1" showErrorMessage="1" xr:uid="{A60A6D21-5E1F-423B-A3FE-60FE5D142C03}">
          <x14:formula1>
            <xm:f>'Data sheet'!$R$3:$R$8</xm:f>
          </x14:formula1>
          <xm:sqref>I21:I23</xm:sqref>
        </x14:dataValidation>
        <x14:dataValidation type="list" allowBlank="1" showInputMessage="1" showErrorMessage="1" xr:uid="{21E31FD5-0F43-4D31-9656-B2E6016DDC03}">
          <x14:formula1>
            <xm:f>'Risk Assessment &amp; Intervention'!$N$29:$R$29</xm:f>
          </x14:formula1>
          <xm:sqref>I13:I17</xm:sqref>
        </x14:dataValidation>
        <x14:dataValidation type="list" allowBlank="1" showInputMessage="1" showErrorMessage="1" xr:uid="{A1E4DDB4-C1B5-426C-80A1-1FCFCE8AEC55}">
          <x14:formula1>
            <xm:f>'Risk Assessment &amp; Intervention'!$D$43:$D$45</xm:f>
          </x14:formula1>
          <xm:sqref>K12:K17</xm:sqref>
        </x14:dataValidation>
        <x14:dataValidation type="list" allowBlank="1" showInputMessage="1" showErrorMessage="1" xr:uid="{2BCA7713-D2BE-4FD7-9F57-41DA75D49A87}">
          <x14:formula1>
            <xm:f>'Risk Assessment &amp; Intervention'!$H$43:$H$45</xm:f>
          </x14:formula1>
          <xm:sqref>L12:L17</xm:sqref>
        </x14:dataValidation>
        <x14:dataValidation type="list" allowBlank="1" showInputMessage="1" showErrorMessage="1" xr:uid="{C0C42BA5-7BF2-446F-9B4A-12FAE350A214}">
          <x14:formula1>
            <xm:f>'Risk Assessment &amp; Intervention'!$D$30:$F$30</xm:f>
          </x14:formula1>
          <xm:sqref>K4:L5</xm:sqref>
        </x14:dataValidation>
        <x14:dataValidation type="list" allowBlank="1" showInputMessage="1" showErrorMessage="1" xr:uid="{C0DC4163-9A1F-4569-8A69-9E4CB9E0C8C3}">
          <x14:formula1>
            <xm:f>'Data sheet'!$C$3:$C$17</xm:f>
          </x14:formula1>
          <xm:sqref>C26:C27</xm:sqref>
        </x14:dataValidation>
        <x14:dataValidation type="list" allowBlank="1" showInputMessage="1" showErrorMessage="1" xr:uid="{968D8E2C-0B03-4722-B1C5-3913EFF4D5C1}">
          <x14:formula1>
            <xm:f>'Data sheet'!$M$3:$M$13</xm:f>
          </x14:formula1>
          <xm:sqref>C7:D7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A7DC-DC62-42A4-AD18-5CCAEB60594D}">
  <sheetPr codeName="Sheet1">
    <pageSetUpPr fitToPage="1"/>
  </sheetPr>
  <dimension ref="A1:H13"/>
  <sheetViews>
    <sheetView zoomScale="80" zoomScaleNormal="80" workbookViewId="0">
      <selection activeCell="B8" sqref="B8:G8"/>
    </sheetView>
  </sheetViews>
  <sheetFormatPr defaultColWidth="9.1796875" defaultRowHeight="12.5" x14ac:dyDescent="0.25"/>
  <cols>
    <col min="1" max="1" width="8.81640625" style="12" customWidth="1"/>
    <col min="2" max="2" width="31.1796875" style="12" customWidth="1"/>
    <col min="3" max="3" width="18.1796875" style="12" customWidth="1"/>
    <col min="4" max="4" width="15.81640625" style="12" customWidth="1"/>
    <col min="5" max="5" width="16" style="12" customWidth="1"/>
    <col min="6" max="6" width="10.1796875" style="12" customWidth="1"/>
    <col min="7" max="7" width="9.453125" style="12" customWidth="1"/>
    <col min="8" max="8" width="4.54296875" style="12" customWidth="1"/>
    <col min="9" max="16384" width="9.1796875" style="12"/>
  </cols>
  <sheetData>
    <row r="1" spans="1:8" ht="45" customHeight="1" thickBot="1" x14ac:dyDescent="0.3">
      <c r="A1" s="238"/>
      <c r="B1" s="239"/>
      <c r="C1" s="236" t="s">
        <v>85</v>
      </c>
      <c r="D1" s="236"/>
      <c r="E1" s="237"/>
      <c r="F1" s="237"/>
      <c r="G1" s="237"/>
      <c r="H1" s="11"/>
    </row>
    <row r="2" spans="1:8" ht="22.5" customHeight="1" x14ac:dyDescent="0.25">
      <c r="A2" s="240" t="s">
        <v>6</v>
      </c>
      <c r="B2" s="241"/>
      <c r="C2" s="242" t="s">
        <v>1</v>
      </c>
      <c r="D2" s="243"/>
      <c r="E2" s="9" t="s">
        <v>3</v>
      </c>
      <c r="F2" s="10" t="s">
        <v>4</v>
      </c>
      <c r="G2" s="10" t="s">
        <v>5</v>
      </c>
      <c r="H2" s="11"/>
    </row>
    <row r="3" spans="1:8" ht="22.5" customHeight="1" thickBot="1" x14ac:dyDescent="0.3">
      <c r="A3" s="226" t="str">
        <f>IF('SAPR form p1'!C3="","",'SAPR form p1'!C3)</f>
        <v/>
      </c>
      <c r="B3" s="227"/>
      <c r="C3" s="226" t="str">
        <f>IF('SAPR form p1'!C2="","",'SAPR form p1'!C2)</f>
        <v/>
      </c>
      <c r="D3" s="227"/>
      <c r="E3" s="7" t="str">
        <f>IF('SAPR form p1'!I3="","",'SAPR form p1'!I3)</f>
        <v/>
      </c>
      <c r="F3" s="7" t="str">
        <f>IF('SAPR form p1'!K3="","",'SAPR form p1'!K3)</f>
        <v/>
      </c>
      <c r="G3" s="7" t="str">
        <f>IF('SAPR form p1'!L3="","",'SAPR form p1'!L3)</f>
        <v/>
      </c>
      <c r="H3" s="11"/>
    </row>
    <row r="4" spans="1:8" s="13" customFormat="1" ht="17.25" customHeight="1" thickBot="1" x14ac:dyDescent="0.4">
      <c r="A4" s="244" t="s">
        <v>86</v>
      </c>
      <c r="B4" s="245"/>
      <c r="C4" s="245"/>
      <c r="D4" s="245"/>
      <c r="E4" s="245"/>
      <c r="F4" s="245"/>
      <c r="G4" s="246"/>
    </row>
    <row r="5" spans="1:8" s="13" customFormat="1" ht="7.5" customHeight="1" x14ac:dyDescent="0.35">
      <c r="A5" s="249"/>
      <c r="B5" s="250"/>
      <c r="C5" s="250"/>
      <c r="D5" s="250"/>
      <c r="E5" s="250"/>
      <c r="F5" s="250"/>
      <c r="G5" s="251"/>
    </row>
    <row r="6" spans="1:8" ht="352.5" customHeight="1" x14ac:dyDescent="0.25">
      <c r="A6" s="228" t="s">
        <v>87</v>
      </c>
      <c r="B6" s="247"/>
      <c r="C6" s="247"/>
      <c r="D6" s="247"/>
      <c r="E6" s="247"/>
      <c r="F6" s="247"/>
      <c r="G6" s="248"/>
    </row>
    <row r="7" spans="1:8" s="13" customFormat="1" ht="7.5" customHeight="1" x14ac:dyDescent="0.35">
      <c r="A7" s="233"/>
      <c r="B7" s="234"/>
      <c r="C7" s="234"/>
      <c r="D7" s="234"/>
      <c r="E7" s="234"/>
      <c r="F7" s="234"/>
      <c r="G7" s="235"/>
    </row>
    <row r="8" spans="1:8" x14ac:dyDescent="0.25">
      <c r="A8" s="21" t="s">
        <v>88</v>
      </c>
      <c r="B8" s="231" t="s">
        <v>89</v>
      </c>
      <c r="C8" s="231"/>
      <c r="D8" s="231"/>
      <c r="E8" s="231"/>
      <c r="F8" s="231"/>
      <c r="G8" s="232"/>
    </row>
    <row r="9" spans="1:8" s="13" customFormat="1" ht="7.5" customHeight="1" x14ac:dyDescent="0.35">
      <c r="A9" s="233"/>
      <c r="B9" s="234"/>
      <c r="C9" s="234"/>
      <c r="D9" s="234"/>
      <c r="E9" s="234"/>
      <c r="F9" s="234"/>
      <c r="G9" s="235"/>
    </row>
    <row r="10" spans="1:8" ht="352.5" customHeight="1" x14ac:dyDescent="0.25">
      <c r="A10" s="228" t="s">
        <v>90</v>
      </c>
      <c r="B10" s="229"/>
      <c r="C10" s="229"/>
      <c r="D10" s="229"/>
      <c r="E10" s="229"/>
      <c r="F10" s="229"/>
      <c r="G10" s="230"/>
    </row>
    <row r="11" spans="1:8" s="13" customFormat="1" ht="7.5" customHeight="1" x14ac:dyDescent="0.35">
      <c r="A11" s="233"/>
      <c r="B11" s="234"/>
      <c r="C11" s="234"/>
      <c r="D11" s="234"/>
      <c r="E11" s="234"/>
      <c r="F11" s="234"/>
      <c r="G11" s="235"/>
    </row>
    <row r="12" spans="1:8" x14ac:dyDescent="0.25">
      <c r="A12" s="21" t="s">
        <v>91</v>
      </c>
      <c r="B12" s="231" t="s">
        <v>92</v>
      </c>
      <c r="C12" s="231"/>
      <c r="D12" s="231"/>
      <c r="E12" s="231"/>
      <c r="F12" s="231"/>
      <c r="G12" s="232"/>
    </row>
    <row r="13" spans="1:8" ht="7.5" customHeight="1" thickBot="1" x14ac:dyDescent="0.3">
      <c r="A13" s="252"/>
      <c r="B13" s="253"/>
      <c r="C13" s="253"/>
      <c r="D13" s="253"/>
      <c r="E13" s="253"/>
      <c r="F13" s="253"/>
      <c r="G13" s="254"/>
    </row>
  </sheetData>
  <sheetProtection selectLockedCells="1"/>
  <mergeCells count="17">
    <mergeCell ref="A13:G13"/>
    <mergeCell ref="C1:D1"/>
    <mergeCell ref="E1:G1"/>
    <mergeCell ref="A1:B1"/>
    <mergeCell ref="A2:B2"/>
    <mergeCell ref="C2:D2"/>
    <mergeCell ref="A3:B3"/>
    <mergeCell ref="C3:D3"/>
    <mergeCell ref="A10:G10"/>
    <mergeCell ref="B12:G12"/>
    <mergeCell ref="A7:G7"/>
    <mergeCell ref="A9:G9"/>
    <mergeCell ref="A11:G11"/>
    <mergeCell ref="A4:G4"/>
    <mergeCell ref="A6:G6"/>
    <mergeCell ref="A5:G5"/>
    <mergeCell ref="B8:G8"/>
  </mergeCells>
  <conditionalFormatting sqref="B8 B12">
    <cfRule type="containsBlanks" dxfId="1" priority="1">
      <formula>LEN(TRIM(B8))=0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571B-3235-4B50-8236-68B0FFFC9501}">
  <sheetPr codeName="Sheet3">
    <pageSetUpPr fitToPage="1"/>
  </sheetPr>
  <dimension ref="A1:H13"/>
  <sheetViews>
    <sheetView topLeftCell="A6" workbookViewId="0">
      <selection activeCell="B12" sqref="B12:G12"/>
    </sheetView>
  </sheetViews>
  <sheetFormatPr defaultColWidth="9.1796875" defaultRowHeight="12.5" x14ac:dyDescent="0.25"/>
  <cols>
    <col min="1" max="1" width="8.81640625" style="12" customWidth="1"/>
    <col min="2" max="2" width="31.1796875" style="12" customWidth="1"/>
    <col min="3" max="3" width="18.1796875" style="12" customWidth="1"/>
    <col min="4" max="4" width="15.81640625" style="12" customWidth="1"/>
    <col min="5" max="5" width="16" style="12" customWidth="1"/>
    <col min="6" max="6" width="10.1796875" style="12" customWidth="1"/>
    <col min="7" max="7" width="9.453125" style="12" customWidth="1"/>
    <col min="8" max="8" width="4.54296875" style="12" customWidth="1"/>
    <col min="9" max="16384" width="9.1796875" style="12"/>
  </cols>
  <sheetData>
    <row r="1" spans="1:8" ht="45" customHeight="1" thickBot="1" x14ac:dyDescent="0.3">
      <c r="A1" s="238"/>
      <c r="B1" s="239"/>
      <c r="C1" s="236" t="s">
        <v>85</v>
      </c>
      <c r="D1" s="236"/>
      <c r="E1" s="237"/>
      <c r="F1" s="237"/>
      <c r="G1" s="237"/>
      <c r="H1" s="11"/>
    </row>
    <row r="2" spans="1:8" ht="22.5" customHeight="1" x14ac:dyDescent="0.25">
      <c r="A2" s="240" t="s">
        <v>6</v>
      </c>
      <c r="B2" s="241"/>
      <c r="C2" s="242" t="s">
        <v>1</v>
      </c>
      <c r="D2" s="243"/>
      <c r="E2" s="10" t="s">
        <v>3</v>
      </c>
      <c r="F2" s="10" t="s">
        <v>4</v>
      </c>
      <c r="G2" s="10" t="s">
        <v>5</v>
      </c>
      <c r="H2" s="11"/>
    </row>
    <row r="3" spans="1:8" ht="22.5" customHeight="1" thickBot="1" x14ac:dyDescent="0.3">
      <c r="A3" s="226" t="str">
        <f>IF('SAPR form p1'!C3="","",'SAPR form p1'!C3)</f>
        <v/>
      </c>
      <c r="B3" s="227"/>
      <c r="C3" s="226" t="str">
        <f>IF('SAPR form p1'!C2="","",'SAPR form p1'!C2)</f>
        <v/>
      </c>
      <c r="D3" s="227"/>
      <c r="E3" s="7" t="str">
        <f>IF('SAPR form p1'!I3="","",'SAPR form p1'!I3)</f>
        <v/>
      </c>
      <c r="F3" s="7" t="str">
        <f>IF('SAPR form p1'!K3="","",'SAPR form p1'!K3)</f>
        <v/>
      </c>
      <c r="G3" s="7" t="str">
        <f>IF('SAPR form p1'!L3="","",'SAPR form p1'!L3)</f>
        <v/>
      </c>
      <c r="H3" s="11"/>
    </row>
    <row r="4" spans="1:8" s="13" customFormat="1" ht="17.25" customHeight="1" thickBot="1" x14ac:dyDescent="0.4">
      <c r="A4" s="244" t="s">
        <v>86</v>
      </c>
      <c r="B4" s="245"/>
      <c r="C4" s="245"/>
      <c r="D4" s="245"/>
      <c r="E4" s="245"/>
      <c r="F4" s="245"/>
      <c r="G4" s="246"/>
    </row>
    <row r="5" spans="1:8" s="13" customFormat="1" ht="7.5" customHeight="1" x14ac:dyDescent="0.35">
      <c r="A5" s="249"/>
      <c r="B5" s="250"/>
      <c r="C5" s="250"/>
      <c r="D5" s="250"/>
      <c r="E5" s="250"/>
      <c r="F5" s="250"/>
      <c r="G5" s="251"/>
    </row>
    <row r="6" spans="1:8" ht="352.5" customHeight="1" x14ac:dyDescent="0.25">
      <c r="A6" s="228" t="s">
        <v>93</v>
      </c>
      <c r="B6" s="229"/>
      <c r="C6" s="229"/>
      <c r="D6" s="229"/>
      <c r="E6" s="229"/>
      <c r="F6" s="229"/>
      <c r="G6" s="230"/>
    </row>
    <row r="7" spans="1:8" s="13" customFormat="1" ht="7.5" customHeight="1" x14ac:dyDescent="0.35">
      <c r="A7" s="233"/>
      <c r="B7" s="234"/>
      <c r="C7" s="234"/>
      <c r="D7" s="234"/>
      <c r="E7" s="234"/>
      <c r="F7" s="234"/>
      <c r="G7" s="235"/>
    </row>
    <row r="8" spans="1:8" x14ac:dyDescent="0.25">
      <c r="A8" s="21" t="s">
        <v>94</v>
      </c>
      <c r="B8" s="231"/>
      <c r="C8" s="231"/>
      <c r="D8" s="231"/>
      <c r="E8" s="231"/>
      <c r="F8" s="231"/>
      <c r="G8" s="232"/>
    </row>
    <row r="9" spans="1:8" s="13" customFormat="1" ht="7.5" customHeight="1" x14ac:dyDescent="0.35">
      <c r="A9" s="233"/>
      <c r="B9" s="234"/>
      <c r="C9" s="234"/>
      <c r="D9" s="234"/>
      <c r="E9" s="234"/>
      <c r="F9" s="234"/>
      <c r="G9" s="235"/>
    </row>
    <row r="10" spans="1:8" ht="352.5" customHeight="1" x14ac:dyDescent="0.25">
      <c r="A10" s="228" t="s">
        <v>93</v>
      </c>
      <c r="B10" s="229"/>
      <c r="C10" s="229"/>
      <c r="D10" s="229"/>
      <c r="E10" s="229"/>
      <c r="F10" s="229"/>
      <c r="G10" s="230"/>
    </row>
    <row r="11" spans="1:8" s="13" customFormat="1" ht="7.5" customHeight="1" x14ac:dyDescent="0.35">
      <c r="A11" s="233"/>
      <c r="B11" s="234"/>
      <c r="C11" s="234"/>
      <c r="D11" s="234"/>
      <c r="E11" s="234"/>
      <c r="F11" s="234"/>
      <c r="G11" s="235"/>
    </row>
    <row r="12" spans="1:8" x14ac:dyDescent="0.25">
      <c r="A12" s="21" t="s">
        <v>95</v>
      </c>
      <c r="B12" s="231"/>
      <c r="C12" s="231"/>
      <c r="D12" s="231"/>
      <c r="E12" s="231"/>
      <c r="F12" s="231"/>
      <c r="G12" s="232"/>
    </row>
    <row r="13" spans="1:8" ht="7.5" customHeight="1" thickBot="1" x14ac:dyDescent="0.3">
      <c r="A13" s="252"/>
      <c r="B13" s="253"/>
      <c r="C13" s="253"/>
      <c r="D13" s="253"/>
      <c r="E13" s="253"/>
      <c r="F13" s="253"/>
      <c r="G13" s="254"/>
    </row>
  </sheetData>
  <sheetProtection selectLockedCells="1"/>
  <mergeCells count="17">
    <mergeCell ref="A3:B3"/>
    <mergeCell ref="C3:D3"/>
    <mergeCell ref="A1:B1"/>
    <mergeCell ref="C1:D1"/>
    <mergeCell ref="E1:G1"/>
    <mergeCell ref="A2:B2"/>
    <mergeCell ref="C2:D2"/>
    <mergeCell ref="A10:G10"/>
    <mergeCell ref="A11:G11"/>
    <mergeCell ref="A13:G13"/>
    <mergeCell ref="A4:G4"/>
    <mergeCell ref="A5:G5"/>
    <mergeCell ref="A6:G6"/>
    <mergeCell ref="A7:G7"/>
    <mergeCell ref="A9:G9"/>
    <mergeCell ref="B8:G8"/>
    <mergeCell ref="B12:G12"/>
  </mergeCells>
  <conditionalFormatting sqref="B8 B12">
    <cfRule type="containsBlanks" dxfId="0" priority="1">
      <formula>LEN(TRIM(B8))=0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2342-EB1B-400F-BE3A-354D8C25AA2B}">
  <sheetPr>
    <pageSetUpPr fitToPage="1"/>
  </sheetPr>
  <dimension ref="A2:R70"/>
  <sheetViews>
    <sheetView topLeftCell="A35" zoomScale="60" zoomScaleNormal="60" workbookViewId="0">
      <selection activeCell="I48" sqref="I48"/>
    </sheetView>
  </sheetViews>
  <sheetFormatPr defaultColWidth="8.81640625" defaultRowHeight="13" x14ac:dyDescent="0.3"/>
  <cols>
    <col min="1" max="1" width="14.81640625" style="37" bestFit="1" customWidth="1"/>
    <col min="2" max="5" width="15.1796875" style="37" customWidth="1"/>
    <col min="6" max="7" width="22.1796875" style="37" customWidth="1"/>
    <col min="8" max="8" width="26.1796875" style="37" customWidth="1"/>
    <col min="9" max="10" width="22.1796875" style="37" customWidth="1"/>
    <col min="11" max="11" width="63.81640625" style="37" customWidth="1"/>
    <col min="12" max="12" width="54.81640625" style="37" customWidth="1"/>
    <col min="13" max="13" width="20.453125" style="37" customWidth="1"/>
    <col min="14" max="18" width="15.453125" style="37" customWidth="1"/>
    <col min="19" max="16384" width="8.81640625" style="37"/>
  </cols>
  <sheetData>
    <row r="2" spans="1:4" ht="14.5" x14ac:dyDescent="0.35">
      <c r="A2" s="36" t="s">
        <v>97</v>
      </c>
    </row>
    <row r="3" spans="1:4" ht="14.5" x14ac:dyDescent="0.35">
      <c r="A3" s="36"/>
      <c r="D3" s="36"/>
    </row>
    <row r="4" spans="1:4" ht="14.5" x14ac:dyDescent="0.35">
      <c r="A4" s="36"/>
      <c r="D4" s="36"/>
    </row>
    <row r="5" spans="1:4" ht="14.5" x14ac:dyDescent="0.35">
      <c r="A5" s="36"/>
      <c r="D5" s="36"/>
    </row>
    <row r="6" spans="1:4" ht="14.5" x14ac:dyDescent="0.35">
      <c r="A6" s="36"/>
      <c r="D6" s="36"/>
    </row>
    <row r="7" spans="1:4" ht="14.5" x14ac:dyDescent="0.35">
      <c r="A7" s="36"/>
      <c r="D7" s="36"/>
    </row>
    <row r="8" spans="1:4" ht="14.5" x14ac:dyDescent="0.35">
      <c r="A8" s="36"/>
      <c r="D8" s="36"/>
    </row>
    <row r="9" spans="1:4" ht="14.5" x14ac:dyDescent="0.35">
      <c r="A9" s="36"/>
      <c r="D9" s="36"/>
    </row>
    <row r="10" spans="1:4" ht="14.5" x14ac:dyDescent="0.35">
      <c r="A10" s="36"/>
      <c r="D10" s="36"/>
    </row>
    <row r="11" spans="1:4" ht="14.5" x14ac:dyDescent="0.35">
      <c r="A11" s="36"/>
      <c r="D11" s="36"/>
    </row>
    <row r="12" spans="1:4" ht="14.5" x14ac:dyDescent="0.35">
      <c r="A12" s="36"/>
      <c r="D12" s="36"/>
    </row>
    <row r="13" spans="1:4" ht="14.5" x14ac:dyDescent="0.35">
      <c r="A13" s="36"/>
      <c r="D13" s="36"/>
    </row>
    <row r="14" spans="1:4" ht="14.5" x14ac:dyDescent="0.35">
      <c r="A14" s="36"/>
      <c r="D14" s="36"/>
    </row>
    <row r="15" spans="1:4" ht="14.5" x14ac:dyDescent="0.35">
      <c r="A15" s="36"/>
      <c r="D15" s="36"/>
    </row>
    <row r="16" spans="1:4" ht="14.5" x14ac:dyDescent="0.35">
      <c r="A16" s="36"/>
      <c r="D16" s="36"/>
    </row>
    <row r="17" spans="1:18" ht="14.5" x14ac:dyDescent="0.35">
      <c r="A17" s="36"/>
      <c r="D17" s="36"/>
    </row>
    <row r="18" spans="1:18" ht="14.5" x14ac:dyDescent="0.35">
      <c r="A18" s="36"/>
      <c r="D18" s="36"/>
    </row>
    <row r="19" spans="1:18" ht="14.5" x14ac:dyDescent="0.35">
      <c r="A19" s="36"/>
      <c r="D19" s="36"/>
    </row>
    <row r="20" spans="1:18" ht="14.5" x14ac:dyDescent="0.35">
      <c r="A20" s="36"/>
      <c r="D20" s="36"/>
    </row>
    <row r="21" spans="1:18" ht="14.5" x14ac:dyDescent="0.35">
      <c r="A21" s="36"/>
      <c r="D21" s="36"/>
    </row>
    <row r="22" spans="1:18" ht="14.5" x14ac:dyDescent="0.35">
      <c r="A22" s="36"/>
      <c r="D22" s="36"/>
    </row>
    <row r="23" spans="1:18" ht="14.5" x14ac:dyDescent="0.35">
      <c r="A23" s="36"/>
      <c r="D23" s="36"/>
    </row>
    <row r="24" spans="1:18" ht="14.5" x14ac:dyDescent="0.35">
      <c r="A24" s="36"/>
      <c r="D24" s="36"/>
    </row>
    <row r="27" spans="1:18" ht="18.75" customHeight="1" x14ac:dyDescent="0.4">
      <c r="B27" s="36"/>
      <c r="N27" s="285" t="s">
        <v>24</v>
      </c>
      <c r="O27" s="285"/>
      <c r="P27" s="285"/>
      <c r="Q27" s="285"/>
      <c r="R27" s="285"/>
    </row>
    <row r="28" spans="1:18" ht="14.5" x14ac:dyDescent="0.35">
      <c r="B28" s="36"/>
      <c r="D28" s="38"/>
      <c r="E28" s="38"/>
      <c r="F28" s="38" t="s">
        <v>28</v>
      </c>
      <c r="G28" s="37" t="s">
        <v>98</v>
      </c>
      <c r="H28" s="37" t="s">
        <v>99</v>
      </c>
      <c r="J28" s="37" t="s">
        <v>37</v>
      </c>
      <c r="K28" s="37" t="s">
        <v>38</v>
      </c>
      <c r="L28" s="37" t="s">
        <v>39</v>
      </c>
      <c r="N28" s="84"/>
      <c r="O28" s="84"/>
      <c r="P28" s="84"/>
      <c r="Q28" s="84"/>
      <c r="R28" s="84"/>
    </row>
    <row r="29" spans="1:18" x14ac:dyDescent="0.3">
      <c r="B29" s="255" t="s">
        <v>100</v>
      </c>
      <c r="C29" s="257" t="s">
        <v>28</v>
      </c>
      <c r="D29" s="258"/>
      <c r="E29" s="258"/>
      <c r="F29" s="259"/>
      <c r="G29" s="260" t="s">
        <v>98</v>
      </c>
      <c r="H29" s="260" t="s">
        <v>99</v>
      </c>
      <c r="I29" s="260" t="s">
        <v>99</v>
      </c>
      <c r="J29" s="260" t="s">
        <v>37</v>
      </c>
      <c r="K29" s="292" t="s">
        <v>38</v>
      </c>
      <c r="L29" s="290" t="s">
        <v>39</v>
      </c>
      <c r="M29" s="255" t="s">
        <v>100</v>
      </c>
      <c r="N29" s="89" t="s">
        <v>30</v>
      </c>
      <c r="O29" s="89" t="s">
        <v>101</v>
      </c>
      <c r="P29" s="89" t="s">
        <v>102</v>
      </c>
      <c r="Q29" s="89" t="s">
        <v>103</v>
      </c>
      <c r="R29" s="89" t="s">
        <v>104</v>
      </c>
    </row>
    <row r="30" spans="1:18" ht="61.4" customHeight="1" thickBot="1" x14ac:dyDescent="0.35">
      <c r="B30" s="256"/>
      <c r="C30" s="90"/>
      <c r="D30" s="91" t="s">
        <v>105</v>
      </c>
      <c r="E30" s="91" t="s">
        <v>106</v>
      </c>
      <c r="F30" s="92" t="s">
        <v>107</v>
      </c>
      <c r="G30" s="261"/>
      <c r="H30" s="261"/>
      <c r="I30" s="261"/>
      <c r="J30" s="261"/>
      <c r="K30" s="293"/>
      <c r="L30" s="291" t="s">
        <v>108</v>
      </c>
      <c r="M30" s="256"/>
      <c r="N30" s="89" t="s">
        <v>109</v>
      </c>
      <c r="O30" s="89" t="s">
        <v>110</v>
      </c>
      <c r="P30" s="89" t="s">
        <v>111</v>
      </c>
      <c r="Q30" s="89" t="s">
        <v>112</v>
      </c>
      <c r="R30" s="89" t="s">
        <v>113</v>
      </c>
    </row>
    <row r="31" spans="1:18" ht="28.4" customHeight="1" x14ac:dyDescent="0.3">
      <c r="A31" s="277" t="s">
        <v>114</v>
      </c>
      <c r="B31" s="262" t="s">
        <v>115</v>
      </c>
      <c r="C31" s="39" t="s">
        <v>116</v>
      </c>
      <c r="D31" s="40" t="s">
        <v>117</v>
      </c>
      <c r="E31" s="40" t="s">
        <v>118</v>
      </c>
      <c r="F31" s="41" t="s">
        <v>119</v>
      </c>
      <c r="G31" s="266" t="s">
        <v>120</v>
      </c>
      <c r="H31" s="264" t="s">
        <v>121</v>
      </c>
      <c r="I31" s="264" t="s">
        <v>122</v>
      </c>
      <c r="J31" s="264" t="s">
        <v>123</v>
      </c>
      <c r="K31" s="268" t="s">
        <v>124</v>
      </c>
      <c r="L31" s="282" t="s">
        <v>125</v>
      </c>
      <c r="M31" s="288" t="s">
        <v>115</v>
      </c>
      <c r="N31" s="276" t="s">
        <v>126</v>
      </c>
      <c r="O31" s="276" t="s">
        <v>126</v>
      </c>
      <c r="P31" s="284" t="s">
        <v>127</v>
      </c>
      <c r="Q31" s="284" t="s">
        <v>127</v>
      </c>
      <c r="R31" s="284" t="s">
        <v>127</v>
      </c>
    </row>
    <row r="32" spans="1:18" ht="51" customHeight="1" x14ac:dyDescent="0.3">
      <c r="A32" s="278"/>
      <c r="B32" s="263"/>
      <c r="C32" s="42" t="s">
        <v>128</v>
      </c>
      <c r="D32" s="43" t="s">
        <v>118</v>
      </c>
      <c r="E32" s="43" t="s">
        <v>119</v>
      </c>
      <c r="F32" s="44" t="s">
        <v>32</v>
      </c>
      <c r="G32" s="267"/>
      <c r="H32" s="265"/>
      <c r="I32" s="265"/>
      <c r="J32" s="265"/>
      <c r="K32" s="269"/>
      <c r="L32" s="283"/>
      <c r="M32" s="289"/>
      <c r="N32" s="276"/>
      <c r="O32" s="276"/>
      <c r="P32" s="284"/>
      <c r="Q32" s="284"/>
      <c r="R32" s="284"/>
    </row>
    <row r="33" spans="1:18" ht="28.4" customHeight="1" x14ac:dyDescent="0.3">
      <c r="A33" s="278"/>
      <c r="B33" s="262" t="s">
        <v>129</v>
      </c>
      <c r="C33" s="45" t="s">
        <v>130</v>
      </c>
      <c r="D33" s="46" t="s">
        <v>131</v>
      </c>
      <c r="E33" s="46" t="s">
        <v>132</v>
      </c>
      <c r="F33" s="47" t="s">
        <v>133</v>
      </c>
      <c r="G33" s="264" t="s">
        <v>134</v>
      </c>
      <c r="H33" s="264" t="s">
        <v>135</v>
      </c>
      <c r="I33" s="264" t="s">
        <v>136</v>
      </c>
      <c r="J33" s="264" t="s">
        <v>137</v>
      </c>
      <c r="K33" s="268" t="s">
        <v>138</v>
      </c>
      <c r="L33" s="282" t="s">
        <v>139</v>
      </c>
      <c r="M33" s="288" t="s">
        <v>129</v>
      </c>
      <c r="N33" s="274" t="s">
        <v>140</v>
      </c>
      <c r="O33" s="274" t="s">
        <v>140</v>
      </c>
      <c r="P33" s="275" t="s">
        <v>126</v>
      </c>
      <c r="Q33" s="284" t="s">
        <v>127</v>
      </c>
      <c r="R33" s="284" t="s">
        <v>127</v>
      </c>
    </row>
    <row r="34" spans="1:18" ht="50.15" customHeight="1" x14ac:dyDescent="0.3">
      <c r="A34" s="278"/>
      <c r="B34" s="263"/>
      <c r="C34" s="42" t="s">
        <v>128</v>
      </c>
      <c r="D34" s="43" t="s">
        <v>132</v>
      </c>
      <c r="E34" s="43" t="s">
        <v>133</v>
      </c>
      <c r="F34" s="44" t="s">
        <v>119</v>
      </c>
      <c r="G34" s="265"/>
      <c r="H34" s="265"/>
      <c r="I34" s="265"/>
      <c r="J34" s="265"/>
      <c r="K34" s="269"/>
      <c r="L34" s="283"/>
      <c r="M34" s="289"/>
      <c r="N34" s="274"/>
      <c r="O34" s="274"/>
      <c r="P34" s="275"/>
      <c r="Q34" s="284"/>
      <c r="R34" s="284"/>
    </row>
    <row r="35" spans="1:18" ht="28.4" customHeight="1" x14ac:dyDescent="0.3">
      <c r="A35" s="278"/>
      <c r="B35" s="262" t="s">
        <v>141</v>
      </c>
      <c r="C35" s="45" t="s">
        <v>130</v>
      </c>
      <c r="D35" s="46" t="s">
        <v>32</v>
      </c>
      <c r="E35" s="46" t="s">
        <v>142</v>
      </c>
      <c r="F35" s="47" t="s">
        <v>132</v>
      </c>
      <c r="G35" s="264" t="s">
        <v>143</v>
      </c>
      <c r="H35" s="264" t="s">
        <v>144</v>
      </c>
      <c r="I35" s="264" t="s">
        <v>145</v>
      </c>
      <c r="J35" s="264" t="s">
        <v>146</v>
      </c>
      <c r="K35" s="268" t="s">
        <v>147</v>
      </c>
      <c r="L35" s="282" t="s">
        <v>148</v>
      </c>
      <c r="M35" s="288" t="s">
        <v>141</v>
      </c>
      <c r="N35" s="279" t="s">
        <v>31</v>
      </c>
      <c r="O35" s="274" t="s">
        <v>140</v>
      </c>
      <c r="P35" s="274" t="s">
        <v>140</v>
      </c>
      <c r="Q35" s="275" t="s">
        <v>126</v>
      </c>
      <c r="R35" s="276" t="s">
        <v>126</v>
      </c>
    </row>
    <row r="36" spans="1:18" ht="48" customHeight="1" x14ac:dyDescent="0.3">
      <c r="A36" s="278"/>
      <c r="B36" s="263"/>
      <c r="C36" s="42" t="s">
        <v>128</v>
      </c>
      <c r="D36" s="43" t="s">
        <v>131</v>
      </c>
      <c r="E36" s="43" t="s">
        <v>132</v>
      </c>
      <c r="F36" s="44" t="s">
        <v>133</v>
      </c>
      <c r="G36" s="265"/>
      <c r="H36" s="265"/>
      <c r="I36" s="265"/>
      <c r="J36" s="265"/>
      <c r="K36" s="269"/>
      <c r="L36" s="283"/>
      <c r="M36" s="289"/>
      <c r="N36" s="279"/>
      <c r="O36" s="274"/>
      <c r="P36" s="274"/>
      <c r="Q36" s="275"/>
      <c r="R36" s="276"/>
    </row>
    <row r="37" spans="1:18" ht="29.15" customHeight="1" x14ac:dyDescent="0.3">
      <c r="A37" s="278"/>
      <c r="B37" s="270" t="s">
        <v>149</v>
      </c>
      <c r="C37" s="45" t="s">
        <v>130</v>
      </c>
      <c r="D37" s="46" t="s">
        <v>32</v>
      </c>
      <c r="E37" s="46" t="s">
        <v>32</v>
      </c>
      <c r="F37" s="47" t="s">
        <v>131</v>
      </c>
      <c r="G37" s="272" t="s">
        <v>150</v>
      </c>
      <c r="H37" s="272" t="s">
        <v>151</v>
      </c>
      <c r="I37" s="272" t="s">
        <v>152</v>
      </c>
      <c r="J37" s="272" t="s">
        <v>153</v>
      </c>
      <c r="K37" s="272" t="s">
        <v>154</v>
      </c>
      <c r="L37" s="280" t="s">
        <v>155</v>
      </c>
      <c r="M37" s="272" t="s">
        <v>149</v>
      </c>
      <c r="N37" s="279" t="s">
        <v>31</v>
      </c>
      <c r="O37" s="279" t="s">
        <v>31</v>
      </c>
      <c r="P37" s="274" t="s">
        <v>140</v>
      </c>
      <c r="Q37" s="274" t="s">
        <v>140</v>
      </c>
      <c r="R37" s="274" t="s">
        <v>140</v>
      </c>
    </row>
    <row r="38" spans="1:18" ht="39.65" customHeight="1" x14ac:dyDescent="0.3">
      <c r="A38" s="278"/>
      <c r="B38" s="271"/>
      <c r="C38" s="42" t="s">
        <v>128</v>
      </c>
      <c r="D38" s="43" t="s">
        <v>32</v>
      </c>
      <c r="E38" s="43" t="s">
        <v>131</v>
      </c>
      <c r="F38" s="44" t="s">
        <v>132</v>
      </c>
      <c r="G38" s="273"/>
      <c r="H38" s="273"/>
      <c r="I38" s="273"/>
      <c r="J38" s="273"/>
      <c r="K38" s="273"/>
      <c r="L38" s="281"/>
      <c r="M38" s="273"/>
      <c r="N38" s="279"/>
      <c r="O38" s="279"/>
      <c r="P38" s="274"/>
      <c r="Q38" s="274"/>
      <c r="R38" s="274"/>
    </row>
    <row r="39" spans="1:18" ht="68.150000000000006" customHeight="1" x14ac:dyDescent="0.3">
      <c r="A39" s="278"/>
      <c r="B39" s="93" t="s">
        <v>29</v>
      </c>
      <c r="C39" s="42" t="s">
        <v>128</v>
      </c>
      <c r="D39" s="49" t="s">
        <v>32</v>
      </c>
      <c r="E39" s="49" t="s">
        <v>32</v>
      </c>
      <c r="F39" s="43" t="s">
        <v>131</v>
      </c>
      <c r="G39" s="50" t="s">
        <v>156</v>
      </c>
      <c r="H39" s="50" t="s">
        <v>157</v>
      </c>
      <c r="I39" s="50" t="s">
        <v>158</v>
      </c>
      <c r="J39" s="50" t="s">
        <v>159</v>
      </c>
      <c r="K39" s="51" t="s">
        <v>160</v>
      </c>
      <c r="L39" s="83" t="s">
        <v>161</v>
      </c>
      <c r="M39" s="48" t="s">
        <v>29</v>
      </c>
      <c r="N39" s="17" t="s">
        <v>31</v>
      </c>
      <c r="O39" s="17" t="s">
        <v>31</v>
      </c>
      <c r="P39" s="17" t="s">
        <v>31</v>
      </c>
      <c r="Q39" s="17" t="s">
        <v>31</v>
      </c>
      <c r="R39" s="85" t="s">
        <v>31</v>
      </c>
    </row>
    <row r="41" spans="1:18" s="52" customFormat="1" ht="14.5" x14ac:dyDescent="0.3">
      <c r="A41" s="37"/>
      <c r="B41" s="37"/>
      <c r="D41" s="52" t="s">
        <v>26</v>
      </c>
      <c r="H41" s="52" t="s">
        <v>27</v>
      </c>
    </row>
    <row r="42" spans="1:18" ht="25" x14ac:dyDescent="0.3">
      <c r="C42" s="53"/>
      <c r="D42" s="53"/>
      <c r="E42" s="35" t="s">
        <v>162</v>
      </c>
      <c r="F42" s="53"/>
    </row>
    <row r="43" spans="1:18" ht="85" customHeight="1" x14ac:dyDescent="0.3">
      <c r="D43" s="82" t="s">
        <v>126</v>
      </c>
      <c r="E43" s="31" t="s">
        <v>163</v>
      </c>
      <c r="H43" s="59" t="s">
        <v>164</v>
      </c>
      <c r="I43" s="286" t="s">
        <v>165</v>
      </c>
      <c r="J43" s="287"/>
      <c r="K43" s="88"/>
    </row>
    <row r="44" spans="1:18" ht="79.5" customHeight="1" x14ac:dyDescent="0.3">
      <c r="D44" s="33" t="s">
        <v>140</v>
      </c>
      <c r="E44" s="31" t="s">
        <v>166</v>
      </c>
      <c r="H44" s="60" t="s">
        <v>126</v>
      </c>
      <c r="I44" s="286" t="s">
        <v>167</v>
      </c>
      <c r="J44" s="287"/>
      <c r="K44" s="88"/>
    </row>
    <row r="45" spans="1:18" x14ac:dyDescent="0.3">
      <c r="D45" s="34" t="s">
        <v>31</v>
      </c>
      <c r="E45" s="32" t="s">
        <v>168</v>
      </c>
      <c r="H45" s="34" t="s">
        <v>32</v>
      </c>
    </row>
    <row r="61" spans="2:2" x14ac:dyDescent="0.3">
      <c r="B61" s="30"/>
    </row>
    <row r="62" spans="2:2" x14ac:dyDescent="0.3">
      <c r="B62" s="30"/>
    </row>
    <row r="63" spans="2:2" x14ac:dyDescent="0.3">
      <c r="B63" s="30"/>
    </row>
    <row r="64" spans="2:2" x14ac:dyDescent="0.3">
      <c r="B64" s="30"/>
    </row>
    <row r="65" spans="2:8" x14ac:dyDescent="0.3">
      <c r="B65" s="30"/>
    </row>
    <row r="66" spans="2:8" x14ac:dyDescent="0.3">
      <c r="B66" s="30"/>
    </row>
    <row r="67" spans="2:8" x14ac:dyDescent="0.3">
      <c r="B67" s="30"/>
    </row>
    <row r="68" spans="2:8" x14ac:dyDescent="0.3">
      <c r="B68" s="30"/>
    </row>
    <row r="69" spans="2:8" x14ac:dyDescent="0.3">
      <c r="B69" s="30"/>
    </row>
    <row r="70" spans="2:8" x14ac:dyDescent="0.3">
      <c r="C70" s="30"/>
      <c r="D70" s="30"/>
      <c r="E70" s="30"/>
      <c r="F70" s="30"/>
      <c r="G70" s="30"/>
      <c r="H70" s="30"/>
    </row>
  </sheetData>
  <sheetProtection algorithmName="SHA-512" hashValue="P/itccGNASYQrL9qFzDz3GJ3qKlFhZdXzfCvR2NrYncoo+sza1fveYI+ijYwPAdPXYEgThOtQvr0VVL8K5DqXw==" saltValue="CTw8vPir/9seRlsx7WLeig==" spinCount="100000" sheet="1" objects="1" scenarios="1"/>
  <mergeCells count="65">
    <mergeCell ref="I43:J43"/>
    <mergeCell ref="I44:J44"/>
    <mergeCell ref="M29:M30"/>
    <mergeCell ref="M31:M32"/>
    <mergeCell ref="M33:M34"/>
    <mergeCell ref="M35:M36"/>
    <mergeCell ref="M37:M38"/>
    <mergeCell ref="I35:I36"/>
    <mergeCell ref="J29:J30"/>
    <mergeCell ref="L33:L34"/>
    <mergeCell ref="L29:L30"/>
    <mergeCell ref="L31:L32"/>
    <mergeCell ref="K29:K30"/>
    <mergeCell ref="I33:I34"/>
    <mergeCell ref="I29:I30"/>
    <mergeCell ref="J33:J34"/>
    <mergeCell ref="R33:R34"/>
    <mergeCell ref="N27:R27"/>
    <mergeCell ref="N31:N32"/>
    <mergeCell ref="O31:O32"/>
    <mergeCell ref="P31:P32"/>
    <mergeCell ref="Q31:Q32"/>
    <mergeCell ref="R31:R32"/>
    <mergeCell ref="P33:P34"/>
    <mergeCell ref="Q33:Q34"/>
    <mergeCell ref="A31:A39"/>
    <mergeCell ref="N37:N38"/>
    <mergeCell ref="O37:O38"/>
    <mergeCell ref="N35:N36"/>
    <mergeCell ref="O35:O36"/>
    <mergeCell ref="N33:N34"/>
    <mergeCell ref="O33:O34"/>
    <mergeCell ref="K33:K34"/>
    <mergeCell ref="L37:L38"/>
    <mergeCell ref="I37:I38"/>
    <mergeCell ref="B35:B36"/>
    <mergeCell ref="G35:G36"/>
    <mergeCell ref="H35:H36"/>
    <mergeCell ref="J35:J36"/>
    <mergeCell ref="K35:K36"/>
    <mergeCell ref="L35:L36"/>
    <mergeCell ref="P37:P38"/>
    <mergeCell ref="Q37:Q38"/>
    <mergeCell ref="R37:R38"/>
    <mergeCell ref="P35:P36"/>
    <mergeCell ref="Q35:Q36"/>
    <mergeCell ref="R35:R36"/>
    <mergeCell ref="J31:J32"/>
    <mergeCell ref="K31:K32"/>
    <mergeCell ref="I31:I32"/>
    <mergeCell ref="B37:B38"/>
    <mergeCell ref="G37:G38"/>
    <mergeCell ref="H37:H38"/>
    <mergeCell ref="J37:J38"/>
    <mergeCell ref="K37:K38"/>
    <mergeCell ref="B29:B30"/>
    <mergeCell ref="C29:F29"/>
    <mergeCell ref="G29:G30"/>
    <mergeCell ref="H29:H30"/>
    <mergeCell ref="B33:B34"/>
    <mergeCell ref="G33:G34"/>
    <mergeCell ref="H33:H34"/>
    <mergeCell ref="B31:B32"/>
    <mergeCell ref="G31:G32"/>
    <mergeCell ref="H31:H32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C602-63E8-49D5-B5D1-DCB29081383D}">
  <sheetPr codeName="Sheet5"/>
  <dimension ref="A2:W35"/>
  <sheetViews>
    <sheetView tabSelected="1" zoomScale="70" zoomScaleNormal="70" workbookViewId="0">
      <selection activeCell="H11" sqref="H11"/>
    </sheetView>
  </sheetViews>
  <sheetFormatPr defaultRowHeight="14.5" x14ac:dyDescent="0.35"/>
  <cols>
    <col min="1" max="1" width="23.81640625" bestFit="1" customWidth="1"/>
    <col min="4" max="4" width="72.1796875" bestFit="1" customWidth="1"/>
    <col min="6" max="6" width="12.81640625" bestFit="1" customWidth="1"/>
    <col min="8" max="8" width="25" customWidth="1"/>
    <col min="10" max="10" width="13.1796875" bestFit="1" customWidth="1"/>
    <col min="11" max="11" width="32.81640625" customWidth="1"/>
    <col min="12" max="12" width="9.1796875" customWidth="1"/>
    <col min="13" max="14" width="25.1796875" bestFit="1" customWidth="1"/>
    <col min="15" max="15" width="18.1796875" bestFit="1" customWidth="1"/>
    <col min="16" max="16" width="25.1796875" bestFit="1" customWidth="1"/>
  </cols>
  <sheetData>
    <row r="2" spans="1:23" x14ac:dyDescent="0.35">
      <c r="A2" s="1" t="s">
        <v>169</v>
      </c>
      <c r="C2" s="1" t="s">
        <v>170</v>
      </c>
      <c r="E2" s="1" t="s">
        <v>44</v>
      </c>
      <c r="F2" s="1" t="s">
        <v>78</v>
      </c>
      <c r="H2" s="1" t="s">
        <v>171</v>
      </c>
      <c r="M2" s="1" t="s">
        <v>172</v>
      </c>
      <c r="N2" s="1" t="s">
        <v>173</v>
      </c>
      <c r="O2" s="1" t="s">
        <v>174</v>
      </c>
      <c r="P2" s="1" t="s">
        <v>175</v>
      </c>
      <c r="R2" s="1" t="s">
        <v>176</v>
      </c>
      <c r="U2" s="1" t="s">
        <v>100</v>
      </c>
      <c r="W2" s="1" t="s">
        <v>24</v>
      </c>
    </row>
    <row r="3" spans="1:23" x14ac:dyDescent="0.35">
      <c r="A3" t="s">
        <v>177</v>
      </c>
      <c r="C3" s="2" t="s">
        <v>178</v>
      </c>
      <c r="D3" t="s">
        <v>179</v>
      </c>
      <c r="E3" t="s">
        <v>180</v>
      </c>
      <c r="F3" t="s">
        <v>181</v>
      </c>
      <c r="H3" s="20" t="str">
        <f t="array" ref="H3:K3">IF('SAPR form p1'!J35="","",IF(ISERROR(INDEX('SAPR form p1'!#REF!,1,SMALL(IF('SAPR form p1'!#REF!='SAPR form p1'!$J$35,COLUMN('SAPR form p1'!#REF!)-8),COLUMN('SAPR form p1'!1:1)))),"",INDEX('SAPR form p1'!#REF!,1,SMALL(IF('SAPR form p1'!#REF!='SAPR form p1'!$J$35,COLUMN('SAPR form p1'!#REF!)-8),COLUMN('SAPR form p1'!1:1)))))</f>
        <v/>
      </c>
      <c r="I3" s="20" t="str">
        <v/>
      </c>
      <c r="J3" s="20" t="str">
        <v/>
      </c>
      <c r="K3" s="20" t="str">
        <v/>
      </c>
      <c r="M3" t="s">
        <v>182</v>
      </c>
      <c r="N3" s="8" t="s">
        <v>183</v>
      </c>
      <c r="O3" s="8" t="s">
        <v>183</v>
      </c>
      <c r="P3" t="s">
        <v>184</v>
      </c>
      <c r="R3" s="37" t="s">
        <v>28</v>
      </c>
      <c r="U3" t="s">
        <v>115</v>
      </c>
      <c r="W3" s="37" t="s">
        <v>30</v>
      </c>
    </row>
    <row r="4" spans="1:23" x14ac:dyDescent="0.35">
      <c r="A4" t="s">
        <v>185</v>
      </c>
      <c r="C4" s="2" t="s">
        <v>186</v>
      </c>
      <c r="D4" t="s">
        <v>187</v>
      </c>
      <c r="E4" t="s">
        <v>188</v>
      </c>
      <c r="F4" t="s">
        <v>189</v>
      </c>
      <c r="M4" t="s">
        <v>190</v>
      </c>
      <c r="N4" t="s">
        <v>191</v>
      </c>
      <c r="O4" t="s">
        <v>191</v>
      </c>
      <c r="P4" t="s">
        <v>192</v>
      </c>
      <c r="R4" s="37" t="s">
        <v>34</v>
      </c>
      <c r="U4" t="s">
        <v>129</v>
      </c>
      <c r="W4" s="37" t="s">
        <v>101</v>
      </c>
    </row>
    <row r="5" spans="1:23" ht="29" x14ac:dyDescent="0.35">
      <c r="A5" t="s">
        <v>193</v>
      </c>
      <c r="C5" s="2" t="s">
        <v>194</v>
      </c>
      <c r="D5" t="s">
        <v>195</v>
      </c>
      <c r="E5" t="s">
        <v>196</v>
      </c>
      <c r="F5" t="s">
        <v>197</v>
      </c>
      <c r="M5" t="s">
        <v>198</v>
      </c>
      <c r="N5" s="8" t="s">
        <v>199</v>
      </c>
      <c r="O5" s="8" t="s">
        <v>199</v>
      </c>
      <c r="P5" t="s">
        <v>200</v>
      </c>
      <c r="R5" s="37" t="s">
        <v>99</v>
      </c>
      <c r="U5" t="s">
        <v>141</v>
      </c>
      <c r="W5" s="37" t="s">
        <v>102</v>
      </c>
    </row>
    <row r="6" spans="1:23" x14ac:dyDescent="0.35">
      <c r="A6" t="s">
        <v>201</v>
      </c>
      <c r="C6" s="2" t="s">
        <v>202</v>
      </c>
      <c r="D6" t="s">
        <v>203</v>
      </c>
      <c r="E6" t="s">
        <v>204</v>
      </c>
      <c r="M6" t="s">
        <v>205</v>
      </c>
      <c r="N6" t="s">
        <v>206</v>
      </c>
      <c r="O6" t="s">
        <v>206</v>
      </c>
      <c r="R6" s="37" t="s">
        <v>37</v>
      </c>
      <c r="U6" t="s">
        <v>149</v>
      </c>
      <c r="W6" s="37" t="s">
        <v>103</v>
      </c>
    </row>
    <row r="7" spans="1:23" ht="29" x14ac:dyDescent="0.35">
      <c r="A7" t="s">
        <v>207</v>
      </c>
      <c r="C7" s="2" t="s">
        <v>208</v>
      </c>
      <c r="D7" t="s">
        <v>209</v>
      </c>
      <c r="M7" t="s">
        <v>210</v>
      </c>
      <c r="N7" s="8" t="s">
        <v>211</v>
      </c>
      <c r="O7" s="8" t="s">
        <v>211</v>
      </c>
      <c r="R7" s="37" t="s">
        <v>38</v>
      </c>
      <c r="U7" t="s">
        <v>29</v>
      </c>
      <c r="W7" s="37" t="s">
        <v>104</v>
      </c>
    </row>
    <row r="8" spans="1:23" x14ac:dyDescent="0.35">
      <c r="A8" t="s">
        <v>212</v>
      </c>
      <c r="C8" s="2" t="s">
        <v>213</v>
      </c>
      <c r="D8" t="s">
        <v>214</v>
      </c>
      <c r="F8" s="1" t="s">
        <v>96</v>
      </c>
      <c r="J8" s="1" t="s">
        <v>215</v>
      </c>
      <c r="M8" t="s">
        <v>216</v>
      </c>
      <c r="N8" t="s">
        <v>217</v>
      </c>
      <c r="O8" t="s">
        <v>217</v>
      </c>
      <c r="R8" s="37" t="s">
        <v>39</v>
      </c>
    </row>
    <row r="9" spans="1:23" ht="27" customHeight="1" x14ac:dyDescent="0.35">
      <c r="A9" t="s">
        <v>218</v>
      </c>
      <c r="C9" s="2">
        <v>151</v>
      </c>
      <c r="D9" t="s">
        <v>219</v>
      </c>
      <c r="F9" t="s">
        <v>164</v>
      </c>
      <c r="G9" t="s">
        <v>164</v>
      </c>
      <c r="J9" t="s">
        <v>220</v>
      </c>
      <c r="K9" s="18" t="s">
        <v>221</v>
      </c>
      <c r="M9" t="s">
        <v>222</v>
      </c>
      <c r="N9" s="8" t="s">
        <v>223</v>
      </c>
      <c r="O9" s="8" t="s">
        <v>223</v>
      </c>
    </row>
    <row r="10" spans="1:23" ht="37.5" customHeight="1" x14ac:dyDescent="0.35">
      <c r="A10" t="s">
        <v>224</v>
      </c>
      <c r="C10" s="2" t="s">
        <v>225</v>
      </c>
      <c r="D10" t="s">
        <v>226</v>
      </c>
      <c r="F10" s="8" t="s">
        <v>227</v>
      </c>
      <c r="G10" t="s">
        <v>126</v>
      </c>
      <c r="J10" s="15" t="s">
        <v>228</v>
      </c>
      <c r="K10" s="16"/>
      <c r="M10" t="s">
        <v>229</v>
      </c>
      <c r="N10" t="s">
        <v>230</v>
      </c>
      <c r="O10" t="s">
        <v>230</v>
      </c>
    </row>
    <row r="11" spans="1:23" ht="37.5" customHeight="1" x14ac:dyDescent="0.35">
      <c r="A11" t="s">
        <v>231</v>
      </c>
      <c r="C11" s="2" t="s">
        <v>232</v>
      </c>
      <c r="D11" t="s">
        <v>233</v>
      </c>
      <c r="F11" s="8" t="s">
        <v>234</v>
      </c>
      <c r="G11" t="s">
        <v>140</v>
      </c>
      <c r="J11" s="15" t="s">
        <v>235</v>
      </c>
      <c r="K11" s="14"/>
      <c r="M11" t="s">
        <v>236</v>
      </c>
      <c r="N11" t="s">
        <v>200</v>
      </c>
      <c r="O11" t="s">
        <v>200</v>
      </c>
    </row>
    <row r="12" spans="1:23" ht="37.5" customHeight="1" x14ac:dyDescent="0.35">
      <c r="A12" t="s">
        <v>237</v>
      </c>
      <c r="C12" s="2" t="s">
        <v>238</v>
      </c>
      <c r="D12" t="s">
        <v>239</v>
      </c>
      <c r="F12" s="8" t="s">
        <v>240</v>
      </c>
      <c r="G12" t="s">
        <v>31</v>
      </c>
      <c r="J12" s="15" t="s">
        <v>241</v>
      </c>
      <c r="M12" t="s">
        <v>242</v>
      </c>
    </row>
    <row r="13" spans="1:23" x14ac:dyDescent="0.35">
      <c r="A13" t="s">
        <v>243</v>
      </c>
      <c r="C13" s="2" t="s">
        <v>244</v>
      </c>
      <c r="D13" t="s">
        <v>245</v>
      </c>
      <c r="M13" t="s">
        <v>200</v>
      </c>
    </row>
    <row r="14" spans="1:23" x14ac:dyDescent="0.35">
      <c r="A14" t="s">
        <v>246</v>
      </c>
      <c r="C14" s="2" t="s">
        <v>247</v>
      </c>
      <c r="D14" t="s">
        <v>248</v>
      </c>
    </row>
    <row r="15" spans="1:23" ht="35.25" customHeight="1" x14ac:dyDescent="0.35">
      <c r="A15" t="s">
        <v>249</v>
      </c>
      <c r="C15" s="2" t="s">
        <v>250</v>
      </c>
      <c r="D15" t="s">
        <v>251</v>
      </c>
    </row>
    <row r="16" spans="1:23" x14ac:dyDescent="0.35">
      <c r="A16" t="s">
        <v>252</v>
      </c>
      <c r="C16" s="2" t="s">
        <v>253</v>
      </c>
      <c r="D16" t="s">
        <v>254</v>
      </c>
      <c r="F16" s="1" t="s">
        <v>255</v>
      </c>
      <c r="H16" s="1" t="s">
        <v>256</v>
      </c>
      <c r="I16" s="1" t="s">
        <v>257</v>
      </c>
      <c r="M16" s="1" t="s">
        <v>258</v>
      </c>
    </row>
    <row r="17" spans="1:13" x14ac:dyDescent="0.35">
      <c r="A17" t="s">
        <v>259</v>
      </c>
      <c r="C17" s="2">
        <v>341</v>
      </c>
      <c r="D17" t="s">
        <v>260</v>
      </c>
      <c r="F17" s="19">
        <v>1</v>
      </c>
      <c r="H17" t="s">
        <v>261</v>
      </c>
      <c r="I17" t="s">
        <v>262</v>
      </c>
      <c r="M17" t="s">
        <v>263</v>
      </c>
    </row>
    <row r="18" spans="1:13" x14ac:dyDescent="0.35">
      <c r="A18" t="s">
        <v>264</v>
      </c>
      <c r="F18" s="19">
        <v>2</v>
      </c>
      <c r="H18" t="s">
        <v>265</v>
      </c>
      <c r="I18" t="s">
        <v>266</v>
      </c>
      <c r="M18" t="s">
        <v>267</v>
      </c>
    </row>
    <row r="19" spans="1:13" x14ac:dyDescent="0.35">
      <c r="A19" t="s">
        <v>268</v>
      </c>
      <c r="D19" s="5"/>
      <c r="F19" s="19">
        <v>3</v>
      </c>
      <c r="H19" t="s">
        <v>269</v>
      </c>
      <c r="I19" t="s">
        <v>270</v>
      </c>
      <c r="M19" t="s">
        <v>200</v>
      </c>
    </row>
    <row r="20" spans="1:13" x14ac:dyDescent="0.35">
      <c r="A20" t="s">
        <v>271</v>
      </c>
      <c r="D20" s="3"/>
      <c r="F20" s="19">
        <v>4</v>
      </c>
      <c r="H20" t="s">
        <v>272</v>
      </c>
      <c r="I20" t="s">
        <v>273</v>
      </c>
    </row>
    <row r="21" spans="1:13" x14ac:dyDescent="0.35">
      <c r="A21" t="s">
        <v>274</v>
      </c>
      <c r="D21" s="6"/>
      <c r="F21" s="19" t="s">
        <v>275</v>
      </c>
      <c r="H21" t="s">
        <v>200</v>
      </c>
      <c r="I21" t="s">
        <v>276</v>
      </c>
    </row>
    <row r="22" spans="1:13" x14ac:dyDescent="0.35">
      <c r="A22" t="s">
        <v>277</v>
      </c>
      <c r="D22" s="4"/>
      <c r="I22" t="s">
        <v>278</v>
      </c>
      <c r="M22" s="1" t="s">
        <v>279</v>
      </c>
    </row>
    <row r="23" spans="1:13" x14ac:dyDescent="0.35">
      <c r="A23" t="s">
        <v>280</v>
      </c>
      <c r="D23" s="4"/>
      <c r="I23" t="s">
        <v>281</v>
      </c>
      <c r="M23" t="s">
        <v>263</v>
      </c>
    </row>
    <row r="24" spans="1:13" x14ac:dyDescent="0.35">
      <c r="A24" t="s">
        <v>282</v>
      </c>
      <c r="D24" s="4"/>
      <c r="I24" t="s">
        <v>200</v>
      </c>
      <c r="M24" t="s">
        <v>200</v>
      </c>
    </row>
    <row r="25" spans="1:13" x14ac:dyDescent="0.35">
      <c r="A25" t="s">
        <v>283</v>
      </c>
      <c r="D25" s="4"/>
    </row>
    <row r="26" spans="1:13" x14ac:dyDescent="0.35">
      <c r="A26" t="s">
        <v>284</v>
      </c>
      <c r="D26" s="4"/>
    </row>
    <row r="27" spans="1:13" x14ac:dyDescent="0.35">
      <c r="A27" t="s">
        <v>285</v>
      </c>
      <c r="D27" s="6"/>
    </row>
    <row r="28" spans="1:13" x14ac:dyDescent="0.35">
      <c r="A28" t="s">
        <v>286</v>
      </c>
    </row>
    <row r="29" spans="1:13" x14ac:dyDescent="0.35">
      <c r="D29" s="5" t="s">
        <v>287</v>
      </c>
    </row>
    <row r="30" spans="1:13" x14ac:dyDescent="0.35">
      <c r="D30" s="4" t="s">
        <v>288</v>
      </c>
    </row>
    <row r="31" spans="1:13" x14ac:dyDescent="0.35">
      <c r="D31" s="4" t="s">
        <v>289</v>
      </c>
    </row>
    <row r="32" spans="1:13" x14ac:dyDescent="0.35">
      <c r="D32" s="4" t="s">
        <v>290</v>
      </c>
    </row>
    <row r="34" spans="4:4" x14ac:dyDescent="0.35">
      <c r="D34" s="4" t="s">
        <v>291</v>
      </c>
    </row>
    <row r="35" spans="4:4" x14ac:dyDescent="0.35">
      <c r="D35" s="4" t="s">
        <v>292</v>
      </c>
    </row>
  </sheetData>
  <sheetProtection algorithmName="SHA-512" hashValue="dzD3oNeU5GCJdTxR+pOMMAUnLgY+a9oZI5f90O2ujkTT0ZwODiZ33pDtfHJ5YKVBMHRy2nKilccTE28AdlsYSQ==" saltValue="guDR9Eejpjc4kW4YKgoVeg==" spinCount="100000" sheet="1" objects="1" scenarios="1"/>
  <conditionalFormatting sqref="A34:B34">
    <cfRule type="cellIs" priority="214" operator="equal">
      <formula>$D$30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F7EEDBD7A5146B3DD0C9B724B9741" ma:contentTypeVersion="18" ma:contentTypeDescription="Create a new document." ma:contentTypeScope="" ma:versionID="a81bcd0e0d68091e5ab17ba3280c93de">
  <xsd:schema xmlns:xsd="http://www.w3.org/2001/XMLSchema" xmlns:xs="http://www.w3.org/2001/XMLSchema" xmlns:p="http://schemas.microsoft.com/office/2006/metadata/properties" xmlns:ns2="ffe10f5e-0221-46f3-a323-e32d43326190" xmlns:ns3="afda7ac2-900e-44a1-99e5-773270d48694" targetNamespace="http://schemas.microsoft.com/office/2006/metadata/properties" ma:root="true" ma:fieldsID="4ef1561419166fd7594491afece16784" ns2:_="" ns3:_="">
    <xsd:import namespace="ffe10f5e-0221-46f3-a323-e32d43326190"/>
    <xsd:import namespace="afda7ac2-900e-44a1-99e5-773270d48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Statu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10f5e-0221-46f3-a323-e32d43326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4b948f-bea1-4d61-abd0-a60787be9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22" nillable="true" ma:displayName="Status" ma:format="Dropdown" ma:internalName="Status">
      <xsd:simpleType>
        <xsd:restriction base="dms:Choice">
          <xsd:enumeration value="Original"/>
          <xsd:enumeration value="In Infohub"/>
          <xsd:enumeration value="Complete"/>
          <xsd:enumeration value="Working"/>
        </xsd:restriction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a7ac2-900e-44a1-99e5-773270d48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09b3168-cea3-4735-8fe7-50b1a1638ef5}" ma:internalName="TaxCatchAll" ma:showField="CatchAllData" ma:web="afda7ac2-900e-44a1-99e5-773270d48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fe10f5e-0221-46f3-a323-e32d43326190" xsi:nil="true"/>
    <lcf76f155ced4ddcb4097134ff3c332f xmlns="ffe10f5e-0221-46f3-a323-e32d43326190">
      <Terms xmlns="http://schemas.microsoft.com/office/infopath/2007/PartnerControls"/>
    </lcf76f155ced4ddcb4097134ff3c332f>
    <TaxCatchAll xmlns="afda7ac2-900e-44a1-99e5-773270d48694" xsi:nil="true"/>
    <Status xmlns="ffe10f5e-0221-46f3-a323-e32d43326190" xsi:nil="true"/>
  </documentManagement>
</p:properties>
</file>

<file path=customXml/itemProps1.xml><?xml version="1.0" encoding="utf-8"?>
<ds:datastoreItem xmlns:ds="http://schemas.openxmlformats.org/officeDocument/2006/customXml" ds:itemID="{B12BAAA1-0A1C-4BE9-A9C7-02CE3FC99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10f5e-0221-46f3-a323-e32d43326190"/>
    <ds:schemaRef ds:uri="afda7ac2-900e-44a1-99e5-773270d48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B2AA8-D5A8-47B1-8AD7-4AC38034E9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92E77-8E8A-4022-B9AA-DDDF8323B241}">
  <ds:schemaRefs>
    <ds:schemaRef ds:uri="http://schemas.microsoft.com/office/2006/metadata/properties"/>
    <ds:schemaRef ds:uri="http://schemas.microsoft.com/office/infopath/2007/PartnerControls"/>
    <ds:schemaRef ds:uri="ffe10f5e-0221-46f3-a323-e32d43326190"/>
    <ds:schemaRef ds:uri="afda7ac2-900e-44a1-99e5-773270d48694"/>
  </ds:schemaRefs>
</ds:datastoreItem>
</file>

<file path=docMetadata/LabelInfo.xml><?xml version="1.0" encoding="utf-8"?>
<clbl:labelList xmlns:clbl="http://schemas.microsoft.com/office/2020/mipLabelMetadata">
  <clbl:label id="{71e8007d-0344-4ee5-bb02-8f24bdb7d471}" enabled="1" method="Standard" siteId="{bb0f7126-b1c5-4f3e-8ca1-2b24f0f746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Title</vt:lpstr>
      <vt:lpstr>SAPR form p1</vt:lpstr>
      <vt:lpstr>SAPR form p2</vt:lpstr>
      <vt:lpstr>SAPR form p3</vt:lpstr>
      <vt:lpstr>Risk Assessment &amp; Intervention</vt:lpstr>
      <vt:lpstr>Data sheet</vt:lpstr>
      <vt:lpstr>Conseq_Rating_Scale</vt:lpstr>
      <vt:lpstr>ConseqCateg</vt:lpstr>
      <vt:lpstr>Likelihood</vt:lpstr>
      <vt:lpstr>'SAPR form p1'!Print_Area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2024-10-07T21:29:41Z</dcterms:created>
  <dcterms:modified xsi:type="dcterms:W3CDTF">2024-10-23T00:49:34Z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e8007d-0344-4ee5-bb02-8f24bdb7d471_ActionId">
    <vt:lpwstr>5b79b7d5-6afc-4fa7-9d16-e7a8e9d13ed6</vt:lpwstr>
  </property>
  <property fmtid="{D5CDD505-2E9C-101B-9397-08002B2CF9AE}" pid="3" name="MediaServiceImageTags">
    <vt:lpwstr/>
  </property>
  <property fmtid="{D5CDD505-2E9C-101B-9397-08002B2CF9AE}" pid="4" name="MSIP_Label_71e8007d-0344-4ee5-bb02-8f24bdb7d471_ContentBits">
    <vt:lpwstr>1</vt:lpwstr>
  </property>
  <property fmtid="{D5CDD505-2E9C-101B-9397-08002B2CF9AE}" pid="5" name="ContentTypeId">
    <vt:lpwstr>0x010100C9CF7EEDBD7A5146B3DD0C9B724B9741</vt:lpwstr>
  </property>
  <property fmtid="{D5CDD505-2E9C-101B-9397-08002B2CF9AE}" pid="6" name="MSIP_Label_71e8007d-0344-4ee5-bb02-8f24bdb7d471_SiteId">
    <vt:lpwstr>bb0f7126-b1c5-4f3e-8ca1-2b24f0f74620</vt:lpwstr>
  </property>
  <property fmtid="{D5CDD505-2E9C-101B-9397-08002B2CF9AE}" pid="7" name="MSIP_Label_71e8007d-0344-4ee5-bb02-8f24bdb7d471_Method">
    <vt:lpwstr>Standard</vt:lpwstr>
  </property>
  <property fmtid="{D5CDD505-2E9C-101B-9397-08002B2CF9AE}" pid="8" name="MSIP_Label_71e8007d-0344-4ee5-bb02-8f24bdb7d471_Name">
    <vt:lpwstr>General Document</vt:lpwstr>
  </property>
  <property fmtid="{D5CDD505-2E9C-101B-9397-08002B2CF9AE}" pid="9" name="MSIP_Label_71e8007d-0344-4ee5-bb02-8f24bdb7d471_Enabled">
    <vt:lpwstr>true</vt:lpwstr>
  </property>
  <property fmtid="{D5CDD505-2E9C-101B-9397-08002B2CF9AE}" pid="10" name="MSIP_Label_71e8007d-0344-4ee5-bb02-8f24bdb7d471_SetDate">
    <vt:lpwstr>2021-04-30T03:36:39Z</vt:lpwstr>
  </property>
</Properties>
</file>