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65" windowHeight="12615" activeTab="1"/>
  </bookViews>
  <sheets>
    <sheet name="Sites" sheetId="1" r:id="rId1"/>
    <sheet name="Control Sites " sheetId="2" r:id="rId2"/>
  </sheets>
  <definedNames>
    <definedName name="_xlnm._FilterDatabase" localSheetId="0" hidden="1">'Sites'!$A$90:$AB$193</definedName>
    <definedName name="_xlnm.Print_Area" localSheetId="1">'Control Sites '!$A$1:$BZ$404</definedName>
    <definedName name="_xlnm.Print_Area" localSheetId="0">'Sites'!$A$1:$AB$424</definedName>
  </definedNames>
  <calcPr fullCalcOnLoad="1"/>
</workbook>
</file>

<file path=xl/sharedStrings.xml><?xml version="1.0" encoding="utf-8"?>
<sst xmlns="http://schemas.openxmlformats.org/spreadsheetml/2006/main" count="15279" uniqueCount="484">
  <si>
    <t>North Island flat terrain</t>
  </si>
  <si>
    <t>Site ID</t>
  </si>
  <si>
    <t>Site name</t>
  </si>
  <si>
    <t>Seal date (est)</t>
  </si>
  <si>
    <t>Construction period start (est)</t>
  </si>
  <si>
    <t>Construction period finish (est)</t>
  </si>
  <si>
    <t>Construction duration (days)</t>
  </si>
  <si>
    <t>CAS data collected from (year)</t>
  </si>
  <si>
    <t>CAS data collected to</t>
  </si>
  <si>
    <t>Nº of yrs before construction</t>
  </si>
  <si>
    <t>Nº of yrs following construction</t>
  </si>
  <si>
    <t>Nº crashes before</t>
  </si>
  <si>
    <t>Nº  crashes during</t>
  </si>
  <si>
    <t>Nº crashes after</t>
  </si>
  <si>
    <t>AADT (based on crash date)</t>
  </si>
  <si>
    <t>Length</t>
  </si>
  <si>
    <t>Terrain classification</t>
  </si>
  <si>
    <t>ACC/yr before</t>
  </si>
  <si>
    <t>ACC/yr during</t>
  </si>
  <si>
    <t>ACC/yr after</t>
  </si>
  <si>
    <t>ACC/yr/km before</t>
  </si>
  <si>
    <t>ACC/yr/km during</t>
  </si>
  <si>
    <t>ACC/yr/km after</t>
  </si>
  <si>
    <t>Accident rate - ((ACC/yr)*10^6)/
before</t>
  </si>
  <si>
    <t>Accident rate ((ACC/yr)*10^6)/
(AADT*365*length))
during</t>
  </si>
  <si>
    <t>Accident rate - ((ACC/yr)*10^6)/
(AADT*365*length))
after</t>
  </si>
  <si>
    <t>Detectable difference (individual sites)</t>
  </si>
  <si>
    <t>Detectable difference (combined flat sites)</t>
  </si>
  <si>
    <t>Crash Types</t>
  </si>
  <si>
    <t>Before</t>
  </si>
  <si>
    <t>During</t>
  </si>
  <si>
    <t>After</t>
  </si>
  <si>
    <t>Te Rere Pa</t>
  </si>
  <si>
    <t>Flat</t>
  </si>
  <si>
    <t>AC</t>
  </si>
  <si>
    <t>Ruatuna</t>
  </si>
  <si>
    <t>AD</t>
  </si>
  <si>
    <t>Waiotahi Back</t>
  </si>
  <si>
    <t>BA</t>
  </si>
  <si>
    <t>Millard</t>
  </si>
  <si>
    <t>BC</t>
  </si>
  <si>
    <t>Adam</t>
  </si>
  <si>
    <t>BD</t>
  </si>
  <si>
    <t>Te Puia</t>
  </si>
  <si>
    <t>BE</t>
  </si>
  <si>
    <t>Irvine</t>
  </si>
  <si>
    <t>BF</t>
  </si>
  <si>
    <t>Te Puke Rd</t>
  </si>
  <si>
    <t>BO</t>
  </si>
  <si>
    <t>CA</t>
  </si>
  <si>
    <t>Matea Rd</t>
  </si>
  <si>
    <t>CB</t>
  </si>
  <si>
    <t>CC</t>
  </si>
  <si>
    <t>DA</t>
  </si>
  <si>
    <t>Whites Rd</t>
  </si>
  <si>
    <t>DB</t>
  </si>
  <si>
    <t>Waiotaka Rd</t>
  </si>
  <si>
    <t>DC</t>
  </si>
  <si>
    <t>Otake Rd</t>
  </si>
  <si>
    <t>DO</t>
  </si>
  <si>
    <t>EC</t>
  </si>
  <si>
    <t>Ballard Rd</t>
  </si>
  <si>
    <t>EO</t>
  </si>
  <si>
    <t>FA</t>
  </si>
  <si>
    <t>Beer Rd</t>
  </si>
  <si>
    <t>GB</t>
  </si>
  <si>
    <t>Boyd Rd</t>
  </si>
  <si>
    <t>GC</t>
  </si>
  <si>
    <t>GD</t>
  </si>
  <si>
    <t>Churchill East Rd</t>
  </si>
  <si>
    <t>HA</t>
  </si>
  <si>
    <t>Coalfields Rd</t>
  </si>
  <si>
    <t>JA</t>
  </si>
  <si>
    <t>Eyre Rd</t>
  </si>
  <si>
    <t>KA</t>
  </si>
  <si>
    <t>Falls Rd</t>
  </si>
  <si>
    <t>KB</t>
  </si>
  <si>
    <t>Ferguson Rd</t>
  </si>
  <si>
    <t>LB</t>
  </si>
  <si>
    <t>Friedlander Rd</t>
  </si>
  <si>
    <t>MA</t>
  </si>
  <si>
    <t>Graham Rd</t>
  </si>
  <si>
    <t>QC</t>
  </si>
  <si>
    <t>Greenhill Rd</t>
  </si>
  <si>
    <t>QG</t>
  </si>
  <si>
    <t>Hawksgrip Rd</t>
  </si>
  <si>
    <t>QO</t>
  </si>
  <si>
    <t>Jew Rd</t>
  </si>
  <si>
    <t>NC</t>
  </si>
  <si>
    <t>Kerie Rd</t>
  </si>
  <si>
    <t>Kiroa Rd</t>
  </si>
  <si>
    <t>Mills Rd</t>
  </si>
  <si>
    <t>Park Rd</t>
  </si>
  <si>
    <t>Pukemoremore Rd</t>
  </si>
  <si>
    <t>Clareinch Road</t>
  </si>
  <si>
    <t>Tuki Tuki Road</t>
  </si>
  <si>
    <t>2/189/7.077</t>
  </si>
  <si>
    <t>2/189/15.245</t>
  </si>
  <si>
    <t>29/21/12.121</t>
  </si>
  <si>
    <t>CHELMSFORD STREET</t>
  </si>
  <si>
    <t>Sites</t>
  </si>
  <si>
    <t>Total</t>
  </si>
  <si>
    <t>Combined</t>
  </si>
  <si>
    <t>South Island flat terrain</t>
  </si>
  <si>
    <t>Burnham School Rd</t>
  </si>
  <si>
    <t>Thomsons Rd</t>
  </si>
  <si>
    <t>Selwyn Rd</t>
  </si>
  <si>
    <t>Sandy Knolls Rd</t>
  </si>
  <si>
    <t>1S/365/11.687</t>
  </si>
  <si>
    <t>Dobbins</t>
  </si>
  <si>
    <t>Frasers</t>
  </si>
  <si>
    <t>Hayes</t>
  </si>
  <si>
    <t>Manse</t>
  </si>
  <si>
    <t>Carters Rd</t>
  </si>
  <si>
    <t>Hudsons Rd</t>
  </si>
  <si>
    <t>GE</t>
  </si>
  <si>
    <t>Tennyson St</t>
  </si>
  <si>
    <t>Tancreds Rd</t>
  </si>
  <si>
    <t>Greendale Rd</t>
  </si>
  <si>
    <t>Burdons</t>
  </si>
  <si>
    <t>Cossars</t>
  </si>
  <si>
    <t>Knyvetts Rd</t>
  </si>
  <si>
    <t>Selwyn Lake</t>
  </si>
  <si>
    <t>Adams Rd</t>
  </si>
  <si>
    <t>Newtons Rd</t>
  </si>
  <si>
    <t>Rolleston Rd</t>
  </si>
  <si>
    <t>Rhodes Rd</t>
  </si>
  <si>
    <t>River Rd</t>
  </si>
  <si>
    <t>Two Chain Rd</t>
  </si>
  <si>
    <t>Finlays</t>
  </si>
  <si>
    <t>McClelland</t>
  </si>
  <si>
    <t>Trices Rd</t>
  </si>
  <si>
    <t>Walkers Rd</t>
  </si>
  <si>
    <t>Kerrs Rd</t>
  </si>
  <si>
    <t>Alston</t>
  </si>
  <si>
    <t>Masefield Rd</t>
  </si>
  <si>
    <t>Weedons Ross Rd</t>
  </si>
  <si>
    <t>Cloudesley</t>
  </si>
  <si>
    <t>School Tce</t>
  </si>
  <si>
    <t>Hoskyns Rd</t>
  </si>
  <si>
    <t>Cross</t>
  </si>
  <si>
    <t>Knights</t>
  </si>
  <si>
    <t>East Maddisons Rd</t>
  </si>
  <si>
    <t>1S/350/3.927</t>
  </si>
  <si>
    <t>Coaltrack</t>
  </si>
  <si>
    <t>Waiuku</t>
  </si>
  <si>
    <t>Wards Rd</t>
  </si>
  <si>
    <t>Fullers Rd</t>
  </si>
  <si>
    <t>School Rd</t>
  </si>
  <si>
    <t>Courtenay Drive</t>
  </si>
  <si>
    <t>Welsford St</t>
  </si>
  <si>
    <t>Main Nth Rd</t>
  </si>
  <si>
    <t>Doubledays Rd</t>
  </si>
  <si>
    <t>Davis Rd</t>
  </si>
  <si>
    <t>Terrace Rd</t>
  </si>
  <si>
    <t>Nth Eyre Rd</t>
  </si>
  <si>
    <t>Ashley St</t>
  </si>
  <si>
    <t>Dunlop Rd</t>
  </si>
  <si>
    <t>Fernside Rd</t>
  </si>
  <si>
    <t>Oxford Rd</t>
  </si>
  <si>
    <t>Heywards Rd</t>
  </si>
  <si>
    <t>Main North Rd</t>
  </si>
  <si>
    <t>Robert Coup Rd</t>
  </si>
  <si>
    <t>Chapel Rd</t>
  </si>
  <si>
    <t>Isaac Rd</t>
  </si>
  <si>
    <t>O'Roarkes Rd</t>
  </si>
  <si>
    <t>Taranaki Drive</t>
  </si>
  <si>
    <t>William Coup</t>
  </si>
  <si>
    <t>Winter Rd</t>
  </si>
  <si>
    <t>Woodglen Rd</t>
  </si>
  <si>
    <t>Singletree Chertsey Rd</t>
  </si>
  <si>
    <t>Accommodation Rd</t>
  </si>
  <si>
    <t>Barford Rd</t>
  </si>
  <si>
    <t>Boltons Rd</t>
  </si>
  <si>
    <t>Dromore Hatfield Rd</t>
  </si>
  <si>
    <t>Farquhars Rd</t>
  </si>
  <si>
    <t>Fountaines Rd</t>
  </si>
  <si>
    <t>Gates Rd</t>
  </si>
  <si>
    <t>Hackthorne Rd</t>
  </si>
  <si>
    <t>Laings Rd</t>
  </si>
  <si>
    <t>Millars Rd</t>
  </si>
  <si>
    <t>Oakleys Rd</t>
  </si>
  <si>
    <t>Rangitata Terrace Rd</t>
  </si>
  <si>
    <t>Remingtons Rd</t>
  </si>
  <si>
    <t>Thews Rd</t>
  </si>
  <si>
    <t>Walkhams Rd</t>
  </si>
  <si>
    <t>Abbattoirs Rd</t>
  </si>
  <si>
    <t>Highbank Cairnbrae Rd</t>
  </si>
  <si>
    <t>Winslow Rd</t>
  </si>
  <si>
    <t>Wilsons Rd</t>
  </si>
  <si>
    <t>Longsford Rd</t>
  </si>
  <si>
    <t>CONSTRUCTION PERIOD START (ESTIMATED)</t>
  </si>
  <si>
    <t>CONSTRUCTION PERIOD FINISH (ESTIMATED)</t>
  </si>
  <si>
    <t>Construction Duration (Days)</t>
  </si>
  <si>
    <t>CAS DATA COLLECTED FROM (YEAR)</t>
  </si>
  <si>
    <t>CAS DATA COLLECTED TO</t>
  </si>
  <si>
    <t>AADT (BASED ON CRASH DATE)</t>
  </si>
  <si>
    <t>TERRAIN CLASSIFICATION</t>
  </si>
  <si>
    <t>Copenhagen</t>
  </si>
  <si>
    <t>Rolling</t>
  </si>
  <si>
    <t xml:space="preserve">Otara </t>
  </si>
  <si>
    <t>Bairds</t>
  </si>
  <si>
    <t>Snell</t>
  </si>
  <si>
    <t>BB</t>
  </si>
  <si>
    <t>Tablelands</t>
  </si>
  <si>
    <t>Waiotahi Valley</t>
  </si>
  <si>
    <t>Otara East</t>
  </si>
  <si>
    <t>Clark Cross</t>
  </si>
  <si>
    <t>Walker</t>
  </si>
  <si>
    <t>Terry</t>
  </si>
  <si>
    <t>Tihiroa</t>
  </si>
  <si>
    <t>Gallagher East</t>
  </si>
  <si>
    <t>Awatane</t>
  </si>
  <si>
    <t>Scown</t>
  </si>
  <si>
    <t>Mangauika</t>
  </si>
  <si>
    <t>Kahotea</t>
  </si>
  <si>
    <t>Mc Donald Rd</t>
  </si>
  <si>
    <t>Waihora Rd</t>
  </si>
  <si>
    <t>Wereta Rd</t>
  </si>
  <si>
    <t>Taharua Rd</t>
  </si>
  <si>
    <t>Prirpiri Rd</t>
  </si>
  <si>
    <t>Tiverton Downs Rd</t>
  </si>
  <si>
    <t>Te Toke Rd</t>
  </si>
  <si>
    <t>Te Putu Rd</t>
  </si>
  <si>
    <t>Kawakawa Rd</t>
  </si>
  <si>
    <t>Paerata Rd</t>
  </si>
  <si>
    <t>MB</t>
  </si>
  <si>
    <t>NA</t>
  </si>
  <si>
    <t>Black Road</t>
  </si>
  <si>
    <t>Hunter Road</t>
  </si>
  <si>
    <t>Kahuranaki Road</t>
  </si>
  <si>
    <t>Long Range Road</t>
  </si>
  <si>
    <t>ASPIN ROAD  (2490)</t>
  </si>
  <si>
    <t>PYES PA ROAD</t>
  </si>
  <si>
    <t>25/84/8.407-11.956</t>
  </si>
  <si>
    <t>25/84/12.959</t>
  </si>
  <si>
    <t>25/99/3.148</t>
  </si>
  <si>
    <t>25/99/7.593</t>
  </si>
  <si>
    <t>25/113/2.651</t>
  </si>
  <si>
    <t>Opape</t>
  </si>
  <si>
    <t>Hilly</t>
  </si>
  <si>
    <t>Motu</t>
  </si>
  <si>
    <t>Ohiwa Loop</t>
  </si>
  <si>
    <t>Beach</t>
  </si>
  <si>
    <t>Kutarere Wharf</t>
  </si>
  <si>
    <t>Verrall</t>
  </si>
  <si>
    <t>Toone</t>
  </si>
  <si>
    <t>Tirohanga</t>
  </si>
  <si>
    <t>Reeves</t>
  </si>
  <si>
    <t>Waverley</t>
  </si>
  <si>
    <t>Tahaia Cross</t>
  </si>
  <si>
    <t>Peacock</t>
  </si>
  <si>
    <t>Mangatutu</t>
  </si>
  <si>
    <t>Puketawai</t>
  </si>
  <si>
    <t>McCready</t>
  </si>
  <si>
    <t>Happy Valley</t>
  </si>
  <si>
    <t>Bayley/Hingaia</t>
  </si>
  <si>
    <t>Owaikura</t>
  </si>
  <si>
    <t>Hanning</t>
  </si>
  <si>
    <t>Morrison</t>
  </si>
  <si>
    <t>McIvor</t>
  </si>
  <si>
    <t>Cottle</t>
  </si>
  <si>
    <t>Hauturu</t>
  </si>
  <si>
    <t>Parihoro</t>
  </si>
  <si>
    <t>Kiwi</t>
  </si>
  <si>
    <t>Anso</t>
  </si>
  <si>
    <t>Mangamahoe</t>
  </si>
  <si>
    <t>Whakaroa Rd</t>
  </si>
  <si>
    <t>Kaahu Rd</t>
  </si>
  <si>
    <t>Forest Rd</t>
  </si>
  <si>
    <t>Waimanoa Rd</t>
  </si>
  <si>
    <t>Okama Rd</t>
  </si>
  <si>
    <t>Henderson Rd</t>
  </si>
  <si>
    <t xml:space="preserve">TAHAROA RD  </t>
  </si>
  <si>
    <t>Motere Road</t>
  </si>
  <si>
    <t>Wimbledon Road</t>
  </si>
  <si>
    <t>Te Waiti</t>
  </si>
  <si>
    <t>Mountainous</t>
  </si>
  <si>
    <t>AB</t>
  </si>
  <si>
    <t>Hiwarau</t>
  </si>
  <si>
    <t>Aotea</t>
  </si>
  <si>
    <t>Whawharua</t>
  </si>
  <si>
    <t>Ngaroma</t>
  </si>
  <si>
    <t>Sircombe</t>
  </si>
  <si>
    <t>Barber</t>
  </si>
  <si>
    <t>Kahorekau</t>
  </si>
  <si>
    <t>Te Raumauku</t>
  </si>
  <si>
    <t>Pukemapou</t>
  </si>
  <si>
    <t>Okupata</t>
  </si>
  <si>
    <t>Okoko</t>
  </si>
  <si>
    <t>Martin</t>
  </si>
  <si>
    <t>Paewhenua</t>
  </si>
  <si>
    <t>Bush</t>
  </si>
  <si>
    <t>Pekanui</t>
  </si>
  <si>
    <t>Blackett</t>
  </si>
  <si>
    <t>Tahaia</t>
  </si>
  <si>
    <t>Turoto</t>
  </si>
  <si>
    <t>Hewer</t>
  </si>
  <si>
    <t>Whakapapa Rd</t>
  </si>
  <si>
    <t>Williams Road</t>
  </si>
  <si>
    <t>TAUWHAREPARAE RD</t>
  </si>
  <si>
    <t>Murray Road</t>
  </si>
  <si>
    <t>12/74/4.370-5.481</t>
  </si>
  <si>
    <t>12/74/10.752-12.804</t>
  </si>
  <si>
    <t>12/74/1.192</t>
  </si>
  <si>
    <t>12/89/9.087</t>
  </si>
  <si>
    <t>Note:</t>
  </si>
  <si>
    <t>1. Where AADT information for before period does not exist have used after AADT</t>
  </si>
  <si>
    <t>All Flat Sites</t>
  </si>
  <si>
    <t>All Sites</t>
  </si>
  <si>
    <r>
      <t xml:space="preserve">Previous AADT </t>
    </r>
    <r>
      <rPr>
        <b/>
        <vertAlign val="superscript"/>
        <sz val="10"/>
        <rFont val="Arial"/>
        <family val="2"/>
      </rPr>
      <t>1.</t>
    </r>
  </si>
  <si>
    <t>Sealed Road Crashes/Km</t>
  </si>
  <si>
    <t>SEAL Year (EST)</t>
  </si>
  <si>
    <t>Days before seal extended</t>
  </si>
  <si>
    <t>HOSKYNS ROAD</t>
  </si>
  <si>
    <t>EAST MADDISONS ROAD</t>
  </si>
  <si>
    <t>ASHLEY ST</t>
  </si>
  <si>
    <t>WOODGLEN DRIVE</t>
  </si>
  <si>
    <t>Roads</t>
  </si>
  <si>
    <t>Average</t>
  </si>
  <si>
    <t>SPRINGS ROAD</t>
  </si>
  <si>
    <t/>
  </si>
  <si>
    <t>TELEGRAPH ROAD</t>
  </si>
  <si>
    <t>OTAHUNA ROAD</t>
  </si>
  <si>
    <t>WARDS ROAD</t>
  </si>
  <si>
    <t>THOMPSONS</t>
  </si>
  <si>
    <t>WINSLOW WERSTERFIELD RD</t>
  </si>
  <si>
    <t>25/84/5.681</t>
  </si>
  <si>
    <t>MAKARETU RD</t>
  </si>
  <si>
    <t>KOPUAROA RD</t>
  </si>
  <si>
    <t>12/74/5.481-9.177</t>
  </si>
  <si>
    <t>MANGATU RD</t>
  </si>
  <si>
    <t>25/99/11.908</t>
  </si>
  <si>
    <t>25/113/.130-.846</t>
  </si>
  <si>
    <t>25/113/1.12</t>
  </si>
  <si>
    <t>25/113/12.299</t>
  </si>
  <si>
    <t>HOLLANDS ROAD</t>
  </si>
  <si>
    <t>MITCHAM ROAD</t>
  </si>
  <si>
    <t>GARGARTAN RD</t>
  </si>
  <si>
    <t>MT HARDING RD</t>
  </si>
  <si>
    <t>BUTTERICKS RD</t>
  </si>
  <si>
    <t>JOHNSTON RD</t>
  </si>
  <si>
    <t>RANGIORA LEITHFIELD ROAD</t>
  </si>
  <si>
    <t>FERRY ROAD</t>
  </si>
  <si>
    <t>WORLINGHAM ROAD</t>
  </si>
  <si>
    <t>MERTON ROAD</t>
  </si>
  <si>
    <t>LINCOLN ROLLESTON ROAD</t>
  </si>
  <si>
    <t>73/52/3.672</t>
  </si>
  <si>
    <t>WILD</t>
  </si>
  <si>
    <t>Ralph Rd</t>
  </si>
  <si>
    <t>Reid Rd</t>
  </si>
  <si>
    <t>McGowan Rd</t>
  </si>
  <si>
    <t>Medhurst Rd</t>
  </si>
  <si>
    <t>Colbeck Rd</t>
  </si>
  <si>
    <t>Bedford Rd Nth</t>
  </si>
  <si>
    <t>Morgan Rd</t>
  </si>
  <si>
    <t>Old School Rd  (2236)</t>
  </si>
  <si>
    <t>Arawa Avenue</t>
  </si>
  <si>
    <t>Ohauiti Rd</t>
  </si>
  <si>
    <t>Tangitu Rd</t>
  </si>
  <si>
    <t>Busby Rd</t>
  </si>
  <si>
    <t>Chelmsford St</t>
  </si>
  <si>
    <t>Gasson Lane</t>
  </si>
  <si>
    <t>Lowe Rd</t>
  </si>
  <si>
    <t>McMillan Rd</t>
  </si>
  <si>
    <t>Merrick Rd</t>
  </si>
  <si>
    <t>No 4 Rd</t>
  </si>
  <si>
    <t>Old Highway</t>
  </si>
  <si>
    <t>Oliver Rd</t>
  </si>
  <si>
    <t>Peers Rd</t>
  </si>
  <si>
    <t>Rocky Cutting Rd</t>
  </si>
  <si>
    <t>Ruahihi Rd</t>
  </si>
  <si>
    <t>Showground Rd</t>
  </si>
  <si>
    <t>Stockton Rd</t>
  </si>
  <si>
    <t>Taumata Rd</t>
  </si>
  <si>
    <t>Te Matai Rd</t>
  </si>
  <si>
    <t>Tebbutt Rd</t>
  </si>
  <si>
    <t>Vernon Rd</t>
  </si>
  <si>
    <t>Wainui Sth Rd</t>
  </si>
  <si>
    <t>Wills Rd</t>
  </si>
  <si>
    <t>Wolseley Rd</t>
  </si>
  <si>
    <t>Rolling terrain</t>
  </si>
  <si>
    <t>Mountainous terrain</t>
  </si>
  <si>
    <t>Hilly terrain</t>
  </si>
  <si>
    <t>Papakauri Rd</t>
  </si>
  <si>
    <t>Bain Rd</t>
  </si>
  <si>
    <t>Day Rd</t>
  </si>
  <si>
    <t>Esk Rd</t>
  </si>
  <si>
    <t>Hillside Heights Rd</t>
  </si>
  <si>
    <t>Houghton Rd</t>
  </si>
  <si>
    <t>James Rd</t>
  </si>
  <si>
    <t>Kelm Rd</t>
  </si>
  <si>
    <t>Mahuta Station Rd</t>
  </si>
  <si>
    <t>Mangapiko Valley Rd</t>
  </si>
  <si>
    <t>McGovern Rd</t>
  </si>
  <si>
    <t>Old Mountain Rd</t>
  </si>
  <si>
    <t>Paddy Rd</t>
  </si>
  <si>
    <t>Rotongaro Rd</t>
  </si>
  <si>
    <t>Fausett Rd</t>
  </si>
  <si>
    <t>Little Lepper Rd</t>
  </si>
  <si>
    <t>Waitaanga Rd</t>
  </si>
  <si>
    <t>Aspin Rd  (2490)</t>
  </si>
  <si>
    <t>Limeworks Loop Rd  (2421)</t>
  </si>
  <si>
    <t>O'Shea Rd</t>
  </si>
  <si>
    <t>Pyes Pa Rd</t>
  </si>
  <si>
    <t>Maniatutu Rd</t>
  </si>
  <si>
    <t>Hangatiki East Rd</t>
  </si>
  <si>
    <t>Kahuwera Rd</t>
  </si>
  <si>
    <t>Manganui Rd</t>
  </si>
  <si>
    <t xml:space="preserve">Mairoa Rd  </t>
  </si>
  <si>
    <t xml:space="preserve">Fullerton Rd  </t>
  </si>
  <si>
    <t xml:space="preserve">Mangaotaki Rd </t>
  </si>
  <si>
    <t>Pukerimu Rd</t>
  </si>
  <si>
    <t>Tapuwae Rd</t>
  </si>
  <si>
    <t>Totoro Rd</t>
  </si>
  <si>
    <t>Ruapuke Rd</t>
  </si>
  <si>
    <t>Port Waikato-Waikaretu Rd</t>
  </si>
  <si>
    <t>Tauwhareparae Rd</t>
  </si>
  <si>
    <t>Hutiwai Rd</t>
  </si>
  <si>
    <t>Grey Rd  (2433)</t>
  </si>
  <si>
    <t>Maungakawa Rd  (2445)</t>
  </si>
  <si>
    <t>Sainsbury Rd  (2287)</t>
  </si>
  <si>
    <t>Manawaora Rd</t>
  </si>
  <si>
    <t>Whangaroa Rd</t>
  </si>
  <si>
    <t>Cable Bay Block Rd</t>
  </si>
  <si>
    <t>Pawarenga Rd</t>
  </si>
  <si>
    <t xml:space="preserve">Troopers Rd </t>
  </si>
  <si>
    <t>Bedford Road (North)</t>
  </si>
  <si>
    <t>Morgan Rd  (2215)</t>
  </si>
  <si>
    <t>Arawa Ave</t>
  </si>
  <si>
    <t>Wainui South Rd</t>
  </si>
  <si>
    <t>Knyvetts</t>
  </si>
  <si>
    <t>Alston Rd</t>
  </si>
  <si>
    <t>Masefield Drive</t>
  </si>
  <si>
    <t>Cloudesley Rd</t>
  </si>
  <si>
    <t>Scholl Tce</t>
  </si>
  <si>
    <t>Waiuku Rd</t>
  </si>
  <si>
    <t>Doublesdays Rd</t>
  </si>
  <si>
    <t>Dunlops Rd</t>
  </si>
  <si>
    <r>
      <t xml:space="preserve">Study sites </t>
    </r>
    <r>
      <rPr>
        <b/>
        <sz val="12"/>
        <rFont val="Arial"/>
        <family val="2"/>
      </rPr>
      <t>(cont)</t>
    </r>
  </si>
  <si>
    <t>Taranaki Rd</t>
  </si>
  <si>
    <t>Singletree Chertsey</t>
  </si>
  <si>
    <t>Oakley Rd</t>
  </si>
  <si>
    <t>Limeworks Loop Rd</t>
  </si>
  <si>
    <t>O'Shea Rd  (2232)</t>
  </si>
  <si>
    <t>Fraser Smith Rd</t>
  </si>
  <si>
    <t xml:space="preserve">Fullerton Rd </t>
  </si>
  <si>
    <t>Mangarino Rd</t>
  </si>
  <si>
    <t>Mokauiti Rd</t>
  </si>
  <si>
    <t>Ngapaenga Rd</t>
  </si>
  <si>
    <t>Rangitoto Rd</t>
  </si>
  <si>
    <t>Tiki Tiki Rd</t>
  </si>
  <si>
    <t>Waitomo Valley Rd</t>
  </si>
  <si>
    <t>Cambrae Rd</t>
  </si>
  <si>
    <t>Troopers Rd</t>
  </si>
  <si>
    <t>Cogswell Rd</t>
  </si>
  <si>
    <t>Fox Rd</t>
  </si>
  <si>
    <t>Furniss Rd</t>
  </si>
  <si>
    <t>Huhu Rd</t>
  </si>
  <si>
    <t>Matahuru Rd</t>
  </si>
  <si>
    <t>Ohautira Rd</t>
  </si>
  <si>
    <t>Parsons Rd</t>
  </si>
  <si>
    <t>Douglas Rd</t>
  </si>
  <si>
    <t>Steel Rd</t>
  </si>
  <si>
    <t>Murray Rd</t>
  </si>
  <si>
    <t>Kaipakopako Rd</t>
  </si>
  <si>
    <t>Upland Rd</t>
  </si>
  <si>
    <t>Corcoran Rd  (2431)</t>
  </si>
  <si>
    <t>Russell-Whakapara Rd</t>
  </si>
  <si>
    <t xml:space="preserve">West Coast Rd (Kohukohu)) </t>
  </si>
  <si>
    <t>Inland Kaikoura Rd</t>
  </si>
  <si>
    <t>Inland Rd</t>
  </si>
  <si>
    <t>Papatowai Highway</t>
  </si>
  <si>
    <t xml:space="preserve">Mairoa Rd </t>
  </si>
  <si>
    <t>Hutuwhae Rd</t>
  </si>
  <si>
    <t>Mangaotaki Rd</t>
  </si>
  <si>
    <t>Tikitiki Rd</t>
  </si>
  <si>
    <t>West Coast (Kohukohu Rd)</t>
  </si>
  <si>
    <t>Unsealed road crashes/vehicle-km</t>
  </si>
  <si>
    <t>Sealed road crashes/vehicle-km</t>
  </si>
  <si>
    <t>*</t>
  </si>
  <si>
    <t xml:space="preserve">Appendix A: </t>
  </si>
  <si>
    <t>Appendix A: Study sites</t>
  </si>
  <si>
    <t>Accident benefits of sealing unsealed roads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</si>
</sst>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0.0"/>
    <numFmt numFmtId="166" formatCode="0.000"/>
    <numFmt numFmtId="167" formatCode="mmm\-yyyy"/>
    <numFmt numFmtId="168" formatCode="0.0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0000"/>
    <numFmt numFmtId="178" formatCode="0.000000"/>
    <numFmt numFmtId="179" formatCode="0.00000"/>
    <numFmt numFmtId="180" formatCode="0.00000000"/>
    <numFmt numFmtId="181" formatCode="0.000000000"/>
    <numFmt numFmtId="182" formatCode="0.0000000000"/>
    <numFmt numFmtId="183" formatCode="[$-409]dddd\,\ mmmm\ dd\,\ yyyy"/>
    <numFmt numFmtId="184" formatCode="dd/mm/yy;@"/>
    <numFmt numFmtId="185" formatCode="d\.mm\.yy;@"/>
    <numFmt numFmtId="186" formatCode="dd\.mm\.yyyy;@"/>
    <numFmt numFmtId="187" formatCode="0.000000E+00"/>
    <numFmt numFmtId="188" formatCode="0.0000000E+00"/>
    <numFmt numFmtId="189" formatCode="0.00000000E+00"/>
    <numFmt numFmtId="190" formatCode="[$-1409]dddd\,\ d\ mmmm\ yyyy"/>
    <numFmt numFmtId="191" formatCode="d/mm/yy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double"/>
    </border>
    <border>
      <left style="thin"/>
      <right style="hair"/>
      <top style="double"/>
      <bottom style="hair"/>
    </border>
    <border>
      <left style="hair"/>
      <right style="thick"/>
      <top style="double"/>
      <bottom style="double"/>
    </border>
    <border>
      <left style="hair"/>
      <right style="thick"/>
      <top style="double"/>
      <bottom style="hair"/>
    </border>
    <border>
      <left style="hair"/>
      <right style="thick"/>
      <top style="hair"/>
      <bottom style="hair"/>
    </border>
    <border>
      <left>
        <color indexed="63"/>
      </left>
      <right style="thick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8" fontId="8" fillId="0" borderId="18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9" xfId="0" applyBorder="1" applyAlignment="1">
      <alignment horizontal="left" vertical="center"/>
    </xf>
    <xf numFmtId="168" fontId="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 horizontal="left" vertical="center"/>
    </xf>
    <xf numFmtId="168" fontId="8" fillId="0" borderId="9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8" fontId="8" fillId="0" borderId="20" xfId="0" applyNumberFormat="1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8" fillId="0" borderId="27" xfId="0" applyNumberFormat="1" applyFont="1" applyBorder="1" applyAlignment="1">
      <alignment horizontal="center" vertical="center"/>
    </xf>
    <xf numFmtId="168" fontId="8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 horizontal="center" vertical="center"/>
    </xf>
    <xf numFmtId="1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1" fontId="0" fillId="0" borderId="4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right"/>
    </xf>
    <xf numFmtId="19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91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8" xfId="0" applyNumberFormat="1" applyBorder="1" applyAlignment="1">
      <alignment horizontal="right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39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44" xfId="0" applyNumberFormat="1" applyFont="1" applyBorder="1" applyAlignment="1">
      <alignment horizontal="center" vertical="center"/>
    </xf>
    <xf numFmtId="168" fontId="6" fillId="0" borderId="46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168" fontId="6" fillId="0" borderId="49" xfId="0" applyNumberFormat="1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8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6" fillId="3" borderId="50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5" fontId="6" fillId="0" borderId="13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19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191" fontId="0" fillId="0" borderId="8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191" fontId="0" fillId="0" borderId="8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191" fontId="0" fillId="0" borderId="59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/>
    </xf>
    <xf numFmtId="14" fontId="0" fillId="0" borderId="59" xfId="0" applyNumberFormat="1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2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9" fontId="0" fillId="0" borderId="44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64" xfId="0" applyNumberFormat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2" fontId="0" fillId="0" borderId="66" xfId="0" applyNumberFormat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68" xfId="0" applyNumberFormat="1" applyBorder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70" xfId="0" applyBorder="1" applyAlignment="1">
      <alignment/>
    </xf>
    <xf numFmtId="0" fontId="6" fillId="3" borderId="21" xfId="0" applyFont="1" applyFill="1" applyBorder="1" applyAlignment="1">
      <alignment horizontal="center" vertical="center" wrapText="1"/>
    </xf>
    <xf numFmtId="14" fontId="0" fillId="0" borderId="71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14" fontId="0" fillId="0" borderId="78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68" fontId="6" fillId="0" borderId="45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68" fontId="6" fillId="0" borderId="42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4" fontId="0" fillId="0" borderId="82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68" fontId="6" fillId="0" borderId="48" xfId="0" applyNumberFormat="1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8" fontId="6" fillId="0" borderId="17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83" xfId="0" applyNumberForma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8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8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85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P1458"/>
  <sheetViews>
    <sheetView showGridLines="0" view="pageBreakPreview" zoomScaleSheetLayoutView="100" workbookViewId="0" topLeftCell="A404">
      <selection activeCell="A432" sqref="A432"/>
    </sheetView>
  </sheetViews>
  <sheetFormatPr defaultColWidth="9.140625" defaultRowHeight="12.75"/>
  <cols>
    <col min="1" max="1" width="6.7109375" style="71" bestFit="1" customWidth="1"/>
    <col min="2" max="2" width="27.57421875" style="71" customWidth="1"/>
    <col min="3" max="3" width="10.7109375" style="71" customWidth="1"/>
    <col min="4" max="4" width="12.7109375" style="71" customWidth="1"/>
    <col min="5" max="5" width="13.00390625" style="71" customWidth="1"/>
    <col min="6" max="6" width="9.140625" style="71" customWidth="1"/>
    <col min="7" max="7" width="11.28125" style="71" customWidth="1"/>
    <col min="8" max="8" width="11.421875" style="71" customWidth="1"/>
    <col min="9" max="9" width="9.140625" style="71" customWidth="1"/>
    <col min="10" max="10" width="9.28125" style="71" customWidth="1"/>
    <col min="11" max="11" width="8.140625" style="71" customWidth="1"/>
    <col min="12" max="12" width="7.57421875" style="71" customWidth="1"/>
    <col min="13" max="13" width="7.7109375" style="71" customWidth="1"/>
    <col min="14" max="14" width="10.8515625" style="71" bestFit="1" customWidth="1"/>
    <col min="15" max="15" width="9.421875" style="71" bestFit="1" customWidth="1"/>
    <col min="16" max="16" width="9.140625" style="71" bestFit="1" customWidth="1"/>
    <col min="17" max="17" width="9.140625" style="71" customWidth="1"/>
    <col min="18" max="18" width="8.8515625" style="71" customWidth="1"/>
    <col min="19" max="19" width="8.28125" style="71" customWidth="1"/>
    <col min="20" max="20" width="8.8515625" style="71" customWidth="1"/>
    <col min="21" max="21" width="10.57421875" style="71" customWidth="1"/>
    <col min="22" max="22" width="10.421875" style="71" customWidth="1"/>
    <col min="23" max="23" width="11.57421875" style="71" customWidth="1"/>
    <col min="24" max="24" width="15.140625" style="71" customWidth="1"/>
    <col min="25" max="25" width="18.140625" style="71" customWidth="1"/>
    <col min="26" max="26" width="19.00390625" style="71" customWidth="1"/>
    <col min="27" max="27" width="12.57421875" style="71" customWidth="1"/>
    <col min="28" max="28" width="11.140625" style="71" customWidth="1"/>
    <col min="29" max="29" width="7.421875" style="71" customWidth="1"/>
    <col min="30" max="16384" width="8.8515625" style="71" customWidth="1"/>
  </cols>
  <sheetData>
    <row r="1" spans="1:28" s="177" customFormat="1" ht="12" customHeight="1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="354" customFormat="1" ht="24.75" customHeight="1">
      <c r="A2" s="353" t="s">
        <v>483</v>
      </c>
    </row>
    <row r="3" spans="1:68" s="357" customFormat="1" ht="45" customHeight="1">
      <c r="A3" s="355" t="s">
        <v>482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</row>
    <row r="4" spans="1:28" s="5" customFormat="1" ht="30" customHeight="1" thickBot="1">
      <c r="A4" s="350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2"/>
      <c r="AB4" s="352"/>
    </row>
    <row r="5" spans="1:38" s="179" customFormat="1" ht="65.25" thickBot="1" thickTop="1">
      <c r="A5" s="299" t="s">
        <v>1</v>
      </c>
      <c r="B5" s="206" t="s">
        <v>2</v>
      </c>
      <c r="C5" s="300" t="s">
        <v>3</v>
      </c>
      <c r="D5" s="300" t="s">
        <v>4</v>
      </c>
      <c r="E5" s="300" t="s">
        <v>5</v>
      </c>
      <c r="F5" s="300" t="s">
        <v>6</v>
      </c>
      <c r="G5" s="300" t="s">
        <v>7</v>
      </c>
      <c r="H5" s="206" t="s">
        <v>8</v>
      </c>
      <c r="I5" s="300" t="s">
        <v>9</v>
      </c>
      <c r="J5" s="206" t="s">
        <v>10</v>
      </c>
      <c r="K5" s="300" t="s">
        <v>11</v>
      </c>
      <c r="L5" s="300" t="s">
        <v>12</v>
      </c>
      <c r="M5" s="206" t="s">
        <v>13</v>
      </c>
      <c r="N5" s="206" t="s">
        <v>14</v>
      </c>
      <c r="O5" s="300" t="s">
        <v>310</v>
      </c>
      <c r="P5" s="300" t="s">
        <v>15</v>
      </c>
      <c r="Q5" s="305" t="s">
        <v>16</v>
      </c>
      <c r="R5" s="205" t="s">
        <v>17</v>
      </c>
      <c r="S5" s="206" t="s">
        <v>18</v>
      </c>
      <c r="T5" s="206" t="s">
        <v>19</v>
      </c>
      <c r="U5" s="206" t="s">
        <v>20</v>
      </c>
      <c r="V5" s="206" t="s">
        <v>21</v>
      </c>
      <c r="W5" s="206" t="s">
        <v>22</v>
      </c>
      <c r="X5" s="206" t="s">
        <v>23</v>
      </c>
      <c r="Y5" s="206" t="s">
        <v>24</v>
      </c>
      <c r="Z5" s="212" t="s">
        <v>25</v>
      </c>
      <c r="AA5" s="306" t="s">
        <v>26</v>
      </c>
      <c r="AB5" s="307" t="s">
        <v>27</v>
      </c>
      <c r="AC5" s="178" t="s">
        <v>28</v>
      </c>
      <c r="AD5" s="358" t="s">
        <v>29</v>
      </c>
      <c r="AE5" s="358"/>
      <c r="AF5" s="358"/>
      <c r="AG5" s="358" t="s">
        <v>30</v>
      </c>
      <c r="AH5" s="358"/>
      <c r="AI5" s="358"/>
      <c r="AJ5" s="358" t="s">
        <v>31</v>
      </c>
      <c r="AK5" s="358"/>
      <c r="AL5" s="358"/>
    </row>
    <row r="6" spans="1:36" s="20" customFormat="1" ht="12.75" customHeight="1" thickTop="1">
      <c r="A6" s="8">
        <v>3</v>
      </c>
      <c r="B6" s="9" t="s">
        <v>32</v>
      </c>
      <c r="C6" s="301">
        <v>34731</v>
      </c>
      <c r="D6" s="90">
        <f aca="true" t="shared" si="0" ref="D6:D37">C6-(SQRT(P6*1000)-P6*1000/4000)*0.5</f>
        <v>34719.99327818941</v>
      </c>
      <c r="E6" s="90">
        <f aca="true" t="shared" si="1" ref="E6:E37">C6+(SQRT(P6*1000)-P6*1000/4000)*0.5</f>
        <v>34742.00672181059</v>
      </c>
      <c r="F6" s="302">
        <f aca="true" t="shared" si="2" ref="F6:F37">E6-D6</f>
        <v>22.013443621181068</v>
      </c>
      <c r="G6" s="90">
        <v>32874</v>
      </c>
      <c r="H6" s="11">
        <v>38717</v>
      </c>
      <c r="I6" s="303">
        <f aca="true" t="shared" si="3" ref="I6:I37">((D6-G6)/365)</f>
        <v>5.057515830655916</v>
      </c>
      <c r="J6" s="13">
        <f aca="true" t="shared" si="4" ref="J6:J37">((H6-E6)/365)</f>
        <v>10.890392542984683</v>
      </c>
      <c r="K6" s="304">
        <v>0</v>
      </c>
      <c r="L6" s="304">
        <v>0</v>
      </c>
      <c r="M6" s="14">
        <v>0</v>
      </c>
      <c r="N6" s="15">
        <v>93</v>
      </c>
      <c r="O6" s="89">
        <v>93</v>
      </c>
      <c r="P6" s="89">
        <v>0.49</v>
      </c>
      <c r="Q6" s="89" t="s">
        <v>33</v>
      </c>
      <c r="R6" s="16">
        <f aca="true" t="shared" si="5" ref="R6:R37">K6/I6</f>
        <v>0</v>
      </c>
      <c r="S6" s="16">
        <f aca="true" t="shared" si="6" ref="S6:S37">L6/(F6/365)</f>
        <v>0</v>
      </c>
      <c r="T6" s="16">
        <f aca="true" t="shared" si="7" ref="T6:T37">M6/J6</f>
        <v>0</v>
      </c>
      <c r="U6" s="16">
        <f aca="true" t="shared" si="8" ref="U6:U37">R6/P6</f>
        <v>0</v>
      </c>
      <c r="V6" s="16">
        <f aca="true" t="shared" si="9" ref="V6:V37">S6/P6</f>
        <v>0</v>
      </c>
      <c r="W6" s="16">
        <f aca="true" t="shared" si="10" ref="W6:W37">T6/P6</f>
        <v>0</v>
      </c>
      <c r="X6" s="16">
        <f aca="true" t="shared" si="11" ref="X6:X37">(R6*1000000)/(O6*365*P6)</f>
        <v>0</v>
      </c>
      <c r="Y6" s="16">
        <f aca="true" t="shared" si="12" ref="Y6:Y37">(S6*1000000)/(O6*365*P6)</f>
        <v>0</v>
      </c>
      <c r="Z6" s="104">
        <f aca="true" t="shared" si="13" ref="Z6:Z37">(T6*1000000)/(N6*365*P6)</f>
        <v>0</v>
      </c>
      <c r="AA6" s="201">
        <f aca="true" t="shared" si="14" ref="AA6:AA37">Z6-X6</f>
        <v>0</v>
      </c>
      <c r="AB6" s="201"/>
      <c r="AC6" s="19" t="s">
        <v>34</v>
      </c>
      <c r="AD6" s="20">
        <v>0</v>
      </c>
      <c r="AH6" s="20">
        <v>0</v>
      </c>
      <c r="AJ6" s="20">
        <v>1</v>
      </c>
    </row>
    <row r="7" spans="1:36" s="20" customFormat="1" ht="12.75">
      <c r="A7" s="21">
        <v>14</v>
      </c>
      <c r="B7" s="22" t="s">
        <v>35</v>
      </c>
      <c r="C7" s="23">
        <v>35735</v>
      </c>
      <c r="D7" s="11">
        <f t="shared" si="0"/>
        <v>35722.827551286086</v>
      </c>
      <c r="E7" s="11">
        <f t="shared" si="1"/>
        <v>35747.172448713914</v>
      </c>
      <c r="F7" s="24">
        <f t="shared" si="2"/>
        <v>24.344897427828982</v>
      </c>
      <c r="G7" s="25">
        <v>32874</v>
      </c>
      <c r="H7" s="25">
        <v>38717</v>
      </c>
      <c r="I7" s="26">
        <f t="shared" si="3"/>
        <v>7.805006989824892</v>
      </c>
      <c r="J7" s="26">
        <f t="shared" si="4"/>
        <v>8.13651383913996</v>
      </c>
      <c r="K7" s="27">
        <v>0</v>
      </c>
      <c r="L7" s="27">
        <v>0</v>
      </c>
      <c r="M7" s="27">
        <v>0</v>
      </c>
      <c r="N7" s="28">
        <v>160</v>
      </c>
      <c r="O7" s="28">
        <v>160</v>
      </c>
      <c r="P7" s="28">
        <v>0.6</v>
      </c>
      <c r="Q7" s="28" t="s">
        <v>33</v>
      </c>
      <c r="R7" s="29">
        <f t="shared" si="5"/>
        <v>0</v>
      </c>
      <c r="S7" s="16">
        <f t="shared" si="6"/>
        <v>0</v>
      </c>
      <c r="T7" s="16">
        <f t="shared" si="7"/>
        <v>0</v>
      </c>
      <c r="U7" s="16">
        <f t="shared" si="8"/>
        <v>0</v>
      </c>
      <c r="V7" s="16">
        <f t="shared" si="9"/>
        <v>0</v>
      </c>
      <c r="W7" s="16">
        <f t="shared" si="10"/>
        <v>0</v>
      </c>
      <c r="X7" s="16">
        <f t="shared" si="11"/>
        <v>0</v>
      </c>
      <c r="Y7" s="16">
        <f t="shared" si="12"/>
        <v>0</v>
      </c>
      <c r="Z7" s="104">
        <f t="shared" si="13"/>
        <v>0</v>
      </c>
      <c r="AA7" s="202">
        <f t="shared" si="14"/>
        <v>0</v>
      </c>
      <c r="AB7" s="202"/>
      <c r="AC7" s="19" t="s">
        <v>36</v>
      </c>
      <c r="AD7" s="20">
        <v>0</v>
      </c>
      <c r="AH7" s="20">
        <v>0</v>
      </c>
      <c r="AJ7" s="20">
        <v>0</v>
      </c>
    </row>
    <row r="8" spans="1:36" s="20" customFormat="1" ht="12.75">
      <c r="A8" s="21">
        <v>20</v>
      </c>
      <c r="B8" s="22" t="s">
        <v>37</v>
      </c>
      <c r="C8" s="23">
        <v>36526</v>
      </c>
      <c r="D8" s="11">
        <f t="shared" si="0"/>
        <v>36513.33370121602</v>
      </c>
      <c r="E8" s="11">
        <f t="shared" si="1"/>
        <v>36538.66629878398</v>
      </c>
      <c r="F8" s="24">
        <f t="shared" si="2"/>
        <v>25.332597567961784</v>
      </c>
      <c r="G8" s="25">
        <v>32874</v>
      </c>
      <c r="H8" s="25">
        <v>38717</v>
      </c>
      <c r="I8" s="26">
        <f t="shared" si="3"/>
        <v>9.970777263605532</v>
      </c>
      <c r="J8" s="26">
        <f t="shared" si="4"/>
        <v>5.968037537578135</v>
      </c>
      <c r="K8" s="27">
        <v>0</v>
      </c>
      <c r="L8" s="27">
        <v>0</v>
      </c>
      <c r="M8" s="27">
        <v>0</v>
      </c>
      <c r="N8" s="28">
        <v>115</v>
      </c>
      <c r="O8" s="28">
        <v>115</v>
      </c>
      <c r="P8" s="28">
        <v>0.65</v>
      </c>
      <c r="Q8" s="28" t="s">
        <v>33</v>
      </c>
      <c r="R8" s="29">
        <f t="shared" si="5"/>
        <v>0</v>
      </c>
      <c r="S8" s="16">
        <f t="shared" si="6"/>
        <v>0</v>
      </c>
      <c r="T8" s="16">
        <f t="shared" si="7"/>
        <v>0</v>
      </c>
      <c r="U8" s="16">
        <f t="shared" si="8"/>
        <v>0</v>
      </c>
      <c r="V8" s="16">
        <f t="shared" si="9"/>
        <v>0</v>
      </c>
      <c r="W8" s="16">
        <f t="shared" si="10"/>
        <v>0</v>
      </c>
      <c r="X8" s="16">
        <f t="shared" si="11"/>
        <v>0</v>
      </c>
      <c r="Y8" s="16">
        <f t="shared" si="12"/>
        <v>0</v>
      </c>
      <c r="Z8" s="104">
        <f t="shared" si="13"/>
        <v>0</v>
      </c>
      <c r="AA8" s="202">
        <f t="shared" si="14"/>
        <v>0</v>
      </c>
      <c r="AB8" s="202"/>
      <c r="AC8" s="19" t="s">
        <v>38</v>
      </c>
      <c r="AD8" s="20">
        <v>0</v>
      </c>
      <c r="AH8" s="20">
        <v>0</v>
      </c>
      <c r="AJ8" s="20">
        <v>0</v>
      </c>
    </row>
    <row r="9" spans="1:36" s="20" customFormat="1" ht="12.75">
      <c r="A9" s="21">
        <v>50</v>
      </c>
      <c r="B9" s="32" t="s">
        <v>39</v>
      </c>
      <c r="C9" s="23">
        <v>36161.75</v>
      </c>
      <c r="D9" s="11">
        <f t="shared" si="0"/>
        <v>36143.348324378996</v>
      </c>
      <c r="E9" s="11">
        <f t="shared" si="1"/>
        <v>36180.151675621004</v>
      </c>
      <c r="F9" s="24">
        <f t="shared" si="2"/>
        <v>36.80335124200792</v>
      </c>
      <c r="G9" s="25">
        <v>32874</v>
      </c>
      <c r="H9" s="25">
        <v>38717</v>
      </c>
      <c r="I9" s="26">
        <f t="shared" si="3"/>
        <v>8.957118696928756</v>
      </c>
      <c r="J9" s="26">
        <f t="shared" si="4"/>
        <v>6.950269381860263</v>
      </c>
      <c r="K9" s="27">
        <v>0</v>
      </c>
      <c r="L9" s="27">
        <v>0</v>
      </c>
      <c r="M9" s="27">
        <v>0</v>
      </c>
      <c r="N9" s="28">
        <v>23</v>
      </c>
      <c r="O9" s="28">
        <v>23</v>
      </c>
      <c r="P9" s="28">
        <v>1.38</v>
      </c>
      <c r="Q9" s="28" t="s">
        <v>33</v>
      </c>
      <c r="R9" s="29">
        <f t="shared" si="5"/>
        <v>0</v>
      </c>
      <c r="S9" s="16">
        <f t="shared" si="6"/>
        <v>0</v>
      </c>
      <c r="T9" s="16">
        <f t="shared" si="7"/>
        <v>0</v>
      </c>
      <c r="U9" s="16">
        <f t="shared" si="8"/>
        <v>0</v>
      </c>
      <c r="V9" s="16">
        <f t="shared" si="9"/>
        <v>0</v>
      </c>
      <c r="W9" s="16">
        <f t="shared" si="10"/>
        <v>0</v>
      </c>
      <c r="X9" s="16">
        <f t="shared" si="11"/>
        <v>0</v>
      </c>
      <c r="Y9" s="16">
        <f t="shared" si="12"/>
        <v>0</v>
      </c>
      <c r="Z9" s="104">
        <f t="shared" si="13"/>
        <v>0</v>
      </c>
      <c r="AA9" s="202">
        <f t="shared" si="14"/>
        <v>0</v>
      </c>
      <c r="AB9" s="202"/>
      <c r="AC9" s="19" t="s">
        <v>40</v>
      </c>
      <c r="AD9" s="20">
        <v>0</v>
      </c>
      <c r="AH9" s="20">
        <v>0</v>
      </c>
      <c r="AJ9" s="20">
        <v>2</v>
      </c>
    </row>
    <row r="10" spans="1:36" s="20" customFormat="1" ht="12.75">
      <c r="A10" s="21">
        <v>54</v>
      </c>
      <c r="B10" s="32" t="s">
        <v>41</v>
      </c>
      <c r="C10" s="23">
        <v>36161.75</v>
      </c>
      <c r="D10" s="11">
        <f t="shared" si="0"/>
        <v>36137.258306464726</v>
      </c>
      <c r="E10" s="11">
        <f t="shared" si="1"/>
        <v>36186.241693535274</v>
      </c>
      <c r="F10" s="24">
        <f t="shared" si="2"/>
        <v>48.983387070547906</v>
      </c>
      <c r="G10" s="25">
        <v>32874</v>
      </c>
      <c r="H10" s="25">
        <v>38717</v>
      </c>
      <c r="I10" s="26">
        <f t="shared" si="3"/>
        <v>8.940433716341715</v>
      </c>
      <c r="J10" s="26">
        <f t="shared" si="4"/>
        <v>6.933584401273222</v>
      </c>
      <c r="K10" s="27">
        <v>0</v>
      </c>
      <c r="L10" s="27">
        <v>0</v>
      </c>
      <c r="M10" s="27">
        <v>0</v>
      </c>
      <c r="N10" s="28">
        <v>53</v>
      </c>
      <c r="O10" s="28">
        <v>53</v>
      </c>
      <c r="P10" s="28">
        <v>2.46</v>
      </c>
      <c r="Q10" s="28" t="s">
        <v>33</v>
      </c>
      <c r="R10" s="29">
        <f t="shared" si="5"/>
        <v>0</v>
      </c>
      <c r="S10" s="16">
        <f t="shared" si="6"/>
        <v>0</v>
      </c>
      <c r="T10" s="16">
        <f t="shared" si="7"/>
        <v>0</v>
      </c>
      <c r="U10" s="16">
        <f t="shared" si="8"/>
        <v>0</v>
      </c>
      <c r="V10" s="16">
        <f t="shared" si="9"/>
        <v>0</v>
      </c>
      <c r="W10" s="16">
        <f t="shared" si="10"/>
        <v>0</v>
      </c>
      <c r="X10" s="16">
        <f t="shared" si="11"/>
        <v>0</v>
      </c>
      <c r="Y10" s="16">
        <f t="shared" si="12"/>
        <v>0</v>
      </c>
      <c r="Z10" s="104">
        <f t="shared" si="13"/>
        <v>0</v>
      </c>
      <c r="AA10" s="202">
        <f t="shared" si="14"/>
        <v>0</v>
      </c>
      <c r="AB10" s="202"/>
      <c r="AC10" s="19" t="s">
        <v>42</v>
      </c>
      <c r="AD10" s="20">
        <v>0</v>
      </c>
      <c r="AH10" s="20">
        <v>0</v>
      </c>
      <c r="AJ10" s="20">
        <v>0</v>
      </c>
    </row>
    <row r="11" spans="1:36" s="20" customFormat="1" ht="12.75">
      <c r="A11" s="21">
        <v>66</v>
      </c>
      <c r="B11" s="32" t="s">
        <v>43</v>
      </c>
      <c r="C11" s="23">
        <v>36527</v>
      </c>
      <c r="D11" s="11">
        <f t="shared" si="0"/>
        <v>36519.445874555946</v>
      </c>
      <c r="E11" s="11">
        <f t="shared" si="1"/>
        <v>36534.554125444054</v>
      </c>
      <c r="F11" s="12">
        <f t="shared" si="2"/>
        <v>15.10825088810816</v>
      </c>
      <c r="G11" s="25">
        <v>32874</v>
      </c>
      <c r="H11" s="25">
        <v>38717</v>
      </c>
      <c r="I11" s="26">
        <f t="shared" si="3"/>
        <v>9.987522943988893</v>
      </c>
      <c r="J11" s="26">
        <f t="shared" si="4"/>
        <v>5.979303765906701</v>
      </c>
      <c r="K11" s="27">
        <v>0</v>
      </c>
      <c r="L11" s="27">
        <v>0</v>
      </c>
      <c r="M11" s="27">
        <v>0</v>
      </c>
      <c r="N11" s="28">
        <v>170</v>
      </c>
      <c r="O11" s="28">
        <v>113</v>
      </c>
      <c r="P11" s="28">
        <v>0.23</v>
      </c>
      <c r="Q11" s="28" t="s">
        <v>33</v>
      </c>
      <c r="R11" s="29">
        <f t="shared" si="5"/>
        <v>0</v>
      </c>
      <c r="S11" s="16">
        <f t="shared" si="6"/>
        <v>0</v>
      </c>
      <c r="T11" s="16">
        <f t="shared" si="7"/>
        <v>0</v>
      </c>
      <c r="U11" s="16">
        <f t="shared" si="8"/>
        <v>0</v>
      </c>
      <c r="V11" s="16">
        <f t="shared" si="9"/>
        <v>0</v>
      </c>
      <c r="W11" s="16">
        <f t="shared" si="10"/>
        <v>0</v>
      </c>
      <c r="X11" s="16">
        <f t="shared" si="11"/>
        <v>0</v>
      </c>
      <c r="Y11" s="16">
        <f t="shared" si="12"/>
        <v>0</v>
      </c>
      <c r="Z11" s="104">
        <f t="shared" si="13"/>
        <v>0</v>
      </c>
      <c r="AA11" s="202">
        <f t="shared" si="14"/>
        <v>0</v>
      </c>
      <c r="AB11" s="202"/>
      <c r="AC11" s="19" t="s">
        <v>44</v>
      </c>
      <c r="AD11" s="20">
        <v>0</v>
      </c>
      <c r="AH11" s="20">
        <v>0</v>
      </c>
      <c r="AJ11" s="20">
        <v>0</v>
      </c>
    </row>
    <row r="12" spans="1:36" s="20" customFormat="1" ht="12.75">
      <c r="A12" s="21">
        <v>78</v>
      </c>
      <c r="B12" s="32" t="s">
        <v>45</v>
      </c>
      <c r="C12" s="23">
        <v>36892.25</v>
      </c>
      <c r="D12" s="11">
        <f t="shared" si="0"/>
        <v>36878.74102949126</v>
      </c>
      <c r="E12" s="11">
        <f t="shared" si="1"/>
        <v>36905.75897050874</v>
      </c>
      <c r="F12" s="24">
        <f t="shared" si="2"/>
        <v>27.017941017475096</v>
      </c>
      <c r="G12" s="25">
        <v>32874</v>
      </c>
      <c r="H12" s="25">
        <v>38717</v>
      </c>
      <c r="I12" s="26">
        <f t="shared" si="3"/>
        <v>10.97189323148291</v>
      </c>
      <c r="J12" s="26">
        <f t="shared" si="4"/>
        <v>4.96230419038702</v>
      </c>
      <c r="K12" s="27">
        <v>0</v>
      </c>
      <c r="L12" s="27">
        <v>0</v>
      </c>
      <c r="M12" s="27">
        <v>0</v>
      </c>
      <c r="N12" s="28">
        <v>39</v>
      </c>
      <c r="O12" s="28">
        <v>39</v>
      </c>
      <c r="P12" s="28">
        <v>0.74</v>
      </c>
      <c r="Q12" s="28" t="s">
        <v>33</v>
      </c>
      <c r="R12" s="29">
        <f t="shared" si="5"/>
        <v>0</v>
      </c>
      <c r="S12" s="16">
        <f t="shared" si="6"/>
        <v>0</v>
      </c>
      <c r="T12" s="16">
        <f t="shared" si="7"/>
        <v>0</v>
      </c>
      <c r="U12" s="16">
        <f t="shared" si="8"/>
        <v>0</v>
      </c>
      <c r="V12" s="16">
        <f t="shared" si="9"/>
        <v>0</v>
      </c>
      <c r="W12" s="16">
        <f t="shared" si="10"/>
        <v>0</v>
      </c>
      <c r="X12" s="16">
        <f t="shared" si="11"/>
        <v>0</v>
      </c>
      <c r="Y12" s="16">
        <f t="shared" si="12"/>
        <v>0</v>
      </c>
      <c r="Z12" s="104">
        <f t="shared" si="13"/>
        <v>0</v>
      </c>
      <c r="AA12" s="202">
        <f t="shared" si="14"/>
        <v>0</v>
      </c>
      <c r="AB12" s="202"/>
      <c r="AC12" s="19" t="s">
        <v>46</v>
      </c>
      <c r="AD12" s="20">
        <v>0</v>
      </c>
      <c r="AH12" s="20">
        <v>0</v>
      </c>
      <c r="AJ12" s="20">
        <v>0</v>
      </c>
    </row>
    <row r="13" spans="1:36" s="20" customFormat="1" ht="12.75">
      <c r="A13" s="21">
        <v>86</v>
      </c>
      <c r="B13" s="32" t="s">
        <v>47</v>
      </c>
      <c r="C13" s="23">
        <v>35217</v>
      </c>
      <c r="D13" s="11">
        <f t="shared" si="0"/>
        <v>35203.328850102065</v>
      </c>
      <c r="E13" s="11">
        <f t="shared" si="1"/>
        <v>35230.671149897935</v>
      </c>
      <c r="F13" s="24">
        <f t="shared" si="2"/>
        <v>27.34229979586962</v>
      </c>
      <c r="G13" s="25">
        <v>32874</v>
      </c>
      <c r="H13" s="25">
        <v>38717</v>
      </c>
      <c r="I13" s="26">
        <f t="shared" si="3"/>
        <v>6.38172287699196</v>
      </c>
      <c r="J13" s="26">
        <f t="shared" si="4"/>
        <v>9.551585890690589</v>
      </c>
      <c r="K13" s="27">
        <v>0</v>
      </c>
      <c r="L13" s="27">
        <v>0</v>
      </c>
      <c r="M13" s="27">
        <v>0</v>
      </c>
      <c r="N13" s="28">
        <v>231</v>
      </c>
      <c r="O13" s="28">
        <v>231</v>
      </c>
      <c r="P13" s="28">
        <v>0.758</v>
      </c>
      <c r="Q13" s="28" t="s">
        <v>33</v>
      </c>
      <c r="R13" s="29">
        <f t="shared" si="5"/>
        <v>0</v>
      </c>
      <c r="S13" s="16">
        <f t="shared" si="6"/>
        <v>0</v>
      </c>
      <c r="T13" s="16">
        <f t="shared" si="7"/>
        <v>0</v>
      </c>
      <c r="U13" s="16">
        <f t="shared" si="8"/>
        <v>0</v>
      </c>
      <c r="V13" s="16">
        <f t="shared" si="9"/>
        <v>0</v>
      </c>
      <c r="W13" s="16">
        <f t="shared" si="10"/>
        <v>0</v>
      </c>
      <c r="X13" s="16">
        <f t="shared" si="11"/>
        <v>0</v>
      </c>
      <c r="Y13" s="16">
        <f t="shared" si="12"/>
        <v>0</v>
      </c>
      <c r="Z13" s="104">
        <f t="shared" si="13"/>
        <v>0</v>
      </c>
      <c r="AA13" s="202">
        <f t="shared" si="14"/>
        <v>0</v>
      </c>
      <c r="AB13" s="202"/>
      <c r="AC13" s="19" t="s">
        <v>48</v>
      </c>
      <c r="AD13" s="20">
        <v>0</v>
      </c>
      <c r="AH13" s="20">
        <v>0</v>
      </c>
      <c r="AJ13" s="20">
        <v>0</v>
      </c>
    </row>
    <row r="14" spans="1:36" s="20" customFormat="1" ht="12.75">
      <c r="A14" s="21">
        <v>87</v>
      </c>
      <c r="B14" s="32" t="s">
        <v>47</v>
      </c>
      <c r="C14" s="23">
        <v>35217</v>
      </c>
      <c r="D14" s="11">
        <f t="shared" si="0"/>
        <v>35208.536125</v>
      </c>
      <c r="E14" s="11">
        <f t="shared" si="1"/>
        <v>35225.463875</v>
      </c>
      <c r="F14" s="12">
        <f t="shared" si="2"/>
        <v>16.92775000000256</v>
      </c>
      <c r="G14" s="25">
        <v>32874</v>
      </c>
      <c r="H14" s="25">
        <v>38717</v>
      </c>
      <c r="I14" s="26">
        <f t="shared" si="3"/>
        <v>6.39598938356164</v>
      </c>
      <c r="J14" s="26">
        <f t="shared" si="4"/>
        <v>9.56585239726027</v>
      </c>
      <c r="K14" s="27">
        <v>0</v>
      </c>
      <c r="L14" s="27">
        <v>0</v>
      </c>
      <c r="M14" s="27">
        <v>0</v>
      </c>
      <c r="N14" s="28">
        <v>231</v>
      </c>
      <c r="O14" s="28">
        <v>231</v>
      </c>
      <c r="P14" s="28">
        <v>0.289</v>
      </c>
      <c r="Q14" s="28" t="s">
        <v>33</v>
      </c>
      <c r="R14" s="29">
        <f t="shared" si="5"/>
        <v>0</v>
      </c>
      <c r="S14" s="16">
        <f t="shared" si="6"/>
        <v>0</v>
      </c>
      <c r="T14" s="16">
        <f t="shared" si="7"/>
        <v>0</v>
      </c>
      <c r="U14" s="16">
        <f t="shared" si="8"/>
        <v>0</v>
      </c>
      <c r="V14" s="16">
        <f t="shared" si="9"/>
        <v>0</v>
      </c>
      <c r="W14" s="16">
        <f t="shared" si="10"/>
        <v>0</v>
      </c>
      <c r="X14" s="16">
        <f t="shared" si="11"/>
        <v>0</v>
      </c>
      <c r="Y14" s="16">
        <f t="shared" si="12"/>
        <v>0</v>
      </c>
      <c r="Z14" s="104">
        <f t="shared" si="13"/>
        <v>0</v>
      </c>
      <c r="AA14" s="202">
        <f t="shared" si="14"/>
        <v>0</v>
      </c>
      <c r="AB14" s="202"/>
      <c r="AC14" s="19" t="s">
        <v>49</v>
      </c>
      <c r="AD14" s="20">
        <v>0</v>
      </c>
      <c r="AH14" s="20">
        <v>0</v>
      </c>
      <c r="AJ14" s="20">
        <v>0</v>
      </c>
    </row>
    <row r="15" spans="1:36" s="20" customFormat="1" ht="12.75">
      <c r="A15" s="21">
        <v>90</v>
      </c>
      <c r="B15" s="32" t="s">
        <v>50</v>
      </c>
      <c r="C15" s="23">
        <v>35217</v>
      </c>
      <c r="D15" s="11">
        <f t="shared" si="0"/>
        <v>35201.166485300484</v>
      </c>
      <c r="E15" s="11">
        <f t="shared" si="1"/>
        <v>35232.833514699516</v>
      </c>
      <c r="F15" s="24">
        <f t="shared" si="2"/>
        <v>31.66702939903189</v>
      </c>
      <c r="G15" s="25">
        <v>32874</v>
      </c>
      <c r="H15" s="25">
        <v>38717</v>
      </c>
      <c r="I15" s="26">
        <f t="shared" si="3"/>
        <v>6.37579858986434</v>
      </c>
      <c r="J15" s="26">
        <f t="shared" si="4"/>
        <v>9.54566160356297</v>
      </c>
      <c r="K15" s="27">
        <v>0</v>
      </c>
      <c r="L15" s="27">
        <v>0</v>
      </c>
      <c r="M15" s="27">
        <v>0</v>
      </c>
      <c r="N15" s="28">
        <v>91</v>
      </c>
      <c r="O15" s="28">
        <v>59</v>
      </c>
      <c r="P15" s="28">
        <v>1.0190000000000001</v>
      </c>
      <c r="Q15" s="28" t="s">
        <v>33</v>
      </c>
      <c r="R15" s="29">
        <f t="shared" si="5"/>
        <v>0</v>
      </c>
      <c r="S15" s="16">
        <f t="shared" si="6"/>
        <v>0</v>
      </c>
      <c r="T15" s="16">
        <f t="shared" si="7"/>
        <v>0</v>
      </c>
      <c r="U15" s="16">
        <f t="shared" si="8"/>
        <v>0</v>
      </c>
      <c r="V15" s="16">
        <f t="shared" si="9"/>
        <v>0</v>
      </c>
      <c r="W15" s="16">
        <f t="shared" si="10"/>
        <v>0</v>
      </c>
      <c r="X15" s="16">
        <f t="shared" si="11"/>
        <v>0</v>
      </c>
      <c r="Y15" s="16">
        <f t="shared" si="12"/>
        <v>0</v>
      </c>
      <c r="Z15" s="104">
        <f t="shared" si="13"/>
        <v>0</v>
      </c>
      <c r="AA15" s="202">
        <f t="shared" si="14"/>
        <v>0</v>
      </c>
      <c r="AB15" s="202"/>
      <c r="AC15" s="19" t="s">
        <v>51</v>
      </c>
      <c r="AD15" s="20">
        <v>3</v>
      </c>
      <c r="AH15" s="20">
        <v>0</v>
      </c>
      <c r="AJ15" s="20">
        <v>1</v>
      </c>
    </row>
    <row r="16" spans="1:36" s="20" customFormat="1" ht="12.75">
      <c r="A16" s="21">
        <v>92</v>
      </c>
      <c r="B16" s="32" t="s">
        <v>50</v>
      </c>
      <c r="C16" s="23">
        <v>35217</v>
      </c>
      <c r="D16" s="11">
        <f t="shared" si="0"/>
        <v>35203.36471978226</v>
      </c>
      <c r="E16" s="11">
        <f t="shared" si="1"/>
        <v>35230.63528021774</v>
      </c>
      <c r="F16" s="24">
        <f t="shared" si="2"/>
        <v>27.270560435485095</v>
      </c>
      <c r="G16" s="25">
        <v>32874</v>
      </c>
      <c r="H16" s="25">
        <v>38717</v>
      </c>
      <c r="I16" s="26">
        <f t="shared" si="3"/>
        <v>6.381821150088377</v>
      </c>
      <c r="J16" s="26">
        <f t="shared" si="4"/>
        <v>9.551684163787007</v>
      </c>
      <c r="K16" s="27">
        <v>0</v>
      </c>
      <c r="L16" s="27">
        <v>0</v>
      </c>
      <c r="M16" s="27">
        <v>0</v>
      </c>
      <c r="N16" s="28">
        <v>91</v>
      </c>
      <c r="O16" s="28">
        <v>59</v>
      </c>
      <c r="P16" s="28">
        <v>0.754</v>
      </c>
      <c r="Q16" s="28" t="s">
        <v>33</v>
      </c>
      <c r="R16" s="29">
        <f t="shared" si="5"/>
        <v>0</v>
      </c>
      <c r="S16" s="16">
        <f t="shared" si="6"/>
        <v>0</v>
      </c>
      <c r="T16" s="16">
        <f t="shared" si="7"/>
        <v>0</v>
      </c>
      <c r="U16" s="16">
        <f t="shared" si="8"/>
        <v>0</v>
      </c>
      <c r="V16" s="16">
        <f t="shared" si="9"/>
        <v>0</v>
      </c>
      <c r="W16" s="16">
        <f t="shared" si="10"/>
        <v>0</v>
      </c>
      <c r="X16" s="16">
        <f t="shared" si="11"/>
        <v>0</v>
      </c>
      <c r="Y16" s="16">
        <f t="shared" si="12"/>
        <v>0</v>
      </c>
      <c r="Z16" s="104">
        <f t="shared" si="13"/>
        <v>0</v>
      </c>
      <c r="AA16" s="202">
        <f t="shared" si="14"/>
        <v>0</v>
      </c>
      <c r="AB16" s="202"/>
      <c r="AC16" s="19" t="s">
        <v>52</v>
      </c>
      <c r="AD16" s="20">
        <v>4</v>
      </c>
      <c r="AH16" s="20">
        <v>0</v>
      </c>
      <c r="AJ16" s="20">
        <v>0</v>
      </c>
    </row>
    <row r="17" spans="1:36" s="20" customFormat="1" ht="12.75">
      <c r="A17" s="21">
        <v>95</v>
      </c>
      <c r="B17" s="32" t="s">
        <v>50</v>
      </c>
      <c r="C17" s="23">
        <v>35217</v>
      </c>
      <c r="D17" s="11">
        <f t="shared" si="0"/>
        <v>35204.617689205625</v>
      </c>
      <c r="E17" s="11">
        <f t="shared" si="1"/>
        <v>35229.382310794375</v>
      </c>
      <c r="F17" s="12">
        <f t="shared" si="2"/>
        <v>24.764621588750742</v>
      </c>
      <c r="G17" s="25">
        <v>32874</v>
      </c>
      <c r="H17" s="25">
        <v>38717</v>
      </c>
      <c r="I17" s="26">
        <f t="shared" si="3"/>
        <v>6.385253943029109</v>
      </c>
      <c r="J17" s="26">
        <f t="shared" si="4"/>
        <v>9.555116956727739</v>
      </c>
      <c r="K17" s="27">
        <v>0</v>
      </c>
      <c r="L17" s="27">
        <v>0</v>
      </c>
      <c r="M17" s="27">
        <v>0</v>
      </c>
      <c r="N17" s="28">
        <v>91</v>
      </c>
      <c r="O17" s="28">
        <v>59</v>
      </c>
      <c r="P17" s="28">
        <v>0.621</v>
      </c>
      <c r="Q17" s="28" t="s">
        <v>33</v>
      </c>
      <c r="R17" s="29">
        <f t="shared" si="5"/>
        <v>0</v>
      </c>
      <c r="S17" s="16">
        <f t="shared" si="6"/>
        <v>0</v>
      </c>
      <c r="T17" s="16">
        <f t="shared" si="7"/>
        <v>0</v>
      </c>
      <c r="U17" s="16">
        <f t="shared" si="8"/>
        <v>0</v>
      </c>
      <c r="V17" s="16">
        <f t="shared" si="9"/>
        <v>0</v>
      </c>
      <c r="W17" s="16">
        <f t="shared" si="10"/>
        <v>0</v>
      </c>
      <c r="X17" s="16">
        <f t="shared" si="11"/>
        <v>0</v>
      </c>
      <c r="Y17" s="16">
        <f t="shared" si="12"/>
        <v>0</v>
      </c>
      <c r="Z17" s="104">
        <f t="shared" si="13"/>
        <v>0</v>
      </c>
      <c r="AA17" s="202">
        <f t="shared" si="14"/>
        <v>0</v>
      </c>
      <c r="AB17" s="202"/>
      <c r="AC17" s="19" t="s">
        <v>53</v>
      </c>
      <c r="AD17" s="20">
        <v>1</v>
      </c>
      <c r="AH17" s="20">
        <v>0</v>
      </c>
      <c r="AJ17" s="20">
        <v>2</v>
      </c>
    </row>
    <row r="18" spans="1:36" s="20" customFormat="1" ht="12.75">
      <c r="A18" s="21">
        <v>102</v>
      </c>
      <c r="B18" s="32" t="s">
        <v>54</v>
      </c>
      <c r="C18" s="23">
        <v>35217</v>
      </c>
      <c r="D18" s="11">
        <f t="shared" si="0"/>
        <v>35200.45093073172</v>
      </c>
      <c r="E18" s="11">
        <f t="shared" si="1"/>
        <v>35233.54906926828</v>
      </c>
      <c r="F18" s="24">
        <f t="shared" si="2"/>
        <v>33.09813853655942</v>
      </c>
      <c r="G18" s="25">
        <v>32874</v>
      </c>
      <c r="H18" s="25">
        <v>38717</v>
      </c>
      <c r="I18" s="26">
        <f t="shared" si="3"/>
        <v>6.373838166388275</v>
      </c>
      <c r="J18" s="26">
        <f t="shared" si="4"/>
        <v>9.543701180086904</v>
      </c>
      <c r="K18" s="27">
        <v>0</v>
      </c>
      <c r="L18" s="27">
        <v>0</v>
      </c>
      <c r="M18" s="27">
        <v>0</v>
      </c>
      <c r="N18" s="28">
        <v>191</v>
      </c>
      <c r="O18" s="28">
        <v>80</v>
      </c>
      <c r="P18" s="28">
        <v>1.114</v>
      </c>
      <c r="Q18" s="28" t="s">
        <v>33</v>
      </c>
      <c r="R18" s="29">
        <f t="shared" si="5"/>
        <v>0</v>
      </c>
      <c r="S18" s="16">
        <f t="shared" si="6"/>
        <v>0</v>
      </c>
      <c r="T18" s="16">
        <f t="shared" si="7"/>
        <v>0</v>
      </c>
      <c r="U18" s="16">
        <f t="shared" si="8"/>
        <v>0</v>
      </c>
      <c r="V18" s="16">
        <f t="shared" si="9"/>
        <v>0</v>
      </c>
      <c r="W18" s="16">
        <f t="shared" si="10"/>
        <v>0</v>
      </c>
      <c r="X18" s="16">
        <f t="shared" si="11"/>
        <v>0</v>
      </c>
      <c r="Y18" s="16">
        <f t="shared" si="12"/>
        <v>0</v>
      </c>
      <c r="Z18" s="104">
        <f t="shared" si="13"/>
        <v>0</v>
      </c>
      <c r="AA18" s="202">
        <f t="shared" si="14"/>
        <v>0</v>
      </c>
      <c r="AB18" s="202"/>
      <c r="AC18" s="19" t="s">
        <v>55</v>
      </c>
      <c r="AD18" s="20">
        <v>0</v>
      </c>
      <c r="AH18" s="20">
        <v>0</v>
      </c>
      <c r="AJ18" s="20">
        <v>2</v>
      </c>
    </row>
    <row r="19" spans="1:36" s="20" customFormat="1" ht="12.75">
      <c r="A19" s="21">
        <v>103</v>
      </c>
      <c r="B19" s="32" t="s">
        <v>56</v>
      </c>
      <c r="C19" s="23">
        <v>35217</v>
      </c>
      <c r="D19" s="11">
        <f t="shared" si="0"/>
        <v>35199.409260650704</v>
      </c>
      <c r="E19" s="11">
        <f t="shared" si="1"/>
        <v>35234.590739349296</v>
      </c>
      <c r="F19" s="24">
        <f t="shared" si="2"/>
        <v>35.1814786985924</v>
      </c>
      <c r="G19" s="25">
        <v>32874</v>
      </c>
      <c r="H19" s="25">
        <v>38717</v>
      </c>
      <c r="I19" s="26">
        <f t="shared" si="3"/>
        <v>6.370984275755353</v>
      </c>
      <c r="J19" s="26">
        <f t="shared" si="4"/>
        <v>9.540847289453984</v>
      </c>
      <c r="K19" s="27">
        <v>0</v>
      </c>
      <c r="L19" s="27">
        <v>0</v>
      </c>
      <c r="M19" s="27">
        <v>0</v>
      </c>
      <c r="N19" s="28">
        <v>35</v>
      </c>
      <c r="O19" s="28">
        <v>54</v>
      </c>
      <c r="P19" s="28">
        <v>1.26</v>
      </c>
      <c r="Q19" s="28" t="s">
        <v>33</v>
      </c>
      <c r="R19" s="29">
        <f t="shared" si="5"/>
        <v>0</v>
      </c>
      <c r="S19" s="16">
        <f t="shared" si="6"/>
        <v>0</v>
      </c>
      <c r="T19" s="16">
        <f t="shared" si="7"/>
        <v>0</v>
      </c>
      <c r="U19" s="16">
        <f t="shared" si="8"/>
        <v>0</v>
      </c>
      <c r="V19" s="16">
        <f t="shared" si="9"/>
        <v>0</v>
      </c>
      <c r="W19" s="16">
        <f t="shared" si="10"/>
        <v>0</v>
      </c>
      <c r="X19" s="16">
        <f t="shared" si="11"/>
        <v>0</v>
      </c>
      <c r="Y19" s="16">
        <f t="shared" si="12"/>
        <v>0</v>
      </c>
      <c r="Z19" s="104">
        <f t="shared" si="13"/>
        <v>0</v>
      </c>
      <c r="AA19" s="202">
        <f t="shared" si="14"/>
        <v>0</v>
      </c>
      <c r="AB19" s="202"/>
      <c r="AC19" s="19" t="s">
        <v>57</v>
      </c>
      <c r="AD19" s="20">
        <v>1</v>
      </c>
      <c r="AH19" s="20">
        <v>0</v>
      </c>
      <c r="AJ19" s="20">
        <v>2</v>
      </c>
    </row>
    <row r="20" spans="1:36" s="20" customFormat="1" ht="12.75">
      <c r="A20" s="21">
        <v>111</v>
      </c>
      <c r="B20" s="32" t="s">
        <v>58</v>
      </c>
      <c r="C20" s="23">
        <v>35612</v>
      </c>
      <c r="D20" s="11">
        <f t="shared" si="0"/>
        <v>35596.27475751585</v>
      </c>
      <c r="E20" s="11">
        <f t="shared" si="1"/>
        <v>35627.72524248415</v>
      </c>
      <c r="F20" s="12">
        <f t="shared" si="2"/>
        <v>31.45048496829986</v>
      </c>
      <c r="G20" s="25">
        <v>32874</v>
      </c>
      <c r="H20" s="25">
        <v>38717</v>
      </c>
      <c r="I20" s="26">
        <f t="shared" si="3"/>
        <v>7.45828700689274</v>
      </c>
      <c r="J20" s="26">
        <f t="shared" si="4"/>
        <v>8.463766458947534</v>
      </c>
      <c r="K20" s="27">
        <v>0</v>
      </c>
      <c r="L20" s="27">
        <v>0</v>
      </c>
      <c r="M20" s="27">
        <v>0</v>
      </c>
      <c r="N20" s="28">
        <v>59</v>
      </c>
      <c r="O20" s="28">
        <v>12</v>
      </c>
      <c r="P20" s="28">
        <v>1.005</v>
      </c>
      <c r="Q20" s="28" t="s">
        <v>33</v>
      </c>
      <c r="R20" s="29">
        <f t="shared" si="5"/>
        <v>0</v>
      </c>
      <c r="S20" s="16">
        <f t="shared" si="6"/>
        <v>0</v>
      </c>
      <c r="T20" s="16">
        <f t="shared" si="7"/>
        <v>0</v>
      </c>
      <c r="U20" s="16">
        <f t="shared" si="8"/>
        <v>0</v>
      </c>
      <c r="V20" s="16">
        <f t="shared" si="9"/>
        <v>0</v>
      </c>
      <c r="W20" s="16">
        <f t="shared" si="10"/>
        <v>0</v>
      </c>
      <c r="X20" s="16">
        <f t="shared" si="11"/>
        <v>0</v>
      </c>
      <c r="Y20" s="16">
        <f t="shared" si="12"/>
        <v>0</v>
      </c>
      <c r="Z20" s="104">
        <f t="shared" si="13"/>
        <v>0</v>
      </c>
      <c r="AA20" s="202">
        <f t="shared" si="14"/>
        <v>0</v>
      </c>
      <c r="AB20" s="202"/>
      <c r="AC20" s="19" t="s">
        <v>59</v>
      </c>
      <c r="AD20" s="20">
        <v>0</v>
      </c>
      <c r="AH20" s="20">
        <v>0</v>
      </c>
      <c r="AJ20" s="20">
        <v>0</v>
      </c>
    </row>
    <row r="21" spans="1:36" s="20" customFormat="1" ht="12.75">
      <c r="A21" s="21">
        <v>119</v>
      </c>
      <c r="B21" s="32" t="s">
        <v>58</v>
      </c>
      <c r="C21" s="23">
        <v>36861</v>
      </c>
      <c r="D21" s="11">
        <f t="shared" si="0"/>
        <v>36837.49737521547</v>
      </c>
      <c r="E21" s="11">
        <f t="shared" si="1"/>
        <v>36884.50262478453</v>
      </c>
      <c r="F21" s="24">
        <f t="shared" si="2"/>
        <v>47.00524956906156</v>
      </c>
      <c r="G21" s="25">
        <v>32874</v>
      </c>
      <c r="H21" s="25">
        <v>38717</v>
      </c>
      <c r="I21" s="26">
        <f t="shared" si="3"/>
        <v>10.858896918398546</v>
      </c>
      <c r="J21" s="26">
        <f t="shared" si="4"/>
        <v>5.020540754014984</v>
      </c>
      <c r="K21" s="27">
        <v>0</v>
      </c>
      <c r="L21" s="27">
        <v>0</v>
      </c>
      <c r="M21" s="27">
        <v>0</v>
      </c>
      <c r="N21" s="28">
        <v>59</v>
      </c>
      <c r="O21" s="28">
        <v>12</v>
      </c>
      <c r="P21" s="28">
        <v>2.263</v>
      </c>
      <c r="Q21" s="28" t="s">
        <v>33</v>
      </c>
      <c r="R21" s="29">
        <f t="shared" si="5"/>
        <v>0</v>
      </c>
      <c r="S21" s="16">
        <f t="shared" si="6"/>
        <v>0</v>
      </c>
      <c r="T21" s="16">
        <f t="shared" si="7"/>
        <v>0</v>
      </c>
      <c r="U21" s="16">
        <f t="shared" si="8"/>
        <v>0</v>
      </c>
      <c r="V21" s="16">
        <f t="shared" si="9"/>
        <v>0</v>
      </c>
      <c r="W21" s="16">
        <f t="shared" si="10"/>
        <v>0</v>
      </c>
      <c r="X21" s="16">
        <f t="shared" si="11"/>
        <v>0</v>
      </c>
      <c r="Y21" s="16">
        <f t="shared" si="12"/>
        <v>0</v>
      </c>
      <c r="Z21" s="104">
        <f t="shared" si="13"/>
        <v>0</v>
      </c>
      <c r="AA21" s="202">
        <f t="shared" si="14"/>
        <v>0</v>
      </c>
      <c r="AB21" s="202"/>
      <c r="AC21" s="19" t="s">
        <v>60</v>
      </c>
      <c r="AD21" s="20">
        <v>0</v>
      </c>
      <c r="AH21" s="20">
        <v>0</v>
      </c>
      <c r="AJ21" s="20">
        <v>2</v>
      </c>
    </row>
    <row r="22" spans="1:36" s="20" customFormat="1" ht="12.75">
      <c r="A22" s="21">
        <v>228</v>
      </c>
      <c r="B22" s="32" t="s">
        <v>61</v>
      </c>
      <c r="C22" s="23">
        <v>34723</v>
      </c>
      <c r="D22" s="11">
        <f t="shared" si="0"/>
        <v>34705.82949192431</v>
      </c>
      <c r="E22" s="11">
        <f t="shared" si="1"/>
        <v>34740.17050807569</v>
      </c>
      <c r="F22" s="24">
        <f t="shared" si="2"/>
        <v>34.34101615137479</v>
      </c>
      <c r="G22" s="25">
        <v>32874</v>
      </c>
      <c r="H22" s="25">
        <v>38717</v>
      </c>
      <c r="I22" s="26">
        <f t="shared" si="3"/>
        <v>5.018710936778938</v>
      </c>
      <c r="J22" s="26">
        <f t="shared" si="4"/>
        <v>10.895423265546063</v>
      </c>
      <c r="K22" s="27">
        <v>0</v>
      </c>
      <c r="L22" s="27">
        <v>0</v>
      </c>
      <c r="M22" s="27">
        <v>0</v>
      </c>
      <c r="N22" s="28">
        <v>75</v>
      </c>
      <c r="O22" s="28">
        <v>75</v>
      </c>
      <c r="P22" s="28">
        <v>1.2</v>
      </c>
      <c r="Q22" s="28" t="s">
        <v>33</v>
      </c>
      <c r="R22" s="29">
        <f t="shared" si="5"/>
        <v>0</v>
      </c>
      <c r="S22" s="16">
        <f t="shared" si="6"/>
        <v>0</v>
      </c>
      <c r="T22" s="16">
        <f t="shared" si="7"/>
        <v>0</v>
      </c>
      <c r="U22" s="16">
        <f t="shared" si="8"/>
        <v>0</v>
      </c>
      <c r="V22" s="16">
        <f t="shared" si="9"/>
        <v>0</v>
      </c>
      <c r="W22" s="16">
        <f t="shared" si="10"/>
        <v>0</v>
      </c>
      <c r="X22" s="16">
        <f t="shared" si="11"/>
        <v>0</v>
      </c>
      <c r="Y22" s="16">
        <f t="shared" si="12"/>
        <v>0</v>
      </c>
      <c r="Z22" s="104">
        <f t="shared" si="13"/>
        <v>0</v>
      </c>
      <c r="AA22" s="202">
        <f t="shared" si="14"/>
        <v>0</v>
      </c>
      <c r="AB22" s="202"/>
      <c r="AC22" s="19" t="s">
        <v>62</v>
      </c>
      <c r="AD22" s="20">
        <v>0</v>
      </c>
      <c r="AH22" s="20">
        <v>0</v>
      </c>
      <c r="AJ22" s="20">
        <v>0</v>
      </c>
    </row>
    <row r="23" spans="1:36" s="20" customFormat="1" ht="12.75">
      <c r="A23" s="21">
        <v>229</v>
      </c>
      <c r="B23" s="32" t="s">
        <v>61</v>
      </c>
      <c r="C23" s="23">
        <v>35081</v>
      </c>
      <c r="D23" s="11">
        <f t="shared" si="0"/>
        <v>35060.95654326869</v>
      </c>
      <c r="E23" s="11">
        <f t="shared" si="1"/>
        <v>35101.04345673131</v>
      </c>
      <c r="F23" s="12">
        <f t="shared" si="2"/>
        <v>40.0869134626264</v>
      </c>
      <c r="G23" s="25">
        <v>32874</v>
      </c>
      <c r="H23" s="25">
        <v>38717</v>
      </c>
      <c r="I23" s="26">
        <f t="shared" si="3"/>
        <v>5.991661762379964</v>
      </c>
      <c r="J23" s="26">
        <f t="shared" si="4"/>
        <v>9.906730255530649</v>
      </c>
      <c r="K23" s="27">
        <v>0</v>
      </c>
      <c r="L23" s="27">
        <v>0</v>
      </c>
      <c r="M23" s="27">
        <v>0</v>
      </c>
      <c r="N23" s="28">
        <v>97</v>
      </c>
      <c r="O23" s="28">
        <v>97</v>
      </c>
      <c r="P23" s="28">
        <v>1.64</v>
      </c>
      <c r="Q23" s="28" t="s">
        <v>33</v>
      </c>
      <c r="R23" s="29">
        <f t="shared" si="5"/>
        <v>0</v>
      </c>
      <c r="S23" s="16">
        <f t="shared" si="6"/>
        <v>0</v>
      </c>
      <c r="T23" s="16">
        <f t="shared" si="7"/>
        <v>0</v>
      </c>
      <c r="U23" s="16">
        <f t="shared" si="8"/>
        <v>0</v>
      </c>
      <c r="V23" s="16">
        <f t="shared" si="9"/>
        <v>0</v>
      </c>
      <c r="W23" s="16">
        <f t="shared" si="10"/>
        <v>0</v>
      </c>
      <c r="X23" s="16">
        <f t="shared" si="11"/>
        <v>0</v>
      </c>
      <c r="Y23" s="16">
        <f t="shared" si="12"/>
        <v>0</v>
      </c>
      <c r="Z23" s="104">
        <f t="shared" si="13"/>
        <v>0</v>
      </c>
      <c r="AA23" s="202">
        <f t="shared" si="14"/>
        <v>0</v>
      </c>
      <c r="AB23" s="202"/>
      <c r="AC23" s="19" t="s">
        <v>63</v>
      </c>
      <c r="AD23" s="20">
        <v>0</v>
      </c>
      <c r="AH23" s="20">
        <v>0</v>
      </c>
      <c r="AJ23" s="20">
        <v>0</v>
      </c>
    </row>
    <row r="24" spans="1:36" s="20" customFormat="1" ht="12.75">
      <c r="A24" s="21">
        <v>230</v>
      </c>
      <c r="B24" s="32" t="s">
        <v>64</v>
      </c>
      <c r="C24" s="23">
        <v>35500</v>
      </c>
      <c r="D24" s="11">
        <f t="shared" si="0"/>
        <v>35484.61218758073</v>
      </c>
      <c r="E24" s="11">
        <f t="shared" si="1"/>
        <v>35515.38781241927</v>
      </c>
      <c r="F24" s="24">
        <f t="shared" si="2"/>
        <v>30.775624838541262</v>
      </c>
      <c r="G24" s="25">
        <v>32874</v>
      </c>
      <c r="H24" s="25">
        <v>38717</v>
      </c>
      <c r="I24" s="26">
        <f t="shared" si="3"/>
        <v>7.152362157755423</v>
      </c>
      <c r="J24" s="26">
        <f t="shared" si="4"/>
        <v>8.771540239947203</v>
      </c>
      <c r="K24" s="27">
        <v>0</v>
      </c>
      <c r="L24" s="27">
        <v>0</v>
      </c>
      <c r="M24" s="27">
        <v>0</v>
      </c>
      <c r="N24" s="28">
        <v>68</v>
      </c>
      <c r="O24" s="28">
        <v>68</v>
      </c>
      <c r="P24" s="28">
        <v>0.962</v>
      </c>
      <c r="Q24" s="28" t="s">
        <v>33</v>
      </c>
      <c r="R24" s="29">
        <f t="shared" si="5"/>
        <v>0</v>
      </c>
      <c r="S24" s="16">
        <f t="shared" si="6"/>
        <v>0</v>
      </c>
      <c r="T24" s="16">
        <f t="shared" si="7"/>
        <v>0</v>
      </c>
      <c r="U24" s="16">
        <f t="shared" si="8"/>
        <v>0</v>
      </c>
      <c r="V24" s="16">
        <f t="shared" si="9"/>
        <v>0</v>
      </c>
      <c r="W24" s="16">
        <f t="shared" si="10"/>
        <v>0</v>
      </c>
      <c r="X24" s="16">
        <f t="shared" si="11"/>
        <v>0</v>
      </c>
      <c r="Y24" s="16">
        <f t="shared" si="12"/>
        <v>0</v>
      </c>
      <c r="Z24" s="104">
        <f t="shared" si="13"/>
        <v>0</v>
      </c>
      <c r="AA24" s="202">
        <f t="shared" si="14"/>
        <v>0</v>
      </c>
      <c r="AB24" s="202"/>
      <c r="AC24" s="19" t="s">
        <v>65</v>
      </c>
      <c r="AD24" s="20">
        <v>0</v>
      </c>
      <c r="AH24" s="20">
        <v>0</v>
      </c>
      <c r="AJ24" s="20">
        <v>0</v>
      </c>
    </row>
    <row r="25" spans="1:36" s="20" customFormat="1" ht="12.75">
      <c r="A25" s="21">
        <v>234</v>
      </c>
      <c r="B25" s="32" t="s">
        <v>66</v>
      </c>
      <c r="C25" s="23">
        <v>35118</v>
      </c>
      <c r="D25" s="11">
        <f t="shared" si="0"/>
        <v>35101.187925042184</v>
      </c>
      <c r="E25" s="11">
        <f t="shared" si="1"/>
        <v>35134.812074957816</v>
      </c>
      <c r="F25" s="24">
        <f t="shared" si="2"/>
        <v>33.62414991563128</v>
      </c>
      <c r="G25" s="25">
        <v>32874</v>
      </c>
      <c r="H25" s="25">
        <v>38717</v>
      </c>
      <c r="I25" s="26">
        <f t="shared" si="3"/>
        <v>6.101884726142971</v>
      </c>
      <c r="J25" s="26">
        <f t="shared" si="4"/>
        <v>9.814213493266259</v>
      </c>
      <c r="K25" s="27">
        <v>1</v>
      </c>
      <c r="L25" s="27">
        <v>0</v>
      </c>
      <c r="M25" s="27">
        <v>1</v>
      </c>
      <c r="N25" s="28">
        <v>250</v>
      </c>
      <c r="O25" s="28">
        <v>250</v>
      </c>
      <c r="P25" s="28">
        <v>1.15</v>
      </c>
      <c r="Q25" s="28" t="s">
        <v>33</v>
      </c>
      <c r="R25" s="29">
        <f t="shared" si="5"/>
        <v>0.1638837908090251</v>
      </c>
      <c r="S25" s="16">
        <f t="shared" si="6"/>
        <v>0</v>
      </c>
      <c r="T25" s="16">
        <f t="shared" si="7"/>
        <v>0.10189303510527067</v>
      </c>
      <c r="U25" s="16">
        <f t="shared" si="8"/>
        <v>0.14250764418176096</v>
      </c>
      <c r="V25" s="16">
        <f t="shared" si="9"/>
        <v>0</v>
      </c>
      <c r="W25" s="16">
        <f t="shared" si="10"/>
        <v>0.0886026392219745</v>
      </c>
      <c r="X25" s="16">
        <f t="shared" si="11"/>
        <v>1.561727607471353</v>
      </c>
      <c r="Y25" s="16">
        <f t="shared" si="12"/>
        <v>0</v>
      </c>
      <c r="Z25" s="104">
        <f t="shared" si="13"/>
        <v>0.9709878270901315</v>
      </c>
      <c r="AA25" s="202">
        <f t="shared" si="14"/>
        <v>-0.5907397803812215</v>
      </c>
      <c r="AB25" s="202"/>
      <c r="AC25" s="19" t="s">
        <v>67</v>
      </c>
      <c r="AD25" s="20">
        <v>0</v>
      </c>
      <c r="AH25" s="20">
        <v>0</v>
      </c>
      <c r="AJ25" s="20">
        <v>2</v>
      </c>
    </row>
    <row r="26" spans="1:36" s="20" customFormat="1" ht="12.75">
      <c r="A26" s="21">
        <v>236</v>
      </c>
      <c r="B26" s="32" t="s">
        <v>66</v>
      </c>
      <c r="C26" s="23">
        <v>36591</v>
      </c>
      <c r="D26" s="11">
        <f t="shared" si="0"/>
        <v>36576.32750450091</v>
      </c>
      <c r="E26" s="11">
        <f t="shared" si="1"/>
        <v>36605.67249549909</v>
      </c>
      <c r="F26" s="12">
        <f t="shared" si="2"/>
        <v>29.344990998186404</v>
      </c>
      <c r="G26" s="25">
        <v>32874</v>
      </c>
      <c r="H26" s="25">
        <v>38717</v>
      </c>
      <c r="I26" s="26">
        <f t="shared" si="3"/>
        <v>10.143363026029881</v>
      </c>
      <c r="J26" s="26">
        <f t="shared" si="4"/>
        <v>5.78445891644084</v>
      </c>
      <c r="K26" s="27">
        <v>2</v>
      </c>
      <c r="L26" s="27">
        <v>0</v>
      </c>
      <c r="M26" s="27">
        <v>1</v>
      </c>
      <c r="N26" s="28">
        <v>173</v>
      </c>
      <c r="O26" s="28">
        <v>173</v>
      </c>
      <c r="P26" s="28">
        <v>0.874</v>
      </c>
      <c r="Q26" s="28" t="s">
        <v>33</v>
      </c>
      <c r="R26" s="29">
        <f t="shared" si="5"/>
        <v>0.19717326441611163</v>
      </c>
      <c r="S26" s="16">
        <f t="shared" si="6"/>
        <v>0</v>
      </c>
      <c r="T26" s="16">
        <f t="shared" si="7"/>
        <v>0.1728770165793306</v>
      </c>
      <c r="U26" s="16">
        <f t="shared" si="8"/>
        <v>0.2255987007049332</v>
      </c>
      <c r="V26" s="16">
        <f t="shared" si="9"/>
        <v>0</v>
      </c>
      <c r="W26" s="16">
        <f t="shared" si="10"/>
        <v>0.19779979013653387</v>
      </c>
      <c r="X26" s="16">
        <f t="shared" si="11"/>
        <v>3.572708855886186</v>
      </c>
      <c r="Y26" s="16">
        <f t="shared" si="12"/>
        <v>0</v>
      </c>
      <c r="Z26" s="104">
        <f t="shared" si="13"/>
        <v>3.132469556362877</v>
      </c>
      <c r="AA26" s="202">
        <f t="shared" si="14"/>
        <v>-0.44023929952330887</v>
      </c>
      <c r="AB26" s="202"/>
      <c r="AC26" s="19" t="s">
        <v>68</v>
      </c>
      <c r="AD26" s="20">
        <v>0</v>
      </c>
      <c r="AH26" s="20">
        <v>0</v>
      </c>
      <c r="AJ26" s="20">
        <v>1</v>
      </c>
    </row>
    <row r="27" spans="1:36" s="20" customFormat="1" ht="12.75">
      <c r="A27" s="21">
        <v>239</v>
      </c>
      <c r="B27" s="32" t="s">
        <v>69</v>
      </c>
      <c r="C27" s="23">
        <v>37105</v>
      </c>
      <c r="D27" s="11">
        <f t="shared" si="0"/>
        <v>37085.822583268964</v>
      </c>
      <c r="E27" s="11">
        <f t="shared" si="1"/>
        <v>37124.177416731036</v>
      </c>
      <c r="F27" s="24">
        <f t="shared" si="2"/>
        <v>38.35483346207184</v>
      </c>
      <c r="G27" s="25">
        <v>32874</v>
      </c>
      <c r="H27" s="25">
        <v>38717</v>
      </c>
      <c r="I27" s="26">
        <f t="shared" si="3"/>
        <v>11.539239954161545</v>
      </c>
      <c r="J27" s="26">
        <f t="shared" si="4"/>
        <v>4.363897488408121</v>
      </c>
      <c r="K27" s="27">
        <v>0</v>
      </c>
      <c r="L27" s="27">
        <v>0</v>
      </c>
      <c r="M27" s="27">
        <v>0</v>
      </c>
      <c r="N27" s="28">
        <v>70</v>
      </c>
      <c r="O27" s="28">
        <v>70</v>
      </c>
      <c r="P27" s="28">
        <v>1.5</v>
      </c>
      <c r="Q27" s="28" t="s">
        <v>33</v>
      </c>
      <c r="R27" s="29">
        <f t="shared" si="5"/>
        <v>0</v>
      </c>
      <c r="S27" s="16">
        <f t="shared" si="6"/>
        <v>0</v>
      </c>
      <c r="T27" s="16">
        <f t="shared" si="7"/>
        <v>0</v>
      </c>
      <c r="U27" s="16">
        <f t="shared" si="8"/>
        <v>0</v>
      </c>
      <c r="V27" s="16">
        <f t="shared" si="9"/>
        <v>0</v>
      </c>
      <c r="W27" s="16">
        <f t="shared" si="10"/>
        <v>0</v>
      </c>
      <c r="X27" s="16">
        <f t="shared" si="11"/>
        <v>0</v>
      </c>
      <c r="Y27" s="16">
        <f t="shared" si="12"/>
        <v>0</v>
      </c>
      <c r="Z27" s="104">
        <f t="shared" si="13"/>
        <v>0</v>
      </c>
      <c r="AA27" s="202">
        <f t="shared" si="14"/>
        <v>0</v>
      </c>
      <c r="AB27" s="202"/>
      <c r="AC27" s="19" t="s">
        <v>70</v>
      </c>
      <c r="AD27" s="20">
        <v>0</v>
      </c>
      <c r="AH27" s="20">
        <v>0</v>
      </c>
      <c r="AJ27" s="20">
        <v>0</v>
      </c>
    </row>
    <row r="28" spans="1:36" s="20" customFormat="1" ht="12.75">
      <c r="A28" s="21">
        <v>242</v>
      </c>
      <c r="B28" s="32" t="s">
        <v>71</v>
      </c>
      <c r="C28" s="23">
        <v>35192</v>
      </c>
      <c r="D28" s="11">
        <f t="shared" si="0"/>
        <v>35181.3106573699</v>
      </c>
      <c r="E28" s="11">
        <f t="shared" si="1"/>
        <v>35202.6893426301</v>
      </c>
      <c r="F28" s="12">
        <f t="shared" si="2"/>
        <v>21.37868526020611</v>
      </c>
      <c r="G28" s="25">
        <v>32874</v>
      </c>
      <c r="H28" s="25">
        <v>38717</v>
      </c>
      <c r="I28" s="26">
        <f t="shared" si="3"/>
        <v>6.321399061287389</v>
      </c>
      <c r="J28" s="26">
        <f t="shared" si="4"/>
        <v>9.628248376355883</v>
      </c>
      <c r="K28" s="27">
        <v>0</v>
      </c>
      <c r="L28" s="27">
        <v>0</v>
      </c>
      <c r="M28" s="27">
        <v>0</v>
      </c>
      <c r="N28" s="28">
        <v>128</v>
      </c>
      <c r="O28" s="28">
        <v>128</v>
      </c>
      <c r="P28" s="28">
        <v>0.462</v>
      </c>
      <c r="Q28" s="28" t="s">
        <v>33</v>
      </c>
      <c r="R28" s="29">
        <f t="shared" si="5"/>
        <v>0</v>
      </c>
      <c r="S28" s="16">
        <f t="shared" si="6"/>
        <v>0</v>
      </c>
      <c r="T28" s="16">
        <f t="shared" si="7"/>
        <v>0</v>
      </c>
      <c r="U28" s="16">
        <f t="shared" si="8"/>
        <v>0</v>
      </c>
      <c r="V28" s="16">
        <f t="shared" si="9"/>
        <v>0</v>
      </c>
      <c r="W28" s="16">
        <f t="shared" si="10"/>
        <v>0</v>
      </c>
      <c r="X28" s="16">
        <f t="shared" si="11"/>
        <v>0</v>
      </c>
      <c r="Y28" s="16">
        <f t="shared" si="12"/>
        <v>0</v>
      </c>
      <c r="Z28" s="104">
        <f t="shared" si="13"/>
        <v>0</v>
      </c>
      <c r="AA28" s="202">
        <f t="shared" si="14"/>
        <v>0</v>
      </c>
      <c r="AB28" s="202"/>
      <c r="AC28" s="19" t="s">
        <v>72</v>
      </c>
      <c r="AD28" s="20">
        <v>0</v>
      </c>
      <c r="AH28" s="20">
        <v>0</v>
      </c>
      <c r="AJ28" s="20">
        <v>1</v>
      </c>
    </row>
    <row r="29" spans="1:36" s="20" customFormat="1" ht="12.75">
      <c r="A29" s="21">
        <v>253</v>
      </c>
      <c r="B29" s="32" t="s">
        <v>73</v>
      </c>
      <c r="C29" s="23">
        <v>36382</v>
      </c>
      <c r="D29" s="11">
        <f t="shared" si="0"/>
        <v>36370.32165987553</v>
      </c>
      <c r="E29" s="11">
        <f t="shared" si="1"/>
        <v>36393.67834012447</v>
      </c>
      <c r="F29" s="24">
        <f t="shared" si="2"/>
        <v>23.356680248936755</v>
      </c>
      <c r="G29" s="25">
        <v>32874</v>
      </c>
      <c r="H29" s="25">
        <v>38717</v>
      </c>
      <c r="I29" s="26">
        <f t="shared" si="3"/>
        <v>9.578963451713784</v>
      </c>
      <c r="J29" s="26">
        <f t="shared" si="4"/>
        <v>6.365264821576799</v>
      </c>
      <c r="K29" s="27">
        <v>0</v>
      </c>
      <c r="L29" s="27">
        <v>0</v>
      </c>
      <c r="M29" s="27">
        <v>0</v>
      </c>
      <c r="N29" s="28">
        <v>83</v>
      </c>
      <c r="O29" s="28">
        <v>83</v>
      </c>
      <c r="P29" s="28">
        <v>0.552</v>
      </c>
      <c r="Q29" s="28" t="s">
        <v>33</v>
      </c>
      <c r="R29" s="29">
        <f t="shared" si="5"/>
        <v>0</v>
      </c>
      <c r="S29" s="16">
        <f t="shared" si="6"/>
        <v>0</v>
      </c>
      <c r="T29" s="16">
        <f t="shared" si="7"/>
        <v>0</v>
      </c>
      <c r="U29" s="16">
        <f t="shared" si="8"/>
        <v>0</v>
      </c>
      <c r="V29" s="16">
        <f t="shared" si="9"/>
        <v>0</v>
      </c>
      <c r="W29" s="16">
        <f t="shared" si="10"/>
        <v>0</v>
      </c>
      <c r="X29" s="16">
        <f t="shared" si="11"/>
        <v>0</v>
      </c>
      <c r="Y29" s="16">
        <f t="shared" si="12"/>
        <v>0</v>
      </c>
      <c r="Z29" s="104">
        <f t="shared" si="13"/>
        <v>0</v>
      </c>
      <c r="AA29" s="202">
        <f t="shared" si="14"/>
        <v>0</v>
      </c>
      <c r="AB29" s="202"/>
      <c r="AC29" s="19" t="s">
        <v>74</v>
      </c>
      <c r="AD29" s="20">
        <v>0</v>
      </c>
      <c r="AH29" s="20">
        <v>0</v>
      </c>
      <c r="AJ29" s="20">
        <v>1</v>
      </c>
    </row>
    <row r="30" spans="1:36" s="20" customFormat="1" ht="12.75">
      <c r="A30" s="21">
        <v>254</v>
      </c>
      <c r="B30" s="32" t="s">
        <v>75</v>
      </c>
      <c r="C30" s="23">
        <v>35844</v>
      </c>
      <c r="D30" s="11">
        <f t="shared" si="0"/>
        <v>35822.640302118314</v>
      </c>
      <c r="E30" s="11">
        <f t="shared" si="1"/>
        <v>35865.359697881686</v>
      </c>
      <c r="F30" s="24">
        <f t="shared" si="2"/>
        <v>42.71939576337172</v>
      </c>
      <c r="G30" s="25">
        <v>32874</v>
      </c>
      <c r="H30" s="25">
        <v>38717</v>
      </c>
      <c r="I30" s="26">
        <f t="shared" si="3"/>
        <v>8.078466581146067</v>
      </c>
      <c r="J30" s="26">
        <f t="shared" si="4"/>
        <v>7.812713156488532</v>
      </c>
      <c r="K30" s="27">
        <v>0</v>
      </c>
      <c r="L30" s="27">
        <v>0</v>
      </c>
      <c r="M30" s="27">
        <v>2</v>
      </c>
      <c r="N30" s="28">
        <v>151</v>
      </c>
      <c r="O30" s="28">
        <v>151</v>
      </c>
      <c r="P30" s="28">
        <v>1.865</v>
      </c>
      <c r="Q30" s="28" t="s">
        <v>33</v>
      </c>
      <c r="R30" s="29">
        <f t="shared" si="5"/>
        <v>0</v>
      </c>
      <c r="S30" s="16">
        <f t="shared" si="6"/>
        <v>0</v>
      </c>
      <c r="T30" s="16">
        <f t="shared" si="7"/>
        <v>0.2559930154787497</v>
      </c>
      <c r="U30" s="16">
        <f t="shared" si="8"/>
        <v>0</v>
      </c>
      <c r="V30" s="16">
        <f t="shared" si="9"/>
        <v>0</v>
      </c>
      <c r="W30" s="16">
        <f t="shared" si="10"/>
        <v>0.13726167049798912</v>
      </c>
      <c r="X30" s="16">
        <f t="shared" si="11"/>
        <v>0</v>
      </c>
      <c r="Y30" s="16">
        <f t="shared" si="12"/>
        <v>0</v>
      </c>
      <c r="Z30" s="104">
        <f t="shared" si="13"/>
        <v>2.490459412101771</v>
      </c>
      <c r="AA30" s="202">
        <f t="shared" si="14"/>
        <v>2.490459412101771</v>
      </c>
      <c r="AB30" s="202"/>
      <c r="AC30" s="19" t="s">
        <v>76</v>
      </c>
      <c r="AD30" s="20">
        <v>0</v>
      </c>
      <c r="AH30" s="20">
        <v>0</v>
      </c>
      <c r="AJ30" s="20">
        <v>1</v>
      </c>
    </row>
    <row r="31" spans="1:36" s="20" customFormat="1" ht="12.75">
      <c r="A31" s="21">
        <v>257</v>
      </c>
      <c r="B31" s="32" t="s">
        <v>77</v>
      </c>
      <c r="C31" s="23">
        <v>35102</v>
      </c>
      <c r="D31" s="11">
        <f t="shared" si="0"/>
        <v>35089.430889359326</v>
      </c>
      <c r="E31" s="11">
        <f t="shared" si="1"/>
        <v>35114.569110640674</v>
      </c>
      <c r="F31" s="12">
        <f t="shared" si="2"/>
        <v>25.138221281347796</v>
      </c>
      <c r="G31" s="25">
        <v>32874</v>
      </c>
      <c r="H31" s="25">
        <v>38717</v>
      </c>
      <c r="I31" s="26">
        <f t="shared" si="3"/>
        <v>6.069673669477606</v>
      </c>
      <c r="J31" s="26">
        <f t="shared" si="4"/>
        <v>9.869673669477606</v>
      </c>
      <c r="K31" s="27">
        <v>0</v>
      </c>
      <c r="L31" s="27">
        <v>0</v>
      </c>
      <c r="M31" s="27">
        <v>0</v>
      </c>
      <c r="N31" s="28">
        <v>159</v>
      </c>
      <c r="O31" s="28">
        <v>159</v>
      </c>
      <c r="P31" s="28">
        <v>0.64</v>
      </c>
      <c r="Q31" s="28" t="s">
        <v>33</v>
      </c>
      <c r="R31" s="29">
        <f t="shared" si="5"/>
        <v>0</v>
      </c>
      <c r="S31" s="16">
        <f t="shared" si="6"/>
        <v>0</v>
      </c>
      <c r="T31" s="16">
        <f t="shared" si="7"/>
        <v>0</v>
      </c>
      <c r="U31" s="16">
        <f t="shared" si="8"/>
        <v>0</v>
      </c>
      <c r="V31" s="16">
        <f t="shared" si="9"/>
        <v>0</v>
      </c>
      <c r="W31" s="16">
        <f t="shared" si="10"/>
        <v>0</v>
      </c>
      <c r="X31" s="16">
        <f t="shared" si="11"/>
        <v>0</v>
      </c>
      <c r="Y31" s="16">
        <f t="shared" si="12"/>
        <v>0</v>
      </c>
      <c r="Z31" s="104">
        <f t="shared" si="13"/>
        <v>0</v>
      </c>
      <c r="AA31" s="202">
        <f t="shared" si="14"/>
        <v>0</v>
      </c>
      <c r="AB31" s="202"/>
      <c r="AC31" s="19" t="s">
        <v>78</v>
      </c>
      <c r="AD31" s="20">
        <v>1</v>
      </c>
      <c r="AH31" s="20">
        <v>0</v>
      </c>
      <c r="AJ31" s="20">
        <v>0</v>
      </c>
    </row>
    <row r="32" spans="1:36" s="20" customFormat="1" ht="12.75">
      <c r="A32" s="21">
        <v>264</v>
      </c>
      <c r="B32" s="32" t="s">
        <v>79</v>
      </c>
      <c r="C32" s="23">
        <v>36347</v>
      </c>
      <c r="D32" s="11">
        <f t="shared" si="0"/>
        <v>36329.237176671064</v>
      </c>
      <c r="E32" s="11">
        <f t="shared" si="1"/>
        <v>36364.762823328936</v>
      </c>
      <c r="F32" s="24">
        <f t="shared" si="2"/>
        <v>35.52564665787213</v>
      </c>
      <c r="G32" s="25">
        <v>32874</v>
      </c>
      <c r="H32" s="25">
        <v>38717</v>
      </c>
      <c r="I32" s="26">
        <f t="shared" si="3"/>
        <v>9.46640322375634</v>
      </c>
      <c r="J32" s="26">
        <f t="shared" si="4"/>
        <v>6.444485415537161</v>
      </c>
      <c r="K32" s="27">
        <v>0</v>
      </c>
      <c r="L32" s="27">
        <v>0</v>
      </c>
      <c r="M32" s="27">
        <v>0</v>
      </c>
      <c r="N32" s="28">
        <v>143</v>
      </c>
      <c r="O32" s="28">
        <v>143</v>
      </c>
      <c r="P32" s="28">
        <v>1.285</v>
      </c>
      <c r="Q32" s="28" t="s">
        <v>33</v>
      </c>
      <c r="R32" s="29">
        <f t="shared" si="5"/>
        <v>0</v>
      </c>
      <c r="S32" s="16">
        <f t="shared" si="6"/>
        <v>0</v>
      </c>
      <c r="T32" s="16">
        <f t="shared" si="7"/>
        <v>0</v>
      </c>
      <c r="U32" s="16">
        <f t="shared" si="8"/>
        <v>0</v>
      </c>
      <c r="V32" s="16">
        <f t="shared" si="9"/>
        <v>0</v>
      </c>
      <c r="W32" s="16">
        <f t="shared" si="10"/>
        <v>0</v>
      </c>
      <c r="X32" s="16">
        <f t="shared" si="11"/>
        <v>0</v>
      </c>
      <c r="Y32" s="16">
        <f t="shared" si="12"/>
        <v>0</v>
      </c>
      <c r="Z32" s="104">
        <f t="shared" si="13"/>
        <v>0</v>
      </c>
      <c r="AA32" s="202">
        <f t="shared" si="14"/>
        <v>0</v>
      </c>
      <c r="AB32" s="202"/>
      <c r="AC32" s="19" t="s">
        <v>80</v>
      </c>
      <c r="AD32" s="20">
        <v>1</v>
      </c>
      <c r="AH32" s="20">
        <v>0</v>
      </c>
      <c r="AJ32" s="20">
        <v>0</v>
      </c>
    </row>
    <row r="33" spans="1:36" s="20" customFormat="1" ht="12.75">
      <c r="A33" s="21">
        <v>269</v>
      </c>
      <c r="B33" s="32" t="s">
        <v>81</v>
      </c>
      <c r="C33" s="23">
        <v>34724</v>
      </c>
      <c r="D33" s="11">
        <f t="shared" si="0"/>
        <v>34709.784678936725</v>
      </c>
      <c r="E33" s="11">
        <f t="shared" si="1"/>
        <v>34738.215321063275</v>
      </c>
      <c r="F33" s="24">
        <f t="shared" si="2"/>
        <v>28.430642126550083</v>
      </c>
      <c r="G33" s="25">
        <v>32874</v>
      </c>
      <c r="H33" s="25">
        <v>38717</v>
      </c>
      <c r="I33" s="26">
        <f t="shared" si="3"/>
        <v>5.0295470655800685</v>
      </c>
      <c r="J33" s="26">
        <f t="shared" si="4"/>
        <v>10.900779942292397</v>
      </c>
      <c r="K33" s="27">
        <v>0</v>
      </c>
      <c r="L33" s="27">
        <v>0</v>
      </c>
      <c r="M33" s="27">
        <v>0</v>
      </c>
      <c r="N33" s="28">
        <v>60</v>
      </c>
      <c r="O33" s="28">
        <v>60</v>
      </c>
      <c r="P33" s="28">
        <v>0.82</v>
      </c>
      <c r="Q33" s="28" t="s">
        <v>33</v>
      </c>
      <c r="R33" s="29">
        <f t="shared" si="5"/>
        <v>0</v>
      </c>
      <c r="S33" s="16">
        <f t="shared" si="6"/>
        <v>0</v>
      </c>
      <c r="T33" s="16">
        <f t="shared" si="7"/>
        <v>0</v>
      </c>
      <c r="U33" s="16">
        <f t="shared" si="8"/>
        <v>0</v>
      </c>
      <c r="V33" s="16">
        <f t="shared" si="9"/>
        <v>0</v>
      </c>
      <c r="W33" s="16">
        <f t="shared" si="10"/>
        <v>0</v>
      </c>
      <c r="X33" s="16">
        <f t="shared" si="11"/>
        <v>0</v>
      </c>
      <c r="Y33" s="16">
        <f t="shared" si="12"/>
        <v>0</v>
      </c>
      <c r="Z33" s="104">
        <f t="shared" si="13"/>
        <v>0</v>
      </c>
      <c r="AA33" s="202">
        <f t="shared" si="14"/>
        <v>0</v>
      </c>
      <c r="AB33" s="202"/>
      <c r="AC33" s="19" t="s">
        <v>82</v>
      </c>
      <c r="AD33" s="20">
        <v>0</v>
      </c>
      <c r="AH33" s="20">
        <v>0</v>
      </c>
      <c r="AJ33" s="20">
        <v>0</v>
      </c>
    </row>
    <row r="34" spans="1:36" s="20" customFormat="1" ht="12.75">
      <c r="A34" s="21">
        <v>270</v>
      </c>
      <c r="B34" s="32" t="s">
        <v>83</v>
      </c>
      <c r="C34" s="23">
        <v>34723</v>
      </c>
      <c r="D34" s="11">
        <f t="shared" si="0"/>
        <v>34707.081943464116</v>
      </c>
      <c r="E34" s="11">
        <f t="shared" si="1"/>
        <v>34738.918056535884</v>
      </c>
      <c r="F34" s="12">
        <f t="shared" si="2"/>
        <v>31.836113071767613</v>
      </c>
      <c r="G34" s="25">
        <v>32874</v>
      </c>
      <c r="H34" s="25">
        <v>38717</v>
      </c>
      <c r="I34" s="26">
        <f t="shared" si="3"/>
        <v>5.022142310860592</v>
      </c>
      <c r="J34" s="26">
        <f t="shared" si="4"/>
        <v>10.898854639627716</v>
      </c>
      <c r="K34" s="27">
        <v>2</v>
      </c>
      <c r="L34" s="27">
        <v>0</v>
      </c>
      <c r="M34" s="27">
        <v>0</v>
      </c>
      <c r="N34" s="28">
        <v>150</v>
      </c>
      <c r="O34" s="28">
        <v>150</v>
      </c>
      <c r="P34" s="28">
        <v>1.03</v>
      </c>
      <c r="Q34" s="28" t="s">
        <v>33</v>
      </c>
      <c r="R34" s="29">
        <f t="shared" si="5"/>
        <v>0.3982364250560795</v>
      </c>
      <c r="S34" s="16">
        <f t="shared" si="6"/>
        <v>0</v>
      </c>
      <c r="T34" s="16">
        <f t="shared" si="7"/>
        <v>0</v>
      </c>
      <c r="U34" s="16">
        <f t="shared" si="8"/>
        <v>0.3866373058796888</v>
      </c>
      <c r="V34" s="16">
        <f t="shared" si="9"/>
        <v>0</v>
      </c>
      <c r="W34" s="16">
        <f t="shared" si="10"/>
        <v>0</v>
      </c>
      <c r="X34" s="16">
        <f t="shared" si="11"/>
        <v>7.061868600542261</v>
      </c>
      <c r="Y34" s="16">
        <f t="shared" si="12"/>
        <v>0</v>
      </c>
      <c r="Z34" s="104">
        <f t="shared" si="13"/>
        <v>0</v>
      </c>
      <c r="AA34" s="202">
        <f t="shared" si="14"/>
        <v>-7.061868600542261</v>
      </c>
      <c r="AB34" s="202"/>
      <c r="AC34" s="19" t="s">
        <v>84</v>
      </c>
      <c r="AD34" s="20">
        <v>0</v>
      </c>
      <c r="AH34" s="20">
        <v>0</v>
      </c>
      <c r="AJ34" s="20">
        <v>0</v>
      </c>
    </row>
    <row r="35" spans="1:36" s="20" customFormat="1" ht="12.75">
      <c r="A35" s="21">
        <v>271</v>
      </c>
      <c r="B35" s="32" t="s">
        <v>85</v>
      </c>
      <c r="C35" s="23">
        <v>36558</v>
      </c>
      <c r="D35" s="11">
        <f t="shared" si="0"/>
        <v>36544.00150282013</v>
      </c>
      <c r="E35" s="11">
        <f t="shared" si="1"/>
        <v>36571.99849717987</v>
      </c>
      <c r="F35" s="24">
        <f t="shared" si="2"/>
        <v>27.996994359738892</v>
      </c>
      <c r="G35" s="25">
        <v>32874</v>
      </c>
      <c r="H35" s="25">
        <v>38717</v>
      </c>
      <c r="I35" s="26">
        <f t="shared" si="3"/>
        <v>10.054798637863371</v>
      </c>
      <c r="J35" s="26">
        <f t="shared" si="4"/>
        <v>5.87671644608255</v>
      </c>
      <c r="K35" s="27">
        <v>0</v>
      </c>
      <c r="L35" s="27">
        <v>0</v>
      </c>
      <c r="M35" s="27">
        <v>0</v>
      </c>
      <c r="N35" s="28">
        <v>85</v>
      </c>
      <c r="O35" s="28">
        <v>85</v>
      </c>
      <c r="P35" s="28">
        <v>0.795</v>
      </c>
      <c r="Q35" s="28" t="s">
        <v>33</v>
      </c>
      <c r="R35" s="29">
        <f t="shared" si="5"/>
        <v>0</v>
      </c>
      <c r="S35" s="16">
        <f t="shared" si="6"/>
        <v>0</v>
      </c>
      <c r="T35" s="16">
        <f t="shared" si="7"/>
        <v>0</v>
      </c>
      <c r="U35" s="16">
        <f t="shared" si="8"/>
        <v>0</v>
      </c>
      <c r="V35" s="16">
        <f t="shared" si="9"/>
        <v>0</v>
      </c>
      <c r="W35" s="16">
        <f t="shared" si="10"/>
        <v>0</v>
      </c>
      <c r="X35" s="16">
        <f t="shared" si="11"/>
        <v>0</v>
      </c>
      <c r="Y35" s="16">
        <f t="shared" si="12"/>
        <v>0</v>
      </c>
      <c r="Z35" s="104">
        <f t="shared" si="13"/>
        <v>0</v>
      </c>
      <c r="AA35" s="202">
        <f t="shared" si="14"/>
        <v>0</v>
      </c>
      <c r="AB35" s="202"/>
      <c r="AC35" s="19" t="s">
        <v>86</v>
      </c>
      <c r="AD35" s="20">
        <v>0</v>
      </c>
      <c r="AH35" s="20">
        <v>0</v>
      </c>
      <c r="AJ35" s="20">
        <v>0</v>
      </c>
    </row>
    <row r="36" spans="1:36" s="20" customFormat="1" ht="12.75">
      <c r="A36" s="21">
        <v>277</v>
      </c>
      <c r="B36" s="32" t="s">
        <v>87</v>
      </c>
      <c r="C36" s="23">
        <v>35950</v>
      </c>
      <c r="D36" s="11">
        <f t="shared" si="0"/>
        <v>35939.39151049615</v>
      </c>
      <c r="E36" s="11">
        <f t="shared" si="1"/>
        <v>35960.60848950385</v>
      </c>
      <c r="F36" s="24">
        <f t="shared" si="2"/>
        <v>21.21697900770232</v>
      </c>
      <c r="G36" s="25">
        <v>32874</v>
      </c>
      <c r="H36" s="25">
        <v>38717</v>
      </c>
      <c r="I36" s="26">
        <f t="shared" si="3"/>
        <v>8.398332905468902</v>
      </c>
      <c r="J36" s="26">
        <f t="shared" si="4"/>
        <v>7.5517575630031475</v>
      </c>
      <c r="K36" s="27">
        <v>1</v>
      </c>
      <c r="L36" s="27">
        <v>0</v>
      </c>
      <c r="M36" s="27">
        <v>0</v>
      </c>
      <c r="N36" s="28">
        <v>51</v>
      </c>
      <c r="O36" s="28">
        <v>51</v>
      </c>
      <c r="P36" s="28">
        <v>0.455</v>
      </c>
      <c r="Q36" s="28" t="s">
        <v>33</v>
      </c>
      <c r="R36" s="29">
        <f t="shared" si="5"/>
        <v>0.1190712503607485</v>
      </c>
      <c r="S36" s="16">
        <f t="shared" si="6"/>
        <v>0</v>
      </c>
      <c r="T36" s="16">
        <f t="shared" si="7"/>
        <v>0</v>
      </c>
      <c r="U36" s="16">
        <f t="shared" si="8"/>
        <v>0.2616950557379088</v>
      </c>
      <c r="V36" s="16">
        <f t="shared" si="9"/>
        <v>0</v>
      </c>
      <c r="W36" s="16">
        <f t="shared" si="10"/>
        <v>0</v>
      </c>
      <c r="X36" s="16">
        <f t="shared" si="11"/>
        <v>14.058289322476968</v>
      </c>
      <c r="Y36" s="16">
        <f t="shared" si="12"/>
        <v>0</v>
      </c>
      <c r="Z36" s="104">
        <f t="shared" si="13"/>
        <v>0</v>
      </c>
      <c r="AA36" s="202">
        <f t="shared" si="14"/>
        <v>-14.058289322476968</v>
      </c>
      <c r="AB36" s="202"/>
      <c r="AC36" s="19" t="s">
        <v>88</v>
      </c>
      <c r="AD36" s="20">
        <v>74</v>
      </c>
      <c r="AH36" s="20">
        <v>74</v>
      </c>
      <c r="AJ36" s="20">
        <v>74</v>
      </c>
    </row>
    <row r="37" spans="1:28" s="20" customFormat="1" ht="12.75">
      <c r="A37" s="21">
        <v>279</v>
      </c>
      <c r="B37" s="32" t="s">
        <v>89</v>
      </c>
      <c r="C37" s="23">
        <v>35144</v>
      </c>
      <c r="D37" s="11">
        <f t="shared" si="0"/>
        <v>35123.10428791806</v>
      </c>
      <c r="E37" s="11">
        <f t="shared" si="1"/>
        <v>35164.89571208194</v>
      </c>
      <c r="F37" s="12">
        <f t="shared" si="2"/>
        <v>41.79142416387913</v>
      </c>
      <c r="G37" s="25">
        <v>32874</v>
      </c>
      <c r="H37" s="25">
        <v>38717</v>
      </c>
      <c r="I37" s="26">
        <f t="shared" si="3"/>
        <v>6.161929555939891</v>
      </c>
      <c r="J37" s="26">
        <f t="shared" si="4"/>
        <v>9.731792569638522</v>
      </c>
      <c r="K37" s="27">
        <v>0</v>
      </c>
      <c r="L37" s="27">
        <v>0</v>
      </c>
      <c r="M37" s="27">
        <v>0</v>
      </c>
      <c r="N37" s="28">
        <v>126</v>
      </c>
      <c r="O37" s="28">
        <v>126</v>
      </c>
      <c r="P37" s="28">
        <v>1.784</v>
      </c>
      <c r="Q37" s="28" t="s">
        <v>33</v>
      </c>
      <c r="R37" s="29">
        <f t="shared" si="5"/>
        <v>0</v>
      </c>
      <c r="S37" s="16">
        <f t="shared" si="6"/>
        <v>0</v>
      </c>
      <c r="T37" s="16">
        <f t="shared" si="7"/>
        <v>0</v>
      </c>
      <c r="U37" s="16">
        <f t="shared" si="8"/>
        <v>0</v>
      </c>
      <c r="V37" s="16">
        <f t="shared" si="9"/>
        <v>0</v>
      </c>
      <c r="W37" s="16">
        <f t="shared" si="10"/>
        <v>0</v>
      </c>
      <c r="X37" s="16">
        <f t="shared" si="11"/>
        <v>0</v>
      </c>
      <c r="Y37" s="16">
        <f t="shared" si="12"/>
        <v>0</v>
      </c>
      <c r="Z37" s="104">
        <f t="shared" si="13"/>
        <v>0</v>
      </c>
      <c r="AA37" s="202">
        <f t="shared" si="14"/>
        <v>0</v>
      </c>
      <c r="AB37" s="202"/>
    </row>
    <row r="38" spans="1:28" s="20" customFormat="1" ht="12.75">
      <c r="A38" s="21">
        <v>280</v>
      </c>
      <c r="B38" s="32" t="s">
        <v>90</v>
      </c>
      <c r="C38" s="23">
        <v>36494</v>
      </c>
      <c r="D38" s="11">
        <f aca="true" t="shared" si="15" ref="D38:D69">C38-(SQRT(P38*1000)-P38*1000/4000)*0.5</f>
        <v>36473.396087186346</v>
      </c>
      <c r="E38" s="11">
        <f aca="true" t="shared" si="16" ref="E38:E69">C38+(SQRT(P38*1000)-P38*1000/4000)*0.5</f>
        <v>36514.603912813654</v>
      </c>
      <c r="F38" s="24">
        <f aca="true" t="shared" si="17" ref="F38:F69">E38-D38</f>
        <v>41.20782562730892</v>
      </c>
      <c r="G38" s="25">
        <v>32874</v>
      </c>
      <c r="H38" s="25">
        <v>38717</v>
      </c>
      <c r="I38" s="26">
        <f aca="true" t="shared" si="18" ref="I38:I69">((D38-G38)/365)</f>
        <v>9.861359142976289</v>
      </c>
      <c r="J38" s="26">
        <f aca="true" t="shared" si="19" ref="J38:J69">((H38-E38)/365)</f>
        <v>6.033961882702316</v>
      </c>
      <c r="K38" s="27">
        <v>0</v>
      </c>
      <c r="L38" s="27">
        <v>0</v>
      </c>
      <c r="M38" s="27">
        <v>2</v>
      </c>
      <c r="N38" s="28">
        <v>78</v>
      </c>
      <c r="O38" s="28">
        <v>78</v>
      </c>
      <c r="P38" s="28">
        <v>1.734</v>
      </c>
      <c r="Q38" s="28" t="s">
        <v>33</v>
      </c>
      <c r="R38" s="29">
        <f aca="true" t="shared" si="20" ref="R38:R69">K38/I38</f>
        <v>0</v>
      </c>
      <c r="S38" s="16">
        <f aca="true" t="shared" si="21" ref="S38:S69">L38/(F38/365)</f>
        <v>0</v>
      </c>
      <c r="T38" s="16">
        <f aca="true" t="shared" si="22" ref="T38:T69">M38/J38</f>
        <v>0.331457181679162</v>
      </c>
      <c r="U38" s="16">
        <f aca="true" t="shared" si="23" ref="U38:U69">R38/P38</f>
        <v>0</v>
      </c>
      <c r="V38" s="16">
        <f aca="true" t="shared" si="24" ref="V38:V69">S38/P38</f>
        <v>0</v>
      </c>
      <c r="W38" s="16">
        <f aca="true" t="shared" si="25" ref="W38:W69">T38/P38</f>
        <v>0.19115177720828258</v>
      </c>
      <c r="X38" s="16">
        <f aca="true" t="shared" si="26" ref="X38:X69">(R38*1000000)/(O38*365*P38)</f>
        <v>0</v>
      </c>
      <c r="Y38" s="16">
        <f aca="true" t="shared" si="27" ref="Y38:Y69">(S38*1000000)/(O38*365*P38)</f>
        <v>0</v>
      </c>
      <c r="Z38" s="104">
        <f aca="true" t="shared" si="28" ref="Z38:Z69">(T38*1000000)/(N38*365*P38)</f>
        <v>6.7141474256509515</v>
      </c>
      <c r="AA38" s="202">
        <f aca="true" t="shared" si="29" ref="AA38:AA69">Z38-X38</f>
        <v>6.7141474256509515</v>
      </c>
      <c r="AB38" s="202"/>
    </row>
    <row r="39" spans="1:28" s="20" customFormat="1" ht="12.75">
      <c r="A39" s="21">
        <v>288</v>
      </c>
      <c r="B39" s="32" t="s">
        <v>91</v>
      </c>
      <c r="C39" s="23">
        <v>35109</v>
      </c>
      <c r="D39" s="11">
        <f t="shared" si="15"/>
        <v>35098.0605</v>
      </c>
      <c r="E39" s="11">
        <f t="shared" si="16"/>
        <v>35119.9395</v>
      </c>
      <c r="F39" s="24">
        <f t="shared" si="17"/>
        <v>21.879000000000815</v>
      </c>
      <c r="G39" s="25">
        <v>32874</v>
      </c>
      <c r="H39" s="25">
        <v>38717</v>
      </c>
      <c r="I39" s="26">
        <f t="shared" si="18"/>
        <v>6.0933164383561635</v>
      </c>
      <c r="J39" s="26">
        <f t="shared" si="19"/>
        <v>9.854960273972601</v>
      </c>
      <c r="K39" s="27">
        <v>0</v>
      </c>
      <c r="L39" s="27">
        <v>0</v>
      </c>
      <c r="M39" s="27">
        <v>0</v>
      </c>
      <c r="N39" s="28">
        <v>71</v>
      </c>
      <c r="O39" s="28">
        <v>71</v>
      </c>
      <c r="P39" s="28">
        <v>0.484</v>
      </c>
      <c r="Q39" s="28" t="s">
        <v>33</v>
      </c>
      <c r="R39" s="29">
        <f t="shared" si="20"/>
        <v>0</v>
      </c>
      <c r="S39" s="16">
        <f t="shared" si="21"/>
        <v>0</v>
      </c>
      <c r="T39" s="16">
        <f t="shared" si="22"/>
        <v>0</v>
      </c>
      <c r="U39" s="16">
        <f t="shared" si="23"/>
        <v>0</v>
      </c>
      <c r="V39" s="16">
        <f t="shared" si="24"/>
        <v>0</v>
      </c>
      <c r="W39" s="16">
        <f t="shared" si="25"/>
        <v>0</v>
      </c>
      <c r="X39" s="16">
        <f t="shared" si="26"/>
        <v>0</v>
      </c>
      <c r="Y39" s="16">
        <f t="shared" si="27"/>
        <v>0</v>
      </c>
      <c r="Z39" s="104">
        <f t="shared" si="28"/>
        <v>0</v>
      </c>
      <c r="AA39" s="202">
        <f t="shared" si="29"/>
        <v>0</v>
      </c>
      <c r="AB39" s="202"/>
    </row>
    <row r="40" spans="1:28" s="20" customFormat="1" ht="12.75">
      <c r="A40" s="21">
        <v>296</v>
      </c>
      <c r="B40" s="32" t="s">
        <v>92</v>
      </c>
      <c r="C40" s="23">
        <v>35084</v>
      </c>
      <c r="D40" s="11">
        <f t="shared" si="15"/>
        <v>35070.618556414694</v>
      </c>
      <c r="E40" s="11">
        <f t="shared" si="16"/>
        <v>35097.381443585306</v>
      </c>
      <c r="F40" s="12">
        <f t="shared" si="17"/>
        <v>26.762887170611066</v>
      </c>
      <c r="G40" s="25">
        <v>32874</v>
      </c>
      <c r="H40" s="25">
        <v>38717</v>
      </c>
      <c r="I40" s="26">
        <f t="shared" si="18"/>
        <v>6.018133031273136</v>
      </c>
      <c r="J40" s="26">
        <f t="shared" si="19"/>
        <v>9.916763168259436</v>
      </c>
      <c r="K40" s="27">
        <v>0</v>
      </c>
      <c r="L40" s="27">
        <v>0</v>
      </c>
      <c r="M40" s="27">
        <v>0</v>
      </c>
      <c r="N40" s="28">
        <v>160</v>
      </c>
      <c r="O40" s="28">
        <v>160</v>
      </c>
      <c r="P40" s="28">
        <v>0.726</v>
      </c>
      <c r="Q40" s="28" t="s">
        <v>33</v>
      </c>
      <c r="R40" s="29">
        <f t="shared" si="20"/>
        <v>0</v>
      </c>
      <c r="S40" s="16">
        <f t="shared" si="21"/>
        <v>0</v>
      </c>
      <c r="T40" s="16">
        <f t="shared" si="22"/>
        <v>0</v>
      </c>
      <c r="U40" s="16">
        <f t="shared" si="23"/>
        <v>0</v>
      </c>
      <c r="V40" s="16">
        <f t="shared" si="24"/>
        <v>0</v>
      </c>
      <c r="W40" s="16">
        <f t="shared" si="25"/>
        <v>0</v>
      </c>
      <c r="X40" s="16">
        <f t="shared" si="26"/>
        <v>0</v>
      </c>
      <c r="Y40" s="16">
        <f t="shared" si="27"/>
        <v>0</v>
      </c>
      <c r="Z40" s="104">
        <f t="shared" si="28"/>
        <v>0</v>
      </c>
      <c r="AA40" s="202">
        <f t="shared" si="29"/>
        <v>0</v>
      </c>
      <c r="AB40" s="202"/>
    </row>
    <row r="41" spans="1:28" s="20" customFormat="1" ht="12.75">
      <c r="A41" s="21">
        <v>297</v>
      </c>
      <c r="B41" s="32" t="s">
        <v>93</v>
      </c>
      <c r="C41" s="23">
        <v>35903</v>
      </c>
      <c r="D41" s="11">
        <f t="shared" si="15"/>
        <v>35881.55551661132</v>
      </c>
      <c r="E41" s="11">
        <f t="shared" si="16"/>
        <v>35924.44448338868</v>
      </c>
      <c r="F41" s="24">
        <f t="shared" si="17"/>
        <v>42.88896677736193</v>
      </c>
      <c r="G41" s="25">
        <v>32874</v>
      </c>
      <c r="H41" s="25">
        <v>38717</v>
      </c>
      <c r="I41" s="26">
        <f t="shared" si="18"/>
        <v>8.239878127702244</v>
      </c>
      <c r="J41" s="26">
        <f t="shared" si="19"/>
        <v>7.650837031811833</v>
      </c>
      <c r="K41" s="27">
        <v>1</v>
      </c>
      <c r="L41" s="27">
        <v>0</v>
      </c>
      <c r="M41" s="27">
        <v>0</v>
      </c>
      <c r="N41" s="28">
        <v>247</v>
      </c>
      <c r="O41" s="28">
        <v>247</v>
      </c>
      <c r="P41" s="28">
        <v>1.88</v>
      </c>
      <c r="Q41" s="28" t="s">
        <v>33</v>
      </c>
      <c r="R41" s="29">
        <f t="shared" si="20"/>
        <v>0.12136101827016439</v>
      </c>
      <c r="S41" s="16">
        <f t="shared" si="21"/>
        <v>0</v>
      </c>
      <c r="T41" s="16">
        <f t="shared" si="22"/>
        <v>0</v>
      </c>
      <c r="U41" s="16">
        <f t="shared" si="23"/>
        <v>0.06455373312242788</v>
      </c>
      <c r="V41" s="16">
        <f t="shared" si="24"/>
        <v>0</v>
      </c>
      <c r="W41" s="16">
        <f t="shared" si="25"/>
        <v>0</v>
      </c>
      <c r="X41" s="16">
        <f t="shared" si="26"/>
        <v>0.7160305376565678</v>
      </c>
      <c r="Y41" s="16">
        <f t="shared" si="27"/>
        <v>0</v>
      </c>
      <c r="Z41" s="104">
        <f t="shared" si="28"/>
        <v>0</v>
      </c>
      <c r="AA41" s="202">
        <f t="shared" si="29"/>
        <v>-0.7160305376565678</v>
      </c>
      <c r="AB41" s="202"/>
    </row>
    <row r="42" spans="1:28" s="20" customFormat="1" ht="12.75">
      <c r="A42" s="21">
        <v>298</v>
      </c>
      <c r="B42" s="32" t="s">
        <v>93</v>
      </c>
      <c r="C42" s="23">
        <v>36845</v>
      </c>
      <c r="D42" s="11">
        <f t="shared" si="15"/>
        <v>36828.554376048225</v>
      </c>
      <c r="E42" s="11">
        <f t="shared" si="16"/>
        <v>36861.445623951775</v>
      </c>
      <c r="F42" s="24">
        <f t="shared" si="17"/>
        <v>32.89124790354981</v>
      </c>
      <c r="G42" s="25">
        <v>32874</v>
      </c>
      <c r="H42" s="25">
        <v>38717</v>
      </c>
      <c r="I42" s="26">
        <f t="shared" si="18"/>
        <v>10.834395550817055</v>
      </c>
      <c r="J42" s="26">
        <f t="shared" si="19"/>
        <v>5.083710619310206</v>
      </c>
      <c r="K42" s="27">
        <v>0</v>
      </c>
      <c r="L42" s="27">
        <v>0</v>
      </c>
      <c r="M42" s="27">
        <v>0</v>
      </c>
      <c r="N42" s="28">
        <v>93</v>
      </c>
      <c r="O42" s="28">
        <v>93</v>
      </c>
      <c r="P42" s="28">
        <v>1.1</v>
      </c>
      <c r="Q42" s="28" t="s">
        <v>33</v>
      </c>
      <c r="R42" s="29">
        <f t="shared" si="20"/>
        <v>0</v>
      </c>
      <c r="S42" s="16">
        <f t="shared" si="21"/>
        <v>0</v>
      </c>
      <c r="T42" s="16">
        <f t="shared" si="22"/>
        <v>0</v>
      </c>
      <c r="U42" s="16">
        <f t="shared" si="23"/>
        <v>0</v>
      </c>
      <c r="V42" s="16">
        <f t="shared" si="24"/>
        <v>0</v>
      </c>
      <c r="W42" s="16">
        <f t="shared" si="25"/>
        <v>0</v>
      </c>
      <c r="X42" s="16">
        <f t="shared" si="26"/>
        <v>0</v>
      </c>
      <c r="Y42" s="16">
        <f t="shared" si="27"/>
        <v>0</v>
      </c>
      <c r="Z42" s="104">
        <f t="shared" si="28"/>
        <v>0</v>
      </c>
      <c r="AA42" s="202">
        <f t="shared" si="29"/>
        <v>0</v>
      </c>
      <c r="AB42" s="202"/>
    </row>
    <row r="43" spans="1:28" s="20" customFormat="1" ht="12.75">
      <c r="A43" s="21">
        <v>299</v>
      </c>
      <c r="B43" s="32" t="s">
        <v>349</v>
      </c>
      <c r="C43" s="23">
        <v>36154</v>
      </c>
      <c r="D43" s="11">
        <f t="shared" si="15"/>
        <v>36140.5819939139</v>
      </c>
      <c r="E43" s="11">
        <f t="shared" si="16"/>
        <v>36167.4180060861</v>
      </c>
      <c r="F43" s="12">
        <f t="shared" si="17"/>
        <v>26.83601217220712</v>
      </c>
      <c r="G43" s="25">
        <v>32874</v>
      </c>
      <c r="H43" s="25">
        <v>38717</v>
      </c>
      <c r="I43" s="26">
        <f t="shared" si="18"/>
        <v>8.949539709353141</v>
      </c>
      <c r="J43" s="26">
        <f t="shared" si="19"/>
        <v>6.985156147709305</v>
      </c>
      <c r="K43" s="27">
        <v>1</v>
      </c>
      <c r="L43" s="27">
        <v>0</v>
      </c>
      <c r="M43" s="27">
        <v>0</v>
      </c>
      <c r="N43" s="28">
        <v>120</v>
      </c>
      <c r="O43" s="28">
        <v>120</v>
      </c>
      <c r="P43" s="28">
        <v>0.73</v>
      </c>
      <c r="Q43" s="28" t="s">
        <v>33</v>
      </c>
      <c r="R43" s="29">
        <f t="shared" si="20"/>
        <v>0.11173759014163628</v>
      </c>
      <c r="S43" s="16">
        <f t="shared" si="21"/>
        <v>0</v>
      </c>
      <c r="T43" s="16">
        <f t="shared" si="22"/>
        <v>0</v>
      </c>
      <c r="U43" s="16">
        <f t="shared" si="23"/>
        <v>0.15306519197484422</v>
      </c>
      <c r="V43" s="16">
        <f t="shared" si="24"/>
        <v>0</v>
      </c>
      <c r="W43" s="16">
        <f t="shared" si="25"/>
        <v>0</v>
      </c>
      <c r="X43" s="16">
        <f t="shared" si="26"/>
        <v>3.4946390861836583</v>
      </c>
      <c r="Y43" s="16">
        <f t="shared" si="27"/>
        <v>0</v>
      </c>
      <c r="Z43" s="104">
        <f t="shared" si="28"/>
        <v>0</v>
      </c>
      <c r="AA43" s="202">
        <f t="shared" si="29"/>
        <v>-3.4946390861836583</v>
      </c>
      <c r="AB43" s="202"/>
    </row>
    <row r="44" spans="1:28" s="20" customFormat="1" ht="12.75">
      <c r="A44" s="21">
        <v>302</v>
      </c>
      <c r="B44" s="32" t="s">
        <v>350</v>
      </c>
      <c r="C44" s="23">
        <v>35096</v>
      </c>
      <c r="D44" s="11">
        <f t="shared" si="15"/>
        <v>35076.047480629255</v>
      </c>
      <c r="E44" s="11">
        <f t="shared" si="16"/>
        <v>35115.952519370745</v>
      </c>
      <c r="F44" s="24">
        <f t="shared" si="17"/>
        <v>39.90503874148999</v>
      </c>
      <c r="G44" s="25">
        <v>32874</v>
      </c>
      <c r="H44" s="25">
        <v>38717</v>
      </c>
      <c r="I44" s="26">
        <f t="shared" si="18"/>
        <v>6.033006796244535</v>
      </c>
      <c r="J44" s="26">
        <f t="shared" si="19"/>
        <v>9.865883508573301</v>
      </c>
      <c r="K44" s="14">
        <v>0</v>
      </c>
      <c r="L44" s="14">
        <v>0</v>
      </c>
      <c r="M44" s="14">
        <v>0</v>
      </c>
      <c r="N44" s="28">
        <v>100</v>
      </c>
      <c r="O44" s="28">
        <v>100</v>
      </c>
      <c r="P44" s="28">
        <v>1.625</v>
      </c>
      <c r="Q44" s="28" t="s">
        <v>33</v>
      </c>
      <c r="R44" s="16">
        <f t="shared" si="20"/>
        <v>0</v>
      </c>
      <c r="S44" s="16">
        <f t="shared" si="21"/>
        <v>0</v>
      </c>
      <c r="T44" s="16">
        <f t="shared" si="22"/>
        <v>0</v>
      </c>
      <c r="U44" s="16">
        <f t="shared" si="23"/>
        <v>0</v>
      </c>
      <c r="V44" s="16">
        <f t="shared" si="24"/>
        <v>0</v>
      </c>
      <c r="W44" s="16">
        <f t="shared" si="25"/>
        <v>0</v>
      </c>
      <c r="X44" s="16">
        <f t="shared" si="26"/>
        <v>0</v>
      </c>
      <c r="Y44" s="16">
        <f t="shared" si="27"/>
        <v>0</v>
      </c>
      <c r="Z44" s="104">
        <f t="shared" si="28"/>
        <v>0</v>
      </c>
      <c r="AA44" s="202">
        <f t="shared" si="29"/>
        <v>0</v>
      </c>
      <c r="AB44" s="202"/>
    </row>
    <row r="45" spans="1:28" s="20" customFormat="1" ht="12.75">
      <c r="A45" s="21">
        <v>303</v>
      </c>
      <c r="B45" s="32" t="s">
        <v>350</v>
      </c>
      <c r="C45" s="23">
        <v>37231</v>
      </c>
      <c r="D45" s="11">
        <f t="shared" si="15"/>
        <v>37213.82949192431</v>
      </c>
      <c r="E45" s="11">
        <f t="shared" si="16"/>
        <v>37248.17050807569</v>
      </c>
      <c r="F45" s="24">
        <f t="shared" si="17"/>
        <v>34.34101615137479</v>
      </c>
      <c r="G45" s="25">
        <v>32874</v>
      </c>
      <c r="H45" s="25">
        <v>38717</v>
      </c>
      <c r="I45" s="26">
        <f t="shared" si="18"/>
        <v>11.889943813491268</v>
      </c>
      <c r="J45" s="26">
        <f t="shared" si="19"/>
        <v>4.024190388833733</v>
      </c>
      <c r="K45" s="14">
        <v>0</v>
      </c>
      <c r="L45" s="14">
        <v>0</v>
      </c>
      <c r="M45" s="14">
        <v>0</v>
      </c>
      <c r="N45" s="28">
        <v>100</v>
      </c>
      <c r="O45" s="28">
        <v>100</v>
      </c>
      <c r="P45" s="28">
        <v>1.2</v>
      </c>
      <c r="Q45" s="28" t="s">
        <v>33</v>
      </c>
      <c r="R45" s="16">
        <f t="shared" si="20"/>
        <v>0</v>
      </c>
      <c r="S45" s="16">
        <f t="shared" si="21"/>
        <v>0</v>
      </c>
      <c r="T45" s="16">
        <f t="shared" si="22"/>
        <v>0</v>
      </c>
      <c r="U45" s="16">
        <f t="shared" si="23"/>
        <v>0</v>
      </c>
      <c r="V45" s="16">
        <f t="shared" si="24"/>
        <v>0</v>
      </c>
      <c r="W45" s="16">
        <f t="shared" si="25"/>
        <v>0</v>
      </c>
      <c r="X45" s="16">
        <f t="shared" si="26"/>
        <v>0</v>
      </c>
      <c r="Y45" s="16">
        <f t="shared" si="27"/>
        <v>0</v>
      </c>
      <c r="Z45" s="104">
        <f t="shared" si="28"/>
        <v>0</v>
      </c>
      <c r="AA45" s="202">
        <f t="shared" si="29"/>
        <v>0</v>
      </c>
      <c r="AB45" s="202"/>
    </row>
    <row r="46" spans="1:28" s="20" customFormat="1" ht="12.75">
      <c r="A46" s="21">
        <v>367</v>
      </c>
      <c r="B46" s="32" t="s">
        <v>94</v>
      </c>
      <c r="C46" s="23">
        <v>34700.75</v>
      </c>
      <c r="D46" s="11">
        <f t="shared" si="15"/>
        <v>34687.93932804177</v>
      </c>
      <c r="E46" s="11">
        <f t="shared" si="16"/>
        <v>34713.56067195823</v>
      </c>
      <c r="F46" s="12">
        <f t="shared" si="17"/>
        <v>25.62134391645668</v>
      </c>
      <c r="G46" s="25">
        <v>32874</v>
      </c>
      <c r="H46" s="25">
        <v>38717</v>
      </c>
      <c r="I46" s="26">
        <f t="shared" si="18"/>
        <v>4.969696789155539</v>
      </c>
      <c r="J46" s="26">
        <f t="shared" si="19"/>
        <v>10.96832692614184</v>
      </c>
      <c r="K46" s="14">
        <v>0</v>
      </c>
      <c r="L46" s="14">
        <v>0</v>
      </c>
      <c r="M46" s="14">
        <v>0</v>
      </c>
      <c r="N46" s="28">
        <v>98</v>
      </c>
      <c r="O46" s="28">
        <v>35</v>
      </c>
      <c r="P46" s="28">
        <v>0.665</v>
      </c>
      <c r="Q46" s="28" t="s">
        <v>33</v>
      </c>
      <c r="R46" s="16">
        <f t="shared" si="20"/>
        <v>0</v>
      </c>
      <c r="S46" s="16">
        <f t="shared" si="21"/>
        <v>0</v>
      </c>
      <c r="T46" s="16">
        <f t="shared" si="22"/>
        <v>0</v>
      </c>
      <c r="U46" s="16">
        <f t="shared" si="23"/>
        <v>0</v>
      </c>
      <c r="V46" s="16">
        <f t="shared" si="24"/>
        <v>0</v>
      </c>
      <c r="W46" s="16">
        <f t="shared" si="25"/>
        <v>0</v>
      </c>
      <c r="X46" s="16">
        <f t="shared" si="26"/>
        <v>0</v>
      </c>
      <c r="Y46" s="16">
        <f t="shared" si="27"/>
        <v>0</v>
      </c>
      <c r="Z46" s="104">
        <f t="shared" si="28"/>
        <v>0</v>
      </c>
      <c r="AA46" s="202">
        <f t="shared" si="29"/>
        <v>0</v>
      </c>
      <c r="AB46" s="202"/>
    </row>
    <row r="47" spans="1:28" s="20" customFormat="1" ht="12.75">
      <c r="A47" s="21">
        <v>388</v>
      </c>
      <c r="B47" s="32" t="s">
        <v>95</v>
      </c>
      <c r="C47" s="23">
        <v>34700.75</v>
      </c>
      <c r="D47" s="11">
        <f t="shared" si="15"/>
        <v>34689.11380008928</v>
      </c>
      <c r="E47" s="11">
        <f t="shared" si="16"/>
        <v>34712.38619991072</v>
      </c>
      <c r="F47" s="24">
        <f t="shared" si="17"/>
        <v>23.2723998214351</v>
      </c>
      <c r="G47" s="25">
        <v>32874</v>
      </c>
      <c r="H47" s="25">
        <v>38717</v>
      </c>
      <c r="I47" s="26">
        <f t="shared" si="18"/>
        <v>4.972914520792554</v>
      </c>
      <c r="J47" s="26">
        <f t="shared" si="19"/>
        <v>10.971544657778857</v>
      </c>
      <c r="K47" s="14">
        <v>0</v>
      </c>
      <c r="L47" s="14">
        <v>0</v>
      </c>
      <c r="M47" s="14">
        <v>0</v>
      </c>
      <c r="N47" s="28">
        <v>172</v>
      </c>
      <c r="O47" s="28">
        <v>172</v>
      </c>
      <c r="P47" s="28">
        <v>0.548</v>
      </c>
      <c r="Q47" s="28" t="s">
        <v>33</v>
      </c>
      <c r="R47" s="16">
        <f t="shared" si="20"/>
        <v>0</v>
      </c>
      <c r="S47" s="16">
        <f t="shared" si="21"/>
        <v>0</v>
      </c>
      <c r="T47" s="16">
        <f t="shared" si="22"/>
        <v>0</v>
      </c>
      <c r="U47" s="16">
        <f t="shared" si="23"/>
        <v>0</v>
      </c>
      <c r="V47" s="16">
        <f t="shared" si="24"/>
        <v>0</v>
      </c>
      <c r="W47" s="16">
        <f t="shared" si="25"/>
        <v>0</v>
      </c>
      <c r="X47" s="16">
        <f t="shared" si="26"/>
        <v>0</v>
      </c>
      <c r="Y47" s="16">
        <f t="shared" si="27"/>
        <v>0</v>
      </c>
      <c r="Z47" s="104">
        <f t="shared" si="28"/>
        <v>0</v>
      </c>
      <c r="AA47" s="202">
        <f t="shared" si="29"/>
        <v>0</v>
      </c>
      <c r="AB47" s="202"/>
    </row>
    <row r="48" spans="1:28" s="20" customFormat="1" ht="12.75">
      <c r="A48" s="21">
        <v>392</v>
      </c>
      <c r="B48" s="32" t="s">
        <v>351</v>
      </c>
      <c r="C48" s="23">
        <v>35871</v>
      </c>
      <c r="D48" s="11">
        <f t="shared" si="15"/>
        <v>35858.84773073936</v>
      </c>
      <c r="E48" s="11">
        <f t="shared" si="16"/>
        <v>35883.15226926064</v>
      </c>
      <c r="F48" s="24">
        <f t="shared" si="17"/>
        <v>24.30453852127539</v>
      </c>
      <c r="G48" s="25">
        <v>32874</v>
      </c>
      <c r="H48" s="25">
        <v>38717</v>
      </c>
      <c r="I48" s="26">
        <f t="shared" si="18"/>
        <v>8.17766501572428</v>
      </c>
      <c r="J48" s="26">
        <f t="shared" si="19"/>
        <v>7.763966385587294</v>
      </c>
      <c r="K48" s="14">
        <v>0</v>
      </c>
      <c r="L48" s="14">
        <v>0</v>
      </c>
      <c r="M48" s="14">
        <v>0</v>
      </c>
      <c r="N48" s="28">
        <v>80</v>
      </c>
      <c r="O48" s="28">
        <v>80</v>
      </c>
      <c r="P48" s="28">
        <v>0.598</v>
      </c>
      <c r="Q48" s="28" t="s">
        <v>33</v>
      </c>
      <c r="R48" s="16">
        <f t="shared" si="20"/>
        <v>0</v>
      </c>
      <c r="S48" s="16">
        <f t="shared" si="21"/>
        <v>0</v>
      </c>
      <c r="T48" s="16">
        <f t="shared" si="22"/>
        <v>0</v>
      </c>
      <c r="U48" s="16">
        <f t="shared" si="23"/>
        <v>0</v>
      </c>
      <c r="V48" s="16">
        <f t="shared" si="24"/>
        <v>0</v>
      </c>
      <c r="W48" s="16">
        <f t="shared" si="25"/>
        <v>0</v>
      </c>
      <c r="X48" s="16">
        <f t="shared" si="26"/>
        <v>0</v>
      </c>
      <c r="Y48" s="16">
        <f t="shared" si="27"/>
        <v>0</v>
      </c>
      <c r="Z48" s="104">
        <f t="shared" si="28"/>
        <v>0</v>
      </c>
      <c r="AA48" s="202">
        <f t="shared" si="29"/>
        <v>0</v>
      </c>
      <c r="AB48" s="202"/>
    </row>
    <row r="49" spans="1:28" s="20" customFormat="1" ht="12.75">
      <c r="A49" s="21">
        <v>402</v>
      </c>
      <c r="B49" s="32" t="s">
        <v>352</v>
      </c>
      <c r="C49" s="23">
        <v>36488</v>
      </c>
      <c r="D49" s="11">
        <f t="shared" si="15"/>
        <v>36471.90664426041</v>
      </c>
      <c r="E49" s="11">
        <f t="shared" si="16"/>
        <v>36504.09335573959</v>
      </c>
      <c r="F49" s="12">
        <f t="shared" si="17"/>
        <v>32.18671147918212</v>
      </c>
      <c r="G49" s="25">
        <v>32874</v>
      </c>
      <c r="H49" s="25">
        <v>38717</v>
      </c>
      <c r="I49" s="26">
        <f t="shared" si="18"/>
        <v>9.857278477425778</v>
      </c>
      <c r="J49" s="26">
        <f t="shared" si="19"/>
        <v>6.062757929480572</v>
      </c>
      <c r="K49" s="14">
        <v>0</v>
      </c>
      <c r="L49" s="14">
        <v>0</v>
      </c>
      <c r="M49" s="14">
        <v>0</v>
      </c>
      <c r="N49" s="28">
        <v>40</v>
      </c>
      <c r="O49" s="28">
        <v>40</v>
      </c>
      <c r="P49" s="28">
        <v>1.053</v>
      </c>
      <c r="Q49" s="28" t="s">
        <v>33</v>
      </c>
      <c r="R49" s="16">
        <f t="shared" si="20"/>
        <v>0</v>
      </c>
      <c r="S49" s="16">
        <f t="shared" si="21"/>
        <v>0</v>
      </c>
      <c r="T49" s="16">
        <f t="shared" si="22"/>
        <v>0</v>
      </c>
      <c r="U49" s="16">
        <f t="shared" si="23"/>
        <v>0</v>
      </c>
      <c r="V49" s="16">
        <f t="shared" si="24"/>
        <v>0</v>
      </c>
      <c r="W49" s="16">
        <f t="shared" si="25"/>
        <v>0</v>
      </c>
      <c r="X49" s="16">
        <f t="shared" si="26"/>
        <v>0</v>
      </c>
      <c r="Y49" s="16">
        <f t="shared" si="27"/>
        <v>0</v>
      </c>
      <c r="Z49" s="104">
        <f t="shared" si="28"/>
        <v>0</v>
      </c>
      <c r="AA49" s="202">
        <f t="shared" si="29"/>
        <v>0</v>
      </c>
      <c r="AB49" s="202"/>
    </row>
    <row r="50" spans="1:28" s="20" customFormat="1" ht="12.75">
      <c r="A50" s="21">
        <v>407</v>
      </c>
      <c r="B50" s="32" t="s">
        <v>353</v>
      </c>
      <c r="C50" s="23">
        <v>36885</v>
      </c>
      <c r="D50" s="11">
        <f t="shared" si="15"/>
        <v>36867.05322972372</v>
      </c>
      <c r="E50" s="11">
        <f t="shared" si="16"/>
        <v>36902.94677027628</v>
      </c>
      <c r="F50" s="24">
        <f t="shared" si="17"/>
        <v>35.89354055255535</v>
      </c>
      <c r="G50" s="25">
        <v>32874</v>
      </c>
      <c r="H50" s="25">
        <v>38717</v>
      </c>
      <c r="I50" s="26">
        <f t="shared" si="18"/>
        <v>10.939871862256773</v>
      </c>
      <c r="J50" s="26">
        <f t="shared" si="19"/>
        <v>4.970008848558144</v>
      </c>
      <c r="K50" s="14">
        <v>0</v>
      </c>
      <c r="L50" s="14">
        <v>0</v>
      </c>
      <c r="M50" s="14">
        <v>0</v>
      </c>
      <c r="N50" s="28">
        <v>50</v>
      </c>
      <c r="O50" s="28">
        <v>50</v>
      </c>
      <c r="P50" s="28">
        <v>1.312</v>
      </c>
      <c r="Q50" s="28" t="s">
        <v>33</v>
      </c>
      <c r="R50" s="16">
        <f t="shared" si="20"/>
        <v>0</v>
      </c>
      <c r="S50" s="16">
        <f t="shared" si="21"/>
        <v>0</v>
      </c>
      <c r="T50" s="16">
        <f t="shared" si="22"/>
        <v>0</v>
      </c>
      <c r="U50" s="16">
        <f t="shared" si="23"/>
        <v>0</v>
      </c>
      <c r="V50" s="16">
        <f t="shared" si="24"/>
        <v>0</v>
      </c>
      <c r="W50" s="16">
        <f t="shared" si="25"/>
        <v>0</v>
      </c>
      <c r="X50" s="16">
        <f t="shared" si="26"/>
        <v>0</v>
      </c>
      <c r="Y50" s="16">
        <f t="shared" si="27"/>
        <v>0</v>
      </c>
      <c r="Z50" s="104">
        <f t="shared" si="28"/>
        <v>0</v>
      </c>
      <c r="AA50" s="202">
        <f t="shared" si="29"/>
        <v>0</v>
      </c>
      <c r="AB50" s="202"/>
    </row>
    <row r="51" spans="1:28" s="20" customFormat="1" ht="12.75">
      <c r="A51" s="21">
        <v>539</v>
      </c>
      <c r="B51" s="32" t="s">
        <v>354</v>
      </c>
      <c r="C51" s="23">
        <v>35431</v>
      </c>
      <c r="D51" s="11">
        <f t="shared" si="15"/>
        <v>35418.23726742133</v>
      </c>
      <c r="E51" s="11">
        <f t="shared" si="16"/>
        <v>35443.76273257867</v>
      </c>
      <c r="F51" s="24">
        <f t="shared" si="17"/>
        <v>25.52546515733411</v>
      </c>
      <c r="G51" s="25">
        <v>32874</v>
      </c>
      <c r="H51" s="25">
        <v>38717</v>
      </c>
      <c r="I51" s="26">
        <f t="shared" si="18"/>
        <v>6.970513061428309</v>
      </c>
      <c r="J51" s="26">
        <f t="shared" si="19"/>
        <v>8.967773335400912</v>
      </c>
      <c r="K51" s="14">
        <v>0</v>
      </c>
      <c r="L51" s="14">
        <v>0</v>
      </c>
      <c r="M51" s="14">
        <v>0</v>
      </c>
      <c r="N51" s="28">
        <v>80</v>
      </c>
      <c r="O51" s="28">
        <v>80</v>
      </c>
      <c r="P51" s="28">
        <v>0.66</v>
      </c>
      <c r="Q51" s="28" t="s">
        <v>33</v>
      </c>
      <c r="R51" s="16">
        <f t="shared" si="20"/>
        <v>0</v>
      </c>
      <c r="S51" s="16">
        <f t="shared" si="21"/>
        <v>0</v>
      </c>
      <c r="T51" s="16">
        <f t="shared" si="22"/>
        <v>0</v>
      </c>
      <c r="U51" s="16">
        <f t="shared" si="23"/>
        <v>0</v>
      </c>
      <c r="V51" s="16">
        <f t="shared" si="24"/>
        <v>0</v>
      </c>
      <c r="W51" s="16">
        <f t="shared" si="25"/>
        <v>0</v>
      </c>
      <c r="X51" s="16">
        <f t="shared" si="26"/>
        <v>0</v>
      </c>
      <c r="Y51" s="16">
        <f t="shared" si="27"/>
        <v>0</v>
      </c>
      <c r="Z51" s="104">
        <f t="shared" si="28"/>
        <v>0</v>
      </c>
      <c r="AA51" s="202">
        <f t="shared" si="29"/>
        <v>0</v>
      </c>
      <c r="AB51" s="202"/>
    </row>
    <row r="52" spans="1:28" s="20" customFormat="1" ht="12.75">
      <c r="A52" s="21">
        <v>565</v>
      </c>
      <c r="B52" s="32" t="s">
        <v>355</v>
      </c>
      <c r="C52" s="23">
        <v>35491</v>
      </c>
      <c r="D52" s="11">
        <f t="shared" si="15"/>
        <v>35477.29307625816</v>
      </c>
      <c r="E52" s="11">
        <f t="shared" si="16"/>
        <v>35504.70692374184</v>
      </c>
      <c r="F52" s="12">
        <f t="shared" si="17"/>
        <v>27.41384748368</v>
      </c>
      <c r="G52" s="25">
        <v>32874</v>
      </c>
      <c r="H52" s="25">
        <v>38717</v>
      </c>
      <c r="I52" s="26">
        <f t="shared" si="18"/>
        <v>7.132309797967562</v>
      </c>
      <c r="J52" s="26">
        <f t="shared" si="19"/>
        <v>8.800802948652493</v>
      </c>
      <c r="K52" s="14">
        <v>0</v>
      </c>
      <c r="L52" s="14">
        <v>0</v>
      </c>
      <c r="M52" s="14">
        <v>1</v>
      </c>
      <c r="N52" s="28">
        <v>75</v>
      </c>
      <c r="O52" s="28">
        <v>75</v>
      </c>
      <c r="P52" s="28">
        <v>0.762</v>
      </c>
      <c r="Q52" s="28" t="s">
        <v>33</v>
      </c>
      <c r="R52" s="16">
        <f t="shared" si="20"/>
        <v>0</v>
      </c>
      <c r="S52" s="16">
        <f t="shared" si="21"/>
        <v>0</v>
      </c>
      <c r="T52" s="16">
        <f t="shared" si="22"/>
        <v>0.1136259959272366</v>
      </c>
      <c r="U52" s="16">
        <f t="shared" si="23"/>
        <v>0</v>
      </c>
      <c r="V52" s="16">
        <f t="shared" si="24"/>
        <v>0</v>
      </c>
      <c r="W52" s="16">
        <f t="shared" si="25"/>
        <v>0.1491154802194706</v>
      </c>
      <c r="X52" s="16">
        <f t="shared" si="26"/>
        <v>0</v>
      </c>
      <c r="Y52" s="16">
        <f t="shared" si="27"/>
        <v>0</v>
      </c>
      <c r="Z52" s="104">
        <f t="shared" si="28"/>
        <v>5.447140829934999</v>
      </c>
      <c r="AA52" s="202">
        <f t="shared" si="29"/>
        <v>5.447140829934999</v>
      </c>
      <c r="AB52" s="202"/>
    </row>
    <row r="53" spans="1:28" s="20" customFormat="1" ht="12.75">
      <c r="A53" s="21">
        <v>568</v>
      </c>
      <c r="B53" s="32" t="s">
        <v>356</v>
      </c>
      <c r="C53" s="23">
        <v>34434</v>
      </c>
      <c r="D53" s="11">
        <f t="shared" si="15"/>
        <v>34415.53239811769</v>
      </c>
      <c r="E53" s="11">
        <f t="shared" si="16"/>
        <v>34452.46760188231</v>
      </c>
      <c r="F53" s="24">
        <f t="shared" si="17"/>
        <v>36.935203764616745</v>
      </c>
      <c r="G53" s="25">
        <v>32874</v>
      </c>
      <c r="H53" s="25">
        <v>38717</v>
      </c>
      <c r="I53" s="26">
        <f t="shared" si="18"/>
        <v>4.223376433199155</v>
      </c>
      <c r="J53" s="26">
        <f t="shared" si="19"/>
        <v>11.683650405801895</v>
      </c>
      <c r="K53" s="14">
        <v>0</v>
      </c>
      <c r="L53" s="14">
        <v>0</v>
      </c>
      <c r="M53" s="14">
        <v>0</v>
      </c>
      <c r="N53" s="28">
        <v>100</v>
      </c>
      <c r="O53" s="28">
        <v>100</v>
      </c>
      <c r="P53" s="28">
        <v>1.39</v>
      </c>
      <c r="Q53" s="28" t="s">
        <v>33</v>
      </c>
      <c r="R53" s="16">
        <f t="shared" si="20"/>
        <v>0</v>
      </c>
      <c r="S53" s="16">
        <f t="shared" si="21"/>
        <v>0</v>
      </c>
      <c r="T53" s="16">
        <f t="shared" si="22"/>
        <v>0</v>
      </c>
      <c r="U53" s="16">
        <f t="shared" si="23"/>
        <v>0</v>
      </c>
      <c r="V53" s="16">
        <f t="shared" si="24"/>
        <v>0</v>
      </c>
      <c r="W53" s="16">
        <f t="shared" si="25"/>
        <v>0</v>
      </c>
      <c r="X53" s="16">
        <f t="shared" si="26"/>
        <v>0</v>
      </c>
      <c r="Y53" s="16">
        <f t="shared" si="27"/>
        <v>0</v>
      </c>
      <c r="Z53" s="104">
        <f t="shared" si="28"/>
        <v>0</v>
      </c>
      <c r="AA53" s="202">
        <f t="shared" si="29"/>
        <v>0</v>
      </c>
      <c r="AB53" s="202"/>
    </row>
    <row r="54" spans="1:28" s="20" customFormat="1" ht="12.75">
      <c r="A54" s="21">
        <v>2021</v>
      </c>
      <c r="B54" s="33" t="s">
        <v>357</v>
      </c>
      <c r="C54" s="23">
        <v>36145</v>
      </c>
      <c r="D54" s="11">
        <f t="shared" si="15"/>
        <v>36125.4527879776</v>
      </c>
      <c r="E54" s="11">
        <f t="shared" si="16"/>
        <v>36164.5472120224</v>
      </c>
      <c r="F54" s="24">
        <f t="shared" si="17"/>
        <v>39.09442404480069</v>
      </c>
      <c r="G54" s="23">
        <v>32874</v>
      </c>
      <c r="H54" s="23">
        <v>38352</v>
      </c>
      <c r="I54" s="26">
        <f t="shared" si="18"/>
        <v>8.908089830075616</v>
      </c>
      <c r="J54" s="26">
        <f t="shared" si="19"/>
        <v>5.99302133692493</v>
      </c>
      <c r="K54" s="14">
        <v>0</v>
      </c>
      <c r="L54" s="14">
        <v>0</v>
      </c>
      <c r="M54" s="14">
        <v>3</v>
      </c>
      <c r="N54" s="28">
        <v>254</v>
      </c>
      <c r="O54" s="28">
        <v>254</v>
      </c>
      <c r="P54" s="28">
        <v>1.559</v>
      </c>
      <c r="Q54" s="28" t="s">
        <v>33</v>
      </c>
      <c r="R54" s="16">
        <f t="shared" si="20"/>
        <v>0</v>
      </c>
      <c r="S54" s="16">
        <f t="shared" si="21"/>
        <v>0</v>
      </c>
      <c r="T54" s="16">
        <f t="shared" si="22"/>
        <v>0.5005822324569472</v>
      </c>
      <c r="U54" s="16">
        <f t="shared" si="23"/>
        <v>0</v>
      </c>
      <c r="V54" s="16">
        <f t="shared" si="24"/>
        <v>0</v>
      </c>
      <c r="W54" s="16">
        <f t="shared" si="25"/>
        <v>0.32109187457148636</v>
      </c>
      <c r="X54" s="16">
        <f t="shared" si="26"/>
        <v>0</v>
      </c>
      <c r="Y54" s="16">
        <f t="shared" si="27"/>
        <v>0</v>
      </c>
      <c r="Z54" s="104">
        <f t="shared" si="28"/>
        <v>3.463400653343613</v>
      </c>
      <c r="AA54" s="202">
        <f t="shared" si="29"/>
        <v>3.463400653343613</v>
      </c>
      <c r="AB54" s="202"/>
    </row>
    <row r="55" spans="1:28" s="20" customFormat="1" ht="12.75">
      <c r="A55" s="21">
        <v>2023</v>
      </c>
      <c r="B55" s="33" t="s">
        <v>358</v>
      </c>
      <c r="C55" s="23">
        <v>35058</v>
      </c>
      <c r="D55" s="11">
        <f t="shared" si="15"/>
        <v>35043.98403078651</v>
      </c>
      <c r="E55" s="11">
        <f t="shared" si="16"/>
        <v>35072.01596921349</v>
      </c>
      <c r="F55" s="24">
        <f t="shared" si="17"/>
        <v>28.03193842698238</v>
      </c>
      <c r="G55" s="23">
        <v>32874</v>
      </c>
      <c r="H55" s="23">
        <v>38352</v>
      </c>
      <c r="I55" s="26">
        <f t="shared" si="18"/>
        <v>5.9451617281822156</v>
      </c>
      <c r="J55" s="26">
        <f t="shared" si="19"/>
        <v>8.986257618593175</v>
      </c>
      <c r="K55" s="14">
        <v>1</v>
      </c>
      <c r="L55" s="14">
        <v>0</v>
      </c>
      <c r="M55" s="14">
        <v>0</v>
      </c>
      <c r="N55" s="28">
        <v>171</v>
      </c>
      <c r="O55" s="28">
        <v>171</v>
      </c>
      <c r="P55" s="28">
        <v>0.797</v>
      </c>
      <c r="Q55" s="28" t="s">
        <v>33</v>
      </c>
      <c r="R55" s="16">
        <f t="shared" si="20"/>
        <v>0.1682040028044382</v>
      </c>
      <c r="S55" s="16">
        <f t="shared" si="21"/>
        <v>0</v>
      </c>
      <c r="T55" s="16">
        <f t="shared" si="22"/>
        <v>0</v>
      </c>
      <c r="U55" s="16">
        <f t="shared" si="23"/>
        <v>0.2110464276090818</v>
      </c>
      <c r="V55" s="16">
        <f t="shared" si="24"/>
        <v>0</v>
      </c>
      <c r="W55" s="16">
        <f t="shared" si="25"/>
        <v>0</v>
      </c>
      <c r="X55" s="16">
        <f t="shared" si="26"/>
        <v>3.3813414661392582</v>
      </c>
      <c r="Y55" s="16">
        <f t="shared" si="27"/>
        <v>0</v>
      </c>
      <c r="Z55" s="104">
        <f t="shared" si="28"/>
        <v>0</v>
      </c>
      <c r="AA55" s="202">
        <f t="shared" si="29"/>
        <v>-3.3813414661392582</v>
      </c>
      <c r="AB55" s="202"/>
    </row>
    <row r="56" spans="1:28" s="20" customFormat="1" ht="12.75">
      <c r="A56" s="21">
        <v>2024</v>
      </c>
      <c r="B56" s="33" t="s">
        <v>96</v>
      </c>
      <c r="C56" s="23">
        <v>34452</v>
      </c>
      <c r="D56" s="11">
        <f t="shared" si="15"/>
        <v>34443.698083999734</v>
      </c>
      <c r="E56" s="11">
        <f t="shared" si="16"/>
        <v>34460.301916000266</v>
      </c>
      <c r="F56" s="24">
        <f t="shared" si="17"/>
        <v>16.60383200053184</v>
      </c>
      <c r="G56" s="23">
        <v>32874</v>
      </c>
      <c r="H56" s="23">
        <v>38352</v>
      </c>
      <c r="I56" s="26">
        <f t="shared" si="18"/>
        <v>4.300542695889683</v>
      </c>
      <c r="J56" s="26">
        <f t="shared" si="19"/>
        <v>10.662186531506121</v>
      </c>
      <c r="K56" s="14">
        <v>0</v>
      </c>
      <c r="L56" s="14">
        <v>0</v>
      </c>
      <c r="M56" s="14">
        <v>4</v>
      </c>
      <c r="N56" s="28">
        <v>606</v>
      </c>
      <c r="O56" s="28">
        <v>606</v>
      </c>
      <c r="P56" s="28">
        <v>0.278</v>
      </c>
      <c r="Q56" s="28" t="s">
        <v>33</v>
      </c>
      <c r="R56" s="16">
        <f t="shared" si="20"/>
        <v>0</v>
      </c>
      <c r="S56" s="16">
        <f t="shared" si="21"/>
        <v>0</v>
      </c>
      <c r="T56" s="16">
        <f t="shared" si="22"/>
        <v>0.37515757093352664</v>
      </c>
      <c r="U56" s="16">
        <f t="shared" si="23"/>
        <v>0</v>
      </c>
      <c r="V56" s="16">
        <f t="shared" si="24"/>
        <v>0</v>
      </c>
      <c r="W56" s="16">
        <f t="shared" si="25"/>
        <v>1.349487665228513</v>
      </c>
      <c r="X56" s="16">
        <f t="shared" si="26"/>
        <v>0</v>
      </c>
      <c r="Y56" s="16">
        <f t="shared" si="27"/>
        <v>0</v>
      </c>
      <c r="Z56" s="104">
        <f t="shared" si="28"/>
        <v>6.101033795508444</v>
      </c>
      <c r="AA56" s="202">
        <f t="shared" si="29"/>
        <v>6.101033795508444</v>
      </c>
      <c r="AB56" s="202"/>
    </row>
    <row r="57" spans="1:28" s="20" customFormat="1" ht="12.75">
      <c r="A57" s="21">
        <v>2025</v>
      </c>
      <c r="B57" s="33" t="s">
        <v>97</v>
      </c>
      <c r="C57" s="23">
        <v>34430</v>
      </c>
      <c r="D57" s="11">
        <f t="shared" si="15"/>
        <v>34414.39943980648</v>
      </c>
      <c r="E57" s="11">
        <f t="shared" si="16"/>
        <v>34445.60056019352</v>
      </c>
      <c r="F57" s="12">
        <f t="shared" si="17"/>
        <v>31.20112038703519</v>
      </c>
      <c r="G57" s="23">
        <v>32874</v>
      </c>
      <c r="H57" s="23">
        <v>38352</v>
      </c>
      <c r="I57" s="26">
        <f t="shared" si="18"/>
        <v>4.2202724378259795</v>
      </c>
      <c r="J57" s="26">
        <f t="shared" si="19"/>
        <v>10.702464218647897</v>
      </c>
      <c r="K57" s="14">
        <v>0</v>
      </c>
      <c r="L57" s="14">
        <v>0</v>
      </c>
      <c r="M57" s="14">
        <v>1</v>
      </c>
      <c r="N57" s="28">
        <v>142</v>
      </c>
      <c r="O57" s="28">
        <v>142</v>
      </c>
      <c r="P57" s="28">
        <v>0.989</v>
      </c>
      <c r="Q57" s="28" t="s">
        <v>33</v>
      </c>
      <c r="R57" s="16">
        <f t="shared" si="20"/>
        <v>0</v>
      </c>
      <c r="S57" s="16">
        <f t="shared" si="21"/>
        <v>0</v>
      </c>
      <c r="T57" s="16">
        <f t="shared" si="22"/>
        <v>0.0934364254409379</v>
      </c>
      <c r="U57" s="16">
        <f t="shared" si="23"/>
        <v>0</v>
      </c>
      <c r="V57" s="16">
        <f t="shared" si="24"/>
        <v>0</v>
      </c>
      <c r="W57" s="16">
        <f t="shared" si="25"/>
        <v>0.09447565767536693</v>
      </c>
      <c r="X57" s="16">
        <f t="shared" si="26"/>
        <v>0</v>
      </c>
      <c r="Y57" s="16">
        <f t="shared" si="27"/>
        <v>0</v>
      </c>
      <c r="Z57" s="104">
        <f t="shared" si="28"/>
        <v>1.8227987203427924</v>
      </c>
      <c r="AA57" s="202">
        <f t="shared" si="29"/>
        <v>1.8227987203427924</v>
      </c>
      <c r="AB57" s="202"/>
    </row>
    <row r="58" spans="1:28" s="20" customFormat="1" ht="12.75">
      <c r="A58" s="21">
        <v>2026</v>
      </c>
      <c r="B58" s="33" t="s">
        <v>98</v>
      </c>
      <c r="C58" s="23">
        <v>35431</v>
      </c>
      <c r="D58" s="11">
        <f t="shared" si="15"/>
        <v>35407.69317216986</v>
      </c>
      <c r="E58" s="11">
        <f t="shared" si="16"/>
        <v>35454.30682783014</v>
      </c>
      <c r="F58" s="24">
        <f t="shared" si="17"/>
        <v>46.613655660286895</v>
      </c>
      <c r="G58" s="23">
        <v>32874</v>
      </c>
      <c r="H58" s="23">
        <v>38352</v>
      </c>
      <c r="I58" s="26">
        <f t="shared" si="18"/>
        <v>6.9416251292324835</v>
      </c>
      <c r="J58" s="26">
        <f t="shared" si="19"/>
        <v>7.938885403205086</v>
      </c>
      <c r="K58" s="14">
        <v>1</v>
      </c>
      <c r="L58" s="14">
        <v>0</v>
      </c>
      <c r="M58" s="14">
        <v>2</v>
      </c>
      <c r="N58" s="28">
        <v>150</v>
      </c>
      <c r="O58" s="28">
        <v>150</v>
      </c>
      <c r="P58" s="28">
        <v>2.225</v>
      </c>
      <c r="Q58" s="28" t="s">
        <v>33</v>
      </c>
      <c r="R58" s="16">
        <f t="shared" si="20"/>
        <v>0.14405848506408286</v>
      </c>
      <c r="S58" s="16">
        <f t="shared" si="21"/>
        <v>0</v>
      </c>
      <c r="T58" s="16">
        <f t="shared" si="22"/>
        <v>0.25192453328430214</v>
      </c>
      <c r="U58" s="16">
        <f t="shared" si="23"/>
        <v>0.06474538654565522</v>
      </c>
      <c r="V58" s="16">
        <f t="shared" si="24"/>
        <v>0</v>
      </c>
      <c r="W58" s="16">
        <f t="shared" si="25"/>
        <v>0.11322450934125938</v>
      </c>
      <c r="X58" s="16">
        <f t="shared" si="26"/>
        <v>1.1825641378201868</v>
      </c>
      <c r="Y58" s="16">
        <f t="shared" si="27"/>
        <v>0</v>
      </c>
      <c r="Z58" s="104">
        <f t="shared" si="28"/>
        <v>2.0680275678768836</v>
      </c>
      <c r="AA58" s="202">
        <f t="shared" si="29"/>
        <v>0.8854634300566968</v>
      </c>
      <c r="AB58" s="202"/>
    </row>
    <row r="59" spans="1:28" s="20" customFormat="1" ht="12.75">
      <c r="A59" s="21">
        <v>2027</v>
      </c>
      <c r="B59" s="33" t="s">
        <v>359</v>
      </c>
      <c r="C59" s="23">
        <v>36617</v>
      </c>
      <c r="D59" s="11">
        <f t="shared" si="15"/>
        <v>36598.704314687384</v>
      </c>
      <c r="E59" s="11">
        <f t="shared" si="16"/>
        <v>36635.295685312616</v>
      </c>
      <c r="F59" s="12">
        <f t="shared" si="17"/>
        <v>36.59137062523223</v>
      </c>
      <c r="G59" s="23">
        <v>32874</v>
      </c>
      <c r="H59" s="23">
        <v>38352</v>
      </c>
      <c r="I59" s="26">
        <f t="shared" si="18"/>
        <v>10.204669355307901</v>
      </c>
      <c r="J59" s="26">
        <f t="shared" si="19"/>
        <v>4.703299492294202</v>
      </c>
      <c r="K59" s="14">
        <v>0</v>
      </c>
      <c r="L59" s="14">
        <v>0</v>
      </c>
      <c r="M59" s="14">
        <v>1</v>
      </c>
      <c r="N59" s="28">
        <v>538</v>
      </c>
      <c r="O59" s="28">
        <v>538</v>
      </c>
      <c r="P59" s="28">
        <v>1.364</v>
      </c>
      <c r="Q59" s="28" t="s">
        <v>33</v>
      </c>
      <c r="R59" s="16">
        <f t="shared" si="20"/>
        <v>0</v>
      </c>
      <c r="S59" s="16">
        <f t="shared" si="21"/>
        <v>0</v>
      </c>
      <c r="T59" s="16">
        <f t="shared" si="22"/>
        <v>0.21261669635080252</v>
      </c>
      <c r="U59" s="16">
        <f t="shared" si="23"/>
        <v>0</v>
      </c>
      <c r="V59" s="16">
        <f t="shared" si="24"/>
        <v>0</v>
      </c>
      <c r="W59" s="16">
        <f t="shared" si="25"/>
        <v>0.15587734336569098</v>
      </c>
      <c r="X59" s="16">
        <f t="shared" si="26"/>
        <v>0</v>
      </c>
      <c r="Y59" s="16">
        <f t="shared" si="27"/>
        <v>0</v>
      </c>
      <c r="Z59" s="104">
        <f t="shared" si="28"/>
        <v>0.7937940793690024</v>
      </c>
      <c r="AA59" s="202">
        <f t="shared" si="29"/>
        <v>0.7937940793690024</v>
      </c>
      <c r="AB59" s="202"/>
    </row>
    <row r="60" spans="1:28" s="20" customFormat="1" ht="12.75">
      <c r="A60" s="21">
        <v>2029</v>
      </c>
      <c r="B60" s="33" t="s">
        <v>360</v>
      </c>
      <c r="C60" s="23">
        <v>35465</v>
      </c>
      <c r="D60" s="11">
        <f t="shared" si="15"/>
        <v>35458.85458599703</v>
      </c>
      <c r="E60" s="11">
        <f t="shared" si="16"/>
        <v>35471.14541400297</v>
      </c>
      <c r="F60" s="24">
        <f t="shared" si="17"/>
        <v>12.2908280059346</v>
      </c>
      <c r="G60" s="23">
        <v>32874</v>
      </c>
      <c r="H60" s="23">
        <v>38352</v>
      </c>
      <c r="I60" s="26">
        <f t="shared" si="18"/>
        <v>7.08179338629324</v>
      </c>
      <c r="J60" s="26">
        <f t="shared" si="19"/>
        <v>7.8927522904028296</v>
      </c>
      <c r="K60" s="14">
        <v>0</v>
      </c>
      <c r="L60" s="14">
        <v>0</v>
      </c>
      <c r="M60" s="14">
        <v>0</v>
      </c>
      <c r="N60" s="28">
        <v>102</v>
      </c>
      <c r="O60" s="28">
        <v>102</v>
      </c>
      <c r="P60" s="28">
        <v>0.152</v>
      </c>
      <c r="Q60" s="28" t="s">
        <v>33</v>
      </c>
      <c r="R60" s="16">
        <f t="shared" si="20"/>
        <v>0</v>
      </c>
      <c r="S60" s="16">
        <f t="shared" si="21"/>
        <v>0</v>
      </c>
      <c r="T60" s="16">
        <f t="shared" si="22"/>
        <v>0</v>
      </c>
      <c r="U60" s="16">
        <f t="shared" si="23"/>
        <v>0</v>
      </c>
      <c r="V60" s="16">
        <f t="shared" si="24"/>
        <v>0</v>
      </c>
      <c r="W60" s="16">
        <f t="shared" si="25"/>
        <v>0</v>
      </c>
      <c r="X60" s="16">
        <f t="shared" si="26"/>
        <v>0</v>
      </c>
      <c r="Y60" s="16">
        <f t="shared" si="27"/>
        <v>0</v>
      </c>
      <c r="Z60" s="104">
        <f t="shared" si="28"/>
        <v>0</v>
      </c>
      <c r="AA60" s="202">
        <f t="shared" si="29"/>
        <v>0</v>
      </c>
      <c r="AB60" s="202"/>
    </row>
    <row r="61" spans="1:28" s="20" customFormat="1" ht="12.75">
      <c r="A61" s="21">
        <v>2030</v>
      </c>
      <c r="B61" s="33" t="s">
        <v>361</v>
      </c>
      <c r="C61" s="23">
        <v>36161</v>
      </c>
      <c r="D61" s="11">
        <f t="shared" si="15"/>
        <v>36148.637519695374</v>
      </c>
      <c r="E61" s="11">
        <f t="shared" si="16"/>
        <v>36173.362480304626</v>
      </c>
      <c r="F61" s="12">
        <f t="shared" si="17"/>
        <v>24.724960609251866</v>
      </c>
      <c r="G61" s="23">
        <v>32874</v>
      </c>
      <c r="H61" s="23">
        <v>38352</v>
      </c>
      <c r="I61" s="26">
        <f t="shared" si="18"/>
        <v>8.971609643001026</v>
      </c>
      <c r="J61" s="26">
        <f t="shared" si="19"/>
        <v>5.9688699169736275</v>
      </c>
      <c r="K61" s="14">
        <v>0</v>
      </c>
      <c r="L61" s="14">
        <v>0</v>
      </c>
      <c r="M61" s="14">
        <v>0</v>
      </c>
      <c r="N61" s="28">
        <v>116</v>
      </c>
      <c r="O61" s="28">
        <v>116</v>
      </c>
      <c r="P61" s="28">
        <v>0.619</v>
      </c>
      <c r="Q61" s="28" t="s">
        <v>33</v>
      </c>
      <c r="R61" s="16">
        <f t="shared" si="20"/>
        <v>0</v>
      </c>
      <c r="S61" s="16">
        <f t="shared" si="21"/>
        <v>0</v>
      </c>
      <c r="T61" s="16">
        <f t="shared" si="22"/>
        <v>0</v>
      </c>
      <c r="U61" s="16">
        <f t="shared" si="23"/>
        <v>0</v>
      </c>
      <c r="V61" s="16">
        <f t="shared" si="24"/>
        <v>0</v>
      </c>
      <c r="W61" s="16">
        <f t="shared" si="25"/>
        <v>0</v>
      </c>
      <c r="X61" s="16">
        <f t="shared" si="26"/>
        <v>0</v>
      </c>
      <c r="Y61" s="16">
        <f t="shared" si="27"/>
        <v>0</v>
      </c>
      <c r="Z61" s="104">
        <f t="shared" si="28"/>
        <v>0</v>
      </c>
      <c r="AA61" s="202">
        <f t="shared" si="29"/>
        <v>0</v>
      </c>
      <c r="AB61" s="202"/>
    </row>
    <row r="62" spans="1:28" s="20" customFormat="1" ht="12.75">
      <c r="A62" s="21">
        <v>2032</v>
      </c>
      <c r="B62" s="33" t="s">
        <v>361</v>
      </c>
      <c r="C62" s="23">
        <v>35789</v>
      </c>
      <c r="D62" s="11">
        <f t="shared" si="15"/>
        <v>35781.23614636594</v>
      </c>
      <c r="E62" s="11">
        <f t="shared" si="16"/>
        <v>35796.76385363406</v>
      </c>
      <c r="F62" s="24">
        <f t="shared" si="17"/>
        <v>15.527707268120139</v>
      </c>
      <c r="G62" s="23">
        <v>32874</v>
      </c>
      <c r="H62" s="23">
        <v>38352</v>
      </c>
      <c r="I62" s="26">
        <f t="shared" si="18"/>
        <v>7.965030537988876</v>
      </c>
      <c r="J62" s="26">
        <f t="shared" si="19"/>
        <v>7.000646976345041</v>
      </c>
      <c r="K62" s="14">
        <v>0</v>
      </c>
      <c r="L62" s="14">
        <v>0</v>
      </c>
      <c r="M62" s="14">
        <v>0</v>
      </c>
      <c r="N62" s="28">
        <v>109</v>
      </c>
      <c r="O62" s="28">
        <v>109</v>
      </c>
      <c r="P62" s="28">
        <v>0.243</v>
      </c>
      <c r="Q62" s="28" t="s">
        <v>33</v>
      </c>
      <c r="R62" s="16">
        <f t="shared" si="20"/>
        <v>0</v>
      </c>
      <c r="S62" s="16">
        <f t="shared" si="21"/>
        <v>0</v>
      </c>
      <c r="T62" s="16">
        <f t="shared" si="22"/>
        <v>0</v>
      </c>
      <c r="U62" s="16">
        <f t="shared" si="23"/>
        <v>0</v>
      </c>
      <c r="V62" s="16">
        <f t="shared" si="24"/>
        <v>0</v>
      </c>
      <c r="W62" s="16">
        <f t="shared" si="25"/>
        <v>0</v>
      </c>
      <c r="X62" s="16">
        <f t="shared" si="26"/>
        <v>0</v>
      </c>
      <c r="Y62" s="16">
        <f t="shared" si="27"/>
        <v>0</v>
      </c>
      <c r="Z62" s="104">
        <f t="shared" si="28"/>
        <v>0</v>
      </c>
      <c r="AA62" s="202">
        <f t="shared" si="29"/>
        <v>0</v>
      </c>
      <c r="AB62" s="202"/>
    </row>
    <row r="63" spans="1:28" s="20" customFormat="1" ht="12.75">
      <c r="A63" s="21">
        <v>2034</v>
      </c>
      <c r="B63" s="33" t="s">
        <v>362</v>
      </c>
      <c r="C63" s="23">
        <v>36885</v>
      </c>
      <c r="D63" s="11">
        <f t="shared" si="15"/>
        <v>36882.60495923834</v>
      </c>
      <c r="E63" s="11">
        <f t="shared" si="16"/>
        <v>36887.39504076166</v>
      </c>
      <c r="F63" s="24">
        <f t="shared" si="17"/>
        <v>4.790081523315166</v>
      </c>
      <c r="G63" s="23">
        <v>32874</v>
      </c>
      <c r="H63" s="23">
        <v>38352</v>
      </c>
      <c r="I63" s="26">
        <f t="shared" si="18"/>
        <v>10.98247934037902</v>
      </c>
      <c r="J63" s="26">
        <f t="shared" si="19"/>
        <v>4.01261632668039</v>
      </c>
      <c r="K63" s="14">
        <v>0</v>
      </c>
      <c r="L63" s="14">
        <v>0</v>
      </c>
      <c r="M63" s="14">
        <v>0</v>
      </c>
      <c r="N63" s="28">
        <v>107</v>
      </c>
      <c r="O63" s="28">
        <v>107</v>
      </c>
      <c r="P63" s="28">
        <v>0.023</v>
      </c>
      <c r="Q63" s="28" t="s">
        <v>33</v>
      </c>
      <c r="R63" s="16">
        <f t="shared" si="20"/>
        <v>0</v>
      </c>
      <c r="S63" s="16">
        <f t="shared" si="21"/>
        <v>0</v>
      </c>
      <c r="T63" s="16">
        <f t="shared" si="22"/>
        <v>0</v>
      </c>
      <c r="U63" s="16">
        <f t="shared" si="23"/>
        <v>0</v>
      </c>
      <c r="V63" s="16">
        <f t="shared" si="24"/>
        <v>0</v>
      </c>
      <c r="W63" s="16">
        <f t="shared" si="25"/>
        <v>0</v>
      </c>
      <c r="X63" s="16">
        <f t="shared" si="26"/>
        <v>0</v>
      </c>
      <c r="Y63" s="16">
        <f t="shared" si="27"/>
        <v>0</v>
      </c>
      <c r="Z63" s="104">
        <f t="shared" si="28"/>
        <v>0</v>
      </c>
      <c r="AA63" s="202">
        <f t="shared" si="29"/>
        <v>0</v>
      </c>
      <c r="AB63" s="202"/>
    </row>
    <row r="64" spans="1:28" s="20" customFormat="1" ht="12.75">
      <c r="A64" s="21">
        <v>2036</v>
      </c>
      <c r="B64" s="33" t="s">
        <v>362</v>
      </c>
      <c r="C64" s="23">
        <v>36885</v>
      </c>
      <c r="D64" s="11">
        <f t="shared" si="15"/>
        <v>36882.31104259643</v>
      </c>
      <c r="E64" s="11">
        <f t="shared" si="16"/>
        <v>36887.68895740357</v>
      </c>
      <c r="F64" s="12">
        <f t="shared" si="17"/>
        <v>5.377914807133493</v>
      </c>
      <c r="G64" s="23">
        <v>32874</v>
      </c>
      <c r="H64" s="23">
        <v>38352</v>
      </c>
      <c r="I64" s="26">
        <f t="shared" si="18"/>
        <v>10.981674089305297</v>
      </c>
      <c r="J64" s="26">
        <f t="shared" si="19"/>
        <v>4.0118110756066665</v>
      </c>
      <c r="K64" s="14">
        <v>0</v>
      </c>
      <c r="L64" s="14">
        <v>0</v>
      </c>
      <c r="M64" s="14">
        <v>0</v>
      </c>
      <c r="N64" s="28">
        <v>107</v>
      </c>
      <c r="O64" s="28">
        <v>107</v>
      </c>
      <c r="P64" s="28">
        <v>0.029</v>
      </c>
      <c r="Q64" s="28" t="s">
        <v>33</v>
      </c>
      <c r="R64" s="16">
        <f t="shared" si="20"/>
        <v>0</v>
      </c>
      <c r="S64" s="16">
        <f t="shared" si="21"/>
        <v>0</v>
      </c>
      <c r="T64" s="16">
        <f t="shared" si="22"/>
        <v>0</v>
      </c>
      <c r="U64" s="16">
        <f t="shared" si="23"/>
        <v>0</v>
      </c>
      <c r="V64" s="16">
        <f t="shared" si="24"/>
        <v>0</v>
      </c>
      <c r="W64" s="16">
        <f t="shared" si="25"/>
        <v>0</v>
      </c>
      <c r="X64" s="16">
        <f t="shared" si="26"/>
        <v>0</v>
      </c>
      <c r="Y64" s="16">
        <f t="shared" si="27"/>
        <v>0</v>
      </c>
      <c r="Z64" s="104">
        <f t="shared" si="28"/>
        <v>0</v>
      </c>
      <c r="AA64" s="202">
        <f t="shared" si="29"/>
        <v>0</v>
      </c>
      <c r="AB64" s="202"/>
    </row>
    <row r="65" spans="1:28" s="20" customFormat="1" ht="12.75">
      <c r="A65" s="21">
        <v>2039</v>
      </c>
      <c r="B65" s="33" t="s">
        <v>363</v>
      </c>
      <c r="C65" s="23">
        <v>35058</v>
      </c>
      <c r="D65" s="11">
        <f t="shared" si="15"/>
        <v>35045.460195535874</v>
      </c>
      <c r="E65" s="11">
        <f t="shared" si="16"/>
        <v>35070.539804464126</v>
      </c>
      <c r="F65" s="12">
        <f t="shared" si="17"/>
        <v>25.079608928252128</v>
      </c>
      <c r="G65" s="23">
        <v>32874</v>
      </c>
      <c r="H65" s="23">
        <v>38352</v>
      </c>
      <c r="I65" s="26">
        <f t="shared" si="18"/>
        <v>5.949206015166778</v>
      </c>
      <c r="J65" s="26">
        <f t="shared" si="19"/>
        <v>8.990301905577736</v>
      </c>
      <c r="K65" s="14">
        <v>0</v>
      </c>
      <c r="L65" s="14">
        <v>0</v>
      </c>
      <c r="M65" s="14">
        <v>0</v>
      </c>
      <c r="N65" s="28">
        <v>62</v>
      </c>
      <c r="O65" s="28">
        <v>62</v>
      </c>
      <c r="P65" s="28">
        <v>0.637</v>
      </c>
      <c r="Q65" s="28" t="s">
        <v>33</v>
      </c>
      <c r="R65" s="16">
        <f t="shared" si="20"/>
        <v>0</v>
      </c>
      <c r="S65" s="16">
        <f t="shared" si="21"/>
        <v>0</v>
      </c>
      <c r="T65" s="16">
        <f t="shared" si="22"/>
        <v>0</v>
      </c>
      <c r="U65" s="16">
        <f t="shared" si="23"/>
        <v>0</v>
      </c>
      <c r="V65" s="16">
        <f t="shared" si="24"/>
        <v>0</v>
      </c>
      <c r="W65" s="16">
        <f t="shared" si="25"/>
        <v>0</v>
      </c>
      <c r="X65" s="16">
        <f t="shared" si="26"/>
        <v>0</v>
      </c>
      <c r="Y65" s="16">
        <f t="shared" si="27"/>
        <v>0</v>
      </c>
      <c r="Z65" s="104">
        <f t="shared" si="28"/>
        <v>0</v>
      </c>
      <c r="AA65" s="202">
        <f t="shared" si="29"/>
        <v>0</v>
      </c>
      <c r="AB65" s="202"/>
    </row>
    <row r="66" spans="1:28" s="20" customFormat="1" ht="12.75">
      <c r="A66" s="21">
        <v>2040</v>
      </c>
      <c r="B66" s="33" t="s">
        <v>364</v>
      </c>
      <c r="C66" s="23">
        <v>34663</v>
      </c>
      <c r="D66" s="11">
        <f t="shared" si="15"/>
        <v>34656.27738121838</v>
      </c>
      <c r="E66" s="11">
        <f t="shared" si="16"/>
        <v>34669.72261878162</v>
      </c>
      <c r="F66" s="24">
        <f t="shared" si="17"/>
        <v>13.445237563239061</v>
      </c>
      <c r="G66" s="23">
        <v>32874</v>
      </c>
      <c r="H66" s="23">
        <v>38352</v>
      </c>
      <c r="I66" s="26">
        <f t="shared" si="18"/>
        <v>4.882951729365426</v>
      </c>
      <c r="J66" s="26">
        <f t="shared" si="19"/>
        <v>10.088431181420221</v>
      </c>
      <c r="K66" s="14">
        <v>0</v>
      </c>
      <c r="L66" s="14">
        <v>0</v>
      </c>
      <c r="M66" s="14">
        <v>0</v>
      </c>
      <c r="N66" s="28">
        <v>123</v>
      </c>
      <c r="O66" s="28">
        <v>123</v>
      </c>
      <c r="P66" s="28">
        <v>0.182</v>
      </c>
      <c r="Q66" s="28" t="s">
        <v>33</v>
      </c>
      <c r="R66" s="16">
        <f t="shared" si="20"/>
        <v>0</v>
      </c>
      <c r="S66" s="16">
        <f t="shared" si="21"/>
        <v>0</v>
      </c>
      <c r="T66" s="16">
        <f t="shared" si="22"/>
        <v>0</v>
      </c>
      <c r="U66" s="16">
        <f t="shared" si="23"/>
        <v>0</v>
      </c>
      <c r="V66" s="16">
        <f t="shared" si="24"/>
        <v>0</v>
      </c>
      <c r="W66" s="16">
        <f t="shared" si="25"/>
        <v>0</v>
      </c>
      <c r="X66" s="16">
        <f t="shared" si="26"/>
        <v>0</v>
      </c>
      <c r="Y66" s="16">
        <f t="shared" si="27"/>
        <v>0</v>
      </c>
      <c r="Z66" s="104">
        <f t="shared" si="28"/>
        <v>0</v>
      </c>
      <c r="AA66" s="202">
        <f t="shared" si="29"/>
        <v>0</v>
      </c>
      <c r="AB66" s="202"/>
    </row>
    <row r="67" spans="1:28" s="20" customFormat="1" ht="12.75">
      <c r="A67" s="21">
        <v>2041</v>
      </c>
      <c r="B67" s="33" t="s">
        <v>365</v>
      </c>
      <c r="C67" s="23">
        <v>35789</v>
      </c>
      <c r="D67" s="11">
        <f t="shared" si="15"/>
        <v>35781.71238058084</v>
      </c>
      <c r="E67" s="11">
        <f t="shared" si="16"/>
        <v>35796.28761941916</v>
      </c>
      <c r="F67" s="24">
        <f t="shared" si="17"/>
        <v>14.575238838326186</v>
      </c>
      <c r="G67" s="23">
        <v>32874</v>
      </c>
      <c r="H67" s="23">
        <v>38352</v>
      </c>
      <c r="I67" s="26">
        <f t="shared" si="18"/>
        <v>7.966335289262567</v>
      </c>
      <c r="J67" s="26">
        <f t="shared" si="19"/>
        <v>7.0019517276187315</v>
      </c>
      <c r="K67" s="14">
        <v>0</v>
      </c>
      <c r="L67" s="14">
        <v>0</v>
      </c>
      <c r="M67" s="14">
        <v>0</v>
      </c>
      <c r="N67" s="28">
        <v>92</v>
      </c>
      <c r="O67" s="28">
        <v>92</v>
      </c>
      <c r="P67" s="28">
        <v>0.214</v>
      </c>
      <c r="Q67" s="28" t="s">
        <v>33</v>
      </c>
      <c r="R67" s="16">
        <f t="shared" si="20"/>
        <v>0</v>
      </c>
      <c r="S67" s="16">
        <f t="shared" si="21"/>
        <v>0</v>
      </c>
      <c r="T67" s="16">
        <f t="shared" si="22"/>
        <v>0</v>
      </c>
      <c r="U67" s="16">
        <f t="shared" si="23"/>
        <v>0</v>
      </c>
      <c r="V67" s="16">
        <f t="shared" si="24"/>
        <v>0</v>
      </c>
      <c r="W67" s="16">
        <f t="shared" si="25"/>
        <v>0</v>
      </c>
      <c r="X67" s="16">
        <f t="shared" si="26"/>
        <v>0</v>
      </c>
      <c r="Y67" s="16">
        <f t="shared" si="27"/>
        <v>0</v>
      </c>
      <c r="Z67" s="104">
        <f t="shared" si="28"/>
        <v>0</v>
      </c>
      <c r="AA67" s="202">
        <f t="shared" si="29"/>
        <v>0</v>
      </c>
      <c r="AB67" s="202"/>
    </row>
    <row r="68" spans="1:28" s="20" customFormat="1" ht="12.75">
      <c r="A68" s="21">
        <v>2042</v>
      </c>
      <c r="B68" s="33" t="s">
        <v>366</v>
      </c>
      <c r="C68" s="23">
        <v>34978</v>
      </c>
      <c r="D68" s="11">
        <f t="shared" si="15"/>
        <v>34971.35141796793</v>
      </c>
      <c r="E68" s="11">
        <f t="shared" si="16"/>
        <v>34984.64858203207</v>
      </c>
      <c r="F68" s="12">
        <f t="shared" si="17"/>
        <v>13.29716406413354</v>
      </c>
      <c r="G68" s="23">
        <v>32874</v>
      </c>
      <c r="H68" s="23">
        <v>38352</v>
      </c>
      <c r="I68" s="26">
        <f t="shared" si="18"/>
        <v>5.746168268405296</v>
      </c>
      <c r="J68" s="26">
        <f t="shared" si="19"/>
        <v>9.225620323199816</v>
      </c>
      <c r="K68" s="14">
        <v>0</v>
      </c>
      <c r="L68" s="14">
        <v>0</v>
      </c>
      <c r="M68" s="14">
        <v>0</v>
      </c>
      <c r="N68" s="28">
        <v>40</v>
      </c>
      <c r="O68" s="28">
        <v>40</v>
      </c>
      <c r="P68" s="28">
        <v>0.178</v>
      </c>
      <c r="Q68" s="28" t="s">
        <v>33</v>
      </c>
      <c r="R68" s="16">
        <f t="shared" si="20"/>
        <v>0</v>
      </c>
      <c r="S68" s="16">
        <f t="shared" si="21"/>
        <v>0</v>
      </c>
      <c r="T68" s="16">
        <f t="shared" si="22"/>
        <v>0</v>
      </c>
      <c r="U68" s="16">
        <f t="shared" si="23"/>
        <v>0</v>
      </c>
      <c r="V68" s="16">
        <f t="shared" si="24"/>
        <v>0</v>
      </c>
      <c r="W68" s="16">
        <f t="shared" si="25"/>
        <v>0</v>
      </c>
      <c r="X68" s="16">
        <f t="shared" si="26"/>
        <v>0</v>
      </c>
      <c r="Y68" s="16">
        <f t="shared" si="27"/>
        <v>0</v>
      </c>
      <c r="Z68" s="104">
        <f t="shared" si="28"/>
        <v>0</v>
      </c>
      <c r="AA68" s="202">
        <f t="shared" si="29"/>
        <v>0</v>
      </c>
      <c r="AB68" s="202"/>
    </row>
    <row r="69" spans="1:28" s="20" customFormat="1" ht="12.75">
      <c r="A69" s="21">
        <v>2043</v>
      </c>
      <c r="B69" s="33" t="s">
        <v>367</v>
      </c>
      <c r="C69" s="23">
        <v>34693</v>
      </c>
      <c r="D69" s="11">
        <f t="shared" si="15"/>
        <v>34678.36086879625</v>
      </c>
      <c r="E69" s="11">
        <f t="shared" si="16"/>
        <v>34707.63913120375</v>
      </c>
      <c r="F69" s="24">
        <f t="shared" si="17"/>
        <v>29.27826240750437</v>
      </c>
      <c r="G69" s="23">
        <v>32874</v>
      </c>
      <c r="H69" s="23">
        <v>38352</v>
      </c>
      <c r="I69" s="26">
        <f t="shared" si="18"/>
        <v>4.9434544350582135</v>
      </c>
      <c r="J69" s="26">
        <f t="shared" si="19"/>
        <v>9.984550325469172</v>
      </c>
      <c r="K69" s="14">
        <v>0</v>
      </c>
      <c r="L69" s="14">
        <v>0</v>
      </c>
      <c r="M69" s="14">
        <v>0</v>
      </c>
      <c r="N69" s="28">
        <v>179</v>
      </c>
      <c r="O69" s="28">
        <v>179</v>
      </c>
      <c r="P69" s="28">
        <v>0.87</v>
      </c>
      <c r="Q69" s="28" t="s">
        <v>33</v>
      </c>
      <c r="R69" s="16">
        <f t="shared" si="20"/>
        <v>0</v>
      </c>
      <c r="S69" s="16">
        <f t="shared" si="21"/>
        <v>0</v>
      </c>
      <c r="T69" s="16">
        <f t="shared" si="22"/>
        <v>0</v>
      </c>
      <c r="U69" s="16">
        <f t="shared" si="23"/>
        <v>0</v>
      </c>
      <c r="V69" s="16">
        <f t="shared" si="24"/>
        <v>0</v>
      </c>
      <c r="W69" s="16">
        <f t="shared" si="25"/>
        <v>0</v>
      </c>
      <c r="X69" s="16">
        <f t="shared" si="26"/>
        <v>0</v>
      </c>
      <c r="Y69" s="16">
        <f t="shared" si="27"/>
        <v>0</v>
      </c>
      <c r="Z69" s="104">
        <f t="shared" si="28"/>
        <v>0</v>
      </c>
      <c r="AA69" s="202">
        <f t="shared" si="29"/>
        <v>0</v>
      </c>
      <c r="AB69" s="202"/>
    </row>
    <row r="70" spans="1:28" s="20" customFormat="1" ht="12.75">
      <c r="A70" s="21">
        <v>2044</v>
      </c>
      <c r="B70" s="33" t="s">
        <v>367</v>
      </c>
      <c r="C70" s="23">
        <v>34396</v>
      </c>
      <c r="D70" s="11">
        <f aca="true" t="shared" si="30" ref="D70:D85">C70-(SQRT(P70*1000)-P70*1000/4000)*0.5</f>
        <v>34389.6368023326</v>
      </c>
      <c r="E70" s="11">
        <f aca="true" t="shared" si="31" ref="E70:E85">C70+(SQRT(P70*1000)-P70*1000/4000)*0.5</f>
        <v>34402.3631976674</v>
      </c>
      <c r="F70" s="24">
        <f aca="true" t="shared" si="32" ref="F70:F85">E70-D70</f>
        <v>12.726395334801055</v>
      </c>
      <c r="G70" s="23">
        <v>32874</v>
      </c>
      <c r="H70" s="23">
        <v>38352</v>
      </c>
      <c r="I70" s="26">
        <f aca="true" t="shared" si="33" ref="I70:I85">((D70-G70)/365)</f>
        <v>4.152429595431779</v>
      </c>
      <c r="J70" s="26">
        <f aca="true" t="shared" si="34" ref="J70:J85">((H70-E70)/365)</f>
        <v>10.820922746116711</v>
      </c>
      <c r="K70" s="14">
        <v>0</v>
      </c>
      <c r="L70" s="14">
        <v>0</v>
      </c>
      <c r="M70" s="14">
        <v>0</v>
      </c>
      <c r="N70" s="28">
        <v>463</v>
      </c>
      <c r="O70" s="28">
        <v>463</v>
      </c>
      <c r="P70" s="28">
        <v>0.163</v>
      </c>
      <c r="Q70" s="28" t="s">
        <v>33</v>
      </c>
      <c r="R70" s="16">
        <f aca="true" t="shared" si="35" ref="R70:R85">K70/I70</f>
        <v>0</v>
      </c>
      <c r="S70" s="16">
        <f aca="true" t="shared" si="36" ref="S70:S85">L70/(F70/365)</f>
        <v>0</v>
      </c>
      <c r="T70" s="16">
        <f aca="true" t="shared" si="37" ref="T70:T85">M70/J70</f>
        <v>0</v>
      </c>
      <c r="U70" s="16">
        <f aca="true" t="shared" si="38" ref="U70:U85">R70/P70</f>
        <v>0</v>
      </c>
      <c r="V70" s="16">
        <f aca="true" t="shared" si="39" ref="V70:V85">S70/P70</f>
        <v>0</v>
      </c>
      <c r="W70" s="16">
        <f aca="true" t="shared" si="40" ref="W70:W85">T70/P70</f>
        <v>0</v>
      </c>
      <c r="X70" s="16">
        <f aca="true" t="shared" si="41" ref="X70:X85">(R70*1000000)/(O70*365*P70)</f>
        <v>0</v>
      </c>
      <c r="Y70" s="16">
        <f aca="true" t="shared" si="42" ref="Y70:Y85">(S70*1000000)/(O70*365*P70)</f>
        <v>0</v>
      </c>
      <c r="Z70" s="104">
        <f aca="true" t="shared" si="43" ref="Z70:Z85">(T70*1000000)/(N70*365*P70)</f>
        <v>0</v>
      </c>
      <c r="AA70" s="202">
        <f aca="true" t="shared" si="44" ref="AA70:AA85">Z70-X70</f>
        <v>0</v>
      </c>
      <c r="AB70" s="202"/>
    </row>
    <row r="71" spans="1:28" s="20" customFormat="1" ht="12.75">
      <c r="A71" s="21">
        <v>2045</v>
      </c>
      <c r="B71" s="33" t="s">
        <v>368</v>
      </c>
      <c r="C71" s="23">
        <v>34693</v>
      </c>
      <c r="D71" s="11">
        <f t="shared" si="30"/>
        <v>34678.29421760997</v>
      </c>
      <c r="E71" s="11">
        <f t="shared" si="31"/>
        <v>34707.70578239003</v>
      </c>
      <c r="F71" s="12">
        <f t="shared" si="32"/>
        <v>29.41156478006451</v>
      </c>
      <c r="G71" s="23">
        <v>32874</v>
      </c>
      <c r="H71" s="23">
        <v>38352</v>
      </c>
      <c r="I71" s="26">
        <f t="shared" si="33"/>
        <v>4.943271829068404</v>
      </c>
      <c r="J71" s="26">
        <f t="shared" si="34"/>
        <v>9.984367719479364</v>
      </c>
      <c r="K71" s="14">
        <v>0</v>
      </c>
      <c r="L71" s="14">
        <v>0</v>
      </c>
      <c r="M71" s="14">
        <v>0</v>
      </c>
      <c r="N71" s="28">
        <v>162</v>
      </c>
      <c r="O71" s="28">
        <v>162</v>
      </c>
      <c r="P71" s="28">
        <v>0.878</v>
      </c>
      <c r="Q71" s="28" t="s">
        <v>33</v>
      </c>
      <c r="R71" s="16">
        <f t="shared" si="35"/>
        <v>0</v>
      </c>
      <c r="S71" s="16">
        <f t="shared" si="36"/>
        <v>0</v>
      </c>
      <c r="T71" s="16">
        <f t="shared" si="37"/>
        <v>0</v>
      </c>
      <c r="U71" s="16">
        <f t="shared" si="38"/>
        <v>0</v>
      </c>
      <c r="V71" s="16">
        <f t="shared" si="39"/>
        <v>0</v>
      </c>
      <c r="W71" s="16">
        <f t="shared" si="40"/>
        <v>0</v>
      </c>
      <c r="X71" s="16">
        <f t="shared" si="41"/>
        <v>0</v>
      </c>
      <c r="Y71" s="16">
        <f t="shared" si="42"/>
        <v>0</v>
      </c>
      <c r="Z71" s="104">
        <f t="shared" si="43"/>
        <v>0</v>
      </c>
      <c r="AA71" s="202">
        <f t="shared" si="44"/>
        <v>0</v>
      </c>
      <c r="AB71" s="202"/>
    </row>
    <row r="72" spans="1:28" s="20" customFormat="1" ht="12.75">
      <c r="A72" s="21">
        <v>2046</v>
      </c>
      <c r="B72" s="33" t="s">
        <v>369</v>
      </c>
      <c r="C72" s="23">
        <v>36132</v>
      </c>
      <c r="D72" s="11">
        <f t="shared" si="30"/>
        <v>36120.2378404338</v>
      </c>
      <c r="E72" s="11">
        <f t="shared" si="31"/>
        <v>36143.7621595662</v>
      </c>
      <c r="F72" s="24">
        <f t="shared" si="32"/>
        <v>23.524319132397068</v>
      </c>
      <c r="G72" s="23">
        <v>32874</v>
      </c>
      <c r="H72" s="23">
        <v>38352</v>
      </c>
      <c r="I72" s="26">
        <f t="shared" si="33"/>
        <v>8.89380230255836</v>
      </c>
      <c r="J72" s="26">
        <f t="shared" si="34"/>
        <v>6.049966686120004</v>
      </c>
      <c r="K72" s="14">
        <v>0</v>
      </c>
      <c r="L72" s="14">
        <v>0</v>
      </c>
      <c r="M72" s="14">
        <v>0</v>
      </c>
      <c r="N72" s="28">
        <v>229</v>
      </c>
      <c r="O72" s="28">
        <v>229</v>
      </c>
      <c r="P72" s="28">
        <v>0.56</v>
      </c>
      <c r="Q72" s="28" t="s">
        <v>33</v>
      </c>
      <c r="R72" s="16">
        <f t="shared" si="35"/>
        <v>0</v>
      </c>
      <c r="S72" s="16">
        <f t="shared" si="36"/>
        <v>0</v>
      </c>
      <c r="T72" s="16">
        <f t="shared" si="37"/>
        <v>0</v>
      </c>
      <c r="U72" s="16">
        <f t="shared" si="38"/>
        <v>0</v>
      </c>
      <c r="V72" s="16">
        <f t="shared" si="39"/>
        <v>0</v>
      </c>
      <c r="W72" s="16">
        <f t="shared" si="40"/>
        <v>0</v>
      </c>
      <c r="X72" s="16">
        <f t="shared" si="41"/>
        <v>0</v>
      </c>
      <c r="Y72" s="16">
        <f t="shared" si="42"/>
        <v>0</v>
      </c>
      <c r="Z72" s="104">
        <f t="shared" si="43"/>
        <v>0</v>
      </c>
      <c r="AA72" s="202">
        <f t="shared" si="44"/>
        <v>0</v>
      </c>
      <c r="AB72" s="202"/>
    </row>
    <row r="73" spans="1:28" s="20" customFormat="1" ht="12.75">
      <c r="A73" s="21">
        <v>2048</v>
      </c>
      <c r="B73" s="33" t="s">
        <v>370</v>
      </c>
      <c r="C73" s="23">
        <v>35796</v>
      </c>
      <c r="D73" s="11">
        <f t="shared" si="30"/>
        <v>35778.264594831824</v>
      </c>
      <c r="E73" s="11">
        <f t="shared" si="31"/>
        <v>35813.735405168176</v>
      </c>
      <c r="F73" s="12">
        <f t="shared" si="32"/>
        <v>35.47081033635186</v>
      </c>
      <c r="G73" s="23">
        <v>32874</v>
      </c>
      <c r="H73" s="23">
        <v>38352</v>
      </c>
      <c r="I73" s="26">
        <f t="shared" si="33"/>
        <v>7.956889300909107</v>
      </c>
      <c r="J73" s="26">
        <f t="shared" si="34"/>
        <v>6.9541495748817095</v>
      </c>
      <c r="K73" s="14">
        <v>0</v>
      </c>
      <c r="L73" s="14">
        <v>0</v>
      </c>
      <c r="M73" s="14">
        <v>0</v>
      </c>
      <c r="N73" s="28">
        <v>238</v>
      </c>
      <c r="O73" s="28">
        <v>238</v>
      </c>
      <c r="P73" s="28">
        <v>1.281</v>
      </c>
      <c r="Q73" s="28" t="s">
        <v>33</v>
      </c>
      <c r="R73" s="16">
        <f t="shared" si="35"/>
        <v>0</v>
      </c>
      <c r="S73" s="16">
        <f t="shared" si="36"/>
        <v>0</v>
      </c>
      <c r="T73" s="16">
        <f t="shared" si="37"/>
        <v>0</v>
      </c>
      <c r="U73" s="16">
        <f t="shared" si="38"/>
        <v>0</v>
      </c>
      <c r="V73" s="16">
        <f t="shared" si="39"/>
        <v>0</v>
      </c>
      <c r="W73" s="16">
        <f t="shared" si="40"/>
        <v>0</v>
      </c>
      <c r="X73" s="16">
        <f t="shared" si="41"/>
        <v>0</v>
      </c>
      <c r="Y73" s="16">
        <f t="shared" si="42"/>
        <v>0</v>
      </c>
      <c r="Z73" s="104">
        <f t="shared" si="43"/>
        <v>0</v>
      </c>
      <c r="AA73" s="202">
        <f t="shared" si="44"/>
        <v>0</v>
      </c>
      <c r="AB73" s="202"/>
    </row>
    <row r="74" spans="1:28" s="20" customFormat="1" ht="12.75">
      <c r="A74" s="21">
        <v>2049</v>
      </c>
      <c r="B74" s="33" t="s">
        <v>371</v>
      </c>
      <c r="C74" s="23">
        <v>36526</v>
      </c>
      <c r="D74" s="11">
        <f t="shared" si="30"/>
        <v>36515.93925079192</v>
      </c>
      <c r="E74" s="11">
        <f t="shared" si="31"/>
        <v>36536.06074920808</v>
      </c>
      <c r="F74" s="24">
        <f t="shared" si="32"/>
        <v>20.121498416163377</v>
      </c>
      <c r="G74" s="23">
        <v>32874</v>
      </c>
      <c r="H74" s="23">
        <v>38352</v>
      </c>
      <c r="I74" s="26">
        <f t="shared" si="33"/>
        <v>9.977915755594296</v>
      </c>
      <c r="J74" s="26">
        <f t="shared" si="34"/>
        <v>4.975176029566899</v>
      </c>
      <c r="K74" s="14">
        <v>0</v>
      </c>
      <c r="L74" s="14">
        <v>0</v>
      </c>
      <c r="M74" s="14">
        <v>0</v>
      </c>
      <c r="N74" s="28">
        <v>95</v>
      </c>
      <c r="O74" s="28">
        <v>95</v>
      </c>
      <c r="P74" s="28">
        <v>0.409</v>
      </c>
      <c r="Q74" s="28" t="s">
        <v>33</v>
      </c>
      <c r="R74" s="16">
        <f t="shared" si="35"/>
        <v>0</v>
      </c>
      <c r="S74" s="16">
        <f t="shared" si="36"/>
        <v>0</v>
      </c>
      <c r="T74" s="16">
        <f t="shared" si="37"/>
        <v>0</v>
      </c>
      <c r="U74" s="16">
        <f t="shared" si="38"/>
        <v>0</v>
      </c>
      <c r="V74" s="16">
        <f t="shared" si="39"/>
        <v>0</v>
      </c>
      <c r="W74" s="16">
        <f t="shared" si="40"/>
        <v>0</v>
      </c>
      <c r="X74" s="16">
        <f t="shared" si="41"/>
        <v>0</v>
      </c>
      <c r="Y74" s="16">
        <f t="shared" si="42"/>
        <v>0</v>
      </c>
      <c r="Z74" s="104">
        <f t="shared" si="43"/>
        <v>0</v>
      </c>
      <c r="AA74" s="202">
        <f t="shared" si="44"/>
        <v>0</v>
      </c>
      <c r="AB74" s="202"/>
    </row>
    <row r="75" spans="1:28" s="20" customFormat="1" ht="12.75">
      <c r="A75" s="21">
        <v>2050</v>
      </c>
      <c r="B75" s="33" t="s">
        <v>372</v>
      </c>
      <c r="C75" s="23">
        <v>36161</v>
      </c>
      <c r="D75" s="11">
        <f t="shared" si="30"/>
        <v>36152.87849678485</v>
      </c>
      <c r="E75" s="11">
        <f t="shared" si="31"/>
        <v>36169.12150321515</v>
      </c>
      <c r="F75" s="24">
        <f t="shared" si="32"/>
        <v>16.243006430304376</v>
      </c>
      <c r="G75" s="23">
        <v>32874</v>
      </c>
      <c r="H75" s="23">
        <v>38352</v>
      </c>
      <c r="I75" s="26">
        <f t="shared" si="33"/>
        <v>8.983228758314652</v>
      </c>
      <c r="J75" s="26">
        <f t="shared" si="34"/>
        <v>5.980489032287254</v>
      </c>
      <c r="K75" s="14">
        <v>0</v>
      </c>
      <c r="L75" s="14">
        <v>0</v>
      </c>
      <c r="M75" s="14">
        <v>0</v>
      </c>
      <c r="N75" s="28">
        <v>68</v>
      </c>
      <c r="O75" s="28">
        <v>68</v>
      </c>
      <c r="P75" s="28">
        <v>0.266</v>
      </c>
      <c r="Q75" s="28" t="s">
        <v>33</v>
      </c>
      <c r="R75" s="16">
        <f t="shared" si="35"/>
        <v>0</v>
      </c>
      <c r="S75" s="16">
        <f t="shared" si="36"/>
        <v>0</v>
      </c>
      <c r="T75" s="16">
        <f t="shared" si="37"/>
        <v>0</v>
      </c>
      <c r="U75" s="16">
        <f t="shared" si="38"/>
        <v>0</v>
      </c>
      <c r="V75" s="16">
        <f t="shared" si="39"/>
        <v>0</v>
      </c>
      <c r="W75" s="16">
        <f t="shared" si="40"/>
        <v>0</v>
      </c>
      <c r="X75" s="16">
        <f t="shared" si="41"/>
        <v>0</v>
      </c>
      <c r="Y75" s="16">
        <f t="shared" si="42"/>
        <v>0</v>
      </c>
      <c r="Z75" s="104">
        <f t="shared" si="43"/>
        <v>0</v>
      </c>
      <c r="AA75" s="202">
        <f t="shared" si="44"/>
        <v>0</v>
      </c>
      <c r="AB75" s="202"/>
    </row>
    <row r="76" spans="1:28" s="20" customFormat="1" ht="12.75">
      <c r="A76" s="21">
        <v>2051</v>
      </c>
      <c r="B76" s="33" t="s">
        <v>373</v>
      </c>
      <c r="C76" s="23">
        <v>36586</v>
      </c>
      <c r="D76" s="11">
        <f t="shared" si="30"/>
        <v>36580.88964961702</v>
      </c>
      <c r="E76" s="11">
        <f t="shared" si="31"/>
        <v>36591.11035038298</v>
      </c>
      <c r="F76" s="12">
        <f t="shared" si="32"/>
        <v>10.220700765959918</v>
      </c>
      <c r="G76" s="23">
        <v>32874</v>
      </c>
      <c r="H76" s="23">
        <v>38352</v>
      </c>
      <c r="I76" s="26">
        <f t="shared" si="33"/>
        <v>10.15586205374526</v>
      </c>
      <c r="J76" s="26">
        <f t="shared" si="34"/>
        <v>4.824355204430192</v>
      </c>
      <c r="K76" s="14">
        <v>0</v>
      </c>
      <c r="L76" s="14">
        <v>0</v>
      </c>
      <c r="M76" s="14">
        <v>0</v>
      </c>
      <c r="N76" s="28">
        <v>88</v>
      </c>
      <c r="O76" s="28">
        <v>88</v>
      </c>
      <c r="P76" s="28">
        <v>0.105</v>
      </c>
      <c r="Q76" s="28" t="s">
        <v>33</v>
      </c>
      <c r="R76" s="16">
        <f t="shared" si="35"/>
        <v>0</v>
      </c>
      <c r="S76" s="16">
        <f t="shared" si="36"/>
        <v>0</v>
      </c>
      <c r="T76" s="16">
        <f t="shared" si="37"/>
        <v>0</v>
      </c>
      <c r="U76" s="16">
        <f t="shared" si="38"/>
        <v>0</v>
      </c>
      <c r="V76" s="16">
        <f t="shared" si="39"/>
        <v>0</v>
      </c>
      <c r="W76" s="16">
        <f t="shared" si="40"/>
        <v>0</v>
      </c>
      <c r="X76" s="16">
        <f t="shared" si="41"/>
        <v>0</v>
      </c>
      <c r="Y76" s="16">
        <f t="shared" si="42"/>
        <v>0</v>
      </c>
      <c r="Z76" s="104">
        <f t="shared" si="43"/>
        <v>0</v>
      </c>
      <c r="AA76" s="202">
        <f t="shared" si="44"/>
        <v>0</v>
      </c>
      <c r="AB76" s="202"/>
    </row>
    <row r="77" spans="1:28" s="20" customFormat="1" ht="12.75">
      <c r="A77" s="21">
        <v>2052</v>
      </c>
      <c r="B77" s="33" t="s">
        <v>373</v>
      </c>
      <c r="C77" s="23">
        <v>36519</v>
      </c>
      <c r="D77" s="11">
        <f t="shared" si="30"/>
        <v>36514.267833509744</v>
      </c>
      <c r="E77" s="11">
        <f t="shared" si="31"/>
        <v>36523.732166490256</v>
      </c>
      <c r="F77" s="24">
        <f t="shared" si="32"/>
        <v>9.464332980511244</v>
      </c>
      <c r="G77" s="23">
        <v>32874</v>
      </c>
      <c r="H77" s="23">
        <v>38352</v>
      </c>
      <c r="I77" s="26">
        <f t="shared" si="33"/>
        <v>9.973336530163683</v>
      </c>
      <c r="J77" s="26">
        <f t="shared" si="34"/>
        <v>5.008952968519847</v>
      </c>
      <c r="K77" s="14">
        <v>0</v>
      </c>
      <c r="L77" s="14">
        <v>0</v>
      </c>
      <c r="M77" s="14">
        <v>0</v>
      </c>
      <c r="N77" s="28">
        <v>88</v>
      </c>
      <c r="O77" s="28">
        <v>88</v>
      </c>
      <c r="P77" s="28">
        <v>0.09</v>
      </c>
      <c r="Q77" s="28" t="s">
        <v>33</v>
      </c>
      <c r="R77" s="16">
        <f t="shared" si="35"/>
        <v>0</v>
      </c>
      <c r="S77" s="16">
        <f t="shared" si="36"/>
        <v>0</v>
      </c>
      <c r="T77" s="16">
        <f t="shared" si="37"/>
        <v>0</v>
      </c>
      <c r="U77" s="16">
        <f t="shared" si="38"/>
        <v>0</v>
      </c>
      <c r="V77" s="16">
        <f t="shared" si="39"/>
        <v>0</v>
      </c>
      <c r="W77" s="16">
        <f t="shared" si="40"/>
        <v>0</v>
      </c>
      <c r="X77" s="16">
        <f t="shared" si="41"/>
        <v>0</v>
      </c>
      <c r="Y77" s="16">
        <f t="shared" si="42"/>
        <v>0</v>
      </c>
      <c r="Z77" s="104">
        <f t="shared" si="43"/>
        <v>0</v>
      </c>
      <c r="AA77" s="202">
        <f t="shared" si="44"/>
        <v>0</v>
      </c>
      <c r="AB77" s="202"/>
    </row>
    <row r="78" spans="1:28" s="20" customFormat="1" ht="12.75">
      <c r="A78" s="21">
        <v>2053</v>
      </c>
      <c r="B78" s="33" t="s">
        <v>374</v>
      </c>
      <c r="C78" s="23">
        <v>35514</v>
      </c>
      <c r="D78" s="11">
        <f t="shared" si="30"/>
        <v>35497.914225259774</v>
      </c>
      <c r="E78" s="11">
        <f t="shared" si="31"/>
        <v>35530.085774740226</v>
      </c>
      <c r="F78" s="24">
        <f t="shared" si="32"/>
        <v>32.171549480452086</v>
      </c>
      <c r="G78" s="23">
        <v>32874</v>
      </c>
      <c r="H78" s="23">
        <v>38352</v>
      </c>
      <c r="I78" s="26">
        <f t="shared" si="33"/>
        <v>7.1888060966021206</v>
      </c>
      <c r="J78" s="26">
        <f t="shared" si="34"/>
        <v>7.731271850026778</v>
      </c>
      <c r="K78" s="14">
        <v>0</v>
      </c>
      <c r="L78" s="14">
        <v>0</v>
      </c>
      <c r="M78" s="14">
        <v>0</v>
      </c>
      <c r="N78" s="28">
        <v>428</v>
      </c>
      <c r="O78" s="28">
        <v>428</v>
      </c>
      <c r="P78" s="28">
        <v>1.052</v>
      </c>
      <c r="Q78" s="28" t="s">
        <v>33</v>
      </c>
      <c r="R78" s="16">
        <f t="shared" si="35"/>
        <v>0</v>
      </c>
      <c r="S78" s="16">
        <f t="shared" si="36"/>
        <v>0</v>
      </c>
      <c r="T78" s="16">
        <f t="shared" si="37"/>
        <v>0</v>
      </c>
      <c r="U78" s="16">
        <f t="shared" si="38"/>
        <v>0</v>
      </c>
      <c r="V78" s="16">
        <f t="shared" si="39"/>
        <v>0</v>
      </c>
      <c r="W78" s="16">
        <f t="shared" si="40"/>
        <v>0</v>
      </c>
      <c r="X78" s="16">
        <f t="shared" si="41"/>
        <v>0</v>
      </c>
      <c r="Y78" s="16">
        <f t="shared" si="42"/>
        <v>0</v>
      </c>
      <c r="Z78" s="104">
        <f t="shared" si="43"/>
        <v>0</v>
      </c>
      <c r="AA78" s="202">
        <f t="shared" si="44"/>
        <v>0</v>
      </c>
      <c r="AB78" s="202"/>
    </row>
    <row r="79" spans="1:28" s="20" customFormat="1" ht="12.75">
      <c r="A79" s="21">
        <v>2054</v>
      </c>
      <c r="B79" s="33" t="s">
        <v>375</v>
      </c>
      <c r="C79" s="23">
        <v>35796</v>
      </c>
      <c r="D79" s="11">
        <f t="shared" si="30"/>
        <v>35780.415096927594</v>
      </c>
      <c r="E79" s="11">
        <f t="shared" si="31"/>
        <v>35811.584903072406</v>
      </c>
      <c r="F79" s="12">
        <f t="shared" si="32"/>
        <v>31.169806144811446</v>
      </c>
      <c r="G79" s="23">
        <v>32874</v>
      </c>
      <c r="H79" s="23">
        <v>38352</v>
      </c>
      <c r="I79" s="26">
        <f t="shared" si="33"/>
        <v>7.962781087472861</v>
      </c>
      <c r="J79" s="26">
        <f t="shared" si="34"/>
        <v>6.960041361445464</v>
      </c>
      <c r="K79" s="14">
        <v>0</v>
      </c>
      <c r="L79" s="14">
        <v>0</v>
      </c>
      <c r="M79" s="14">
        <v>0</v>
      </c>
      <c r="N79" s="28">
        <v>202</v>
      </c>
      <c r="O79" s="28">
        <v>202</v>
      </c>
      <c r="P79" s="28">
        <v>0.987</v>
      </c>
      <c r="Q79" s="28" t="s">
        <v>33</v>
      </c>
      <c r="R79" s="16">
        <f t="shared" si="35"/>
        <v>0</v>
      </c>
      <c r="S79" s="16">
        <f t="shared" si="36"/>
        <v>0</v>
      </c>
      <c r="T79" s="16">
        <f t="shared" si="37"/>
        <v>0</v>
      </c>
      <c r="U79" s="16">
        <f t="shared" si="38"/>
        <v>0</v>
      </c>
      <c r="V79" s="16">
        <f t="shared" si="39"/>
        <v>0</v>
      </c>
      <c r="W79" s="16">
        <f t="shared" si="40"/>
        <v>0</v>
      </c>
      <c r="X79" s="16">
        <f t="shared" si="41"/>
        <v>0</v>
      </c>
      <c r="Y79" s="16">
        <f t="shared" si="42"/>
        <v>0</v>
      </c>
      <c r="Z79" s="104">
        <f t="shared" si="43"/>
        <v>0</v>
      </c>
      <c r="AA79" s="202">
        <f t="shared" si="44"/>
        <v>0</v>
      </c>
      <c r="AB79" s="202"/>
    </row>
    <row r="80" spans="1:28" s="20" customFormat="1" ht="12.75">
      <c r="A80" s="21">
        <v>2055</v>
      </c>
      <c r="B80" s="33" t="s">
        <v>375</v>
      </c>
      <c r="C80" s="23">
        <v>35796</v>
      </c>
      <c r="D80" s="11">
        <f t="shared" si="30"/>
        <v>35792.265342613224</v>
      </c>
      <c r="E80" s="11">
        <f t="shared" si="31"/>
        <v>35799.734657386776</v>
      </c>
      <c r="F80" s="24">
        <f t="shared" si="32"/>
        <v>7.469314773552469</v>
      </c>
      <c r="G80" s="23">
        <v>32874</v>
      </c>
      <c r="H80" s="23">
        <v>38352</v>
      </c>
      <c r="I80" s="26">
        <f t="shared" si="33"/>
        <v>7.995247514008832</v>
      </c>
      <c r="J80" s="26">
        <f t="shared" si="34"/>
        <v>6.992507787981435</v>
      </c>
      <c r="K80" s="14">
        <v>0</v>
      </c>
      <c r="L80" s="14">
        <v>0</v>
      </c>
      <c r="M80" s="14">
        <v>0</v>
      </c>
      <c r="N80" s="28">
        <v>208</v>
      </c>
      <c r="O80" s="28">
        <v>208</v>
      </c>
      <c r="P80" s="28">
        <v>0.056</v>
      </c>
      <c r="Q80" s="28" t="s">
        <v>33</v>
      </c>
      <c r="R80" s="16">
        <f t="shared" si="35"/>
        <v>0</v>
      </c>
      <c r="S80" s="16">
        <f t="shared" si="36"/>
        <v>0</v>
      </c>
      <c r="T80" s="16">
        <f t="shared" si="37"/>
        <v>0</v>
      </c>
      <c r="U80" s="16">
        <f t="shared" si="38"/>
        <v>0</v>
      </c>
      <c r="V80" s="16">
        <f t="shared" si="39"/>
        <v>0</v>
      </c>
      <c r="W80" s="16">
        <f t="shared" si="40"/>
        <v>0</v>
      </c>
      <c r="X80" s="16">
        <f t="shared" si="41"/>
        <v>0</v>
      </c>
      <c r="Y80" s="16">
        <f t="shared" si="42"/>
        <v>0</v>
      </c>
      <c r="Z80" s="104">
        <f t="shared" si="43"/>
        <v>0</v>
      </c>
      <c r="AA80" s="202">
        <f t="shared" si="44"/>
        <v>0</v>
      </c>
      <c r="AB80" s="202"/>
    </row>
    <row r="81" spans="1:28" s="20" customFormat="1" ht="12.75">
      <c r="A81" s="21">
        <v>2056</v>
      </c>
      <c r="B81" s="33" t="s">
        <v>376</v>
      </c>
      <c r="C81" s="23">
        <v>36526</v>
      </c>
      <c r="D81" s="11">
        <f t="shared" si="30"/>
        <v>36507.381678870785</v>
      </c>
      <c r="E81" s="11">
        <f t="shared" si="31"/>
        <v>36544.618321129215</v>
      </c>
      <c r="F81" s="24">
        <f t="shared" si="32"/>
        <v>37.23664225843095</v>
      </c>
      <c r="G81" s="23">
        <v>32874</v>
      </c>
      <c r="H81" s="23">
        <v>38352</v>
      </c>
      <c r="I81" s="26">
        <f t="shared" si="33"/>
        <v>9.954470353070642</v>
      </c>
      <c r="J81" s="26">
        <f t="shared" si="34"/>
        <v>4.951730627043245</v>
      </c>
      <c r="K81" s="14">
        <v>0</v>
      </c>
      <c r="L81" s="14">
        <v>0</v>
      </c>
      <c r="M81" s="14">
        <v>0</v>
      </c>
      <c r="N81" s="28">
        <v>128</v>
      </c>
      <c r="O81" s="28">
        <v>128</v>
      </c>
      <c r="P81" s="28">
        <v>1.413</v>
      </c>
      <c r="Q81" s="28" t="s">
        <v>33</v>
      </c>
      <c r="R81" s="16">
        <f t="shared" si="35"/>
        <v>0</v>
      </c>
      <c r="S81" s="16">
        <f t="shared" si="36"/>
        <v>0</v>
      </c>
      <c r="T81" s="16">
        <f t="shared" si="37"/>
        <v>0</v>
      </c>
      <c r="U81" s="16">
        <f t="shared" si="38"/>
        <v>0</v>
      </c>
      <c r="V81" s="16">
        <f t="shared" si="39"/>
        <v>0</v>
      </c>
      <c r="W81" s="16">
        <f t="shared" si="40"/>
        <v>0</v>
      </c>
      <c r="X81" s="16">
        <f t="shared" si="41"/>
        <v>0</v>
      </c>
      <c r="Y81" s="16">
        <f t="shared" si="42"/>
        <v>0</v>
      </c>
      <c r="Z81" s="104">
        <f t="shared" si="43"/>
        <v>0</v>
      </c>
      <c r="AA81" s="202">
        <f t="shared" si="44"/>
        <v>0</v>
      </c>
      <c r="AB81" s="202"/>
    </row>
    <row r="82" spans="1:28" s="20" customFormat="1" ht="12.75">
      <c r="A82" s="21">
        <v>2057</v>
      </c>
      <c r="B82" s="34" t="s">
        <v>377</v>
      </c>
      <c r="C82" s="23">
        <v>35796</v>
      </c>
      <c r="D82" s="11">
        <f t="shared" si="30"/>
        <v>35782.536433288275</v>
      </c>
      <c r="E82" s="11">
        <f t="shared" si="31"/>
        <v>35809.463566711725</v>
      </c>
      <c r="F82" s="12">
        <f t="shared" si="32"/>
        <v>26.92713342345087</v>
      </c>
      <c r="G82" s="23">
        <v>32874</v>
      </c>
      <c r="H82" s="23">
        <v>38352</v>
      </c>
      <c r="I82" s="26">
        <f t="shared" si="33"/>
        <v>7.968592967913081</v>
      </c>
      <c r="J82" s="26">
        <f t="shared" si="34"/>
        <v>6.965853241885684</v>
      </c>
      <c r="K82" s="14">
        <v>0</v>
      </c>
      <c r="L82" s="14">
        <v>0</v>
      </c>
      <c r="M82" s="14">
        <v>0</v>
      </c>
      <c r="N82" s="28">
        <v>145</v>
      </c>
      <c r="O82" s="28">
        <v>145</v>
      </c>
      <c r="P82" s="28">
        <v>0.735</v>
      </c>
      <c r="Q82" s="28" t="s">
        <v>33</v>
      </c>
      <c r="R82" s="16">
        <f t="shared" si="35"/>
        <v>0</v>
      </c>
      <c r="S82" s="16">
        <f t="shared" si="36"/>
        <v>0</v>
      </c>
      <c r="T82" s="16">
        <f t="shared" si="37"/>
        <v>0</v>
      </c>
      <c r="U82" s="16">
        <f t="shared" si="38"/>
        <v>0</v>
      </c>
      <c r="V82" s="16">
        <f t="shared" si="39"/>
        <v>0</v>
      </c>
      <c r="W82" s="16">
        <f t="shared" si="40"/>
        <v>0</v>
      </c>
      <c r="X82" s="16">
        <f t="shared" si="41"/>
        <v>0</v>
      </c>
      <c r="Y82" s="16">
        <f t="shared" si="42"/>
        <v>0</v>
      </c>
      <c r="Z82" s="104">
        <f t="shared" si="43"/>
        <v>0</v>
      </c>
      <c r="AA82" s="202">
        <f t="shared" si="44"/>
        <v>0</v>
      </c>
      <c r="AB82" s="202"/>
    </row>
    <row r="83" spans="1:28" s="20" customFormat="1" ht="12.75">
      <c r="A83" s="21">
        <v>2058</v>
      </c>
      <c r="B83" s="34" t="s">
        <v>378</v>
      </c>
      <c r="C83" s="23">
        <v>36526</v>
      </c>
      <c r="D83" s="11">
        <f t="shared" si="30"/>
        <v>36517.22127895572</v>
      </c>
      <c r="E83" s="11">
        <f t="shared" si="31"/>
        <v>36534.77872104428</v>
      </c>
      <c r="F83" s="24">
        <f t="shared" si="32"/>
        <v>17.557442088553216</v>
      </c>
      <c r="G83" s="23">
        <v>32874</v>
      </c>
      <c r="H83" s="23">
        <v>38352</v>
      </c>
      <c r="I83" s="26">
        <f t="shared" si="33"/>
        <v>9.98142816152253</v>
      </c>
      <c r="J83" s="26">
        <f t="shared" si="34"/>
        <v>4.978688435495132</v>
      </c>
      <c r="K83" s="14">
        <v>0</v>
      </c>
      <c r="L83" s="14">
        <v>0</v>
      </c>
      <c r="M83" s="14">
        <v>0</v>
      </c>
      <c r="N83" s="28">
        <v>2854</v>
      </c>
      <c r="O83" s="28">
        <v>2854</v>
      </c>
      <c r="P83" s="28">
        <v>0.311</v>
      </c>
      <c r="Q83" s="28" t="s">
        <v>33</v>
      </c>
      <c r="R83" s="16">
        <f t="shared" si="35"/>
        <v>0</v>
      </c>
      <c r="S83" s="16">
        <f t="shared" si="36"/>
        <v>0</v>
      </c>
      <c r="T83" s="16">
        <f t="shared" si="37"/>
        <v>0</v>
      </c>
      <c r="U83" s="16">
        <f t="shared" si="38"/>
        <v>0</v>
      </c>
      <c r="V83" s="16">
        <f t="shared" si="39"/>
        <v>0</v>
      </c>
      <c r="W83" s="16">
        <f t="shared" si="40"/>
        <v>0</v>
      </c>
      <c r="X83" s="16">
        <f t="shared" si="41"/>
        <v>0</v>
      </c>
      <c r="Y83" s="16">
        <f t="shared" si="42"/>
        <v>0</v>
      </c>
      <c r="Z83" s="104">
        <f t="shared" si="43"/>
        <v>0</v>
      </c>
      <c r="AA83" s="202">
        <f t="shared" si="44"/>
        <v>0</v>
      </c>
      <c r="AB83" s="202"/>
    </row>
    <row r="84" spans="1:28" s="20" customFormat="1" ht="12.75">
      <c r="A84" s="21">
        <v>2059</v>
      </c>
      <c r="B84" s="34" t="s">
        <v>379</v>
      </c>
      <c r="C84" s="23">
        <v>35058</v>
      </c>
      <c r="D84" s="11">
        <f t="shared" si="30"/>
        <v>35049.193221993526</v>
      </c>
      <c r="E84" s="11">
        <f t="shared" si="31"/>
        <v>35066.806778006474</v>
      </c>
      <c r="F84" s="24">
        <f t="shared" si="32"/>
        <v>17.61355601294781</v>
      </c>
      <c r="G84" s="23">
        <v>32874</v>
      </c>
      <c r="H84" s="23">
        <v>38352</v>
      </c>
      <c r="I84" s="26">
        <f t="shared" si="33"/>
        <v>5.95943348491377</v>
      </c>
      <c r="J84" s="26">
        <f t="shared" si="34"/>
        <v>9.00052937532473</v>
      </c>
      <c r="K84" s="14">
        <v>0</v>
      </c>
      <c r="L84" s="14">
        <v>0</v>
      </c>
      <c r="M84" s="14">
        <v>0</v>
      </c>
      <c r="N84" s="28">
        <v>670</v>
      </c>
      <c r="O84" s="28">
        <v>670</v>
      </c>
      <c r="P84" s="28">
        <v>0.313</v>
      </c>
      <c r="Q84" s="28" t="s">
        <v>33</v>
      </c>
      <c r="R84" s="16">
        <f t="shared" si="35"/>
        <v>0</v>
      </c>
      <c r="S84" s="16">
        <f t="shared" si="36"/>
        <v>0</v>
      </c>
      <c r="T84" s="16">
        <f t="shared" si="37"/>
        <v>0</v>
      </c>
      <c r="U84" s="16">
        <f t="shared" si="38"/>
        <v>0</v>
      </c>
      <c r="V84" s="16">
        <f t="shared" si="39"/>
        <v>0</v>
      </c>
      <c r="W84" s="16">
        <f t="shared" si="40"/>
        <v>0</v>
      </c>
      <c r="X84" s="16">
        <f t="shared" si="41"/>
        <v>0</v>
      </c>
      <c r="Y84" s="16">
        <f t="shared" si="42"/>
        <v>0</v>
      </c>
      <c r="Z84" s="104">
        <f t="shared" si="43"/>
        <v>0</v>
      </c>
      <c r="AA84" s="202">
        <f t="shared" si="44"/>
        <v>0</v>
      </c>
      <c r="AB84" s="202"/>
    </row>
    <row r="85" spans="1:28" s="20" customFormat="1" ht="13.5" thickBot="1">
      <c r="A85" s="35">
        <v>2060</v>
      </c>
      <c r="B85" s="36" t="s">
        <v>380</v>
      </c>
      <c r="C85" s="37">
        <v>35941</v>
      </c>
      <c r="D85" s="38">
        <f t="shared" si="30"/>
        <v>35927.664403417904</v>
      </c>
      <c r="E85" s="38">
        <f t="shared" si="31"/>
        <v>35954.335596582096</v>
      </c>
      <c r="F85" s="39">
        <f t="shared" si="32"/>
        <v>26.67119316419121</v>
      </c>
      <c r="G85" s="37">
        <v>32874</v>
      </c>
      <c r="H85" s="37">
        <v>38352</v>
      </c>
      <c r="I85" s="40">
        <f t="shared" si="33"/>
        <v>8.36620384498056</v>
      </c>
      <c r="J85" s="40">
        <f t="shared" si="34"/>
        <v>6.568943571007957</v>
      </c>
      <c r="K85" s="41">
        <v>0</v>
      </c>
      <c r="L85" s="41">
        <v>0</v>
      </c>
      <c r="M85" s="41">
        <v>0</v>
      </c>
      <c r="N85" s="42">
        <v>99</v>
      </c>
      <c r="O85" s="42">
        <v>99</v>
      </c>
      <c r="P85" s="42">
        <v>0.721</v>
      </c>
      <c r="Q85" s="42" t="s">
        <v>33</v>
      </c>
      <c r="R85" s="43">
        <f t="shared" si="35"/>
        <v>0</v>
      </c>
      <c r="S85" s="43">
        <f t="shared" si="36"/>
        <v>0</v>
      </c>
      <c r="T85" s="43">
        <f t="shared" si="37"/>
        <v>0</v>
      </c>
      <c r="U85" s="43">
        <f t="shared" si="38"/>
        <v>0</v>
      </c>
      <c r="V85" s="43">
        <f t="shared" si="39"/>
        <v>0</v>
      </c>
      <c r="W85" s="43">
        <f t="shared" si="40"/>
        <v>0</v>
      </c>
      <c r="X85" s="43">
        <f t="shared" si="41"/>
        <v>0</v>
      </c>
      <c r="Y85" s="43">
        <f t="shared" si="42"/>
        <v>0</v>
      </c>
      <c r="Z85" s="200">
        <f t="shared" si="43"/>
        <v>0</v>
      </c>
      <c r="AA85" s="344">
        <f t="shared" si="44"/>
        <v>0</v>
      </c>
      <c r="AB85" s="344"/>
    </row>
    <row r="86" spans="1:28" s="47" customFormat="1" ht="16.5" thickTop="1">
      <c r="A86" s="65">
        <f>COUNT(A6:A85)</f>
        <v>80</v>
      </c>
      <c r="B86" s="66" t="s">
        <v>100</v>
      </c>
      <c r="C86" s="67"/>
      <c r="D86" s="67"/>
      <c r="E86" s="67"/>
      <c r="F86" s="67"/>
      <c r="G86" s="67"/>
      <c r="H86" s="67"/>
      <c r="I86" s="67"/>
      <c r="J86" s="67"/>
      <c r="K86" s="68"/>
      <c r="L86" s="68"/>
      <c r="M86" s="145" t="s">
        <v>101</v>
      </c>
      <c r="N86" s="146">
        <f>SUM(N6:N85)</f>
        <v>14328</v>
      </c>
      <c r="O86" s="147">
        <f>SUM(O6:O85)</f>
        <v>13926</v>
      </c>
      <c r="P86" s="148">
        <f>SUM(P6:P85)</f>
        <v>68.81299999999999</v>
      </c>
      <c r="Q86" s="149" t="s">
        <v>29</v>
      </c>
      <c r="R86" s="150">
        <f>SUM(R6:R85)</f>
        <v>1.4237258269222866</v>
      </c>
      <c r="S86" s="151"/>
      <c r="T86" s="152"/>
      <c r="U86" s="153"/>
      <c r="V86" s="154"/>
      <c r="W86" s="155" t="s">
        <v>102</v>
      </c>
      <c r="X86" s="156">
        <f>(R86*10^6)/(O86*365*$P$86)</f>
        <v>0.004070395562200124</v>
      </c>
      <c r="Y86" s="157"/>
      <c r="Z86" s="154"/>
      <c r="AA86" s="194">
        <f>AVERAGE(AA6:AA85)</f>
        <v>-0.025311371832437222</v>
      </c>
      <c r="AB86" s="154"/>
    </row>
    <row r="87" spans="1:28" s="20" customFormat="1" ht="15.75">
      <c r="A87" s="72"/>
      <c r="B87" s="41"/>
      <c r="C87" s="48"/>
      <c r="D87" s="48"/>
      <c r="E87" s="48"/>
      <c r="F87" s="48"/>
      <c r="G87" s="48"/>
      <c r="H87" s="48"/>
      <c r="I87" s="48"/>
      <c r="J87" s="48"/>
      <c r="K87" s="49"/>
      <c r="L87" s="49"/>
      <c r="M87" s="133"/>
      <c r="N87" s="134"/>
      <c r="O87" s="135"/>
      <c r="P87" s="136"/>
      <c r="Q87" s="137" t="s">
        <v>30</v>
      </c>
      <c r="R87" s="134"/>
      <c r="S87" s="138"/>
      <c r="T87" s="139"/>
      <c r="U87" s="140"/>
      <c r="V87" s="141"/>
      <c r="W87" s="142"/>
      <c r="X87" s="143"/>
      <c r="Y87" s="144"/>
      <c r="Z87" s="141"/>
      <c r="AA87" s="140">
        <f>STDEV(AA6:AA85)</f>
        <v>2.2699570731291323</v>
      </c>
      <c r="AB87" s="141"/>
    </row>
    <row r="88" spans="1:29" s="5" customFormat="1" ht="13.5" thickBot="1">
      <c r="A88" s="73"/>
      <c r="B88" s="74"/>
      <c r="C88" s="75"/>
      <c r="D88" s="75"/>
      <c r="E88" s="75"/>
      <c r="F88" s="75"/>
      <c r="G88" s="75"/>
      <c r="H88" s="75"/>
      <c r="I88" s="75"/>
      <c r="J88" s="75"/>
      <c r="K88" s="76"/>
      <c r="L88" s="76"/>
      <c r="M88" s="158"/>
      <c r="N88" s="159"/>
      <c r="O88" s="160"/>
      <c r="P88" s="161"/>
      <c r="Q88" s="162" t="s">
        <v>31</v>
      </c>
      <c r="R88" s="163"/>
      <c r="S88" s="164"/>
      <c r="T88" s="165">
        <f>SUM(T6:T85)</f>
        <v>2.409563703236266</v>
      </c>
      <c r="U88" s="162"/>
      <c r="V88" s="166"/>
      <c r="W88" s="167"/>
      <c r="X88" s="168"/>
      <c r="Y88" s="169"/>
      <c r="Z88" s="166">
        <f>(T88*10^6)/(N86*365*$P$86)</f>
        <v>0.006695599731579129</v>
      </c>
      <c r="AA88" s="170">
        <f>AA86-1.987*AA87/SQRT(A86)</f>
        <v>-0.5295899480757673</v>
      </c>
      <c r="AB88" s="166">
        <f>AA86+1.987*AA87/SQRT(A86)</f>
        <v>0.47896720441089286</v>
      </c>
      <c r="AC88" s="53"/>
    </row>
    <row r="89" spans="1:28" s="181" customFormat="1" ht="30" customHeight="1" thickBot="1" thickTop="1">
      <c r="A89" s="180" t="s">
        <v>103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38" s="183" customFormat="1" ht="65.25" thickBot="1" thickTop="1">
      <c r="A90" s="205" t="s">
        <v>1</v>
      </c>
      <c r="B90" s="211" t="s">
        <v>2</v>
      </c>
      <c r="C90" s="206" t="s">
        <v>3</v>
      </c>
      <c r="D90" s="206" t="s">
        <v>4</v>
      </c>
      <c r="E90" s="206" t="s">
        <v>5</v>
      </c>
      <c r="F90" s="206" t="s">
        <v>6</v>
      </c>
      <c r="G90" s="206" t="s">
        <v>7</v>
      </c>
      <c r="H90" s="206" t="s">
        <v>8</v>
      </c>
      <c r="I90" s="206" t="s">
        <v>9</v>
      </c>
      <c r="J90" s="206" t="s">
        <v>10</v>
      </c>
      <c r="K90" s="206" t="s">
        <v>11</v>
      </c>
      <c r="L90" s="206" t="s">
        <v>12</v>
      </c>
      <c r="M90" s="206" t="s">
        <v>13</v>
      </c>
      <c r="N90" s="206" t="s">
        <v>14</v>
      </c>
      <c r="O90" s="206" t="s">
        <v>310</v>
      </c>
      <c r="P90" s="206" t="s">
        <v>15</v>
      </c>
      <c r="Q90" s="206" t="s">
        <v>16</v>
      </c>
      <c r="R90" s="206" t="s">
        <v>17</v>
      </c>
      <c r="S90" s="206" t="s">
        <v>18</v>
      </c>
      <c r="T90" s="206" t="s">
        <v>19</v>
      </c>
      <c r="U90" s="206" t="s">
        <v>20</v>
      </c>
      <c r="V90" s="206" t="s">
        <v>21</v>
      </c>
      <c r="W90" s="206" t="s">
        <v>22</v>
      </c>
      <c r="X90" s="206" t="s">
        <v>23</v>
      </c>
      <c r="Y90" s="206" t="s">
        <v>24</v>
      </c>
      <c r="Z90" s="207" t="s">
        <v>25</v>
      </c>
      <c r="AA90" s="205" t="s">
        <v>26</v>
      </c>
      <c r="AB90" s="207" t="s">
        <v>27</v>
      </c>
      <c r="AC90" s="182" t="s">
        <v>28</v>
      </c>
      <c r="AD90" s="359" t="s">
        <v>29</v>
      </c>
      <c r="AE90" s="359"/>
      <c r="AF90" s="359"/>
      <c r="AG90" s="359" t="s">
        <v>30</v>
      </c>
      <c r="AH90" s="359"/>
      <c r="AI90" s="359"/>
      <c r="AJ90" s="359" t="s">
        <v>31</v>
      </c>
      <c r="AK90" s="359"/>
      <c r="AL90" s="359"/>
    </row>
    <row r="91" spans="1:36" s="20" customFormat="1" ht="12.75" customHeight="1" thickTop="1">
      <c r="A91" s="55">
        <v>2219</v>
      </c>
      <c r="B91" s="56" t="s">
        <v>104</v>
      </c>
      <c r="C91" s="11">
        <v>36708</v>
      </c>
      <c r="D91" s="11">
        <f aca="true" t="shared" si="45" ref="D91:D122">C91-(SQRT(P91*1000)-P91*1000/4000)*0.5</f>
        <v>36679.14564907131</v>
      </c>
      <c r="E91" s="11">
        <f aca="true" t="shared" si="46" ref="E91:E122">C91+(SQRT(P91*1000)-P91*1000/4000)*0.5</f>
        <v>36736.85435092869</v>
      </c>
      <c r="F91" s="12">
        <f aca="true" t="shared" si="47" ref="F91:F122">E91-D91</f>
        <v>57.70870185738022</v>
      </c>
      <c r="G91" s="11">
        <v>32874</v>
      </c>
      <c r="H91" s="11">
        <v>38352</v>
      </c>
      <c r="I91" s="13">
        <f aca="true" t="shared" si="48" ref="I91:I122">((D91-G91)/365)</f>
        <v>10.425056572798109</v>
      </c>
      <c r="J91" s="13">
        <f aca="true" t="shared" si="49" ref="J91:J122">((H91-E91)/365)</f>
        <v>4.425056572798109</v>
      </c>
      <c r="K91" s="14">
        <v>1</v>
      </c>
      <c r="L91" s="14">
        <v>0</v>
      </c>
      <c r="M91" s="14">
        <v>0</v>
      </c>
      <c r="N91" s="14">
        <v>80</v>
      </c>
      <c r="O91" s="14">
        <f aca="true" t="shared" si="50" ref="O91:O122">N91</f>
        <v>80</v>
      </c>
      <c r="P91" s="14">
        <v>3.43</v>
      </c>
      <c r="Q91" s="14" t="s">
        <v>33</v>
      </c>
      <c r="R91" s="16">
        <f aca="true" t="shared" si="51" ref="R91:R122">K91/I91</f>
        <v>0.09592274085200457</v>
      </c>
      <c r="S91" s="16">
        <f aca="true" t="shared" si="52" ref="S91:S122">L91/(F91/365)</f>
        <v>0</v>
      </c>
      <c r="T91" s="16">
        <f aca="true" t="shared" si="53" ref="T91:T122">M91/J91</f>
        <v>0</v>
      </c>
      <c r="U91" s="16">
        <f aca="true" t="shared" si="54" ref="U91:U122">R91/P91</f>
        <v>0.02796581365947655</v>
      </c>
      <c r="V91" s="16">
        <f aca="true" t="shared" si="55" ref="V91:V122">S91/P91</f>
        <v>0</v>
      </c>
      <c r="W91" s="16">
        <f aca="true" t="shared" si="56" ref="W91:W122">T91/P91</f>
        <v>0</v>
      </c>
      <c r="X91" s="16">
        <f aca="true" t="shared" si="57" ref="X91:X122">(R91*1000000)/(O91*365*P91)</f>
        <v>0.9577333445026216</v>
      </c>
      <c r="Y91" s="16">
        <f aca="true" t="shared" si="58" ref="Y91:Y122">(S91*1000000)/(O91*365*P91)</f>
        <v>0</v>
      </c>
      <c r="Z91" s="17">
        <f aca="true" t="shared" si="59" ref="Z91:Z122">(T91*1000000)/(N91*365*P91)</f>
        <v>0</v>
      </c>
      <c r="AA91" s="18">
        <f aca="true" t="shared" si="60" ref="AA91:AA122">Z91-X91</f>
        <v>-0.9577333445026216</v>
      </c>
      <c r="AB91" s="57"/>
      <c r="AC91" s="19" t="s">
        <v>52</v>
      </c>
      <c r="AD91" s="20">
        <v>3</v>
      </c>
      <c r="AH91" s="20">
        <v>0</v>
      </c>
      <c r="AJ91" s="20">
        <v>5</v>
      </c>
    </row>
    <row r="92" spans="1:36" s="20" customFormat="1" ht="12.75" customHeight="1">
      <c r="A92" s="58">
        <v>2220</v>
      </c>
      <c r="B92" s="59" t="s">
        <v>105</v>
      </c>
      <c r="C92" s="25">
        <v>36708</v>
      </c>
      <c r="D92" s="11">
        <f t="shared" si="45"/>
        <v>36696.772160209366</v>
      </c>
      <c r="E92" s="11">
        <f t="shared" si="46"/>
        <v>36719.227839790634</v>
      </c>
      <c r="F92" s="24">
        <f t="shared" si="47"/>
        <v>22.45567958126776</v>
      </c>
      <c r="G92" s="11">
        <v>32874</v>
      </c>
      <c r="H92" s="11">
        <v>38352</v>
      </c>
      <c r="I92" s="13">
        <f t="shared" si="48"/>
        <v>10.47334838413525</v>
      </c>
      <c r="J92" s="13">
        <f t="shared" si="49"/>
        <v>4.4733483841352495</v>
      </c>
      <c r="K92" s="14">
        <v>1</v>
      </c>
      <c r="L92" s="14">
        <v>0</v>
      </c>
      <c r="M92" s="14">
        <v>0</v>
      </c>
      <c r="N92" s="27">
        <v>175</v>
      </c>
      <c r="O92" s="14">
        <f t="shared" si="50"/>
        <v>175</v>
      </c>
      <c r="P92" s="14">
        <v>0.51</v>
      </c>
      <c r="Q92" s="14" t="s">
        <v>33</v>
      </c>
      <c r="R92" s="16">
        <f t="shared" si="51"/>
        <v>0.09548044840318436</v>
      </c>
      <c r="S92" s="16">
        <f t="shared" si="52"/>
        <v>0</v>
      </c>
      <c r="T92" s="16">
        <f t="shared" si="53"/>
        <v>0</v>
      </c>
      <c r="U92" s="16">
        <f t="shared" si="54"/>
        <v>0.18721656549643992</v>
      </c>
      <c r="V92" s="16">
        <f t="shared" si="55"/>
        <v>0</v>
      </c>
      <c r="W92" s="16">
        <f t="shared" si="56"/>
        <v>0</v>
      </c>
      <c r="X92" s="16">
        <f t="shared" si="57"/>
        <v>2.930983412860116</v>
      </c>
      <c r="Y92" s="16">
        <f t="shared" si="58"/>
        <v>0</v>
      </c>
      <c r="Z92" s="17">
        <f t="shared" si="59"/>
        <v>0</v>
      </c>
      <c r="AA92" s="18">
        <f t="shared" si="60"/>
        <v>-2.930983412860116</v>
      </c>
      <c r="AB92" s="60"/>
      <c r="AC92" s="19" t="s">
        <v>53</v>
      </c>
      <c r="AD92" s="20">
        <v>8</v>
      </c>
      <c r="AH92" s="20">
        <v>0</v>
      </c>
      <c r="AJ92" s="20">
        <v>5</v>
      </c>
    </row>
    <row r="93" spans="1:36" s="20" customFormat="1" ht="12.75" customHeight="1">
      <c r="A93" s="58">
        <v>2221</v>
      </c>
      <c r="B93" s="59" t="s">
        <v>106</v>
      </c>
      <c r="C93" s="25">
        <v>36708</v>
      </c>
      <c r="D93" s="11">
        <f t="shared" si="45"/>
        <v>36693.194816109826</v>
      </c>
      <c r="E93" s="11">
        <f t="shared" si="46"/>
        <v>36722.805183890174</v>
      </c>
      <c r="F93" s="24">
        <f t="shared" si="47"/>
        <v>29.610367780347588</v>
      </c>
      <c r="G93" s="11">
        <v>32874</v>
      </c>
      <c r="H93" s="11">
        <v>38352</v>
      </c>
      <c r="I93" s="13">
        <f t="shared" si="48"/>
        <v>10.463547441396784</v>
      </c>
      <c r="J93" s="13">
        <f t="shared" si="49"/>
        <v>4.463547441396784</v>
      </c>
      <c r="K93" s="14">
        <v>1</v>
      </c>
      <c r="L93" s="14">
        <v>0</v>
      </c>
      <c r="M93" s="14">
        <v>0</v>
      </c>
      <c r="N93" s="27">
        <v>99</v>
      </c>
      <c r="O93" s="14">
        <f t="shared" si="50"/>
        <v>99</v>
      </c>
      <c r="P93" s="14">
        <v>0.89</v>
      </c>
      <c r="Q93" s="14" t="s">
        <v>33</v>
      </c>
      <c r="R93" s="16">
        <f t="shared" si="51"/>
        <v>0.09556988254707138</v>
      </c>
      <c r="S93" s="16">
        <f t="shared" si="52"/>
        <v>0</v>
      </c>
      <c r="T93" s="16">
        <f t="shared" si="53"/>
        <v>0</v>
      </c>
      <c r="U93" s="16">
        <f t="shared" si="54"/>
        <v>0.1073818905023274</v>
      </c>
      <c r="V93" s="16">
        <f t="shared" si="55"/>
        <v>0</v>
      </c>
      <c r="W93" s="16">
        <f t="shared" si="56"/>
        <v>0</v>
      </c>
      <c r="X93" s="16">
        <f t="shared" si="57"/>
        <v>2.9716864674782726</v>
      </c>
      <c r="Y93" s="16">
        <f t="shared" si="58"/>
        <v>0</v>
      </c>
      <c r="Z93" s="17">
        <f t="shared" si="59"/>
        <v>0</v>
      </c>
      <c r="AA93" s="18">
        <f t="shared" si="60"/>
        <v>-2.9716864674782726</v>
      </c>
      <c r="AB93" s="60"/>
      <c r="AC93" s="19" t="s">
        <v>55</v>
      </c>
      <c r="AD93" s="20">
        <v>1</v>
      </c>
      <c r="AH93" s="20">
        <v>0</v>
      </c>
      <c r="AJ93" s="20">
        <v>8</v>
      </c>
    </row>
    <row r="94" spans="1:36" s="20" customFormat="1" ht="12.75" customHeight="1">
      <c r="A94" s="58">
        <v>2222</v>
      </c>
      <c r="B94" s="59" t="s">
        <v>107</v>
      </c>
      <c r="C94" s="25">
        <v>36708</v>
      </c>
      <c r="D94" s="11">
        <f t="shared" si="45"/>
        <v>36685.94404197681</v>
      </c>
      <c r="E94" s="11">
        <f t="shared" si="46"/>
        <v>36730.05595802319</v>
      </c>
      <c r="F94" s="24">
        <f t="shared" si="47"/>
        <v>44.111916046385886</v>
      </c>
      <c r="G94" s="11">
        <v>32874</v>
      </c>
      <c r="H94" s="11">
        <v>38352</v>
      </c>
      <c r="I94" s="13">
        <f t="shared" si="48"/>
        <v>10.443682306785773</v>
      </c>
      <c r="J94" s="13">
        <f t="shared" si="49"/>
        <v>4.443682306785773</v>
      </c>
      <c r="K94" s="14">
        <v>1</v>
      </c>
      <c r="L94" s="14">
        <v>0</v>
      </c>
      <c r="M94" s="14">
        <v>0</v>
      </c>
      <c r="N94" s="27">
        <v>53</v>
      </c>
      <c r="O94" s="14">
        <f t="shared" si="50"/>
        <v>53</v>
      </c>
      <c r="P94" s="14">
        <v>1.99</v>
      </c>
      <c r="Q94" s="14" t="s">
        <v>33</v>
      </c>
      <c r="R94" s="16">
        <f t="shared" si="51"/>
        <v>0.0957516679102974</v>
      </c>
      <c r="S94" s="16">
        <f t="shared" si="52"/>
        <v>0</v>
      </c>
      <c r="T94" s="16">
        <f t="shared" si="53"/>
        <v>0</v>
      </c>
      <c r="U94" s="16">
        <f t="shared" si="54"/>
        <v>0.04811641603532533</v>
      </c>
      <c r="V94" s="16">
        <f t="shared" si="55"/>
        <v>0</v>
      </c>
      <c r="W94" s="16">
        <f t="shared" si="56"/>
        <v>0</v>
      </c>
      <c r="X94" s="16">
        <f t="shared" si="57"/>
        <v>2.487279195416145</v>
      </c>
      <c r="Y94" s="16">
        <f t="shared" si="58"/>
        <v>0</v>
      </c>
      <c r="Z94" s="17">
        <f t="shared" si="59"/>
        <v>0</v>
      </c>
      <c r="AA94" s="18">
        <f t="shared" si="60"/>
        <v>-2.487279195416145</v>
      </c>
      <c r="AB94" s="60"/>
      <c r="AC94" s="19" t="s">
        <v>57</v>
      </c>
      <c r="AD94" s="20">
        <v>0</v>
      </c>
      <c r="AH94" s="20">
        <v>0</v>
      </c>
      <c r="AJ94" s="20">
        <v>0</v>
      </c>
    </row>
    <row r="95" spans="1:36" s="20" customFormat="1" ht="12.75" customHeight="1">
      <c r="A95" s="58">
        <v>2223</v>
      </c>
      <c r="B95" s="59" t="s">
        <v>108</v>
      </c>
      <c r="C95" s="25">
        <v>36708</v>
      </c>
      <c r="D95" s="11">
        <f t="shared" si="45"/>
        <v>36691.480418751045</v>
      </c>
      <c r="E95" s="11">
        <f t="shared" si="46"/>
        <v>36724.519581248955</v>
      </c>
      <c r="F95" s="24">
        <f t="shared" si="47"/>
        <v>33.039162497909274</v>
      </c>
      <c r="G95" s="11">
        <v>32874</v>
      </c>
      <c r="H95" s="11">
        <v>38352</v>
      </c>
      <c r="I95" s="13">
        <f t="shared" si="48"/>
        <v>10.45885046233163</v>
      </c>
      <c r="J95" s="13">
        <f t="shared" si="49"/>
        <v>4.458850462331631</v>
      </c>
      <c r="K95" s="14">
        <v>1</v>
      </c>
      <c r="L95" s="14">
        <v>0</v>
      </c>
      <c r="M95" s="14">
        <v>0</v>
      </c>
      <c r="N95" s="27">
        <v>87</v>
      </c>
      <c r="O95" s="14">
        <f t="shared" si="50"/>
        <v>87</v>
      </c>
      <c r="P95" s="14">
        <v>1.11</v>
      </c>
      <c r="Q95" s="14" t="s">
        <v>33</v>
      </c>
      <c r="R95" s="16">
        <f t="shared" si="51"/>
        <v>0.09561280215273929</v>
      </c>
      <c r="S95" s="16">
        <f t="shared" si="52"/>
        <v>0</v>
      </c>
      <c r="T95" s="16">
        <f t="shared" si="53"/>
        <v>0</v>
      </c>
      <c r="U95" s="16">
        <f t="shared" si="54"/>
        <v>0.08613765959706242</v>
      </c>
      <c r="V95" s="16">
        <f t="shared" si="55"/>
        <v>0</v>
      </c>
      <c r="W95" s="16">
        <f t="shared" si="56"/>
        <v>0</v>
      </c>
      <c r="X95" s="16">
        <f t="shared" si="57"/>
        <v>2.7125699762891644</v>
      </c>
      <c r="Y95" s="16">
        <f t="shared" si="58"/>
        <v>0</v>
      </c>
      <c r="Z95" s="17">
        <f t="shared" si="59"/>
        <v>0</v>
      </c>
      <c r="AA95" s="18">
        <f t="shared" si="60"/>
        <v>-2.7125699762891644</v>
      </c>
      <c r="AB95" s="60"/>
      <c r="AC95" s="19" t="s">
        <v>59</v>
      </c>
      <c r="AD95" s="20">
        <v>0</v>
      </c>
      <c r="AH95" s="20">
        <v>0</v>
      </c>
      <c r="AJ95" s="20">
        <v>1</v>
      </c>
    </row>
    <row r="96" spans="1:36" s="20" customFormat="1" ht="12.75" customHeight="1">
      <c r="A96" s="58">
        <v>2224</v>
      </c>
      <c r="B96" s="59" t="s">
        <v>109</v>
      </c>
      <c r="C96" s="25">
        <v>36708</v>
      </c>
      <c r="D96" s="11">
        <f t="shared" si="45"/>
        <v>36686.16434783418</v>
      </c>
      <c r="E96" s="11">
        <f t="shared" si="46"/>
        <v>36729.83565216582</v>
      </c>
      <c r="F96" s="24">
        <f t="shared" si="47"/>
        <v>43.671304331641295</v>
      </c>
      <c r="G96" s="11">
        <v>32874</v>
      </c>
      <c r="H96" s="11">
        <v>38352</v>
      </c>
      <c r="I96" s="13">
        <f t="shared" si="48"/>
        <v>10.444285884477203</v>
      </c>
      <c r="J96" s="13">
        <f t="shared" si="49"/>
        <v>4.444285884477203</v>
      </c>
      <c r="K96" s="14">
        <v>0</v>
      </c>
      <c r="L96" s="14">
        <v>0</v>
      </c>
      <c r="M96" s="14">
        <v>0</v>
      </c>
      <c r="N96" s="27">
        <v>169</v>
      </c>
      <c r="O96" s="14">
        <f t="shared" si="50"/>
        <v>169</v>
      </c>
      <c r="P96" s="14">
        <v>1.95</v>
      </c>
      <c r="Q96" s="14" t="s">
        <v>33</v>
      </c>
      <c r="R96" s="16">
        <f t="shared" si="51"/>
        <v>0</v>
      </c>
      <c r="S96" s="16">
        <f t="shared" si="52"/>
        <v>0</v>
      </c>
      <c r="T96" s="16">
        <f t="shared" si="53"/>
        <v>0</v>
      </c>
      <c r="U96" s="16">
        <f t="shared" si="54"/>
        <v>0</v>
      </c>
      <c r="V96" s="16">
        <f t="shared" si="55"/>
        <v>0</v>
      </c>
      <c r="W96" s="16">
        <f t="shared" si="56"/>
        <v>0</v>
      </c>
      <c r="X96" s="16">
        <f t="shared" si="57"/>
        <v>0</v>
      </c>
      <c r="Y96" s="16">
        <f t="shared" si="58"/>
        <v>0</v>
      </c>
      <c r="Z96" s="17">
        <f t="shared" si="59"/>
        <v>0</v>
      </c>
      <c r="AA96" s="18">
        <f t="shared" si="60"/>
        <v>0</v>
      </c>
      <c r="AB96" s="60"/>
      <c r="AC96" s="19" t="s">
        <v>60</v>
      </c>
      <c r="AD96" s="20">
        <v>1</v>
      </c>
      <c r="AH96" s="20">
        <v>0</v>
      </c>
      <c r="AJ96" s="20">
        <v>1</v>
      </c>
    </row>
    <row r="97" spans="1:36" s="20" customFormat="1" ht="12.75" customHeight="1">
      <c r="A97" s="58">
        <v>2225</v>
      </c>
      <c r="B97" s="59" t="s">
        <v>110</v>
      </c>
      <c r="C97" s="25">
        <v>36708</v>
      </c>
      <c r="D97" s="11">
        <f t="shared" si="45"/>
        <v>36686.668641347154</v>
      </c>
      <c r="E97" s="11">
        <f t="shared" si="46"/>
        <v>36729.331358652846</v>
      </c>
      <c r="F97" s="24">
        <f t="shared" si="47"/>
        <v>42.66271730569133</v>
      </c>
      <c r="G97" s="11">
        <v>32874</v>
      </c>
      <c r="H97" s="11">
        <v>38352</v>
      </c>
      <c r="I97" s="13">
        <f t="shared" si="48"/>
        <v>10.445667510540149</v>
      </c>
      <c r="J97" s="13">
        <f t="shared" si="49"/>
        <v>4.445667510540149</v>
      </c>
      <c r="K97" s="14">
        <v>0</v>
      </c>
      <c r="L97" s="14">
        <v>0</v>
      </c>
      <c r="M97" s="14">
        <v>0</v>
      </c>
      <c r="N97" s="27">
        <v>72</v>
      </c>
      <c r="O97" s="14">
        <f t="shared" si="50"/>
        <v>72</v>
      </c>
      <c r="P97" s="14">
        <v>1.86</v>
      </c>
      <c r="Q97" s="14" t="s">
        <v>33</v>
      </c>
      <c r="R97" s="16">
        <f t="shared" si="51"/>
        <v>0</v>
      </c>
      <c r="S97" s="16">
        <f t="shared" si="52"/>
        <v>0</v>
      </c>
      <c r="T97" s="16">
        <f t="shared" si="53"/>
        <v>0</v>
      </c>
      <c r="U97" s="16">
        <f t="shared" si="54"/>
        <v>0</v>
      </c>
      <c r="V97" s="16">
        <f t="shared" si="55"/>
        <v>0</v>
      </c>
      <c r="W97" s="16">
        <f t="shared" si="56"/>
        <v>0</v>
      </c>
      <c r="X97" s="16">
        <f t="shared" si="57"/>
        <v>0</v>
      </c>
      <c r="Y97" s="16">
        <f t="shared" si="58"/>
        <v>0</v>
      </c>
      <c r="Z97" s="17">
        <f t="shared" si="59"/>
        <v>0</v>
      </c>
      <c r="AA97" s="18">
        <f t="shared" si="60"/>
        <v>0</v>
      </c>
      <c r="AB97" s="60"/>
      <c r="AC97" s="19" t="s">
        <v>62</v>
      </c>
      <c r="AD97" s="20">
        <v>0</v>
      </c>
      <c r="AH97" s="20">
        <v>0</v>
      </c>
      <c r="AJ97" s="20">
        <v>0</v>
      </c>
    </row>
    <row r="98" spans="1:36" s="20" customFormat="1" ht="12.75" customHeight="1">
      <c r="A98" s="58">
        <v>2226</v>
      </c>
      <c r="B98" s="59" t="s">
        <v>111</v>
      </c>
      <c r="C98" s="25">
        <v>36708</v>
      </c>
      <c r="D98" s="11">
        <f t="shared" si="45"/>
        <v>36693.95786437627</v>
      </c>
      <c r="E98" s="11">
        <f t="shared" si="46"/>
        <v>36722.04213562373</v>
      </c>
      <c r="F98" s="24">
        <f t="shared" si="47"/>
        <v>28.084271247455035</v>
      </c>
      <c r="G98" s="11">
        <v>32874</v>
      </c>
      <c r="H98" s="11">
        <v>38352</v>
      </c>
      <c r="I98" s="13">
        <f t="shared" si="48"/>
        <v>10.465637984592528</v>
      </c>
      <c r="J98" s="13">
        <f t="shared" si="49"/>
        <v>4.465637984592528</v>
      </c>
      <c r="K98" s="14">
        <v>0</v>
      </c>
      <c r="L98" s="14">
        <v>0</v>
      </c>
      <c r="M98" s="14">
        <v>0</v>
      </c>
      <c r="N98" s="27">
        <v>107</v>
      </c>
      <c r="O98" s="14">
        <f t="shared" si="50"/>
        <v>107</v>
      </c>
      <c r="P98" s="14">
        <v>0.8</v>
      </c>
      <c r="Q98" s="14" t="s">
        <v>33</v>
      </c>
      <c r="R98" s="16">
        <f t="shared" si="51"/>
        <v>0</v>
      </c>
      <c r="S98" s="16">
        <f t="shared" si="52"/>
        <v>0</v>
      </c>
      <c r="T98" s="16">
        <f t="shared" si="53"/>
        <v>0</v>
      </c>
      <c r="U98" s="16">
        <f t="shared" si="54"/>
        <v>0</v>
      </c>
      <c r="V98" s="16">
        <f t="shared" si="55"/>
        <v>0</v>
      </c>
      <c r="W98" s="16">
        <f t="shared" si="56"/>
        <v>0</v>
      </c>
      <c r="X98" s="16">
        <f t="shared" si="57"/>
        <v>0</v>
      </c>
      <c r="Y98" s="16">
        <f t="shared" si="58"/>
        <v>0</v>
      </c>
      <c r="Z98" s="17">
        <f t="shared" si="59"/>
        <v>0</v>
      </c>
      <c r="AA98" s="18">
        <f t="shared" si="60"/>
        <v>0</v>
      </c>
      <c r="AB98" s="60"/>
      <c r="AC98" s="19" t="s">
        <v>63</v>
      </c>
      <c r="AD98" s="20">
        <v>0</v>
      </c>
      <c r="AH98" s="20">
        <v>0</v>
      </c>
      <c r="AJ98" s="20">
        <v>0</v>
      </c>
    </row>
    <row r="99" spans="1:36" s="20" customFormat="1" ht="12.75" customHeight="1">
      <c r="A99" s="58">
        <v>2227</v>
      </c>
      <c r="B99" s="59" t="s">
        <v>112</v>
      </c>
      <c r="C99" s="25">
        <v>36708</v>
      </c>
      <c r="D99" s="11">
        <f t="shared" si="45"/>
        <v>36696.34271060044</v>
      </c>
      <c r="E99" s="11">
        <f t="shared" si="46"/>
        <v>36719.65728939956</v>
      </c>
      <c r="F99" s="24">
        <f t="shared" si="47"/>
        <v>23.31457879912341</v>
      </c>
      <c r="G99" s="11">
        <v>32874</v>
      </c>
      <c r="H99" s="11">
        <v>38352</v>
      </c>
      <c r="I99" s="13">
        <f t="shared" si="48"/>
        <v>10.472171809864214</v>
      </c>
      <c r="J99" s="13">
        <f t="shared" si="49"/>
        <v>4.472171809864214</v>
      </c>
      <c r="K99" s="14">
        <v>0</v>
      </c>
      <c r="L99" s="14">
        <v>0</v>
      </c>
      <c r="M99" s="14">
        <v>0</v>
      </c>
      <c r="N99" s="27">
        <v>75</v>
      </c>
      <c r="O99" s="14">
        <f t="shared" si="50"/>
        <v>75</v>
      </c>
      <c r="P99" s="14">
        <v>0.55</v>
      </c>
      <c r="Q99" s="14" t="s">
        <v>33</v>
      </c>
      <c r="R99" s="16">
        <f t="shared" si="51"/>
        <v>0</v>
      </c>
      <c r="S99" s="16">
        <f t="shared" si="52"/>
        <v>0</v>
      </c>
      <c r="T99" s="16">
        <f t="shared" si="53"/>
        <v>0</v>
      </c>
      <c r="U99" s="16">
        <f t="shared" si="54"/>
        <v>0</v>
      </c>
      <c r="V99" s="16">
        <f t="shared" si="55"/>
        <v>0</v>
      </c>
      <c r="W99" s="16">
        <f t="shared" si="56"/>
        <v>0</v>
      </c>
      <c r="X99" s="16">
        <f t="shared" si="57"/>
        <v>0</v>
      </c>
      <c r="Y99" s="16">
        <f t="shared" si="58"/>
        <v>0</v>
      </c>
      <c r="Z99" s="17">
        <f t="shared" si="59"/>
        <v>0</v>
      </c>
      <c r="AA99" s="18">
        <f t="shared" si="60"/>
        <v>0</v>
      </c>
      <c r="AB99" s="60"/>
      <c r="AC99" s="19" t="s">
        <v>65</v>
      </c>
      <c r="AD99" s="20">
        <v>1</v>
      </c>
      <c r="AH99" s="20">
        <v>0</v>
      </c>
      <c r="AJ99" s="20">
        <v>0</v>
      </c>
    </row>
    <row r="100" spans="1:36" s="20" customFormat="1" ht="12.75" customHeight="1">
      <c r="A100" s="58">
        <v>2228</v>
      </c>
      <c r="B100" s="59" t="s">
        <v>113</v>
      </c>
      <c r="C100" s="25">
        <v>36342</v>
      </c>
      <c r="D100" s="11">
        <f t="shared" si="45"/>
        <v>36319.83473822854</v>
      </c>
      <c r="E100" s="11">
        <f t="shared" si="46"/>
        <v>36364.16526177146</v>
      </c>
      <c r="F100" s="24">
        <f t="shared" si="47"/>
        <v>44.33052354291431</v>
      </c>
      <c r="G100" s="11">
        <v>32874</v>
      </c>
      <c r="H100" s="11">
        <v>38352</v>
      </c>
      <c r="I100" s="13">
        <f t="shared" si="48"/>
        <v>9.440643118434364</v>
      </c>
      <c r="J100" s="13">
        <f t="shared" si="49"/>
        <v>5.446122570489158</v>
      </c>
      <c r="K100" s="14">
        <v>1</v>
      </c>
      <c r="L100" s="14">
        <v>0</v>
      </c>
      <c r="M100" s="14">
        <v>0</v>
      </c>
      <c r="N100" s="27">
        <v>111</v>
      </c>
      <c r="O100" s="14">
        <f t="shared" si="50"/>
        <v>111</v>
      </c>
      <c r="P100" s="14">
        <v>2.01</v>
      </c>
      <c r="Q100" s="14" t="s">
        <v>33</v>
      </c>
      <c r="R100" s="16">
        <f t="shared" si="51"/>
        <v>0.10592498704323863</v>
      </c>
      <c r="S100" s="16">
        <f t="shared" si="52"/>
        <v>0</v>
      </c>
      <c r="T100" s="16">
        <f t="shared" si="53"/>
        <v>0</v>
      </c>
      <c r="U100" s="16">
        <f t="shared" si="54"/>
        <v>0.05269899852897445</v>
      </c>
      <c r="V100" s="16">
        <f t="shared" si="55"/>
        <v>0</v>
      </c>
      <c r="W100" s="16">
        <f t="shared" si="56"/>
        <v>0</v>
      </c>
      <c r="X100" s="16">
        <f t="shared" si="57"/>
        <v>1.3007280890774886</v>
      </c>
      <c r="Y100" s="16">
        <f t="shared" si="58"/>
        <v>0</v>
      </c>
      <c r="Z100" s="17">
        <f t="shared" si="59"/>
        <v>0</v>
      </c>
      <c r="AA100" s="18">
        <f t="shared" si="60"/>
        <v>-1.3007280890774886</v>
      </c>
      <c r="AB100" s="60"/>
      <c r="AC100" s="19" t="s">
        <v>67</v>
      </c>
      <c r="AD100" s="20">
        <v>1</v>
      </c>
      <c r="AH100" s="20">
        <v>0</v>
      </c>
      <c r="AJ100" s="20">
        <v>1</v>
      </c>
    </row>
    <row r="101" spans="1:36" s="20" customFormat="1" ht="12.75" customHeight="1">
      <c r="A101" s="58">
        <v>2229</v>
      </c>
      <c r="B101" s="59" t="s">
        <v>114</v>
      </c>
      <c r="C101" s="25">
        <v>36342</v>
      </c>
      <c r="D101" s="11">
        <f t="shared" si="45"/>
        <v>36328.673592135005</v>
      </c>
      <c r="E101" s="11">
        <f t="shared" si="46"/>
        <v>36355.326407864995</v>
      </c>
      <c r="F101" s="24">
        <f t="shared" si="47"/>
        <v>26.652815729990834</v>
      </c>
      <c r="G101" s="11">
        <v>32874</v>
      </c>
      <c r="H101" s="11">
        <v>38352</v>
      </c>
      <c r="I101" s="13">
        <f t="shared" si="48"/>
        <v>9.46485915653426</v>
      </c>
      <c r="J101" s="13">
        <f t="shared" si="49"/>
        <v>5.470338608589054</v>
      </c>
      <c r="K101" s="14">
        <v>0</v>
      </c>
      <c r="L101" s="14">
        <v>0</v>
      </c>
      <c r="M101" s="14">
        <v>1</v>
      </c>
      <c r="N101" s="27">
        <v>98</v>
      </c>
      <c r="O101" s="14">
        <f t="shared" si="50"/>
        <v>98</v>
      </c>
      <c r="P101" s="14">
        <v>0.72</v>
      </c>
      <c r="Q101" s="14" t="s">
        <v>33</v>
      </c>
      <c r="R101" s="16">
        <f t="shared" si="51"/>
        <v>0</v>
      </c>
      <c r="S101" s="16">
        <f t="shared" si="52"/>
        <v>0</v>
      </c>
      <c r="T101" s="16">
        <f t="shared" si="53"/>
        <v>0.18280404039886786</v>
      </c>
      <c r="U101" s="16">
        <f t="shared" si="54"/>
        <v>0</v>
      </c>
      <c r="V101" s="16">
        <f t="shared" si="55"/>
        <v>0</v>
      </c>
      <c r="W101" s="16">
        <f t="shared" si="56"/>
        <v>0.25389450055398316</v>
      </c>
      <c r="X101" s="16">
        <f t="shared" si="57"/>
        <v>0</v>
      </c>
      <c r="Y101" s="16">
        <f t="shared" si="58"/>
        <v>0</v>
      </c>
      <c r="Z101" s="17">
        <f t="shared" si="59"/>
        <v>7.097973177354855</v>
      </c>
      <c r="AA101" s="18">
        <f t="shared" si="60"/>
        <v>7.097973177354855</v>
      </c>
      <c r="AB101" s="60"/>
      <c r="AC101" s="19" t="s">
        <v>68</v>
      </c>
      <c r="AD101" s="20">
        <v>0</v>
      </c>
      <c r="AH101" s="20">
        <v>0</v>
      </c>
      <c r="AJ101" s="20">
        <v>3</v>
      </c>
    </row>
    <row r="102" spans="1:36" s="20" customFormat="1" ht="12.75" customHeight="1">
      <c r="A102" s="58">
        <v>2230</v>
      </c>
      <c r="B102" s="59" t="s">
        <v>114</v>
      </c>
      <c r="C102" s="25">
        <v>36342</v>
      </c>
      <c r="D102" s="11">
        <f t="shared" si="45"/>
        <v>36313.90186437252</v>
      </c>
      <c r="E102" s="11">
        <f t="shared" si="46"/>
        <v>36370.09813562748</v>
      </c>
      <c r="F102" s="24">
        <f t="shared" si="47"/>
        <v>56.19627125495754</v>
      </c>
      <c r="G102" s="11">
        <v>32874</v>
      </c>
      <c r="H102" s="11">
        <v>38352</v>
      </c>
      <c r="I102" s="13">
        <f t="shared" si="48"/>
        <v>9.424388669513757</v>
      </c>
      <c r="J102" s="13">
        <f t="shared" si="49"/>
        <v>5.429868121568552</v>
      </c>
      <c r="K102" s="14">
        <v>0</v>
      </c>
      <c r="L102" s="14">
        <v>0</v>
      </c>
      <c r="M102" s="14">
        <v>2</v>
      </c>
      <c r="N102" s="27">
        <v>57</v>
      </c>
      <c r="O102" s="14">
        <f t="shared" si="50"/>
        <v>57</v>
      </c>
      <c r="P102" s="14">
        <v>3.25</v>
      </c>
      <c r="Q102" s="14" t="s">
        <v>33</v>
      </c>
      <c r="R102" s="16">
        <f t="shared" si="51"/>
        <v>0</v>
      </c>
      <c r="S102" s="16">
        <f t="shared" si="52"/>
        <v>0</v>
      </c>
      <c r="T102" s="16">
        <f t="shared" si="53"/>
        <v>0.36833307093695133</v>
      </c>
      <c r="U102" s="16">
        <f t="shared" si="54"/>
        <v>0</v>
      </c>
      <c r="V102" s="16">
        <f t="shared" si="55"/>
        <v>0</v>
      </c>
      <c r="W102" s="16">
        <f t="shared" si="56"/>
        <v>0.11333325259598502</v>
      </c>
      <c r="X102" s="16">
        <f t="shared" si="57"/>
        <v>0</v>
      </c>
      <c r="Y102" s="16">
        <f t="shared" si="58"/>
        <v>0</v>
      </c>
      <c r="Z102" s="17">
        <f t="shared" si="59"/>
        <v>5.447404594856286</v>
      </c>
      <c r="AA102" s="18">
        <f t="shared" si="60"/>
        <v>5.447404594856286</v>
      </c>
      <c r="AB102" s="60"/>
      <c r="AC102" s="19" t="s">
        <v>115</v>
      </c>
      <c r="AD102" s="20">
        <v>1</v>
      </c>
      <c r="AH102" s="20">
        <v>0</v>
      </c>
      <c r="AJ102" s="20">
        <v>0</v>
      </c>
    </row>
    <row r="103" spans="1:36" s="20" customFormat="1" ht="12.75" customHeight="1">
      <c r="A103" s="58">
        <v>2231</v>
      </c>
      <c r="B103" s="59" t="s">
        <v>116</v>
      </c>
      <c r="C103" s="25">
        <v>36342</v>
      </c>
      <c r="D103" s="11">
        <f t="shared" si="45"/>
        <v>36321.243823036595</v>
      </c>
      <c r="E103" s="11">
        <f t="shared" si="46"/>
        <v>36362.756176963405</v>
      </c>
      <c r="F103" s="24">
        <f t="shared" si="47"/>
        <v>41.51235392680974</v>
      </c>
      <c r="G103" s="11">
        <v>32874</v>
      </c>
      <c r="H103" s="11">
        <v>38352</v>
      </c>
      <c r="I103" s="13">
        <f t="shared" si="48"/>
        <v>9.444503624757795</v>
      </c>
      <c r="J103" s="13">
        <f t="shared" si="49"/>
        <v>5.44998307681259</v>
      </c>
      <c r="K103" s="14">
        <v>1</v>
      </c>
      <c r="L103" s="14">
        <v>0</v>
      </c>
      <c r="M103" s="14">
        <v>1</v>
      </c>
      <c r="N103" s="27">
        <v>100</v>
      </c>
      <c r="O103" s="14">
        <f t="shared" si="50"/>
        <v>100</v>
      </c>
      <c r="P103" s="14">
        <v>1.76</v>
      </c>
      <c r="Q103" s="14" t="s">
        <v>33</v>
      </c>
      <c r="R103" s="16">
        <f t="shared" si="51"/>
        <v>0.10588168947054061</v>
      </c>
      <c r="S103" s="16">
        <f t="shared" si="52"/>
        <v>0</v>
      </c>
      <c r="T103" s="16">
        <f t="shared" si="53"/>
        <v>0.1834868082902099</v>
      </c>
      <c r="U103" s="16">
        <f t="shared" si="54"/>
        <v>0.06016005083553443</v>
      </c>
      <c r="V103" s="16">
        <f t="shared" si="55"/>
        <v>0</v>
      </c>
      <c r="W103" s="16">
        <f t="shared" si="56"/>
        <v>0.10425386834671017</v>
      </c>
      <c r="X103" s="16">
        <f t="shared" si="57"/>
        <v>1.6482205708365598</v>
      </c>
      <c r="Y103" s="16">
        <f t="shared" si="58"/>
        <v>0</v>
      </c>
      <c r="Z103" s="17">
        <f t="shared" si="59"/>
        <v>2.8562703656632924</v>
      </c>
      <c r="AA103" s="18">
        <f t="shared" si="60"/>
        <v>1.2080497948267326</v>
      </c>
      <c r="AB103" s="60"/>
      <c r="AC103" s="61" t="s">
        <v>70</v>
      </c>
      <c r="AD103" s="62">
        <v>10</v>
      </c>
      <c r="AE103" s="62"/>
      <c r="AF103" s="62"/>
      <c r="AG103" s="62"/>
      <c r="AH103" s="62">
        <v>0</v>
      </c>
      <c r="AI103" s="62"/>
      <c r="AJ103" s="62">
        <v>22</v>
      </c>
    </row>
    <row r="104" spans="1:36" s="20" customFormat="1" ht="12.75" customHeight="1">
      <c r="A104" s="58">
        <v>2232</v>
      </c>
      <c r="B104" s="59" t="s">
        <v>117</v>
      </c>
      <c r="C104" s="25">
        <v>36342</v>
      </c>
      <c r="D104" s="11">
        <f t="shared" si="45"/>
        <v>36327.698889709114</v>
      </c>
      <c r="E104" s="11">
        <f t="shared" si="46"/>
        <v>36356.301110290886</v>
      </c>
      <c r="F104" s="24">
        <f t="shared" si="47"/>
        <v>28.60222058177169</v>
      </c>
      <c r="G104" s="11">
        <v>32874</v>
      </c>
      <c r="H104" s="11">
        <v>38352</v>
      </c>
      <c r="I104" s="13">
        <f t="shared" si="48"/>
        <v>9.462188738929079</v>
      </c>
      <c r="J104" s="13">
        <f t="shared" si="49"/>
        <v>5.467668190983875</v>
      </c>
      <c r="K104" s="14">
        <v>0</v>
      </c>
      <c r="L104" s="14">
        <v>0</v>
      </c>
      <c r="M104" s="14">
        <v>1</v>
      </c>
      <c r="N104" s="27">
        <v>54</v>
      </c>
      <c r="O104" s="14">
        <f t="shared" si="50"/>
        <v>54</v>
      </c>
      <c r="P104" s="14">
        <v>0.83</v>
      </c>
      <c r="Q104" s="14" t="s">
        <v>33</v>
      </c>
      <c r="R104" s="16">
        <f t="shared" si="51"/>
        <v>0</v>
      </c>
      <c r="S104" s="16">
        <f t="shared" si="52"/>
        <v>0</v>
      </c>
      <c r="T104" s="16">
        <f t="shared" si="53"/>
        <v>0.18289332217507073</v>
      </c>
      <c r="U104" s="16">
        <f t="shared" si="54"/>
        <v>0</v>
      </c>
      <c r="V104" s="16">
        <f t="shared" si="55"/>
        <v>0</v>
      </c>
      <c r="W104" s="16">
        <f t="shared" si="56"/>
        <v>0.2203534002109286</v>
      </c>
      <c r="X104" s="16">
        <f t="shared" si="57"/>
        <v>0</v>
      </c>
      <c r="Y104" s="16">
        <f t="shared" si="58"/>
        <v>0</v>
      </c>
      <c r="Z104" s="17">
        <f t="shared" si="59"/>
        <v>11.179776773766038</v>
      </c>
      <c r="AA104" s="18">
        <f t="shared" si="60"/>
        <v>11.179776773766038</v>
      </c>
      <c r="AB104" s="60"/>
      <c r="AC104" s="19" t="s">
        <v>72</v>
      </c>
      <c r="AD104" s="20">
        <v>2</v>
      </c>
      <c r="AH104" s="20">
        <v>0</v>
      </c>
      <c r="AJ104" s="20">
        <v>1</v>
      </c>
    </row>
    <row r="105" spans="1:36" s="20" customFormat="1" ht="12.75" customHeight="1">
      <c r="A105" s="58">
        <v>2233</v>
      </c>
      <c r="B105" s="59" t="s">
        <v>118</v>
      </c>
      <c r="C105" s="25">
        <v>36342</v>
      </c>
      <c r="D105" s="11">
        <f t="shared" si="45"/>
        <v>36323.46671306613</v>
      </c>
      <c r="E105" s="11">
        <f t="shared" si="46"/>
        <v>36360.53328693387</v>
      </c>
      <c r="F105" s="24">
        <f t="shared" si="47"/>
        <v>37.066573867734405</v>
      </c>
      <c r="G105" s="11">
        <v>32874</v>
      </c>
      <c r="H105" s="11">
        <v>38352</v>
      </c>
      <c r="I105" s="13">
        <f t="shared" si="48"/>
        <v>9.45059373442776</v>
      </c>
      <c r="J105" s="13">
        <f t="shared" si="49"/>
        <v>5.456073186482556</v>
      </c>
      <c r="K105" s="14">
        <v>1</v>
      </c>
      <c r="L105" s="14">
        <v>0</v>
      </c>
      <c r="M105" s="14">
        <v>1</v>
      </c>
      <c r="N105" s="27">
        <v>41</v>
      </c>
      <c r="O105" s="14">
        <f t="shared" si="50"/>
        <v>41</v>
      </c>
      <c r="P105" s="14">
        <v>1.4</v>
      </c>
      <c r="Q105" s="14" t="s">
        <v>33</v>
      </c>
      <c r="R105" s="16">
        <f t="shared" si="51"/>
        <v>0.1058134576621445</v>
      </c>
      <c r="S105" s="16">
        <f t="shared" si="52"/>
        <v>0</v>
      </c>
      <c r="T105" s="16">
        <f t="shared" si="53"/>
        <v>0.1832819989433984</v>
      </c>
      <c r="U105" s="16">
        <f t="shared" si="54"/>
        <v>0.07558104118724608</v>
      </c>
      <c r="V105" s="16">
        <f t="shared" si="55"/>
        <v>0</v>
      </c>
      <c r="W105" s="16">
        <f t="shared" si="56"/>
        <v>0.13091571353099885</v>
      </c>
      <c r="X105" s="16">
        <f t="shared" si="57"/>
        <v>5.050520627280059</v>
      </c>
      <c r="Y105" s="16">
        <f t="shared" si="58"/>
        <v>0</v>
      </c>
      <c r="Z105" s="17">
        <f t="shared" si="59"/>
        <v>8.748126530638078</v>
      </c>
      <c r="AA105" s="18">
        <f t="shared" si="60"/>
        <v>3.6976059033580198</v>
      </c>
      <c r="AB105" s="60"/>
      <c r="AC105" s="19" t="s">
        <v>74</v>
      </c>
      <c r="AD105" s="20">
        <v>2</v>
      </c>
      <c r="AH105" s="20">
        <v>0</v>
      </c>
      <c r="AJ105" s="20">
        <v>0</v>
      </c>
    </row>
    <row r="106" spans="1:36" s="20" customFormat="1" ht="12.75" customHeight="1">
      <c r="A106" s="58">
        <v>2234</v>
      </c>
      <c r="B106" s="59" t="s">
        <v>119</v>
      </c>
      <c r="C106" s="25">
        <v>36342</v>
      </c>
      <c r="D106" s="11">
        <f t="shared" si="45"/>
        <v>36323.14181723534</v>
      </c>
      <c r="E106" s="11">
        <f t="shared" si="46"/>
        <v>36360.85818276466</v>
      </c>
      <c r="F106" s="24">
        <f t="shared" si="47"/>
        <v>37.71636552932614</v>
      </c>
      <c r="G106" s="11">
        <v>32874</v>
      </c>
      <c r="H106" s="11">
        <v>38352</v>
      </c>
      <c r="I106" s="13">
        <f t="shared" si="48"/>
        <v>9.449703608863937</v>
      </c>
      <c r="J106" s="13">
        <f t="shared" si="49"/>
        <v>5.455183060918731</v>
      </c>
      <c r="K106" s="14">
        <v>0</v>
      </c>
      <c r="L106" s="14">
        <v>0</v>
      </c>
      <c r="M106" s="14">
        <v>0</v>
      </c>
      <c r="N106" s="27">
        <v>196</v>
      </c>
      <c r="O106" s="14">
        <f t="shared" si="50"/>
        <v>196</v>
      </c>
      <c r="P106" s="14">
        <v>1.45</v>
      </c>
      <c r="Q106" s="14" t="s">
        <v>33</v>
      </c>
      <c r="R106" s="16">
        <f t="shared" si="51"/>
        <v>0</v>
      </c>
      <c r="S106" s="16">
        <f t="shared" si="52"/>
        <v>0</v>
      </c>
      <c r="T106" s="16">
        <f t="shared" si="53"/>
        <v>0</v>
      </c>
      <c r="U106" s="16">
        <f t="shared" si="54"/>
        <v>0</v>
      </c>
      <c r="V106" s="16">
        <f t="shared" si="55"/>
        <v>0</v>
      </c>
      <c r="W106" s="16">
        <f t="shared" si="56"/>
        <v>0</v>
      </c>
      <c r="X106" s="16">
        <f t="shared" si="57"/>
        <v>0</v>
      </c>
      <c r="Y106" s="16">
        <f t="shared" si="58"/>
        <v>0</v>
      </c>
      <c r="Z106" s="17">
        <f t="shared" si="59"/>
        <v>0</v>
      </c>
      <c r="AA106" s="18">
        <f t="shared" si="60"/>
        <v>0</v>
      </c>
      <c r="AB106" s="60"/>
      <c r="AC106" s="19" t="s">
        <v>76</v>
      </c>
      <c r="AD106" s="20">
        <v>0</v>
      </c>
      <c r="AH106" s="20">
        <v>0</v>
      </c>
      <c r="AJ106" s="20">
        <v>1</v>
      </c>
    </row>
    <row r="107" spans="1:36" s="20" customFormat="1" ht="12.75" customHeight="1">
      <c r="A107" s="58">
        <v>2235</v>
      </c>
      <c r="B107" s="59" t="s">
        <v>120</v>
      </c>
      <c r="C107" s="25">
        <v>36342</v>
      </c>
      <c r="D107" s="11">
        <f t="shared" si="45"/>
        <v>36327.36086879625</v>
      </c>
      <c r="E107" s="11">
        <f t="shared" si="46"/>
        <v>36356.63913120375</v>
      </c>
      <c r="F107" s="24">
        <f t="shared" si="47"/>
        <v>29.27826240750437</v>
      </c>
      <c r="G107" s="11">
        <v>32874</v>
      </c>
      <c r="H107" s="11">
        <v>38352</v>
      </c>
      <c r="I107" s="13">
        <f t="shared" si="48"/>
        <v>9.461262654236295</v>
      </c>
      <c r="J107" s="13">
        <f t="shared" si="49"/>
        <v>5.46674210629109</v>
      </c>
      <c r="K107" s="14">
        <v>0</v>
      </c>
      <c r="L107" s="14">
        <v>0</v>
      </c>
      <c r="M107" s="14">
        <v>0</v>
      </c>
      <c r="N107" s="27">
        <v>150</v>
      </c>
      <c r="O107" s="14">
        <f t="shared" si="50"/>
        <v>150</v>
      </c>
      <c r="P107" s="14">
        <v>0.87</v>
      </c>
      <c r="Q107" s="14" t="s">
        <v>33</v>
      </c>
      <c r="R107" s="16">
        <f t="shared" si="51"/>
        <v>0</v>
      </c>
      <c r="S107" s="16">
        <f t="shared" si="52"/>
        <v>0</v>
      </c>
      <c r="T107" s="16">
        <f t="shared" si="53"/>
        <v>0</v>
      </c>
      <c r="U107" s="16">
        <f t="shared" si="54"/>
        <v>0</v>
      </c>
      <c r="V107" s="16">
        <f t="shared" si="55"/>
        <v>0</v>
      </c>
      <c r="W107" s="16">
        <f t="shared" si="56"/>
        <v>0</v>
      </c>
      <c r="X107" s="16">
        <f t="shared" si="57"/>
        <v>0</v>
      </c>
      <c r="Y107" s="16">
        <f t="shared" si="58"/>
        <v>0</v>
      </c>
      <c r="Z107" s="17">
        <f t="shared" si="59"/>
        <v>0</v>
      </c>
      <c r="AA107" s="18">
        <f t="shared" si="60"/>
        <v>0</v>
      </c>
      <c r="AB107" s="60"/>
      <c r="AC107" s="19" t="s">
        <v>78</v>
      </c>
      <c r="AD107" s="20">
        <v>0</v>
      </c>
      <c r="AH107" s="20">
        <v>0</v>
      </c>
      <c r="AJ107" s="20">
        <v>1</v>
      </c>
    </row>
    <row r="108" spans="1:36" s="20" customFormat="1" ht="12.75" customHeight="1">
      <c r="A108" s="58">
        <v>2236</v>
      </c>
      <c r="B108" s="59" t="s">
        <v>121</v>
      </c>
      <c r="C108" s="25">
        <v>36342</v>
      </c>
      <c r="D108" s="11">
        <f t="shared" si="45"/>
        <v>36322.822583268964</v>
      </c>
      <c r="E108" s="11">
        <f t="shared" si="46"/>
        <v>36361.177416731036</v>
      </c>
      <c r="F108" s="24">
        <f t="shared" si="47"/>
        <v>38.35483346207184</v>
      </c>
      <c r="G108" s="11">
        <v>32874</v>
      </c>
      <c r="H108" s="11">
        <v>38352</v>
      </c>
      <c r="I108" s="13">
        <f t="shared" si="48"/>
        <v>9.448828995257436</v>
      </c>
      <c r="J108" s="13">
        <f t="shared" si="49"/>
        <v>5.45430844731223</v>
      </c>
      <c r="K108" s="14">
        <v>0</v>
      </c>
      <c r="L108" s="14">
        <v>0</v>
      </c>
      <c r="M108" s="14">
        <v>0</v>
      </c>
      <c r="N108" s="27">
        <v>72</v>
      </c>
      <c r="O108" s="14">
        <f t="shared" si="50"/>
        <v>72</v>
      </c>
      <c r="P108" s="14">
        <v>1.5</v>
      </c>
      <c r="Q108" s="14" t="s">
        <v>33</v>
      </c>
      <c r="R108" s="16">
        <f t="shared" si="51"/>
        <v>0</v>
      </c>
      <c r="S108" s="16">
        <f t="shared" si="52"/>
        <v>0</v>
      </c>
      <c r="T108" s="16">
        <f t="shared" si="53"/>
        <v>0</v>
      </c>
      <c r="U108" s="16">
        <f t="shared" si="54"/>
        <v>0</v>
      </c>
      <c r="V108" s="16">
        <f t="shared" si="55"/>
        <v>0</v>
      </c>
      <c r="W108" s="16">
        <f t="shared" si="56"/>
        <v>0</v>
      </c>
      <c r="X108" s="16">
        <f t="shared" si="57"/>
        <v>0</v>
      </c>
      <c r="Y108" s="16">
        <f t="shared" si="58"/>
        <v>0</v>
      </c>
      <c r="Z108" s="17">
        <f t="shared" si="59"/>
        <v>0</v>
      </c>
      <c r="AA108" s="18">
        <f t="shared" si="60"/>
        <v>0</v>
      </c>
      <c r="AB108" s="60"/>
      <c r="AC108" s="19" t="s">
        <v>80</v>
      </c>
      <c r="AD108" s="20">
        <v>0</v>
      </c>
      <c r="AH108" s="20">
        <v>0</v>
      </c>
      <c r="AJ108" s="20">
        <v>0</v>
      </c>
    </row>
    <row r="109" spans="1:36" s="20" customFormat="1" ht="12.75" customHeight="1">
      <c r="A109" s="58">
        <v>2237</v>
      </c>
      <c r="B109" s="59" t="s">
        <v>122</v>
      </c>
      <c r="C109" s="25">
        <v>36342</v>
      </c>
      <c r="D109" s="11">
        <f t="shared" si="45"/>
        <v>36322.822583268964</v>
      </c>
      <c r="E109" s="11">
        <f t="shared" si="46"/>
        <v>36361.177416731036</v>
      </c>
      <c r="F109" s="24">
        <f t="shared" si="47"/>
        <v>38.35483346207184</v>
      </c>
      <c r="G109" s="11">
        <v>32874</v>
      </c>
      <c r="H109" s="11">
        <v>38352</v>
      </c>
      <c r="I109" s="13">
        <f t="shared" si="48"/>
        <v>9.448828995257436</v>
      </c>
      <c r="J109" s="13">
        <f t="shared" si="49"/>
        <v>5.45430844731223</v>
      </c>
      <c r="K109" s="14">
        <v>0</v>
      </c>
      <c r="L109" s="14">
        <v>0</v>
      </c>
      <c r="M109" s="14">
        <v>0</v>
      </c>
      <c r="N109" s="27">
        <v>52</v>
      </c>
      <c r="O109" s="14">
        <f t="shared" si="50"/>
        <v>52</v>
      </c>
      <c r="P109" s="14">
        <v>1.5</v>
      </c>
      <c r="Q109" s="14" t="s">
        <v>33</v>
      </c>
      <c r="R109" s="16">
        <f t="shared" si="51"/>
        <v>0</v>
      </c>
      <c r="S109" s="16">
        <f t="shared" si="52"/>
        <v>0</v>
      </c>
      <c r="T109" s="16">
        <f t="shared" si="53"/>
        <v>0</v>
      </c>
      <c r="U109" s="16">
        <f t="shared" si="54"/>
        <v>0</v>
      </c>
      <c r="V109" s="16">
        <f t="shared" si="55"/>
        <v>0</v>
      </c>
      <c r="W109" s="16">
        <f t="shared" si="56"/>
        <v>0</v>
      </c>
      <c r="X109" s="16">
        <f t="shared" si="57"/>
        <v>0</v>
      </c>
      <c r="Y109" s="16">
        <f t="shared" si="58"/>
        <v>0</v>
      </c>
      <c r="Z109" s="17">
        <f t="shared" si="59"/>
        <v>0</v>
      </c>
      <c r="AA109" s="18">
        <f t="shared" si="60"/>
        <v>0</v>
      </c>
      <c r="AB109" s="60"/>
      <c r="AC109" s="19" t="s">
        <v>82</v>
      </c>
      <c r="AD109" s="20">
        <v>0</v>
      </c>
      <c r="AH109" s="20">
        <v>0</v>
      </c>
      <c r="AJ109" s="20">
        <v>1</v>
      </c>
    </row>
    <row r="110" spans="1:36" s="20" customFormat="1" ht="12.75" customHeight="1">
      <c r="A110" s="58">
        <v>2238</v>
      </c>
      <c r="B110" s="59" t="s">
        <v>123</v>
      </c>
      <c r="C110" s="25">
        <v>35977</v>
      </c>
      <c r="D110" s="11">
        <f t="shared" si="45"/>
        <v>35954.56388856418</v>
      </c>
      <c r="E110" s="11">
        <f t="shared" si="46"/>
        <v>35999.43611143582</v>
      </c>
      <c r="F110" s="24">
        <f t="shared" si="47"/>
        <v>44.87222287163604</v>
      </c>
      <c r="G110" s="11">
        <v>32874</v>
      </c>
      <c r="H110" s="11">
        <v>38352</v>
      </c>
      <c r="I110" s="13">
        <f t="shared" si="48"/>
        <v>8.439901064559402</v>
      </c>
      <c r="J110" s="13">
        <f t="shared" si="49"/>
        <v>6.445380516614197</v>
      </c>
      <c r="K110" s="14">
        <v>0</v>
      </c>
      <c r="L110" s="14">
        <v>0</v>
      </c>
      <c r="M110" s="14">
        <v>1</v>
      </c>
      <c r="N110" s="27">
        <v>99</v>
      </c>
      <c r="O110" s="14">
        <f t="shared" si="50"/>
        <v>99</v>
      </c>
      <c r="P110" s="14">
        <v>2.06</v>
      </c>
      <c r="Q110" s="14" t="s">
        <v>33</v>
      </c>
      <c r="R110" s="16">
        <f t="shared" si="51"/>
        <v>0</v>
      </c>
      <c r="S110" s="16">
        <f t="shared" si="52"/>
        <v>0</v>
      </c>
      <c r="T110" s="16">
        <f t="shared" si="53"/>
        <v>0.15514987787335588</v>
      </c>
      <c r="U110" s="16">
        <f t="shared" si="54"/>
        <v>0</v>
      </c>
      <c r="V110" s="16">
        <f t="shared" si="55"/>
        <v>0</v>
      </c>
      <c r="W110" s="16">
        <f t="shared" si="56"/>
        <v>0.07531547469580382</v>
      </c>
      <c r="X110" s="16">
        <f t="shared" si="57"/>
        <v>0</v>
      </c>
      <c r="Y110" s="16">
        <f t="shared" si="58"/>
        <v>0</v>
      </c>
      <c r="Z110" s="17">
        <f t="shared" si="59"/>
        <v>2.0842804675744793</v>
      </c>
      <c r="AA110" s="18">
        <f t="shared" si="60"/>
        <v>2.0842804675744793</v>
      </c>
      <c r="AB110" s="60"/>
      <c r="AC110" s="19" t="s">
        <v>84</v>
      </c>
      <c r="AD110" s="20">
        <v>0</v>
      </c>
      <c r="AH110" s="20">
        <v>0</v>
      </c>
      <c r="AJ110" s="20">
        <v>1</v>
      </c>
    </row>
    <row r="111" spans="1:36" s="20" customFormat="1" ht="12.75" customHeight="1">
      <c r="A111" s="58">
        <v>2239</v>
      </c>
      <c r="B111" s="59" t="s">
        <v>124</v>
      </c>
      <c r="C111" s="25">
        <v>35977</v>
      </c>
      <c r="D111" s="11">
        <f t="shared" si="45"/>
        <v>35962.36086879625</v>
      </c>
      <c r="E111" s="11">
        <f t="shared" si="46"/>
        <v>35991.63913120375</v>
      </c>
      <c r="F111" s="24">
        <f t="shared" si="47"/>
        <v>29.27826240750437</v>
      </c>
      <c r="G111" s="11">
        <v>32874</v>
      </c>
      <c r="H111" s="11">
        <v>38352</v>
      </c>
      <c r="I111" s="13">
        <f t="shared" si="48"/>
        <v>8.461262654236295</v>
      </c>
      <c r="J111" s="13">
        <f t="shared" si="49"/>
        <v>6.46674210629109</v>
      </c>
      <c r="K111" s="14">
        <v>1</v>
      </c>
      <c r="L111" s="14">
        <v>0</v>
      </c>
      <c r="M111" s="14">
        <v>1</v>
      </c>
      <c r="N111" s="27">
        <v>61</v>
      </c>
      <c r="O111" s="14">
        <f t="shared" si="50"/>
        <v>61</v>
      </c>
      <c r="P111" s="14">
        <v>0.87</v>
      </c>
      <c r="Q111" s="14" t="s">
        <v>33</v>
      </c>
      <c r="R111" s="16">
        <f t="shared" si="51"/>
        <v>0.11818567049201938</v>
      </c>
      <c r="S111" s="16">
        <f t="shared" si="52"/>
        <v>0</v>
      </c>
      <c r="T111" s="16">
        <f t="shared" si="53"/>
        <v>0.15463737127032828</v>
      </c>
      <c r="U111" s="16">
        <f t="shared" si="54"/>
        <v>0.13584559826668893</v>
      </c>
      <c r="V111" s="16">
        <f t="shared" si="55"/>
        <v>0</v>
      </c>
      <c r="W111" s="16">
        <f t="shared" si="56"/>
        <v>0.17774410490842332</v>
      </c>
      <c r="X111" s="16">
        <f t="shared" si="57"/>
        <v>6.101306906206554</v>
      </c>
      <c r="Y111" s="16">
        <f t="shared" si="58"/>
        <v>0</v>
      </c>
      <c r="Z111" s="17">
        <f t="shared" si="59"/>
        <v>7.983117220230107</v>
      </c>
      <c r="AA111" s="18">
        <f t="shared" si="60"/>
        <v>1.8818103140235527</v>
      </c>
      <c r="AB111" s="60"/>
      <c r="AC111" s="19" t="s">
        <v>86</v>
      </c>
      <c r="AD111" s="20">
        <v>0</v>
      </c>
      <c r="AH111" s="20">
        <v>0</v>
      </c>
      <c r="AJ111" s="20">
        <v>1</v>
      </c>
    </row>
    <row r="112" spans="1:36" s="20" customFormat="1" ht="12.75" customHeight="1">
      <c r="A112" s="58">
        <v>2240</v>
      </c>
      <c r="B112" s="59" t="s">
        <v>125</v>
      </c>
      <c r="C112" s="25">
        <v>35977</v>
      </c>
      <c r="D112" s="11">
        <f t="shared" si="45"/>
        <v>35957.822583268964</v>
      </c>
      <c r="E112" s="11">
        <f t="shared" si="46"/>
        <v>35996.177416731036</v>
      </c>
      <c r="F112" s="24">
        <f t="shared" si="47"/>
        <v>38.35483346207184</v>
      </c>
      <c r="G112" s="11">
        <v>32874</v>
      </c>
      <c r="H112" s="11">
        <v>38352</v>
      </c>
      <c r="I112" s="13">
        <f t="shared" si="48"/>
        <v>8.448828995257436</v>
      </c>
      <c r="J112" s="13">
        <f t="shared" si="49"/>
        <v>6.45430844731223</v>
      </c>
      <c r="K112" s="14">
        <v>0</v>
      </c>
      <c r="L112" s="14">
        <v>1</v>
      </c>
      <c r="M112" s="14">
        <v>1</v>
      </c>
      <c r="N112" s="27">
        <v>65</v>
      </c>
      <c r="O112" s="14">
        <f t="shared" si="50"/>
        <v>65</v>
      </c>
      <c r="P112" s="14">
        <v>1.5</v>
      </c>
      <c r="Q112" s="14" t="s">
        <v>33</v>
      </c>
      <c r="R112" s="16">
        <f t="shared" si="51"/>
        <v>0</v>
      </c>
      <c r="S112" s="16">
        <f t="shared" si="52"/>
        <v>9.516401638425561</v>
      </c>
      <c r="T112" s="16">
        <f t="shared" si="53"/>
        <v>0.15493526659954257</v>
      </c>
      <c r="U112" s="16">
        <f t="shared" si="54"/>
        <v>0</v>
      </c>
      <c r="V112" s="16">
        <f t="shared" si="55"/>
        <v>6.344267758950374</v>
      </c>
      <c r="W112" s="16">
        <f t="shared" si="56"/>
        <v>0.10329017773302838</v>
      </c>
      <c r="X112" s="16">
        <f t="shared" si="57"/>
        <v>0</v>
      </c>
      <c r="Y112" s="16">
        <f t="shared" si="58"/>
        <v>267.40854621497886</v>
      </c>
      <c r="Z112" s="17">
        <f t="shared" si="59"/>
        <v>4.353642897071797</v>
      </c>
      <c r="AA112" s="18">
        <f t="shared" si="60"/>
        <v>4.353642897071797</v>
      </c>
      <c r="AB112" s="60"/>
      <c r="AC112" s="19" t="s">
        <v>88</v>
      </c>
      <c r="AD112" s="20">
        <v>32</v>
      </c>
      <c r="AH112" s="20">
        <v>32</v>
      </c>
      <c r="AJ112" s="20">
        <v>32</v>
      </c>
    </row>
    <row r="113" spans="1:28" s="20" customFormat="1" ht="12.75" customHeight="1">
      <c r="A113" s="58">
        <v>2241</v>
      </c>
      <c r="B113" s="59" t="s">
        <v>126</v>
      </c>
      <c r="C113" s="25">
        <v>35977</v>
      </c>
      <c r="D113" s="11">
        <f t="shared" si="45"/>
        <v>35958.93166747119</v>
      </c>
      <c r="E113" s="11">
        <f t="shared" si="46"/>
        <v>35995.06833252881</v>
      </c>
      <c r="F113" s="24">
        <f t="shared" si="47"/>
        <v>36.13666505762376</v>
      </c>
      <c r="G113" s="11">
        <v>32874</v>
      </c>
      <c r="H113" s="11">
        <v>38352</v>
      </c>
      <c r="I113" s="13">
        <f t="shared" si="48"/>
        <v>8.451867582112843</v>
      </c>
      <c r="J113" s="13">
        <f t="shared" si="49"/>
        <v>6.457347034167639</v>
      </c>
      <c r="K113" s="14">
        <v>1</v>
      </c>
      <c r="L113" s="14">
        <v>0</v>
      </c>
      <c r="M113" s="14">
        <v>0</v>
      </c>
      <c r="N113" s="27">
        <v>122</v>
      </c>
      <c r="O113" s="14">
        <f t="shared" si="50"/>
        <v>122</v>
      </c>
      <c r="P113" s="14">
        <v>1.33</v>
      </c>
      <c r="Q113" s="14" t="s">
        <v>33</v>
      </c>
      <c r="R113" s="16">
        <f t="shared" si="51"/>
        <v>0.11831704534940367</v>
      </c>
      <c r="S113" s="16">
        <f t="shared" si="52"/>
        <v>0</v>
      </c>
      <c r="T113" s="16">
        <f t="shared" si="53"/>
        <v>0</v>
      </c>
      <c r="U113" s="16">
        <f t="shared" si="54"/>
        <v>0.08896018447323584</v>
      </c>
      <c r="V113" s="16">
        <f t="shared" si="55"/>
        <v>0</v>
      </c>
      <c r="W113" s="16">
        <f t="shared" si="56"/>
        <v>0</v>
      </c>
      <c r="X113" s="16">
        <f t="shared" si="57"/>
        <v>1.9977584656015233</v>
      </c>
      <c r="Y113" s="16">
        <f t="shared" si="58"/>
        <v>0</v>
      </c>
      <c r="Z113" s="17">
        <f t="shared" si="59"/>
        <v>0</v>
      </c>
      <c r="AA113" s="18">
        <f t="shared" si="60"/>
        <v>-1.9977584656015233</v>
      </c>
      <c r="AB113" s="60"/>
    </row>
    <row r="114" spans="1:29" s="20" customFormat="1" ht="12.75" customHeight="1">
      <c r="A114" s="58">
        <v>2242</v>
      </c>
      <c r="B114" s="59" t="s">
        <v>127</v>
      </c>
      <c r="C114" s="25">
        <v>35977</v>
      </c>
      <c r="D114" s="11">
        <f t="shared" si="45"/>
        <v>35952.0699876541</v>
      </c>
      <c r="E114" s="11">
        <f t="shared" si="46"/>
        <v>36001.9300123459</v>
      </c>
      <c r="F114" s="24">
        <f t="shared" si="47"/>
        <v>49.86002469180676</v>
      </c>
      <c r="G114" s="11">
        <v>32874</v>
      </c>
      <c r="H114" s="11">
        <v>38352</v>
      </c>
      <c r="I114" s="13">
        <f t="shared" si="48"/>
        <v>8.433068459326291</v>
      </c>
      <c r="J114" s="13">
        <f t="shared" si="49"/>
        <v>6.438547911381087</v>
      </c>
      <c r="K114" s="14">
        <v>0</v>
      </c>
      <c r="L114" s="14">
        <v>0</v>
      </c>
      <c r="M114" s="14">
        <v>1</v>
      </c>
      <c r="N114" s="27">
        <v>37</v>
      </c>
      <c r="O114" s="14">
        <f t="shared" si="50"/>
        <v>37</v>
      </c>
      <c r="P114" s="14">
        <v>2.55</v>
      </c>
      <c r="Q114" s="14" t="s">
        <v>33</v>
      </c>
      <c r="R114" s="16">
        <f t="shared" si="51"/>
        <v>0</v>
      </c>
      <c r="S114" s="16">
        <f t="shared" si="52"/>
        <v>0</v>
      </c>
      <c r="T114" s="16">
        <f t="shared" si="53"/>
        <v>0.15531452336206925</v>
      </c>
      <c r="U114" s="16">
        <f t="shared" si="54"/>
        <v>0</v>
      </c>
      <c r="V114" s="16">
        <f t="shared" si="55"/>
        <v>0</v>
      </c>
      <c r="W114" s="16">
        <f t="shared" si="56"/>
        <v>0.06090765622041932</v>
      </c>
      <c r="X114" s="16">
        <f t="shared" si="57"/>
        <v>0</v>
      </c>
      <c r="Y114" s="16">
        <f t="shared" si="58"/>
        <v>0</v>
      </c>
      <c r="Z114" s="17">
        <f t="shared" si="59"/>
        <v>4.510007865266147</v>
      </c>
      <c r="AA114" s="18">
        <f t="shared" si="60"/>
        <v>4.510007865266147</v>
      </c>
      <c r="AB114" s="60"/>
      <c r="AC114" s="63"/>
    </row>
    <row r="115" spans="1:29" s="20" customFormat="1" ht="12.75" customHeight="1">
      <c r="A115" s="58">
        <v>2243</v>
      </c>
      <c r="B115" s="59" t="s">
        <v>107</v>
      </c>
      <c r="C115" s="25">
        <v>35977</v>
      </c>
      <c r="D115" s="11">
        <f t="shared" si="45"/>
        <v>35957.077888202504</v>
      </c>
      <c r="E115" s="11">
        <f t="shared" si="46"/>
        <v>35996.922111797496</v>
      </c>
      <c r="F115" s="24">
        <f t="shared" si="47"/>
        <v>39.84422359499149</v>
      </c>
      <c r="G115" s="11">
        <v>32874</v>
      </c>
      <c r="H115" s="11">
        <v>38352</v>
      </c>
      <c r="I115" s="13">
        <f t="shared" si="48"/>
        <v>8.446788734801382</v>
      </c>
      <c r="J115" s="13">
        <f t="shared" si="49"/>
        <v>6.452268186856176</v>
      </c>
      <c r="K115" s="14">
        <v>1</v>
      </c>
      <c r="L115" s="14">
        <v>0</v>
      </c>
      <c r="M115" s="14">
        <v>1</v>
      </c>
      <c r="N115" s="27">
        <v>168</v>
      </c>
      <c r="O115" s="14">
        <f t="shared" si="50"/>
        <v>168</v>
      </c>
      <c r="P115" s="14">
        <v>1.62</v>
      </c>
      <c r="Q115" s="14" t="s">
        <v>33</v>
      </c>
      <c r="R115" s="16">
        <f t="shared" si="51"/>
        <v>0.11838818649268774</v>
      </c>
      <c r="S115" s="16">
        <f t="shared" si="52"/>
        <v>0</v>
      </c>
      <c r="T115" s="16">
        <f t="shared" si="53"/>
        <v>0.15498425840963737</v>
      </c>
      <c r="U115" s="16">
        <f t="shared" si="54"/>
        <v>0.07307912746462206</v>
      </c>
      <c r="V115" s="16">
        <f t="shared" si="55"/>
        <v>0</v>
      </c>
      <c r="W115" s="16">
        <f t="shared" si="56"/>
        <v>0.09566929531459097</v>
      </c>
      <c r="X115" s="16">
        <f t="shared" si="57"/>
        <v>1.1917665927042085</v>
      </c>
      <c r="Y115" s="16">
        <f t="shared" si="58"/>
        <v>0</v>
      </c>
      <c r="Z115" s="17">
        <f t="shared" si="59"/>
        <v>1.560164633310355</v>
      </c>
      <c r="AA115" s="18">
        <f t="shared" si="60"/>
        <v>0.36839804060614645</v>
      </c>
      <c r="AB115" s="60"/>
      <c r="AC115" s="63"/>
    </row>
    <row r="116" spans="1:29" s="20" customFormat="1" ht="12.75" customHeight="1">
      <c r="A116" s="58">
        <v>2244</v>
      </c>
      <c r="B116" s="59" t="s">
        <v>107</v>
      </c>
      <c r="C116" s="25">
        <v>35977</v>
      </c>
      <c r="D116" s="11">
        <f t="shared" si="45"/>
        <v>35954.889320225004</v>
      </c>
      <c r="E116" s="11">
        <f t="shared" si="46"/>
        <v>35999.110679774996</v>
      </c>
      <c r="F116" s="24">
        <f t="shared" si="47"/>
        <v>44.221359549992485</v>
      </c>
      <c r="G116" s="11">
        <v>32874</v>
      </c>
      <c r="H116" s="11">
        <v>38352</v>
      </c>
      <c r="I116" s="13">
        <f t="shared" si="48"/>
        <v>8.440792658150695</v>
      </c>
      <c r="J116" s="13">
        <f t="shared" si="49"/>
        <v>6.44627211020549</v>
      </c>
      <c r="K116" s="14">
        <v>1</v>
      </c>
      <c r="L116" s="14">
        <v>0</v>
      </c>
      <c r="M116" s="14">
        <v>1</v>
      </c>
      <c r="N116" s="27">
        <v>41</v>
      </c>
      <c r="O116" s="14">
        <f t="shared" si="50"/>
        <v>41</v>
      </c>
      <c r="P116" s="14">
        <v>2</v>
      </c>
      <c r="Q116" s="14" t="s">
        <v>33</v>
      </c>
      <c r="R116" s="16">
        <f t="shared" si="51"/>
        <v>0.11847228577927081</v>
      </c>
      <c r="S116" s="16">
        <f t="shared" si="52"/>
        <v>0</v>
      </c>
      <c r="T116" s="16">
        <f t="shared" si="53"/>
        <v>0.15512841886038886</v>
      </c>
      <c r="U116" s="16">
        <f t="shared" si="54"/>
        <v>0.059236142889635406</v>
      </c>
      <c r="V116" s="16">
        <f t="shared" si="55"/>
        <v>0</v>
      </c>
      <c r="W116" s="16">
        <f t="shared" si="56"/>
        <v>0.07756420943019443</v>
      </c>
      <c r="X116" s="16">
        <f t="shared" si="57"/>
        <v>3.9583122545696896</v>
      </c>
      <c r="Y116" s="16">
        <f t="shared" si="58"/>
        <v>0</v>
      </c>
      <c r="Z116" s="17">
        <f t="shared" si="59"/>
        <v>5.183041057814529</v>
      </c>
      <c r="AA116" s="18">
        <f t="shared" si="60"/>
        <v>1.2247288032448398</v>
      </c>
      <c r="AB116" s="60"/>
      <c r="AC116" s="63"/>
    </row>
    <row r="117" spans="1:29" s="20" customFormat="1" ht="12.75" customHeight="1">
      <c r="A117" s="58">
        <v>2245</v>
      </c>
      <c r="B117" s="59" t="s">
        <v>128</v>
      </c>
      <c r="C117" s="25">
        <v>35977</v>
      </c>
      <c r="D117" s="11">
        <f t="shared" si="45"/>
        <v>35955.16434783418</v>
      </c>
      <c r="E117" s="11">
        <f t="shared" si="46"/>
        <v>35998.83565216582</v>
      </c>
      <c r="F117" s="24">
        <f t="shared" si="47"/>
        <v>43.671304331641295</v>
      </c>
      <c r="G117" s="11">
        <v>32874</v>
      </c>
      <c r="H117" s="11">
        <v>38352</v>
      </c>
      <c r="I117" s="13">
        <f t="shared" si="48"/>
        <v>8.441546158449807</v>
      </c>
      <c r="J117" s="13">
        <f t="shared" si="49"/>
        <v>6.447025610504601</v>
      </c>
      <c r="K117" s="14">
        <v>1</v>
      </c>
      <c r="L117" s="14">
        <v>1</v>
      </c>
      <c r="M117" s="14">
        <v>3</v>
      </c>
      <c r="N117" s="27">
        <v>661</v>
      </c>
      <c r="O117" s="14">
        <f t="shared" si="50"/>
        <v>661</v>
      </c>
      <c r="P117" s="14">
        <v>1.95</v>
      </c>
      <c r="Q117" s="14" t="s">
        <v>33</v>
      </c>
      <c r="R117" s="16">
        <f t="shared" si="51"/>
        <v>0.11846171083232442</v>
      </c>
      <c r="S117" s="16">
        <f t="shared" si="52"/>
        <v>8.357890967216784</v>
      </c>
      <c r="T117" s="16">
        <f t="shared" si="53"/>
        <v>0.46533086437750226</v>
      </c>
      <c r="U117" s="16">
        <f t="shared" si="54"/>
        <v>0.060749595298627904</v>
      </c>
      <c r="V117" s="16">
        <f t="shared" si="55"/>
        <v>4.286097931906044</v>
      </c>
      <c r="W117" s="16">
        <f t="shared" si="56"/>
        <v>0.23863121250128322</v>
      </c>
      <c r="X117" s="16">
        <f t="shared" si="57"/>
        <v>0.2517961382655085</v>
      </c>
      <c r="Y117" s="16">
        <f t="shared" si="58"/>
        <v>17.76510447808859</v>
      </c>
      <c r="Z117" s="17">
        <f t="shared" si="59"/>
        <v>0.9890834248700938</v>
      </c>
      <c r="AA117" s="18">
        <f t="shared" si="60"/>
        <v>0.7372872866045853</v>
      </c>
      <c r="AB117" s="60"/>
      <c r="AC117" s="63"/>
    </row>
    <row r="118" spans="1:29" s="20" customFormat="1" ht="12.75" customHeight="1">
      <c r="A118" s="58">
        <v>2246</v>
      </c>
      <c r="B118" s="59" t="s">
        <v>129</v>
      </c>
      <c r="C118" s="25">
        <v>35977</v>
      </c>
      <c r="D118" s="11">
        <f t="shared" si="45"/>
        <v>35957.077888202504</v>
      </c>
      <c r="E118" s="11">
        <f t="shared" si="46"/>
        <v>35996.922111797496</v>
      </c>
      <c r="F118" s="24">
        <f t="shared" si="47"/>
        <v>39.84422359499149</v>
      </c>
      <c r="G118" s="11">
        <v>32874</v>
      </c>
      <c r="H118" s="11">
        <v>38352</v>
      </c>
      <c r="I118" s="13">
        <f t="shared" si="48"/>
        <v>8.446788734801382</v>
      </c>
      <c r="J118" s="13">
        <f t="shared" si="49"/>
        <v>6.452268186856176</v>
      </c>
      <c r="K118" s="14">
        <v>0</v>
      </c>
      <c r="L118" s="14">
        <v>0</v>
      </c>
      <c r="M118" s="14">
        <v>0</v>
      </c>
      <c r="N118" s="27">
        <v>56</v>
      </c>
      <c r="O118" s="14">
        <f t="shared" si="50"/>
        <v>56</v>
      </c>
      <c r="P118" s="14">
        <v>1.62</v>
      </c>
      <c r="Q118" s="14" t="s">
        <v>33</v>
      </c>
      <c r="R118" s="16">
        <f t="shared" si="51"/>
        <v>0</v>
      </c>
      <c r="S118" s="16">
        <f t="shared" si="52"/>
        <v>0</v>
      </c>
      <c r="T118" s="16">
        <f t="shared" si="53"/>
        <v>0</v>
      </c>
      <c r="U118" s="16">
        <f t="shared" si="54"/>
        <v>0</v>
      </c>
      <c r="V118" s="16">
        <f t="shared" si="55"/>
        <v>0</v>
      </c>
      <c r="W118" s="16">
        <f t="shared" si="56"/>
        <v>0</v>
      </c>
      <c r="X118" s="16">
        <f t="shared" si="57"/>
        <v>0</v>
      </c>
      <c r="Y118" s="16">
        <f t="shared" si="58"/>
        <v>0</v>
      </c>
      <c r="Z118" s="17">
        <f t="shared" si="59"/>
        <v>0</v>
      </c>
      <c r="AA118" s="18">
        <f t="shared" si="60"/>
        <v>0</v>
      </c>
      <c r="AB118" s="60"/>
      <c r="AC118" s="63"/>
    </row>
    <row r="119" spans="1:29" s="20" customFormat="1" ht="12.75" customHeight="1">
      <c r="A119" s="58">
        <v>2247</v>
      </c>
      <c r="B119" s="59" t="s">
        <v>130</v>
      </c>
      <c r="C119" s="25">
        <v>35977</v>
      </c>
      <c r="D119" s="11">
        <f t="shared" si="45"/>
        <v>35959.13474362268</v>
      </c>
      <c r="E119" s="11">
        <f t="shared" si="46"/>
        <v>35994.86525637732</v>
      </c>
      <c r="F119" s="24">
        <f t="shared" si="47"/>
        <v>35.730512754642405</v>
      </c>
      <c r="G119" s="11">
        <v>32874</v>
      </c>
      <c r="H119" s="11">
        <v>38352</v>
      </c>
      <c r="I119" s="13">
        <f t="shared" si="48"/>
        <v>8.452423955130627</v>
      </c>
      <c r="J119" s="13">
        <f t="shared" si="49"/>
        <v>6.457903407185421</v>
      </c>
      <c r="K119" s="14">
        <v>0</v>
      </c>
      <c r="L119" s="14">
        <v>0</v>
      </c>
      <c r="M119" s="14">
        <v>0</v>
      </c>
      <c r="N119" s="27">
        <v>238</v>
      </c>
      <c r="O119" s="14">
        <f t="shared" si="50"/>
        <v>238</v>
      </c>
      <c r="P119" s="14">
        <v>1.3</v>
      </c>
      <c r="Q119" s="14" t="s">
        <v>33</v>
      </c>
      <c r="R119" s="16">
        <f t="shared" si="51"/>
        <v>0</v>
      </c>
      <c r="S119" s="16">
        <f t="shared" si="52"/>
        <v>0</v>
      </c>
      <c r="T119" s="16">
        <f t="shared" si="53"/>
        <v>0</v>
      </c>
      <c r="U119" s="16">
        <f t="shared" si="54"/>
        <v>0</v>
      </c>
      <c r="V119" s="16">
        <f t="shared" si="55"/>
        <v>0</v>
      </c>
      <c r="W119" s="16">
        <f t="shared" si="56"/>
        <v>0</v>
      </c>
      <c r="X119" s="16">
        <f t="shared" si="57"/>
        <v>0</v>
      </c>
      <c r="Y119" s="16">
        <f t="shared" si="58"/>
        <v>0</v>
      </c>
      <c r="Z119" s="17">
        <f t="shared" si="59"/>
        <v>0</v>
      </c>
      <c r="AA119" s="18">
        <f t="shared" si="60"/>
        <v>0</v>
      </c>
      <c r="AB119" s="60"/>
      <c r="AC119" s="63"/>
    </row>
    <row r="120" spans="1:29" s="20" customFormat="1" ht="12.75" customHeight="1">
      <c r="A120" s="58">
        <v>2248</v>
      </c>
      <c r="B120" s="59" t="s">
        <v>131</v>
      </c>
      <c r="C120" s="25">
        <v>35977</v>
      </c>
      <c r="D120" s="11">
        <f t="shared" si="45"/>
        <v>35964.141570894455</v>
      </c>
      <c r="E120" s="11">
        <f t="shared" si="46"/>
        <v>35989.858429105545</v>
      </c>
      <c r="F120" s="24">
        <f t="shared" si="47"/>
        <v>25.716858211089857</v>
      </c>
      <c r="G120" s="11">
        <v>32874</v>
      </c>
      <c r="H120" s="11">
        <v>38352</v>
      </c>
      <c r="I120" s="13">
        <f t="shared" si="48"/>
        <v>8.466141290121795</v>
      </c>
      <c r="J120" s="13">
        <f t="shared" si="49"/>
        <v>6.471620742176589</v>
      </c>
      <c r="K120" s="14">
        <v>0</v>
      </c>
      <c r="L120" s="14">
        <v>0</v>
      </c>
      <c r="M120" s="14">
        <v>0</v>
      </c>
      <c r="N120" s="27">
        <v>169</v>
      </c>
      <c r="O120" s="14">
        <f t="shared" si="50"/>
        <v>169</v>
      </c>
      <c r="P120" s="14">
        <v>0.67</v>
      </c>
      <c r="Q120" s="14" t="s">
        <v>33</v>
      </c>
      <c r="R120" s="16">
        <f t="shared" si="51"/>
        <v>0</v>
      </c>
      <c r="S120" s="16">
        <f t="shared" si="52"/>
        <v>0</v>
      </c>
      <c r="T120" s="16">
        <f t="shared" si="53"/>
        <v>0</v>
      </c>
      <c r="U120" s="16">
        <f t="shared" si="54"/>
        <v>0</v>
      </c>
      <c r="V120" s="16">
        <f t="shared" si="55"/>
        <v>0</v>
      </c>
      <c r="W120" s="16">
        <f t="shared" si="56"/>
        <v>0</v>
      </c>
      <c r="X120" s="16">
        <f t="shared" si="57"/>
        <v>0</v>
      </c>
      <c r="Y120" s="16">
        <f t="shared" si="58"/>
        <v>0</v>
      </c>
      <c r="Z120" s="17">
        <f t="shared" si="59"/>
        <v>0</v>
      </c>
      <c r="AA120" s="18">
        <f t="shared" si="60"/>
        <v>0</v>
      </c>
      <c r="AB120" s="60"/>
      <c r="AC120" s="63"/>
    </row>
    <row r="121" spans="1:29" s="20" customFormat="1" ht="12.75" customHeight="1">
      <c r="A121" s="58">
        <v>2249</v>
      </c>
      <c r="B121" s="59" t="s">
        <v>132</v>
      </c>
      <c r="C121" s="25">
        <v>35612</v>
      </c>
      <c r="D121" s="11">
        <f t="shared" si="45"/>
        <v>35581.850128215214</v>
      </c>
      <c r="E121" s="11">
        <f t="shared" si="46"/>
        <v>35642.149871784786</v>
      </c>
      <c r="F121" s="24">
        <f t="shared" si="47"/>
        <v>60.299743569572456</v>
      </c>
      <c r="G121" s="11">
        <v>32874</v>
      </c>
      <c r="H121" s="11">
        <v>38352</v>
      </c>
      <c r="I121" s="13">
        <f t="shared" si="48"/>
        <v>7.418767474562229</v>
      </c>
      <c r="J121" s="13">
        <f t="shared" si="49"/>
        <v>7.424246926617024</v>
      </c>
      <c r="K121" s="14">
        <v>0</v>
      </c>
      <c r="L121" s="14">
        <v>0</v>
      </c>
      <c r="M121" s="14">
        <v>8</v>
      </c>
      <c r="N121" s="27">
        <v>661</v>
      </c>
      <c r="O121" s="14">
        <f t="shared" si="50"/>
        <v>661</v>
      </c>
      <c r="P121" s="14">
        <v>3.75</v>
      </c>
      <c r="Q121" s="14" t="s">
        <v>33</v>
      </c>
      <c r="R121" s="16">
        <f t="shared" si="51"/>
        <v>0</v>
      </c>
      <c r="S121" s="16">
        <f t="shared" si="52"/>
        <v>0</v>
      </c>
      <c r="T121" s="16">
        <f t="shared" si="53"/>
        <v>1.0775503669360478</v>
      </c>
      <c r="U121" s="16">
        <f t="shared" si="54"/>
        <v>0</v>
      </c>
      <c r="V121" s="16">
        <f t="shared" si="55"/>
        <v>0</v>
      </c>
      <c r="W121" s="16">
        <f t="shared" si="56"/>
        <v>0.2873467645162794</v>
      </c>
      <c r="X121" s="16">
        <f t="shared" si="57"/>
        <v>0</v>
      </c>
      <c r="Y121" s="16">
        <f t="shared" si="58"/>
        <v>0</v>
      </c>
      <c r="Z121" s="17">
        <f t="shared" si="59"/>
        <v>1.191000619718067</v>
      </c>
      <c r="AA121" s="18">
        <f t="shared" si="60"/>
        <v>1.191000619718067</v>
      </c>
      <c r="AB121" s="60"/>
      <c r="AC121" s="63"/>
    </row>
    <row r="122" spans="1:29" s="20" customFormat="1" ht="12.75" customHeight="1">
      <c r="A122" s="58">
        <v>2250</v>
      </c>
      <c r="B122" s="59" t="s">
        <v>133</v>
      </c>
      <c r="C122" s="25">
        <v>35612</v>
      </c>
      <c r="D122" s="11">
        <f t="shared" si="45"/>
        <v>35595.26055698386</v>
      </c>
      <c r="E122" s="11">
        <f t="shared" si="46"/>
        <v>35628.73944301614</v>
      </c>
      <c r="F122" s="24">
        <f t="shared" si="47"/>
        <v>33.478886032273294</v>
      </c>
      <c r="G122" s="11">
        <v>32874</v>
      </c>
      <c r="H122" s="11">
        <v>38352</v>
      </c>
      <c r="I122" s="13">
        <f t="shared" si="48"/>
        <v>7.455508375298256</v>
      </c>
      <c r="J122" s="13">
        <f t="shared" si="49"/>
        <v>7.46098782735305</v>
      </c>
      <c r="K122" s="14">
        <v>0</v>
      </c>
      <c r="L122" s="14">
        <v>0</v>
      </c>
      <c r="M122" s="14">
        <v>1</v>
      </c>
      <c r="N122" s="27">
        <v>87</v>
      </c>
      <c r="O122" s="14">
        <f t="shared" si="50"/>
        <v>87</v>
      </c>
      <c r="P122" s="14">
        <v>1.14</v>
      </c>
      <c r="Q122" s="14" t="s">
        <v>33</v>
      </c>
      <c r="R122" s="16">
        <f t="shared" si="51"/>
        <v>0</v>
      </c>
      <c r="S122" s="16">
        <f t="shared" si="52"/>
        <v>0</v>
      </c>
      <c r="T122" s="16">
        <f t="shared" si="53"/>
        <v>0.1340305095169646</v>
      </c>
      <c r="U122" s="16">
        <f t="shared" si="54"/>
        <v>0</v>
      </c>
      <c r="V122" s="16">
        <f t="shared" si="55"/>
        <v>0</v>
      </c>
      <c r="W122" s="16">
        <f t="shared" si="56"/>
        <v>0.11757062238330229</v>
      </c>
      <c r="X122" s="16">
        <f t="shared" si="57"/>
        <v>0</v>
      </c>
      <c r="Y122" s="16">
        <f t="shared" si="58"/>
        <v>0</v>
      </c>
      <c r="Z122" s="17">
        <f t="shared" si="59"/>
        <v>3.702428668975037</v>
      </c>
      <c r="AA122" s="18">
        <f t="shared" si="60"/>
        <v>3.702428668975037</v>
      </c>
      <c r="AB122" s="60"/>
      <c r="AC122" s="63"/>
    </row>
    <row r="123" spans="1:29" s="20" customFormat="1" ht="12.75" customHeight="1">
      <c r="A123" s="58">
        <v>2251</v>
      </c>
      <c r="B123" s="59" t="s">
        <v>134</v>
      </c>
      <c r="C123" s="25">
        <v>35612</v>
      </c>
      <c r="D123" s="11">
        <f aca="true" t="shared" si="61" ref="D123:D154">C123-(SQRT(P123*1000)-P123*1000/4000)*0.5</f>
        <v>35597.698889709114</v>
      </c>
      <c r="E123" s="11">
        <f aca="true" t="shared" si="62" ref="E123:E154">C123+(SQRT(P123*1000)-P123*1000/4000)*0.5</f>
        <v>35626.301110290886</v>
      </c>
      <c r="F123" s="24">
        <f aca="true" t="shared" si="63" ref="F123:F154">E123-D123</f>
        <v>28.60222058177169</v>
      </c>
      <c r="G123" s="11">
        <v>32874</v>
      </c>
      <c r="H123" s="11">
        <v>38352</v>
      </c>
      <c r="I123" s="13">
        <f aca="true" t="shared" si="64" ref="I123:I154">((D123-G123)/365)</f>
        <v>7.46218873892908</v>
      </c>
      <c r="J123" s="13">
        <f aca="true" t="shared" si="65" ref="J123:J154">((H123-E123)/365)</f>
        <v>7.467668190983875</v>
      </c>
      <c r="K123" s="14">
        <v>0</v>
      </c>
      <c r="L123" s="14">
        <v>0</v>
      </c>
      <c r="M123" s="14">
        <v>0</v>
      </c>
      <c r="N123" s="27">
        <v>60</v>
      </c>
      <c r="O123" s="14">
        <f aca="true" t="shared" si="66" ref="O123:O154">N123</f>
        <v>60</v>
      </c>
      <c r="P123" s="14">
        <v>0.83</v>
      </c>
      <c r="Q123" s="14" t="s">
        <v>33</v>
      </c>
      <c r="R123" s="16">
        <f aca="true" t="shared" si="67" ref="R123:R154">K123/I123</f>
        <v>0</v>
      </c>
      <c r="S123" s="16">
        <f aca="true" t="shared" si="68" ref="S123:S154">L123/(F123/365)</f>
        <v>0</v>
      </c>
      <c r="T123" s="16">
        <f aca="true" t="shared" si="69" ref="T123:T154">M123/J123</f>
        <v>0</v>
      </c>
      <c r="U123" s="16">
        <f aca="true" t="shared" si="70" ref="U123:U154">R123/P123</f>
        <v>0</v>
      </c>
      <c r="V123" s="16">
        <f aca="true" t="shared" si="71" ref="V123:V154">S123/P123</f>
        <v>0</v>
      </c>
      <c r="W123" s="16">
        <f aca="true" t="shared" si="72" ref="W123:W154">T123/P123</f>
        <v>0</v>
      </c>
      <c r="X123" s="16">
        <f aca="true" t="shared" si="73" ref="X123:X154">(R123*1000000)/(O123*365*P123)</f>
        <v>0</v>
      </c>
      <c r="Y123" s="16">
        <f aca="true" t="shared" si="74" ref="Y123:Y154">(S123*1000000)/(O123*365*P123)</f>
        <v>0</v>
      </c>
      <c r="Z123" s="17">
        <f aca="true" t="shared" si="75" ref="Z123:Z154">(T123*1000000)/(N123*365*P123)</f>
        <v>0</v>
      </c>
      <c r="AA123" s="18">
        <f aca="true" t="shared" si="76" ref="AA123:AA154">Z123-X123</f>
        <v>0</v>
      </c>
      <c r="AB123" s="60"/>
      <c r="AC123" s="63"/>
    </row>
    <row r="124" spans="1:29" s="20" customFormat="1" ht="12.75" customHeight="1">
      <c r="A124" s="58">
        <v>2252</v>
      </c>
      <c r="B124" s="59" t="s">
        <v>131</v>
      </c>
      <c r="C124" s="25">
        <v>35247</v>
      </c>
      <c r="D124" s="11">
        <f t="shared" si="61"/>
        <v>35233.858743444674</v>
      </c>
      <c r="E124" s="11">
        <f t="shared" si="62"/>
        <v>35260.141256555326</v>
      </c>
      <c r="F124" s="24">
        <f t="shared" si="63"/>
        <v>26.282513110651053</v>
      </c>
      <c r="G124" s="11">
        <v>32874</v>
      </c>
      <c r="H124" s="11">
        <v>38352</v>
      </c>
      <c r="I124" s="13">
        <f t="shared" si="64"/>
        <v>6.465366420396369</v>
      </c>
      <c r="J124" s="13">
        <f t="shared" si="65"/>
        <v>8.470845872451163</v>
      </c>
      <c r="K124" s="14">
        <v>1</v>
      </c>
      <c r="L124" s="14">
        <v>0</v>
      </c>
      <c r="M124" s="14">
        <v>4</v>
      </c>
      <c r="N124" s="27">
        <v>157</v>
      </c>
      <c r="O124" s="14">
        <f t="shared" si="66"/>
        <v>157</v>
      </c>
      <c r="P124" s="14">
        <v>0.7</v>
      </c>
      <c r="Q124" s="14" t="s">
        <v>33</v>
      </c>
      <c r="R124" s="16">
        <f t="shared" si="67"/>
        <v>0.15467027465686833</v>
      </c>
      <c r="S124" s="16">
        <f t="shared" si="68"/>
        <v>0</v>
      </c>
      <c r="T124" s="16">
        <f t="shared" si="69"/>
        <v>0.47220785978514584</v>
      </c>
      <c r="U124" s="16">
        <f t="shared" si="70"/>
        <v>0.22095753522409764</v>
      </c>
      <c r="V124" s="16">
        <f t="shared" si="71"/>
        <v>0</v>
      </c>
      <c r="W124" s="16">
        <f t="shared" si="72"/>
        <v>0.6745826568359227</v>
      </c>
      <c r="X124" s="16">
        <f t="shared" si="73"/>
        <v>3.855815988554186</v>
      </c>
      <c r="Y124" s="16">
        <f t="shared" si="74"/>
        <v>0</v>
      </c>
      <c r="Z124" s="17">
        <f t="shared" si="75"/>
        <v>11.771794029071156</v>
      </c>
      <c r="AA124" s="18">
        <f t="shared" si="76"/>
        <v>7.91597804051697</v>
      </c>
      <c r="AB124" s="60"/>
      <c r="AC124" s="63"/>
    </row>
    <row r="125" spans="1:29" s="20" customFormat="1" ht="12.75" customHeight="1">
      <c r="A125" s="58">
        <v>2253</v>
      </c>
      <c r="B125" s="59" t="s">
        <v>135</v>
      </c>
      <c r="C125" s="25">
        <v>35247</v>
      </c>
      <c r="D125" s="11">
        <f t="shared" si="61"/>
        <v>35217.20853307549</v>
      </c>
      <c r="E125" s="11">
        <f t="shared" si="62"/>
        <v>35276.79146692451</v>
      </c>
      <c r="F125" s="24">
        <f t="shared" si="63"/>
        <v>59.58293384901481</v>
      </c>
      <c r="G125" s="11">
        <v>32874</v>
      </c>
      <c r="H125" s="11">
        <v>38352</v>
      </c>
      <c r="I125" s="13">
        <f t="shared" si="64"/>
        <v>6.419749405686281</v>
      </c>
      <c r="J125" s="13">
        <f t="shared" si="65"/>
        <v>8.425228857741075</v>
      </c>
      <c r="K125" s="14">
        <v>0</v>
      </c>
      <c r="L125" s="14">
        <v>0</v>
      </c>
      <c r="M125" s="14">
        <v>1</v>
      </c>
      <c r="N125" s="27">
        <v>99</v>
      </c>
      <c r="O125" s="14">
        <f t="shared" si="66"/>
        <v>99</v>
      </c>
      <c r="P125" s="14">
        <v>3.66</v>
      </c>
      <c r="Q125" s="14" t="s">
        <v>33</v>
      </c>
      <c r="R125" s="16">
        <f t="shared" si="67"/>
        <v>0</v>
      </c>
      <c r="S125" s="16">
        <f t="shared" si="68"/>
        <v>0</v>
      </c>
      <c r="T125" s="16">
        <f t="shared" si="69"/>
        <v>0.11869113787706823</v>
      </c>
      <c r="U125" s="16">
        <f t="shared" si="70"/>
        <v>0</v>
      </c>
      <c r="V125" s="16">
        <f t="shared" si="71"/>
        <v>0</v>
      </c>
      <c r="W125" s="16">
        <f t="shared" si="72"/>
        <v>0.03242927264400771</v>
      </c>
      <c r="X125" s="16">
        <f t="shared" si="73"/>
        <v>0</v>
      </c>
      <c r="Y125" s="16">
        <f t="shared" si="74"/>
        <v>0</v>
      </c>
      <c r="Z125" s="17">
        <f t="shared" si="75"/>
        <v>0.8974477001247464</v>
      </c>
      <c r="AA125" s="18">
        <f t="shared" si="76"/>
        <v>0.8974477001247464</v>
      </c>
      <c r="AB125" s="60"/>
      <c r="AC125" s="63"/>
    </row>
    <row r="126" spans="1:29" s="20" customFormat="1" ht="12.75" customHeight="1">
      <c r="A126" s="58">
        <v>2254</v>
      </c>
      <c r="B126" s="59" t="s">
        <v>136</v>
      </c>
      <c r="C126" s="25">
        <v>35247</v>
      </c>
      <c r="D126" s="11">
        <f t="shared" si="61"/>
        <v>35220.211798772</v>
      </c>
      <c r="E126" s="11">
        <f t="shared" si="62"/>
        <v>35273.788201228</v>
      </c>
      <c r="F126" s="24">
        <f t="shared" si="63"/>
        <v>53.57640245600487</v>
      </c>
      <c r="G126" s="11">
        <v>32874</v>
      </c>
      <c r="H126" s="11">
        <v>38352</v>
      </c>
      <c r="I126" s="13">
        <f t="shared" si="64"/>
        <v>6.427977530882185</v>
      </c>
      <c r="J126" s="13">
        <f t="shared" si="65"/>
        <v>8.43345698293698</v>
      </c>
      <c r="K126" s="14">
        <v>3</v>
      </c>
      <c r="L126" s="14">
        <v>0</v>
      </c>
      <c r="M126" s="14">
        <v>1</v>
      </c>
      <c r="N126" s="27">
        <v>247</v>
      </c>
      <c r="O126" s="14">
        <f t="shared" si="66"/>
        <v>247</v>
      </c>
      <c r="P126" s="14">
        <v>2.95</v>
      </c>
      <c r="Q126" s="14" t="s">
        <v>33</v>
      </c>
      <c r="R126" s="16">
        <f t="shared" si="67"/>
        <v>0.4667097832229472</v>
      </c>
      <c r="S126" s="16">
        <f t="shared" si="68"/>
        <v>0</v>
      </c>
      <c r="T126" s="16">
        <f t="shared" si="69"/>
        <v>0.11857533654624117</v>
      </c>
      <c r="U126" s="16">
        <f t="shared" si="70"/>
        <v>0.15820670617727023</v>
      </c>
      <c r="V126" s="16">
        <f t="shared" si="71"/>
        <v>0</v>
      </c>
      <c r="W126" s="16">
        <f t="shared" si="72"/>
        <v>0.04019502933770887</v>
      </c>
      <c r="X126" s="16">
        <f t="shared" si="73"/>
        <v>1.7548300834925432</v>
      </c>
      <c r="Y126" s="16">
        <f t="shared" si="74"/>
        <v>0</v>
      </c>
      <c r="Z126" s="17">
        <f t="shared" si="75"/>
        <v>0.4458435953381273</v>
      </c>
      <c r="AA126" s="18">
        <f t="shared" si="76"/>
        <v>-1.308986488154416</v>
      </c>
      <c r="AB126" s="60"/>
      <c r="AC126" s="63"/>
    </row>
    <row r="127" spans="1:29" s="20" customFormat="1" ht="12.75" customHeight="1">
      <c r="A127" s="58">
        <v>2255</v>
      </c>
      <c r="B127" s="59" t="s">
        <v>137</v>
      </c>
      <c r="C127" s="25">
        <v>35247</v>
      </c>
      <c r="D127" s="11">
        <f t="shared" si="61"/>
        <v>35235.55538556678</v>
      </c>
      <c r="E127" s="11">
        <f t="shared" si="62"/>
        <v>35258.44461443322</v>
      </c>
      <c r="F127" s="24">
        <f t="shared" si="63"/>
        <v>22.889228866435587</v>
      </c>
      <c r="G127" s="11">
        <v>32874</v>
      </c>
      <c r="H127" s="11">
        <v>38352</v>
      </c>
      <c r="I127" s="13">
        <f t="shared" si="64"/>
        <v>6.470014754977486</v>
      </c>
      <c r="J127" s="13">
        <f t="shared" si="65"/>
        <v>8.47549420703228</v>
      </c>
      <c r="K127" s="14">
        <v>0</v>
      </c>
      <c r="L127" s="14">
        <v>0</v>
      </c>
      <c r="M127" s="14">
        <v>0</v>
      </c>
      <c r="N127" s="27">
        <v>30</v>
      </c>
      <c r="O127" s="14">
        <f t="shared" si="66"/>
        <v>30</v>
      </c>
      <c r="P127" s="14">
        <v>0.53</v>
      </c>
      <c r="Q127" s="14" t="s">
        <v>33</v>
      </c>
      <c r="R127" s="16">
        <f t="shared" si="67"/>
        <v>0</v>
      </c>
      <c r="S127" s="16">
        <f t="shared" si="68"/>
        <v>0</v>
      </c>
      <c r="T127" s="16">
        <f t="shared" si="69"/>
        <v>0</v>
      </c>
      <c r="U127" s="16">
        <f t="shared" si="70"/>
        <v>0</v>
      </c>
      <c r="V127" s="16">
        <f t="shared" si="71"/>
        <v>0</v>
      </c>
      <c r="W127" s="16">
        <f t="shared" si="72"/>
        <v>0</v>
      </c>
      <c r="X127" s="16">
        <f t="shared" si="73"/>
        <v>0</v>
      </c>
      <c r="Y127" s="16">
        <f t="shared" si="74"/>
        <v>0</v>
      </c>
      <c r="Z127" s="17">
        <f t="shared" si="75"/>
        <v>0</v>
      </c>
      <c r="AA127" s="18">
        <f t="shared" si="76"/>
        <v>0</v>
      </c>
      <c r="AB127" s="60"/>
      <c r="AC127" s="63"/>
    </row>
    <row r="128" spans="1:29" s="20" customFormat="1" ht="12.75" customHeight="1">
      <c r="A128" s="58">
        <v>2256</v>
      </c>
      <c r="B128" s="59" t="s">
        <v>138</v>
      </c>
      <c r="C128" s="25">
        <v>35247</v>
      </c>
      <c r="D128" s="11">
        <f t="shared" si="61"/>
        <v>35240.89502564304</v>
      </c>
      <c r="E128" s="11">
        <f t="shared" si="62"/>
        <v>35253.10497435696</v>
      </c>
      <c r="F128" s="24">
        <f t="shared" si="63"/>
        <v>12.209948713920312</v>
      </c>
      <c r="G128" s="11">
        <v>32874</v>
      </c>
      <c r="H128" s="11">
        <v>38352</v>
      </c>
      <c r="I128" s="13">
        <f t="shared" si="64"/>
        <v>6.484643905871342</v>
      </c>
      <c r="J128" s="13">
        <f t="shared" si="65"/>
        <v>8.490123357926137</v>
      </c>
      <c r="K128" s="14">
        <v>0</v>
      </c>
      <c r="L128" s="14">
        <v>0</v>
      </c>
      <c r="M128" s="14">
        <v>0</v>
      </c>
      <c r="N128" s="27">
        <v>51</v>
      </c>
      <c r="O128" s="14">
        <f t="shared" si="66"/>
        <v>51</v>
      </c>
      <c r="P128" s="14">
        <v>0.15</v>
      </c>
      <c r="Q128" s="14" t="s">
        <v>33</v>
      </c>
      <c r="R128" s="16">
        <f t="shared" si="67"/>
        <v>0</v>
      </c>
      <c r="S128" s="16">
        <f t="shared" si="68"/>
        <v>0</v>
      </c>
      <c r="T128" s="16">
        <f t="shared" si="69"/>
        <v>0</v>
      </c>
      <c r="U128" s="16">
        <f t="shared" si="70"/>
        <v>0</v>
      </c>
      <c r="V128" s="16">
        <f t="shared" si="71"/>
        <v>0</v>
      </c>
      <c r="W128" s="16">
        <f t="shared" si="72"/>
        <v>0</v>
      </c>
      <c r="X128" s="16">
        <f t="shared" si="73"/>
        <v>0</v>
      </c>
      <c r="Y128" s="16">
        <f t="shared" si="74"/>
        <v>0</v>
      </c>
      <c r="Z128" s="17">
        <f t="shared" si="75"/>
        <v>0</v>
      </c>
      <c r="AA128" s="18">
        <f t="shared" si="76"/>
        <v>0</v>
      </c>
      <c r="AB128" s="60"/>
      <c r="AC128" s="63"/>
    </row>
    <row r="129" spans="1:29" s="20" customFormat="1" ht="12.75" customHeight="1">
      <c r="A129" s="58">
        <v>2257</v>
      </c>
      <c r="B129" s="59" t="s">
        <v>139</v>
      </c>
      <c r="C129" s="25">
        <v>34881</v>
      </c>
      <c r="D129" s="11">
        <f t="shared" si="61"/>
        <v>34864.92939825398</v>
      </c>
      <c r="E129" s="11">
        <f t="shared" si="62"/>
        <v>34897.07060174602</v>
      </c>
      <c r="F129" s="24">
        <f t="shared" si="63"/>
        <v>32.14120349203586</v>
      </c>
      <c r="G129" s="11">
        <v>32874</v>
      </c>
      <c r="H129" s="11">
        <v>38352</v>
      </c>
      <c r="I129" s="13">
        <f t="shared" si="64"/>
        <v>5.454601091106801</v>
      </c>
      <c r="J129" s="13">
        <f t="shared" si="65"/>
        <v>9.46555999521639</v>
      </c>
      <c r="K129" s="14">
        <v>1</v>
      </c>
      <c r="L129" s="14">
        <v>0</v>
      </c>
      <c r="M129" s="14">
        <v>2</v>
      </c>
      <c r="N129" s="27">
        <v>119</v>
      </c>
      <c r="O129" s="14">
        <f t="shared" si="66"/>
        <v>119</v>
      </c>
      <c r="P129" s="14">
        <v>1.05</v>
      </c>
      <c r="Q129" s="14" t="s">
        <v>33</v>
      </c>
      <c r="R129" s="16">
        <f t="shared" si="67"/>
        <v>0.18333146334576203</v>
      </c>
      <c r="S129" s="16">
        <f t="shared" si="68"/>
        <v>0</v>
      </c>
      <c r="T129" s="16">
        <f t="shared" si="69"/>
        <v>0.21129230610875002</v>
      </c>
      <c r="U129" s="16">
        <f t="shared" si="70"/>
        <v>0.1746013936626305</v>
      </c>
      <c r="V129" s="16">
        <f t="shared" si="71"/>
        <v>0</v>
      </c>
      <c r="W129" s="16">
        <f t="shared" si="72"/>
        <v>0.20123076772261905</v>
      </c>
      <c r="X129" s="16">
        <f t="shared" si="73"/>
        <v>4.019831786868435</v>
      </c>
      <c r="Y129" s="16">
        <f t="shared" si="74"/>
        <v>0</v>
      </c>
      <c r="Z129" s="17">
        <f t="shared" si="75"/>
        <v>4.63291741044363</v>
      </c>
      <c r="AA129" s="18">
        <f t="shared" si="76"/>
        <v>0.6130856235751949</v>
      </c>
      <c r="AB129" s="60"/>
      <c r="AC129" s="63"/>
    </row>
    <row r="130" spans="1:29" s="20" customFormat="1" ht="12.75" customHeight="1">
      <c r="A130" s="58">
        <v>2258</v>
      </c>
      <c r="B130" s="59" t="s">
        <v>136</v>
      </c>
      <c r="C130" s="25">
        <v>34881</v>
      </c>
      <c r="D130" s="11">
        <f t="shared" si="61"/>
        <v>34858.67182041873</v>
      </c>
      <c r="E130" s="11">
        <f t="shared" si="62"/>
        <v>34903.32817958127</v>
      </c>
      <c r="F130" s="24">
        <f t="shared" si="63"/>
        <v>44.656359162545414</v>
      </c>
      <c r="G130" s="11">
        <v>32874</v>
      </c>
      <c r="H130" s="11">
        <v>38352</v>
      </c>
      <c r="I130" s="13">
        <f t="shared" si="64"/>
        <v>5.437457042243088</v>
      </c>
      <c r="J130" s="13">
        <f t="shared" si="65"/>
        <v>9.448415946352677</v>
      </c>
      <c r="K130" s="14">
        <v>2</v>
      </c>
      <c r="L130" s="14">
        <v>0</v>
      </c>
      <c r="M130" s="14">
        <v>8</v>
      </c>
      <c r="N130" s="27">
        <v>851</v>
      </c>
      <c r="O130" s="14">
        <f t="shared" si="66"/>
        <v>851</v>
      </c>
      <c r="P130" s="14">
        <v>2.04</v>
      </c>
      <c r="Q130" s="14" t="s">
        <v>33</v>
      </c>
      <c r="R130" s="16">
        <f t="shared" si="67"/>
        <v>0.36781899782604066</v>
      </c>
      <c r="S130" s="16">
        <f t="shared" si="68"/>
        <v>0</v>
      </c>
      <c r="T130" s="16">
        <f t="shared" si="69"/>
        <v>0.8467027748802908</v>
      </c>
      <c r="U130" s="16">
        <f t="shared" si="70"/>
        <v>0.18030343030688267</v>
      </c>
      <c r="V130" s="16">
        <f t="shared" si="71"/>
        <v>0</v>
      </c>
      <c r="W130" s="16">
        <f t="shared" si="72"/>
        <v>0.4150503798432798</v>
      </c>
      <c r="X130" s="16">
        <f t="shared" si="73"/>
        <v>0.5804723864168913</v>
      </c>
      <c r="Y130" s="16">
        <f t="shared" si="74"/>
        <v>0</v>
      </c>
      <c r="Z130" s="17">
        <f t="shared" si="75"/>
        <v>1.336221302394539</v>
      </c>
      <c r="AA130" s="18">
        <f t="shared" si="76"/>
        <v>0.7557489159776478</v>
      </c>
      <c r="AB130" s="60"/>
      <c r="AC130" s="63"/>
    </row>
    <row r="131" spans="1:29" s="20" customFormat="1" ht="12.75" customHeight="1">
      <c r="A131" s="58">
        <v>2259</v>
      </c>
      <c r="B131" s="59" t="s">
        <v>140</v>
      </c>
      <c r="C131" s="25">
        <v>34881</v>
      </c>
      <c r="D131" s="11">
        <f t="shared" si="61"/>
        <v>34867.13325995623</v>
      </c>
      <c r="E131" s="11">
        <f t="shared" si="62"/>
        <v>34894.86674004377</v>
      </c>
      <c r="F131" s="24">
        <f t="shared" si="63"/>
        <v>27.733480087539647</v>
      </c>
      <c r="G131" s="11">
        <v>32874</v>
      </c>
      <c r="H131" s="11">
        <v>38352</v>
      </c>
      <c r="I131" s="13">
        <f t="shared" si="64"/>
        <v>5.460639068373234</v>
      </c>
      <c r="J131" s="13">
        <f t="shared" si="65"/>
        <v>9.471597972482822</v>
      </c>
      <c r="K131" s="14">
        <v>0</v>
      </c>
      <c r="L131" s="14">
        <v>0</v>
      </c>
      <c r="M131" s="14">
        <v>0</v>
      </c>
      <c r="N131" s="27">
        <v>30</v>
      </c>
      <c r="O131" s="14">
        <f t="shared" si="66"/>
        <v>30</v>
      </c>
      <c r="P131" s="14">
        <v>0.78</v>
      </c>
      <c r="Q131" s="14" t="s">
        <v>33</v>
      </c>
      <c r="R131" s="16">
        <f t="shared" si="67"/>
        <v>0</v>
      </c>
      <c r="S131" s="16">
        <f t="shared" si="68"/>
        <v>0</v>
      </c>
      <c r="T131" s="16">
        <f t="shared" si="69"/>
        <v>0</v>
      </c>
      <c r="U131" s="16">
        <f t="shared" si="70"/>
        <v>0</v>
      </c>
      <c r="V131" s="16">
        <f t="shared" si="71"/>
        <v>0</v>
      </c>
      <c r="W131" s="16">
        <f t="shared" si="72"/>
        <v>0</v>
      </c>
      <c r="X131" s="16">
        <f t="shared" si="73"/>
        <v>0</v>
      </c>
      <c r="Y131" s="16">
        <f t="shared" si="74"/>
        <v>0</v>
      </c>
      <c r="Z131" s="17">
        <f t="shared" si="75"/>
        <v>0</v>
      </c>
      <c r="AA131" s="18">
        <f t="shared" si="76"/>
        <v>0</v>
      </c>
      <c r="AB131" s="60"/>
      <c r="AC131" s="63"/>
    </row>
    <row r="132" spans="1:29" s="20" customFormat="1" ht="12.75" customHeight="1">
      <c r="A132" s="58">
        <v>2260</v>
      </c>
      <c r="B132" s="59" t="s">
        <v>141</v>
      </c>
      <c r="C132" s="25">
        <v>34881</v>
      </c>
      <c r="D132" s="11">
        <f t="shared" si="61"/>
        <v>34858.08470376126</v>
      </c>
      <c r="E132" s="11">
        <f t="shared" si="62"/>
        <v>34903.91529623874</v>
      </c>
      <c r="F132" s="24">
        <f t="shared" si="63"/>
        <v>45.830592477475875</v>
      </c>
      <c r="G132" s="11">
        <v>32874</v>
      </c>
      <c r="H132" s="11">
        <v>38352</v>
      </c>
      <c r="I132" s="13">
        <f t="shared" si="64"/>
        <v>5.435848503455513</v>
      </c>
      <c r="J132" s="13">
        <f t="shared" si="65"/>
        <v>9.446807407565101</v>
      </c>
      <c r="K132" s="14">
        <v>0</v>
      </c>
      <c r="L132" s="14">
        <v>0</v>
      </c>
      <c r="M132" s="14">
        <v>0</v>
      </c>
      <c r="N132" s="27">
        <v>31</v>
      </c>
      <c r="O132" s="14">
        <f t="shared" si="66"/>
        <v>31</v>
      </c>
      <c r="P132" s="14">
        <v>2.15</v>
      </c>
      <c r="Q132" s="14" t="s">
        <v>33</v>
      </c>
      <c r="R132" s="16">
        <f t="shared" si="67"/>
        <v>0</v>
      </c>
      <c r="S132" s="16">
        <f t="shared" si="68"/>
        <v>0</v>
      </c>
      <c r="T132" s="16">
        <f t="shared" si="69"/>
        <v>0</v>
      </c>
      <c r="U132" s="16">
        <f t="shared" si="70"/>
        <v>0</v>
      </c>
      <c r="V132" s="16">
        <f t="shared" si="71"/>
        <v>0</v>
      </c>
      <c r="W132" s="16">
        <f t="shared" si="72"/>
        <v>0</v>
      </c>
      <c r="X132" s="16">
        <f t="shared" si="73"/>
        <v>0</v>
      </c>
      <c r="Y132" s="16">
        <f t="shared" si="74"/>
        <v>0</v>
      </c>
      <c r="Z132" s="17">
        <f t="shared" si="75"/>
        <v>0</v>
      </c>
      <c r="AA132" s="18">
        <f t="shared" si="76"/>
        <v>0</v>
      </c>
      <c r="AB132" s="60"/>
      <c r="AC132" s="63"/>
    </row>
    <row r="133" spans="1:29" s="20" customFormat="1" ht="12.75" customHeight="1">
      <c r="A133" s="58">
        <v>2261</v>
      </c>
      <c r="B133" s="59" t="s">
        <v>142</v>
      </c>
      <c r="C133" s="25">
        <v>34516</v>
      </c>
      <c r="D133" s="11">
        <f t="shared" si="61"/>
        <v>34496.13884735226</v>
      </c>
      <c r="E133" s="11">
        <f t="shared" si="62"/>
        <v>34535.86115264774</v>
      </c>
      <c r="F133" s="24">
        <f t="shared" si="63"/>
        <v>39.7223052954796</v>
      </c>
      <c r="G133" s="11">
        <v>32874</v>
      </c>
      <c r="H133" s="11">
        <v>38352</v>
      </c>
      <c r="I133" s="13">
        <f t="shared" si="64"/>
        <v>4.444216020143179</v>
      </c>
      <c r="J133" s="13">
        <f t="shared" si="65"/>
        <v>10.455174924252768</v>
      </c>
      <c r="K133" s="14">
        <v>0</v>
      </c>
      <c r="L133" s="14">
        <v>0</v>
      </c>
      <c r="M133" s="14">
        <v>1</v>
      </c>
      <c r="N133" s="27">
        <v>290</v>
      </c>
      <c r="O133" s="14">
        <f t="shared" si="66"/>
        <v>290</v>
      </c>
      <c r="P133" s="14">
        <v>1.61</v>
      </c>
      <c r="Q133" s="14" t="s">
        <v>33</v>
      </c>
      <c r="R133" s="16">
        <f t="shared" si="67"/>
        <v>0</v>
      </c>
      <c r="S133" s="16">
        <f t="shared" si="68"/>
        <v>0</v>
      </c>
      <c r="T133" s="16">
        <f t="shared" si="69"/>
        <v>0.09564641502843818</v>
      </c>
      <c r="U133" s="16">
        <f t="shared" si="70"/>
        <v>0</v>
      </c>
      <c r="V133" s="16">
        <f t="shared" si="71"/>
        <v>0</v>
      </c>
      <c r="W133" s="16">
        <f t="shared" si="72"/>
        <v>0.059407711197787684</v>
      </c>
      <c r="X133" s="16">
        <f t="shared" si="73"/>
        <v>0</v>
      </c>
      <c r="Y133" s="16">
        <f t="shared" si="74"/>
        <v>0</v>
      </c>
      <c r="Z133" s="17">
        <f t="shared" si="75"/>
        <v>0.5612443192988917</v>
      </c>
      <c r="AA133" s="18">
        <f t="shared" si="76"/>
        <v>0.5612443192988917</v>
      </c>
      <c r="AB133" s="60"/>
      <c r="AC133" s="63"/>
    </row>
    <row r="134" spans="1:29" s="20" customFormat="1" ht="12.75" customHeight="1">
      <c r="A134" s="58">
        <v>2262</v>
      </c>
      <c r="B134" s="59" t="s">
        <v>143</v>
      </c>
      <c r="C134" s="25">
        <v>34516</v>
      </c>
      <c r="D134" s="11">
        <f t="shared" si="61"/>
        <v>34498.13474362268</v>
      </c>
      <c r="E134" s="11">
        <f t="shared" si="62"/>
        <v>34533.86525637732</v>
      </c>
      <c r="F134" s="24">
        <f t="shared" si="63"/>
        <v>35.730512754642405</v>
      </c>
      <c r="G134" s="11">
        <v>32874</v>
      </c>
      <c r="H134" s="11">
        <v>38352</v>
      </c>
      <c r="I134" s="13">
        <f t="shared" si="64"/>
        <v>4.449684229103229</v>
      </c>
      <c r="J134" s="13">
        <f t="shared" si="65"/>
        <v>10.460643133212818</v>
      </c>
      <c r="K134" s="14">
        <v>1</v>
      </c>
      <c r="L134" s="14">
        <v>0</v>
      </c>
      <c r="M134" s="14">
        <v>7</v>
      </c>
      <c r="N134" s="27">
        <v>87</v>
      </c>
      <c r="O134" s="14">
        <f t="shared" si="66"/>
        <v>87</v>
      </c>
      <c r="P134" s="14">
        <v>1.3</v>
      </c>
      <c r="Q134" s="14" t="s">
        <v>33</v>
      </c>
      <c r="R134" s="16">
        <f t="shared" si="67"/>
        <v>0.22473504826690496</v>
      </c>
      <c r="S134" s="16">
        <f t="shared" si="68"/>
        <v>0</v>
      </c>
      <c r="T134" s="16">
        <f t="shared" si="69"/>
        <v>0.6691749169584817</v>
      </c>
      <c r="U134" s="16">
        <f t="shared" si="70"/>
        <v>0.17287311405146535</v>
      </c>
      <c r="V134" s="16">
        <f t="shared" si="71"/>
        <v>0</v>
      </c>
      <c r="W134" s="16">
        <f t="shared" si="72"/>
        <v>0.514749936121909</v>
      </c>
      <c r="X134" s="16">
        <f t="shared" si="73"/>
        <v>5.443965172459938</v>
      </c>
      <c r="Y134" s="16">
        <f t="shared" si="74"/>
        <v>0</v>
      </c>
      <c r="Z134" s="17">
        <f t="shared" si="75"/>
        <v>16.210043650508865</v>
      </c>
      <c r="AA134" s="18">
        <f t="shared" si="76"/>
        <v>10.766078478048927</v>
      </c>
      <c r="AB134" s="60"/>
      <c r="AC134" s="63"/>
    </row>
    <row r="135" spans="1:29" s="20" customFormat="1" ht="12.75" customHeight="1">
      <c r="A135" s="58">
        <v>2263</v>
      </c>
      <c r="B135" s="59" t="s">
        <v>106</v>
      </c>
      <c r="C135" s="25">
        <v>34516</v>
      </c>
      <c r="D135" s="11">
        <f t="shared" si="61"/>
        <v>34493.72598934786</v>
      </c>
      <c r="E135" s="11">
        <f t="shared" si="62"/>
        <v>34538.27401065214</v>
      </c>
      <c r="F135" s="24">
        <f t="shared" si="63"/>
        <v>44.54802130427561</v>
      </c>
      <c r="G135" s="11">
        <v>32874</v>
      </c>
      <c r="H135" s="11">
        <v>38352</v>
      </c>
      <c r="I135" s="13">
        <f t="shared" si="64"/>
        <v>4.437605450268116</v>
      </c>
      <c r="J135" s="13">
        <f t="shared" si="65"/>
        <v>10.448564354377705</v>
      </c>
      <c r="K135" s="14">
        <v>0</v>
      </c>
      <c r="L135" s="14">
        <v>0</v>
      </c>
      <c r="M135" s="14">
        <v>4</v>
      </c>
      <c r="N135" s="27">
        <v>186</v>
      </c>
      <c r="O135" s="14">
        <f t="shared" si="66"/>
        <v>186</v>
      </c>
      <c r="P135" s="14">
        <v>2.03</v>
      </c>
      <c r="Q135" s="14" t="s">
        <v>33</v>
      </c>
      <c r="R135" s="16">
        <f t="shared" si="67"/>
        <v>0</v>
      </c>
      <c r="S135" s="16">
        <f t="shared" si="68"/>
        <v>0</v>
      </c>
      <c r="T135" s="16">
        <f t="shared" si="69"/>
        <v>0.3828277133905093</v>
      </c>
      <c r="U135" s="16">
        <f t="shared" si="70"/>
        <v>0</v>
      </c>
      <c r="V135" s="16">
        <f t="shared" si="71"/>
        <v>0</v>
      </c>
      <c r="W135" s="16">
        <f t="shared" si="72"/>
        <v>0.18858508048793562</v>
      </c>
      <c r="X135" s="16">
        <f t="shared" si="73"/>
        <v>0</v>
      </c>
      <c r="Y135" s="16">
        <f t="shared" si="74"/>
        <v>0</v>
      </c>
      <c r="Z135" s="17">
        <f t="shared" si="75"/>
        <v>2.777803512858089</v>
      </c>
      <c r="AA135" s="18">
        <f t="shared" si="76"/>
        <v>2.777803512858089</v>
      </c>
      <c r="AB135" s="60"/>
      <c r="AC135" s="63"/>
    </row>
    <row r="136" spans="1:29" s="20" customFormat="1" ht="12.75" customHeight="1">
      <c r="A136" s="58">
        <v>2264</v>
      </c>
      <c r="B136" s="59" t="s">
        <v>144</v>
      </c>
      <c r="C136" s="25">
        <v>34516</v>
      </c>
      <c r="D136" s="11">
        <f t="shared" si="61"/>
        <v>34478.08227014164</v>
      </c>
      <c r="E136" s="11">
        <f t="shared" si="62"/>
        <v>34553.91772985836</v>
      </c>
      <c r="F136" s="24">
        <f t="shared" si="63"/>
        <v>75.83545971671992</v>
      </c>
      <c r="G136" s="11">
        <v>32874</v>
      </c>
      <c r="H136" s="11">
        <v>38352</v>
      </c>
      <c r="I136" s="13">
        <f t="shared" si="64"/>
        <v>4.3947459455935345</v>
      </c>
      <c r="J136" s="13">
        <f t="shared" si="65"/>
        <v>10.405704849703124</v>
      </c>
      <c r="K136" s="14">
        <v>0</v>
      </c>
      <c r="L136" s="14">
        <v>0</v>
      </c>
      <c r="M136" s="14">
        <v>0</v>
      </c>
      <c r="N136" s="27">
        <v>122</v>
      </c>
      <c r="O136" s="14">
        <f t="shared" si="66"/>
        <v>122</v>
      </c>
      <c r="P136" s="14">
        <v>5.98</v>
      </c>
      <c r="Q136" s="14" t="s">
        <v>33</v>
      </c>
      <c r="R136" s="16">
        <f t="shared" si="67"/>
        <v>0</v>
      </c>
      <c r="S136" s="16">
        <f t="shared" si="68"/>
        <v>0</v>
      </c>
      <c r="T136" s="16">
        <f t="shared" si="69"/>
        <v>0</v>
      </c>
      <c r="U136" s="16">
        <f t="shared" si="70"/>
        <v>0</v>
      </c>
      <c r="V136" s="16">
        <f t="shared" si="71"/>
        <v>0</v>
      </c>
      <c r="W136" s="16">
        <f t="shared" si="72"/>
        <v>0</v>
      </c>
      <c r="X136" s="16">
        <f t="shared" si="73"/>
        <v>0</v>
      </c>
      <c r="Y136" s="16">
        <f t="shared" si="74"/>
        <v>0</v>
      </c>
      <c r="Z136" s="17">
        <f t="shared" si="75"/>
        <v>0</v>
      </c>
      <c r="AA136" s="18">
        <f t="shared" si="76"/>
        <v>0</v>
      </c>
      <c r="AB136" s="60"/>
      <c r="AC136" s="63"/>
    </row>
    <row r="137" spans="1:29" s="20" customFormat="1" ht="12.75" customHeight="1">
      <c r="A137" s="58">
        <v>2265</v>
      </c>
      <c r="B137" s="59" t="s">
        <v>140</v>
      </c>
      <c r="C137" s="25">
        <v>34516</v>
      </c>
      <c r="D137" s="11">
        <f t="shared" si="61"/>
        <v>34506.689606533066</v>
      </c>
      <c r="E137" s="11">
        <f t="shared" si="62"/>
        <v>34525.310393466934</v>
      </c>
      <c r="F137" s="24">
        <f t="shared" si="63"/>
        <v>18.620786933868658</v>
      </c>
      <c r="G137" s="11">
        <v>32874</v>
      </c>
      <c r="H137" s="11">
        <v>38352</v>
      </c>
      <c r="I137" s="13">
        <f t="shared" si="64"/>
        <v>4.473122209679632</v>
      </c>
      <c r="J137" s="13">
        <f t="shared" si="65"/>
        <v>10.484081113789221</v>
      </c>
      <c r="K137" s="14">
        <v>0</v>
      </c>
      <c r="L137" s="14">
        <v>0</v>
      </c>
      <c r="M137" s="14">
        <v>0</v>
      </c>
      <c r="N137" s="27">
        <v>73</v>
      </c>
      <c r="O137" s="14">
        <f t="shared" si="66"/>
        <v>73</v>
      </c>
      <c r="P137" s="14">
        <v>0.35</v>
      </c>
      <c r="Q137" s="14" t="s">
        <v>33</v>
      </c>
      <c r="R137" s="16">
        <f t="shared" si="67"/>
        <v>0</v>
      </c>
      <c r="S137" s="16">
        <f t="shared" si="68"/>
        <v>0</v>
      </c>
      <c r="T137" s="16">
        <f t="shared" si="69"/>
        <v>0</v>
      </c>
      <c r="U137" s="16">
        <f t="shared" si="70"/>
        <v>0</v>
      </c>
      <c r="V137" s="16">
        <f t="shared" si="71"/>
        <v>0</v>
      </c>
      <c r="W137" s="16">
        <f t="shared" si="72"/>
        <v>0</v>
      </c>
      <c r="X137" s="16">
        <f t="shared" si="73"/>
        <v>0</v>
      </c>
      <c r="Y137" s="16">
        <f t="shared" si="74"/>
        <v>0</v>
      </c>
      <c r="Z137" s="17">
        <f t="shared" si="75"/>
        <v>0</v>
      </c>
      <c r="AA137" s="18">
        <f t="shared" si="76"/>
        <v>0</v>
      </c>
      <c r="AB137" s="60"/>
      <c r="AC137" s="63"/>
    </row>
    <row r="138" spans="1:29" s="20" customFormat="1" ht="12.75" customHeight="1">
      <c r="A138" s="58">
        <v>2266</v>
      </c>
      <c r="B138" s="59" t="s">
        <v>145</v>
      </c>
      <c r="C138" s="25">
        <v>34516</v>
      </c>
      <c r="D138" s="11">
        <f t="shared" si="61"/>
        <v>34511.537864045</v>
      </c>
      <c r="E138" s="11">
        <f t="shared" si="62"/>
        <v>34520.462135955</v>
      </c>
      <c r="F138" s="24">
        <f t="shared" si="63"/>
        <v>8.924271910000243</v>
      </c>
      <c r="G138" s="11">
        <v>32874</v>
      </c>
      <c r="H138" s="11">
        <v>38352</v>
      </c>
      <c r="I138" s="13">
        <f t="shared" si="64"/>
        <v>4.486405106972603</v>
      </c>
      <c r="J138" s="13">
        <f t="shared" si="65"/>
        <v>10.497364011082192</v>
      </c>
      <c r="K138" s="14">
        <v>0</v>
      </c>
      <c r="L138" s="14">
        <v>0</v>
      </c>
      <c r="M138" s="14">
        <v>0</v>
      </c>
      <c r="N138" s="27">
        <v>27</v>
      </c>
      <c r="O138" s="14">
        <f t="shared" si="66"/>
        <v>27</v>
      </c>
      <c r="P138" s="14">
        <v>0.08</v>
      </c>
      <c r="Q138" s="14" t="s">
        <v>33</v>
      </c>
      <c r="R138" s="16">
        <f t="shared" si="67"/>
        <v>0</v>
      </c>
      <c r="S138" s="16">
        <f t="shared" si="68"/>
        <v>0</v>
      </c>
      <c r="T138" s="16">
        <f t="shared" si="69"/>
        <v>0</v>
      </c>
      <c r="U138" s="16">
        <f t="shared" si="70"/>
        <v>0</v>
      </c>
      <c r="V138" s="16">
        <f t="shared" si="71"/>
        <v>0</v>
      </c>
      <c r="W138" s="16">
        <f t="shared" si="72"/>
        <v>0</v>
      </c>
      <c r="X138" s="16">
        <f t="shared" si="73"/>
        <v>0</v>
      </c>
      <c r="Y138" s="16">
        <f t="shared" si="74"/>
        <v>0</v>
      </c>
      <c r="Z138" s="17">
        <f t="shared" si="75"/>
        <v>0</v>
      </c>
      <c r="AA138" s="18">
        <f t="shared" si="76"/>
        <v>0</v>
      </c>
      <c r="AB138" s="60"/>
      <c r="AC138" s="63"/>
    </row>
    <row r="139" spans="1:29" s="20" customFormat="1" ht="12.75" customHeight="1">
      <c r="A139" s="58">
        <v>2277</v>
      </c>
      <c r="B139" s="59" t="s">
        <v>146</v>
      </c>
      <c r="C139" s="11">
        <v>36881</v>
      </c>
      <c r="D139" s="11">
        <f t="shared" si="61"/>
        <v>36872.095728090004</v>
      </c>
      <c r="E139" s="11">
        <f t="shared" si="62"/>
        <v>36889.904271909996</v>
      </c>
      <c r="F139" s="24">
        <f t="shared" si="63"/>
        <v>17.808543819992337</v>
      </c>
      <c r="G139" s="11">
        <v>32874</v>
      </c>
      <c r="H139" s="11">
        <v>38352</v>
      </c>
      <c r="I139" s="13">
        <f t="shared" si="64"/>
        <v>10.953686926273983</v>
      </c>
      <c r="J139" s="13">
        <f t="shared" si="65"/>
        <v>4.005741720794531</v>
      </c>
      <c r="K139" s="14">
        <v>0</v>
      </c>
      <c r="L139" s="14">
        <v>0</v>
      </c>
      <c r="M139" s="14">
        <v>0</v>
      </c>
      <c r="N139" s="27">
        <v>152</v>
      </c>
      <c r="O139" s="14">
        <f t="shared" si="66"/>
        <v>152</v>
      </c>
      <c r="P139" s="27">
        <v>0.32</v>
      </c>
      <c r="Q139" s="14" t="s">
        <v>33</v>
      </c>
      <c r="R139" s="16">
        <f t="shared" si="67"/>
        <v>0</v>
      </c>
      <c r="S139" s="16">
        <f t="shared" si="68"/>
        <v>0</v>
      </c>
      <c r="T139" s="16">
        <f t="shared" si="69"/>
        <v>0</v>
      </c>
      <c r="U139" s="16">
        <f t="shared" si="70"/>
        <v>0</v>
      </c>
      <c r="V139" s="16">
        <f t="shared" si="71"/>
        <v>0</v>
      </c>
      <c r="W139" s="16">
        <f t="shared" si="72"/>
        <v>0</v>
      </c>
      <c r="X139" s="16">
        <f t="shared" si="73"/>
        <v>0</v>
      </c>
      <c r="Y139" s="16">
        <f t="shared" si="74"/>
        <v>0</v>
      </c>
      <c r="Z139" s="17">
        <f t="shared" si="75"/>
        <v>0</v>
      </c>
      <c r="AA139" s="18">
        <f t="shared" si="76"/>
        <v>0</v>
      </c>
      <c r="AB139" s="60"/>
      <c r="AC139" s="63"/>
    </row>
    <row r="140" spans="1:29" s="20" customFormat="1" ht="12.75" customHeight="1">
      <c r="A140" s="58">
        <v>2278</v>
      </c>
      <c r="B140" s="59" t="s">
        <v>147</v>
      </c>
      <c r="C140" s="11">
        <v>36851</v>
      </c>
      <c r="D140" s="11">
        <f t="shared" si="61"/>
        <v>36842.52155681704</v>
      </c>
      <c r="E140" s="11">
        <f t="shared" si="62"/>
        <v>36859.47844318296</v>
      </c>
      <c r="F140" s="24">
        <f t="shared" si="63"/>
        <v>16.9568863659224</v>
      </c>
      <c r="G140" s="11">
        <v>32874</v>
      </c>
      <c r="H140" s="11">
        <v>38352</v>
      </c>
      <c r="I140" s="13">
        <f t="shared" si="64"/>
        <v>10.872661799498736</v>
      </c>
      <c r="J140" s="13">
        <f t="shared" si="65"/>
        <v>4.08910015566312</v>
      </c>
      <c r="K140" s="14">
        <v>0</v>
      </c>
      <c r="L140" s="14">
        <v>0</v>
      </c>
      <c r="M140" s="14">
        <v>0</v>
      </c>
      <c r="N140" s="27">
        <v>87</v>
      </c>
      <c r="O140" s="14">
        <f t="shared" si="66"/>
        <v>87</v>
      </c>
      <c r="P140" s="27">
        <v>0.29</v>
      </c>
      <c r="Q140" s="14" t="s">
        <v>33</v>
      </c>
      <c r="R140" s="16">
        <f t="shared" si="67"/>
        <v>0</v>
      </c>
      <c r="S140" s="16">
        <f t="shared" si="68"/>
        <v>0</v>
      </c>
      <c r="T140" s="16">
        <f t="shared" si="69"/>
        <v>0</v>
      </c>
      <c r="U140" s="16">
        <f t="shared" si="70"/>
        <v>0</v>
      </c>
      <c r="V140" s="16">
        <f t="shared" si="71"/>
        <v>0</v>
      </c>
      <c r="W140" s="16">
        <f t="shared" si="72"/>
        <v>0</v>
      </c>
      <c r="X140" s="16">
        <f t="shared" si="73"/>
        <v>0</v>
      </c>
      <c r="Y140" s="16">
        <f t="shared" si="74"/>
        <v>0</v>
      </c>
      <c r="Z140" s="17">
        <f t="shared" si="75"/>
        <v>0</v>
      </c>
      <c r="AA140" s="18">
        <f t="shared" si="76"/>
        <v>0</v>
      </c>
      <c r="AB140" s="60"/>
      <c r="AC140" s="63"/>
    </row>
    <row r="141" spans="1:29" s="20" customFormat="1" ht="12.75" customHeight="1">
      <c r="A141" s="58">
        <v>2279</v>
      </c>
      <c r="B141" s="59" t="s">
        <v>148</v>
      </c>
      <c r="C141" s="11">
        <v>36800</v>
      </c>
      <c r="D141" s="11">
        <f t="shared" si="61"/>
        <v>36785.82777257638</v>
      </c>
      <c r="E141" s="11">
        <f t="shared" si="62"/>
        <v>36814.17222742362</v>
      </c>
      <c r="F141" s="24">
        <f t="shared" si="63"/>
        <v>28.344454847247107</v>
      </c>
      <c r="G141" s="11">
        <v>32874</v>
      </c>
      <c r="H141" s="11">
        <v>38352</v>
      </c>
      <c r="I141" s="13">
        <f t="shared" si="64"/>
        <v>10.71733636322295</v>
      </c>
      <c r="J141" s="13">
        <f t="shared" si="65"/>
        <v>4.213226774181853</v>
      </c>
      <c r="K141" s="14">
        <v>0</v>
      </c>
      <c r="L141" s="14">
        <v>0</v>
      </c>
      <c r="M141" s="14">
        <v>0</v>
      </c>
      <c r="N141" s="27">
        <v>48</v>
      </c>
      <c r="O141" s="14">
        <f t="shared" si="66"/>
        <v>48</v>
      </c>
      <c r="P141" s="27">
        <v>0.815</v>
      </c>
      <c r="Q141" s="14" t="s">
        <v>33</v>
      </c>
      <c r="R141" s="16">
        <f t="shared" si="67"/>
        <v>0</v>
      </c>
      <c r="S141" s="16">
        <f t="shared" si="68"/>
        <v>0</v>
      </c>
      <c r="T141" s="16">
        <f t="shared" si="69"/>
        <v>0</v>
      </c>
      <c r="U141" s="16">
        <f t="shared" si="70"/>
        <v>0</v>
      </c>
      <c r="V141" s="16">
        <f t="shared" si="71"/>
        <v>0</v>
      </c>
      <c r="W141" s="16">
        <f t="shared" si="72"/>
        <v>0</v>
      </c>
      <c r="X141" s="16">
        <f t="shared" si="73"/>
        <v>0</v>
      </c>
      <c r="Y141" s="16">
        <f t="shared" si="74"/>
        <v>0</v>
      </c>
      <c r="Z141" s="17">
        <f t="shared" si="75"/>
        <v>0</v>
      </c>
      <c r="AA141" s="18">
        <f t="shared" si="76"/>
        <v>0</v>
      </c>
      <c r="AB141" s="60"/>
      <c r="AC141" s="63"/>
    </row>
    <row r="142" spans="1:29" s="20" customFormat="1" ht="12.75" customHeight="1">
      <c r="A142" s="58">
        <v>2280</v>
      </c>
      <c r="B142" s="59" t="s">
        <v>149</v>
      </c>
      <c r="C142" s="11">
        <v>36586</v>
      </c>
      <c r="D142" s="11">
        <f t="shared" si="61"/>
        <v>36576.112071542826</v>
      </c>
      <c r="E142" s="11">
        <f t="shared" si="62"/>
        <v>36595.887928457174</v>
      </c>
      <c r="F142" s="24">
        <f t="shared" si="63"/>
        <v>19.77585691434797</v>
      </c>
      <c r="G142" s="11">
        <v>32874</v>
      </c>
      <c r="H142" s="11">
        <v>38352</v>
      </c>
      <c r="I142" s="13">
        <f t="shared" si="64"/>
        <v>10.142772798747469</v>
      </c>
      <c r="J142" s="13">
        <f t="shared" si="65"/>
        <v>4.8112659494324</v>
      </c>
      <c r="K142" s="14">
        <v>2</v>
      </c>
      <c r="L142" s="14">
        <v>0</v>
      </c>
      <c r="M142" s="14">
        <v>1</v>
      </c>
      <c r="N142" s="27">
        <v>1294</v>
      </c>
      <c r="O142" s="14">
        <f t="shared" si="66"/>
        <v>1294</v>
      </c>
      <c r="P142" s="27">
        <v>0.395</v>
      </c>
      <c r="Q142" s="14" t="s">
        <v>33</v>
      </c>
      <c r="R142" s="16">
        <f t="shared" si="67"/>
        <v>0.1971847383042022</v>
      </c>
      <c r="S142" s="16">
        <f t="shared" si="68"/>
        <v>0</v>
      </c>
      <c r="T142" s="16">
        <f t="shared" si="69"/>
        <v>0.20784550480273764</v>
      </c>
      <c r="U142" s="16">
        <f t="shared" si="70"/>
        <v>0.4992018691245625</v>
      </c>
      <c r="V142" s="16">
        <f t="shared" si="71"/>
        <v>0</v>
      </c>
      <c r="W142" s="16">
        <f t="shared" si="72"/>
        <v>0.5261911513993358</v>
      </c>
      <c r="X142" s="16">
        <f t="shared" si="73"/>
        <v>1.0569369039922136</v>
      </c>
      <c r="Y142" s="16">
        <f t="shared" si="74"/>
        <v>0</v>
      </c>
      <c r="Z142" s="17">
        <f t="shared" si="75"/>
        <v>1.1140800563175368</v>
      </c>
      <c r="AA142" s="18">
        <f t="shared" si="76"/>
        <v>0.05714315232532319</v>
      </c>
      <c r="AB142" s="60"/>
      <c r="AC142" s="63"/>
    </row>
    <row r="143" spans="1:29" s="20" customFormat="1" ht="12.75" customHeight="1">
      <c r="A143" s="58">
        <v>2281</v>
      </c>
      <c r="B143" s="59" t="s">
        <v>150</v>
      </c>
      <c r="C143" s="11">
        <v>36526</v>
      </c>
      <c r="D143" s="11">
        <f t="shared" si="61"/>
        <v>36518.57791778712</v>
      </c>
      <c r="E143" s="11">
        <f t="shared" si="62"/>
        <v>36533.42208221288</v>
      </c>
      <c r="F143" s="24">
        <f t="shared" si="63"/>
        <v>14.84416442575457</v>
      </c>
      <c r="G143" s="11">
        <v>32874</v>
      </c>
      <c r="H143" s="11">
        <v>38352</v>
      </c>
      <c r="I143" s="13">
        <f t="shared" si="64"/>
        <v>9.985144980238692</v>
      </c>
      <c r="J143" s="13">
        <f t="shared" si="65"/>
        <v>4.9824052542112955</v>
      </c>
      <c r="K143" s="14">
        <v>0</v>
      </c>
      <c r="L143" s="14">
        <v>0</v>
      </c>
      <c r="M143" s="14">
        <v>0</v>
      </c>
      <c r="N143" s="27">
        <v>50</v>
      </c>
      <c r="O143" s="14">
        <f t="shared" si="66"/>
        <v>50</v>
      </c>
      <c r="P143" s="27">
        <v>0.222</v>
      </c>
      <c r="Q143" s="14" t="s">
        <v>33</v>
      </c>
      <c r="R143" s="16">
        <f t="shared" si="67"/>
        <v>0</v>
      </c>
      <c r="S143" s="16">
        <f t="shared" si="68"/>
        <v>0</v>
      </c>
      <c r="T143" s="16">
        <f t="shared" si="69"/>
        <v>0</v>
      </c>
      <c r="U143" s="16">
        <f t="shared" si="70"/>
        <v>0</v>
      </c>
      <c r="V143" s="16">
        <f t="shared" si="71"/>
        <v>0</v>
      </c>
      <c r="W143" s="16">
        <f t="shared" si="72"/>
        <v>0</v>
      </c>
      <c r="X143" s="16">
        <f t="shared" si="73"/>
        <v>0</v>
      </c>
      <c r="Y143" s="16">
        <f t="shared" si="74"/>
        <v>0</v>
      </c>
      <c r="Z143" s="17">
        <f t="shared" si="75"/>
        <v>0</v>
      </c>
      <c r="AA143" s="18">
        <f t="shared" si="76"/>
        <v>0</v>
      </c>
      <c r="AB143" s="60"/>
      <c r="AC143" s="63"/>
    </row>
    <row r="144" spans="1:29" s="20" customFormat="1" ht="12.75" customHeight="1">
      <c r="A144" s="58">
        <v>2282</v>
      </c>
      <c r="B144" s="59" t="s">
        <v>151</v>
      </c>
      <c r="C144" s="11">
        <v>36281</v>
      </c>
      <c r="D144" s="11">
        <f t="shared" si="61"/>
        <v>36261.84792039419</v>
      </c>
      <c r="E144" s="11">
        <f t="shared" si="62"/>
        <v>36300.15207960581</v>
      </c>
      <c r="F144" s="24">
        <f t="shared" si="63"/>
        <v>38.30415921162057</v>
      </c>
      <c r="G144" s="11">
        <v>32874</v>
      </c>
      <c r="H144" s="11">
        <v>38352</v>
      </c>
      <c r="I144" s="13">
        <f t="shared" si="64"/>
        <v>9.281775124367643</v>
      </c>
      <c r="J144" s="13">
        <f t="shared" si="65"/>
        <v>5.621501151764903</v>
      </c>
      <c r="K144" s="14">
        <v>0</v>
      </c>
      <c r="L144" s="14">
        <v>0</v>
      </c>
      <c r="M144" s="14">
        <v>0</v>
      </c>
      <c r="N144" s="27">
        <v>10417</v>
      </c>
      <c r="O144" s="14">
        <f t="shared" si="66"/>
        <v>10417</v>
      </c>
      <c r="P144" s="27">
        <v>1.496</v>
      </c>
      <c r="Q144" s="14" t="s">
        <v>33</v>
      </c>
      <c r="R144" s="16">
        <f t="shared" si="67"/>
        <v>0</v>
      </c>
      <c r="S144" s="16">
        <f t="shared" si="68"/>
        <v>0</v>
      </c>
      <c r="T144" s="16">
        <f t="shared" si="69"/>
        <v>0</v>
      </c>
      <c r="U144" s="16">
        <f t="shared" si="70"/>
        <v>0</v>
      </c>
      <c r="V144" s="16">
        <f t="shared" si="71"/>
        <v>0</v>
      </c>
      <c r="W144" s="16">
        <f t="shared" si="72"/>
        <v>0</v>
      </c>
      <c r="X144" s="16">
        <f t="shared" si="73"/>
        <v>0</v>
      </c>
      <c r="Y144" s="16">
        <f t="shared" si="74"/>
        <v>0</v>
      </c>
      <c r="Z144" s="17">
        <f t="shared" si="75"/>
        <v>0</v>
      </c>
      <c r="AA144" s="18">
        <f t="shared" si="76"/>
        <v>0</v>
      </c>
      <c r="AB144" s="60"/>
      <c r="AC144" s="63"/>
    </row>
    <row r="145" spans="1:29" s="20" customFormat="1" ht="12.75" customHeight="1">
      <c r="A145" s="58">
        <v>2283</v>
      </c>
      <c r="B145" s="59" t="s">
        <v>147</v>
      </c>
      <c r="C145" s="11">
        <v>35796</v>
      </c>
      <c r="D145" s="11">
        <f t="shared" si="61"/>
        <v>35787.47800361569</v>
      </c>
      <c r="E145" s="11">
        <f t="shared" si="62"/>
        <v>35804.52199638431</v>
      </c>
      <c r="F145" s="24">
        <f t="shared" si="63"/>
        <v>17.043992768623866</v>
      </c>
      <c r="G145" s="11">
        <v>32874</v>
      </c>
      <c r="H145" s="11">
        <v>38352</v>
      </c>
      <c r="I145" s="13">
        <f t="shared" si="64"/>
        <v>7.9821315167553095</v>
      </c>
      <c r="J145" s="13">
        <f t="shared" si="65"/>
        <v>6.979391790727912</v>
      </c>
      <c r="K145" s="14">
        <v>0</v>
      </c>
      <c r="L145" s="14">
        <v>0</v>
      </c>
      <c r="M145" s="14">
        <v>0</v>
      </c>
      <c r="N145" s="27">
        <v>87</v>
      </c>
      <c r="O145" s="14">
        <f t="shared" si="66"/>
        <v>87</v>
      </c>
      <c r="P145" s="27">
        <v>0.293</v>
      </c>
      <c r="Q145" s="14" t="s">
        <v>33</v>
      </c>
      <c r="R145" s="16">
        <f t="shared" si="67"/>
        <v>0</v>
      </c>
      <c r="S145" s="16">
        <f t="shared" si="68"/>
        <v>0</v>
      </c>
      <c r="T145" s="16">
        <f t="shared" si="69"/>
        <v>0</v>
      </c>
      <c r="U145" s="16">
        <f t="shared" si="70"/>
        <v>0</v>
      </c>
      <c r="V145" s="16">
        <f t="shared" si="71"/>
        <v>0</v>
      </c>
      <c r="W145" s="16">
        <f t="shared" si="72"/>
        <v>0</v>
      </c>
      <c r="X145" s="16">
        <f t="shared" si="73"/>
        <v>0</v>
      </c>
      <c r="Y145" s="16">
        <f t="shared" si="74"/>
        <v>0</v>
      </c>
      <c r="Z145" s="17">
        <f t="shared" si="75"/>
        <v>0</v>
      </c>
      <c r="AA145" s="18">
        <f t="shared" si="76"/>
        <v>0</v>
      </c>
      <c r="AB145" s="60"/>
      <c r="AC145" s="63"/>
    </row>
    <row r="146" spans="1:29" s="20" customFormat="1" ht="12.75" customHeight="1">
      <c r="A146" s="58">
        <v>2284</v>
      </c>
      <c r="B146" s="59" t="s">
        <v>152</v>
      </c>
      <c r="C146" s="11">
        <v>35153</v>
      </c>
      <c r="D146" s="11">
        <f t="shared" si="61"/>
        <v>35147.40326391984</v>
      </c>
      <c r="E146" s="11">
        <f t="shared" si="62"/>
        <v>35158.59673608016</v>
      </c>
      <c r="F146" s="24">
        <f t="shared" si="63"/>
        <v>11.19347216031747</v>
      </c>
      <c r="G146" s="11">
        <v>32874</v>
      </c>
      <c r="H146" s="11">
        <v>38352</v>
      </c>
      <c r="I146" s="13">
        <f t="shared" si="64"/>
        <v>6.228502092931072</v>
      </c>
      <c r="J146" s="13">
        <f t="shared" si="65"/>
        <v>8.749050038136552</v>
      </c>
      <c r="K146" s="14">
        <v>0</v>
      </c>
      <c r="L146" s="14">
        <v>0</v>
      </c>
      <c r="M146" s="14">
        <v>0</v>
      </c>
      <c r="N146" s="27">
        <v>380</v>
      </c>
      <c r="O146" s="14">
        <f t="shared" si="66"/>
        <v>380</v>
      </c>
      <c r="P146" s="27">
        <v>0.126</v>
      </c>
      <c r="Q146" s="14" t="s">
        <v>33</v>
      </c>
      <c r="R146" s="16">
        <f t="shared" si="67"/>
        <v>0</v>
      </c>
      <c r="S146" s="16">
        <f t="shared" si="68"/>
        <v>0</v>
      </c>
      <c r="T146" s="16">
        <f t="shared" si="69"/>
        <v>0</v>
      </c>
      <c r="U146" s="16">
        <f t="shared" si="70"/>
        <v>0</v>
      </c>
      <c r="V146" s="16">
        <f t="shared" si="71"/>
        <v>0</v>
      </c>
      <c r="W146" s="16">
        <f t="shared" si="72"/>
        <v>0</v>
      </c>
      <c r="X146" s="16">
        <f t="shared" si="73"/>
        <v>0</v>
      </c>
      <c r="Y146" s="16">
        <f t="shared" si="74"/>
        <v>0</v>
      </c>
      <c r="Z146" s="17">
        <f t="shared" si="75"/>
        <v>0</v>
      </c>
      <c r="AA146" s="18">
        <f t="shared" si="76"/>
        <v>0</v>
      </c>
      <c r="AB146" s="60"/>
      <c r="AC146" s="63"/>
    </row>
    <row r="147" spans="1:29" s="20" customFormat="1" ht="12.75" customHeight="1">
      <c r="A147" s="58">
        <v>2285</v>
      </c>
      <c r="B147" s="59" t="s">
        <v>153</v>
      </c>
      <c r="C147" s="11">
        <v>35076</v>
      </c>
      <c r="D147" s="11">
        <f t="shared" si="61"/>
        <v>35069.445151781016</v>
      </c>
      <c r="E147" s="11">
        <f t="shared" si="62"/>
        <v>35082.554848218984</v>
      </c>
      <c r="F147" s="24">
        <f t="shared" si="63"/>
        <v>13.109696437968523</v>
      </c>
      <c r="G147" s="11">
        <v>32874</v>
      </c>
      <c r="H147" s="11">
        <v>38352</v>
      </c>
      <c r="I147" s="13">
        <f t="shared" si="64"/>
        <v>6.014918224057578</v>
      </c>
      <c r="J147" s="13">
        <f t="shared" si="65"/>
        <v>8.957383977482236</v>
      </c>
      <c r="K147" s="14">
        <v>0</v>
      </c>
      <c r="L147" s="14">
        <v>0</v>
      </c>
      <c r="M147" s="14">
        <v>0</v>
      </c>
      <c r="N147" s="27">
        <v>17</v>
      </c>
      <c r="O147" s="14">
        <f t="shared" si="66"/>
        <v>17</v>
      </c>
      <c r="P147" s="27">
        <v>0.173</v>
      </c>
      <c r="Q147" s="14" t="s">
        <v>33</v>
      </c>
      <c r="R147" s="16">
        <f t="shared" si="67"/>
        <v>0</v>
      </c>
      <c r="S147" s="16">
        <f t="shared" si="68"/>
        <v>0</v>
      </c>
      <c r="T147" s="16">
        <f t="shared" si="69"/>
        <v>0</v>
      </c>
      <c r="U147" s="16">
        <f t="shared" si="70"/>
        <v>0</v>
      </c>
      <c r="V147" s="16">
        <f t="shared" si="71"/>
        <v>0</v>
      </c>
      <c r="W147" s="16">
        <f t="shared" si="72"/>
        <v>0</v>
      </c>
      <c r="X147" s="16">
        <f t="shared" si="73"/>
        <v>0</v>
      </c>
      <c r="Y147" s="16">
        <f t="shared" si="74"/>
        <v>0</v>
      </c>
      <c r="Z147" s="17">
        <f t="shared" si="75"/>
        <v>0</v>
      </c>
      <c r="AA147" s="18">
        <f t="shared" si="76"/>
        <v>0</v>
      </c>
      <c r="AB147" s="60"/>
      <c r="AC147" s="63"/>
    </row>
    <row r="148" spans="1:29" s="20" customFormat="1" ht="12.75" customHeight="1">
      <c r="A148" s="58">
        <v>2286</v>
      </c>
      <c r="B148" s="59" t="s">
        <v>154</v>
      </c>
      <c r="C148" s="11">
        <v>35076</v>
      </c>
      <c r="D148" s="11">
        <f t="shared" si="61"/>
        <v>35060.32918100107</v>
      </c>
      <c r="E148" s="11">
        <f t="shared" si="62"/>
        <v>35091.67081899893</v>
      </c>
      <c r="F148" s="24">
        <f t="shared" si="63"/>
        <v>31.341637997858925</v>
      </c>
      <c r="G148" s="11">
        <v>32874</v>
      </c>
      <c r="H148" s="11">
        <v>38352</v>
      </c>
      <c r="I148" s="13">
        <f t="shared" si="64"/>
        <v>5.9899429616467685</v>
      </c>
      <c r="J148" s="13">
        <f t="shared" si="65"/>
        <v>8.932408715071427</v>
      </c>
      <c r="K148" s="14">
        <v>0</v>
      </c>
      <c r="L148" s="14">
        <v>0</v>
      </c>
      <c r="M148" s="14">
        <v>0</v>
      </c>
      <c r="N148" s="27">
        <v>25</v>
      </c>
      <c r="O148" s="14">
        <f t="shared" si="66"/>
        <v>25</v>
      </c>
      <c r="P148" s="27">
        <v>0.998</v>
      </c>
      <c r="Q148" s="14" t="s">
        <v>33</v>
      </c>
      <c r="R148" s="16">
        <f t="shared" si="67"/>
        <v>0</v>
      </c>
      <c r="S148" s="16">
        <f t="shared" si="68"/>
        <v>0</v>
      </c>
      <c r="T148" s="16">
        <f t="shared" si="69"/>
        <v>0</v>
      </c>
      <c r="U148" s="16">
        <f t="shared" si="70"/>
        <v>0</v>
      </c>
      <c r="V148" s="16">
        <f t="shared" si="71"/>
        <v>0</v>
      </c>
      <c r="W148" s="16">
        <f t="shared" si="72"/>
        <v>0</v>
      </c>
      <c r="X148" s="16">
        <f t="shared" si="73"/>
        <v>0</v>
      </c>
      <c r="Y148" s="16">
        <f t="shared" si="74"/>
        <v>0</v>
      </c>
      <c r="Z148" s="17">
        <f t="shared" si="75"/>
        <v>0</v>
      </c>
      <c r="AA148" s="18">
        <f t="shared" si="76"/>
        <v>0</v>
      </c>
      <c r="AB148" s="60"/>
      <c r="AC148" s="63"/>
    </row>
    <row r="149" spans="1:29" s="20" customFormat="1" ht="12.75" customHeight="1">
      <c r="A149" s="58">
        <v>2287</v>
      </c>
      <c r="B149" s="59" t="s">
        <v>155</v>
      </c>
      <c r="C149" s="11">
        <v>35075</v>
      </c>
      <c r="D149" s="11">
        <f t="shared" si="61"/>
        <v>35061.11561854589</v>
      </c>
      <c r="E149" s="11">
        <f t="shared" si="62"/>
        <v>35088.88438145411</v>
      </c>
      <c r="F149" s="24">
        <f t="shared" si="63"/>
        <v>27.768762908221106</v>
      </c>
      <c r="G149" s="11">
        <v>32874</v>
      </c>
      <c r="H149" s="11">
        <v>38352</v>
      </c>
      <c r="I149" s="13">
        <f t="shared" si="64"/>
        <v>5.992097585057231</v>
      </c>
      <c r="J149" s="13">
        <f t="shared" si="65"/>
        <v>8.940042790536683</v>
      </c>
      <c r="K149" s="14">
        <v>0</v>
      </c>
      <c r="L149" s="14">
        <v>0</v>
      </c>
      <c r="M149" s="14">
        <v>0</v>
      </c>
      <c r="N149" s="27">
        <v>125</v>
      </c>
      <c r="O149" s="14">
        <f t="shared" si="66"/>
        <v>125</v>
      </c>
      <c r="P149" s="27">
        <v>0.782</v>
      </c>
      <c r="Q149" s="14" t="s">
        <v>33</v>
      </c>
      <c r="R149" s="16">
        <f t="shared" si="67"/>
        <v>0</v>
      </c>
      <c r="S149" s="16">
        <f t="shared" si="68"/>
        <v>0</v>
      </c>
      <c r="T149" s="16">
        <f t="shared" si="69"/>
        <v>0</v>
      </c>
      <c r="U149" s="16">
        <f t="shared" si="70"/>
        <v>0</v>
      </c>
      <c r="V149" s="16">
        <f t="shared" si="71"/>
        <v>0</v>
      </c>
      <c r="W149" s="16">
        <f t="shared" si="72"/>
        <v>0</v>
      </c>
      <c r="X149" s="16">
        <f t="shared" si="73"/>
        <v>0</v>
      </c>
      <c r="Y149" s="16">
        <f t="shared" si="74"/>
        <v>0</v>
      </c>
      <c r="Z149" s="17">
        <f t="shared" si="75"/>
        <v>0</v>
      </c>
      <c r="AA149" s="18">
        <f t="shared" si="76"/>
        <v>0</v>
      </c>
      <c r="AB149" s="60"/>
      <c r="AC149" s="63"/>
    </row>
    <row r="150" spans="1:29" s="186" customFormat="1" ht="12.75" customHeight="1" thickBot="1">
      <c r="A150" s="58">
        <v>2288</v>
      </c>
      <c r="B150" s="187" t="s">
        <v>156</v>
      </c>
      <c r="C150" s="25">
        <v>34700</v>
      </c>
      <c r="D150" s="38">
        <f t="shared" si="61"/>
        <v>34685.810519072045</v>
      </c>
      <c r="E150" s="38">
        <f t="shared" si="62"/>
        <v>34714.189480927955</v>
      </c>
      <c r="F150" s="172">
        <f t="shared" si="63"/>
        <v>28.378961855909438</v>
      </c>
      <c r="G150" s="25">
        <v>32874</v>
      </c>
      <c r="H150" s="25">
        <v>38352</v>
      </c>
      <c r="I150" s="173">
        <f t="shared" si="64"/>
        <v>4.963864435813822</v>
      </c>
      <c r="J150" s="173">
        <f t="shared" si="65"/>
        <v>9.96660416184122</v>
      </c>
      <c r="K150" s="27">
        <v>2</v>
      </c>
      <c r="L150" s="27">
        <v>0</v>
      </c>
      <c r="M150" s="27">
        <v>6</v>
      </c>
      <c r="N150" s="27">
        <v>6882</v>
      </c>
      <c r="O150" s="27">
        <f t="shared" si="66"/>
        <v>6882</v>
      </c>
      <c r="P150" s="27">
        <v>0.817</v>
      </c>
      <c r="Q150" s="27" t="s">
        <v>33</v>
      </c>
      <c r="R150" s="29">
        <f t="shared" si="67"/>
        <v>0.40291188969025526</v>
      </c>
      <c r="S150" s="29">
        <f t="shared" si="68"/>
        <v>0</v>
      </c>
      <c r="T150" s="29">
        <f t="shared" si="69"/>
        <v>0.6020104644039125</v>
      </c>
      <c r="U150" s="29">
        <f t="shared" si="70"/>
        <v>0.4931602076992109</v>
      </c>
      <c r="V150" s="29">
        <f t="shared" si="71"/>
        <v>0</v>
      </c>
      <c r="W150" s="29">
        <f t="shared" si="72"/>
        <v>0.7368549135910802</v>
      </c>
      <c r="X150" s="29">
        <f t="shared" si="73"/>
        <v>0.1963272096353047</v>
      </c>
      <c r="Y150" s="29">
        <f t="shared" si="74"/>
        <v>0</v>
      </c>
      <c r="Z150" s="31">
        <f t="shared" si="75"/>
        <v>0.29334213675981424</v>
      </c>
      <c r="AA150" s="30">
        <f t="shared" si="76"/>
        <v>0.09701492712450954</v>
      </c>
      <c r="AB150" s="60"/>
      <c r="AC150" s="185"/>
    </row>
    <row r="151" spans="1:29" s="20" customFormat="1" ht="12.75" customHeight="1" thickTop="1">
      <c r="A151" s="55">
        <v>2289</v>
      </c>
      <c r="B151" s="56" t="s">
        <v>157</v>
      </c>
      <c r="C151" s="11">
        <v>34700</v>
      </c>
      <c r="D151" s="25">
        <f t="shared" si="61"/>
        <v>34690.50610798583</v>
      </c>
      <c r="E151" s="25">
        <f t="shared" si="62"/>
        <v>34709.49389201417</v>
      </c>
      <c r="F151" s="24">
        <f t="shared" si="63"/>
        <v>18.987784028344322</v>
      </c>
      <c r="G151" s="11">
        <v>32874</v>
      </c>
      <c r="H151" s="11">
        <v>38352</v>
      </c>
      <c r="I151" s="26">
        <f t="shared" si="64"/>
        <v>4.97672906297487</v>
      </c>
      <c r="J151" s="26">
        <f t="shared" si="65"/>
        <v>9.979468789002269</v>
      </c>
      <c r="K151" s="14">
        <v>0</v>
      </c>
      <c r="L151" s="14">
        <v>0</v>
      </c>
      <c r="M151" s="14">
        <v>1</v>
      </c>
      <c r="N151" s="14">
        <v>80</v>
      </c>
      <c r="O151" s="14">
        <f t="shared" si="66"/>
        <v>80</v>
      </c>
      <c r="P151" s="14">
        <v>0.364</v>
      </c>
      <c r="Q151" s="14" t="s">
        <v>33</v>
      </c>
      <c r="R151" s="16">
        <f t="shared" si="67"/>
        <v>0</v>
      </c>
      <c r="S151" s="16">
        <f t="shared" si="68"/>
        <v>0</v>
      </c>
      <c r="T151" s="16">
        <f t="shared" si="69"/>
        <v>0.1002057345078363</v>
      </c>
      <c r="U151" s="16">
        <f t="shared" si="70"/>
        <v>0</v>
      </c>
      <c r="V151" s="16">
        <f t="shared" si="71"/>
        <v>0</v>
      </c>
      <c r="W151" s="16">
        <f t="shared" si="72"/>
        <v>0.2752904794171327</v>
      </c>
      <c r="X151" s="16">
        <f t="shared" si="73"/>
        <v>0</v>
      </c>
      <c r="Y151" s="16">
        <f t="shared" si="74"/>
        <v>0</v>
      </c>
      <c r="Z151" s="17">
        <f t="shared" si="75"/>
        <v>9.427756144422354</v>
      </c>
      <c r="AA151" s="18">
        <f t="shared" si="76"/>
        <v>9.427756144422354</v>
      </c>
      <c r="AB151" s="57"/>
      <c r="AC151" s="63"/>
    </row>
    <row r="152" spans="1:29" s="20" customFormat="1" ht="12.75" customHeight="1">
      <c r="A152" s="58">
        <v>2290</v>
      </c>
      <c r="B152" s="59" t="s">
        <v>158</v>
      </c>
      <c r="C152" s="11">
        <v>34700</v>
      </c>
      <c r="D152" s="11">
        <f t="shared" si="61"/>
        <v>34682.94334946592</v>
      </c>
      <c r="E152" s="11">
        <f t="shared" si="62"/>
        <v>34717.05665053408</v>
      </c>
      <c r="F152" s="24">
        <f t="shared" si="63"/>
        <v>34.11330106816604</v>
      </c>
      <c r="G152" s="11">
        <v>32874</v>
      </c>
      <c r="H152" s="11">
        <v>38352</v>
      </c>
      <c r="I152" s="13">
        <f t="shared" si="64"/>
        <v>4.9560091766189505</v>
      </c>
      <c r="J152" s="13">
        <f t="shared" si="65"/>
        <v>9.958748902646349</v>
      </c>
      <c r="K152" s="14">
        <v>0</v>
      </c>
      <c r="L152" s="14">
        <v>0</v>
      </c>
      <c r="M152" s="14">
        <v>4</v>
      </c>
      <c r="N152" s="27">
        <v>264</v>
      </c>
      <c r="O152" s="14">
        <f t="shared" si="66"/>
        <v>264</v>
      </c>
      <c r="P152" s="27">
        <v>1.184</v>
      </c>
      <c r="Q152" s="14" t="s">
        <v>33</v>
      </c>
      <c r="R152" s="16">
        <f t="shared" si="67"/>
        <v>0</v>
      </c>
      <c r="S152" s="16">
        <f t="shared" si="68"/>
        <v>0</v>
      </c>
      <c r="T152" s="16">
        <f t="shared" si="69"/>
        <v>0.40165687870060424</v>
      </c>
      <c r="U152" s="16">
        <f t="shared" si="70"/>
        <v>0</v>
      </c>
      <c r="V152" s="16">
        <f t="shared" si="71"/>
        <v>0</v>
      </c>
      <c r="W152" s="16">
        <f t="shared" si="72"/>
        <v>0.33923722863226713</v>
      </c>
      <c r="X152" s="16">
        <f t="shared" si="73"/>
        <v>0</v>
      </c>
      <c r="Y152" s="16">
        <f t="shared" si="74"/>
        <v>0</v>
      </c>
      <c r="Z152" s="17">
        <f t="shared" si="75"/>
        <v>3.5205191846437023</v>
      </c>
      <c r="AA152" s="18">
        <f t="shared" si="76"/>
        <v>3.5205191846437023</v>
      </c>
      <c r="AB152" s="60"/>
      <c r="AC152" s="63"/>
    </row>
    <row r="153" spans="1:29" s="20" customFormat="1" ht="12.75" customHeight="1">
      <c r="A153" s="58">
        <v>2291</v>
      </c>
      <c r="B153" s="59" t="s">
        <v>159</v>
      </c>
      <c r="C153" s="11">
        <v>34700</v>
      </c>
      <c r="D153" s="11">
        <f t="shared" si="61"/>
        <v>34687.71716790569</v>
      </c>
      <c r="E153" s="11">
        <f t="shared" si="62"/>
        <v>34712.28283209431</v>
      </c>
      <c r="F153" s="24">
        <f t="shared" si="63"/>
        <v>24.56566418861621</v>
      </c>
      <c r="G153" s="11">
        <v>32874</v>
      </c>
      <c r="H153" s="11">
        <v>38352</v>
      </c>
      <c r="I153" s="13">
        <f t="shared" si="64"/>
        <v>4.969088131248471</v>
      </c>
      <c r="J153" s="13">
        <f t="shared" si="65"/>
        <v>9.971827857275867</v>
      </c>
      <c r="K153" s="14">
        <v>4</v>
      </c>
      <c r="L153" s="14">
        <v>0</v>
      </c>
      <c r="M153" s="14">
        <v>9</v>
      </c>
      <c r="N153" s="27">
        <v>128</v>
      </c>
      <c r="O153" s="14">
        <f t="shared" si="66"/>
        <v>128</v>
      </c>
      <c r="P153" s="27">
        <v>0.611</v>
      </c>
      <c r="Q153" s="14" t="s">
        <v>33</v>
      </c>
      <c r="R153" s="16">
        <f t="shared" si="67"/>
        <v>0.8049766666132786</v>
      </c>
      <c r="S153" s="16">
        <f t="shared" si="68"/>
        <v>0</v>
      </c>
      <c r="T153" s="16">
        <f t="shared" si="69"/>
        <v>0.9025426560520917</v>
      </c>
      <c r="U153" s="16">
        <f t="shared" si="70"/>
        <v>1.3174740861101124</v>
      </c>
      <c r="V153" s="16">
        <f t="shared" si="71"/>
        <v>0</v>
      </c>
      <c r="W153" s="16">
        <f t="shared" si="72"/>
        <v>1.4771565565500684</v>
      </c>
      <c r="X153" s="16">
        <f t="shared" si="73"/>
        <v>28.19935971982261</v>
      </c>
      <c r="Y153" s="16">
        <f t="shared" si="74"/>
        <v>0</v>
      </c>
      <c r="Z153" s="17">
        <f t="shared" si="75"/>
        <v>31.617220816568246</v>
      </c>
      <c r="AA153" s="18">
        <f t="shared" si="76"/>
        <v>3.4178610967456358</v>
      </c>
      <c r="AB153" s="60"/>
      <c r="AC153" s="63"/>
    </row>
    <row r="154" spans="1:29" s="20" customFormat="1" ht="12.75" customHeight="1">
      <c r="A154" s="58">
        <v>2292</v>
      </c>
      <c r="B154" s="59" t="s">
        <v>160</v>
      </c>
      <c r="C154" s="11">
        <v>34700</v>
      </c>
      <c r="D154" s="11">
        <f t="shared" si="61"/>
        <v>34689.426354187264</v>
      </c>
      <c r="E154" s="11">
        <f t="shared" si="62"/>
        <v>34710.573645812736</v>
      </c>
      <c r="F154" s="24">
        <f t="shared" si="63"/>
        <v>21.147291625471553</v>
      </c>
      <c r="G154" s="11">
        <v>32874</v>
      </c>
      <c r="H154" s="11">
        <v>38352</v>
      </c>
      <c r="I154" s="13">
        <f t="shared" si="64"/>
        <v>4.973770833389765</v>
      </c>
      <c r="J154" s="13">
        <f t="shared" si="65"/>
        <v>9.976510559417163</v>
      </c>
      <c r="K154" s="14">
        <v>0</v>
      </c>
      <c r="L154" s="14">
        <v>0</v>
      </c>
      <c r="M154" s="14">
        <v>2</v>
      </c>
      <c r="N154" s="27">
        <v>77</v>
      </c>
      <c r="O154" s="14">
        <f t="shared" si="66"/>
        <v>77</v>
      </c>
      <c r="P154" s="27">
        <v>0.452</v>
      </c>
      <c r="Q154" s="14" t="s">
        <v>33</v>
      </c>
      <c r="R154" s="16">
        <f t="shared" si="67"/>
        <v>0</v>
      </c>
      <c r="S154" s="16">
        <f t="shared" si="68"/>
        <v>0</v>
      </c>
      <c r="T154" s="16">
        <f t="shared" si="69"/>
        <v>0.20047089491747522</v>
      </c>
      <c r="U154" s="16">
        <f t="shared" si="70"/>
        <v>0</v>
      </c>
      <c r="V154" s="16">
        <f t="shared" si="71"/>
        <v>0</v>
      </c>
      <c r="W154" s="16">
        <f t="shared" si="72"/>
        <v>0.44351967902096284</v>
      </c>
      <c r="X154" s="16">
        <f t="shared" si="73"/>
        <v>0</v>
      </c>
      <c r="Y154" s="16">
        <f t="shared" si="74"/>
        <v>0</v>
      </c>
      <c r="Z154" s="17">
        <f t="shared" si="75"/>
        <v>15.780810497098837</v>
      </c>
      <c r="AA154" s="18">
        <f t="shared" si="76"/>
        <v>15.780810497098837</v>
      </c>
      <c r="AB154" s="60"/>
      <c r="AC154" s="63"/>
    </row>
    <row r="155" spans="1:29" s="20" customFormat="1" ht="12.75" customHeight="1">
      <c r="A155" s="58">
        <v>2293</v>
      </c>
      <c r="B155" s="59" t="s">
        <v>161</v>
      </c>
      <c r="C155" s="11">
        <v>34700</v>
      </c>
      <c r="D155" s="11">
        <f aca="true" t="shared" si="77" ref="D155:D186">C155-(SQRT(P155*1000)-P155*1000/4000)*0.5</f>
        <v>34680.84792039419</v>
      </c>
      <c r="E155" s="11">
        <f aca="true" t="shared" si="78" ref="E155:E188">C155+(SQRT(P155*1000)-P155*1000/4000)*0.5</f>
        <v>34719.15207960581</v>
      </c>
      <c r="F155" s="24">
        <f aca="true" t="shared" si="79" ref="F155:F186">E155-D155</f>
        <v>38.30415921162057</v>
      </c>
      <c r="G155" s="11">
        <v>32874</v>
      </c>
      <c r="H155" s="11">
        <v>38352</v>
      </c>
      <c r="I155" s="13">
        <f aca="true" t="shared" si="80" ref="I155:I188">((D155-G155)/365)</f>
        <v>4.950268275052575</v>
      </c>
      <c r="J155" s="13">
        <f aca="true" t="shared" si="81" ref="J155:J188">((H155-E155)/365)</f>
        <v>9.953008001079972</v>
      </c>
      <c r="K155" s="14">
        <v>1</v>
      </c>
      <c r="L155" s="14">
        <v>0</v>
      </c>
      <c r="M155" s="14">
        <v>1</v>
      </c>
      <c r="N155" s="27">
        <v>10417</v>
      </c>
      <c r="O155" s="14">
        <f aca="true" t="shared" si="82" ref="O155:O186">N155</f>
        <v>10417</v>
      </c>
      <c r="P155" s="27">
        <v>1.496</v>
      </c>
      <c r="Q155" s="14" t="s">
        <v>33</v>
      </c>
      <c r="R155" s="16">
        <f aca="true" t="shared" si="83" ref="R155:R188">K155/I155</f>
        <v>0.2020092537286536</v>
      </c>
      <c r="S155" s="16">
        <f aca="true" t="shared" si="84" ref="S155:S188">L155/(F155/365)</f>
        <v>0</v>
      </c>
      <c r="T155" s="16">
        <f aca="true" t="shared" si="85" ref="T155:T188">M155/J155</f>
        <v>0.10047213866315519</v>
      </c>
      <c r="U155" s="16">
        <f aca="true" t="shared" si="86" ref="U155:U188">R155/P155</f>
        <v>0.13503292361541017</v>
      </c>
      <c r="V155" s="16">
        <f aca="true" t="shared" si="87" ref="V155:V188">S155/P155</f>
        <v>0</v>
      </c>
      <c r="W155" s="16">
        <f aca="true" t="shared" si="88" ref="W155:W188">T155/P155</f>
        <v>0.0671605204967615</v>
      </c>
      <c r="X155" s="16">
        <f aca="true" t="shared" si="89" ref="X155:X188">(R155*1000000)/(O155*365*P155)</f>
        <v>0.03551437221701885</v>
      </c>
      <c r="Y155" s="16">
        <f aca="true" t="shared" si="90" ref="Y155:Y188">(S155*1000000)/(O155*365*P155)</f>
        <v>0</v>
      </c>
      <c r="Z155" s="17">
        <f aca="true" t="shared" si="91" ref="Z155:Z188">(T155*1000000)/(N155*365*P155)</f>
        <v>0.017663571663485134</v>
      </c>
      <c r="AA155" s="18">
        <f aca="true" t="shared" si="92" ref="AA155:AA186">Z155-X155</f>
        <v>-0.017850800553533715</v>
      </c>
      <c r="AB155" s="60"/>
      <c r="AC155" s="63"/>
    </row>
    <row r="156" spans="1:29" s="20" customFormat="1" ht="12.75" customHeight="1">
      <c r="A156" s="58">
        <v>2294</v>
      </c>
      <c r="B156" s="59" t="s">
        <v>162</v>
      </c>
      <c r="C156" s="11">
        <v>34700</v>
      </c>
      <c r="D156" s="11">
        <f t="shared" si="77"/>
        <v>34690.623653159295</v>
      </c>
      <c r="E156" s="11">
        <f t="shared" si="78"/>
        <v>34709.376346840705</v>
      </c>
      <c r="F156" s="24">
        <f t="shared" si="79"/>
        <v>18.752693681410165</v>
      </c>
      <c r="G156" s="11">
        <v>32874</v>
      </c>
      <c r="H156" s="11">
        <v>38352</v>
      </c>
      <c r="I156" s="13">
        <f t="shared" si="80"/>
        <v>4.977051104546013</v>
      </c>
      <c r="J156" s="13">
        <f t="shared" si="81"/>
        <v>9.97979083057341</v>
      </c>
      <c r="K156" s="14">
        <v>0</v>
      </c>
      <c r="L156" s="14">
        <v>0</v>
      </c>
      <c r="M156" s="14">
        <v>1</v>
      </c>
      <c r="N156" s="27">
        <v>76</v>
      </c>
      <c r="O156" s="14">
        <f t="shared" si="82"/>
        <v>76</v>
      </c>
      <c r="P156" s="27">
        <v>0.355</v>
      </c>
      <c r="Q156" s="14" t="s">
        <v>33</v>
      </c>
      <c r="R156" s="16">
        <f t="shared" si="83"/>
        <v>0</v>
      </c>
      <c r="S156" s="16">
        <f t="shared" si="84"/>
        <v>0</v>
      </c>
      <c r="T156" s="16">
        <f t="shared" si="85"/>
        <v>0.10020250093182993</v>
      </c>
      <c r="U156" s="16">
        <f t="shared" si="86"/>
        <v>0</v>
      </c>
      <c r="V156" s="16">
        <f t="shared" si="87"/>
        <v>0</v>
      </c>
      <c r="W156" s="16">
        <f t="shared" si="88"/>
        <v>0.28226056600515476</v>
      </c>
      <c r="X156" s="16">
        <f t="shared" si="89"/>
        <v>0</v>
      </c>
      <c r="Y156" s="16">
        <f t="shared" si="90"/>
        <v>0</v>
      </c>
      <c r="Z156" s="17">
        <f t="shared" si="91"/>
        <v>10.175218673581643</v>
      </c>
      <c r="AA156" s="18">
        <f t="shared" si="92"/>
        <v>10.175218673581643</v>
      </c>
      <c r="AB156" s="60"/>
      <c r="AC156" s="63"/>
    </row>
    <row r="157" spans="1:29" s="20" customFormat="1" ht="12.75" customHeight="1">
      <c r="A157" s="58">
        <v>2295</v>
      </c>
      <c r="B157" s="59" t="s">
        <v>163</v>
      </c>
      <c r="C157" s="11">
        <v>34700</v>
      </c>
      <c r="D157" s="11">
        <f t="shared" si="77"/>
        <v>34685.871000529245</v>
      </c>
      <c r="E157" s="11">
        <f t="shared" si="78"/>
        <v>34714.128999470755</v>
      </c>
      <c r="F157" s="24">
        <f t="shared" si="79"/>
        <v>28.257998941509868</v>
      </c>
      <c r="G157" s="11">
        <v>32874</v>
      </c>
      <c r="H157" s="11">
        <v>38352</v>
      </c>
      <c r="I157" s="13">
        <f t="shared" si="80"/>
        <v>4.9640301384362875</v>
      </c>
      <c r="J157" s="13">
        <f t="shared" si="81"/>
        <v>9.966769864463686</v>
      </c>
      <c r="K157" s="14">
        <v>0</v>
      </c>
      <c r="L157" s="14">
        <v>0</v>
      </c>
      <c r="M157" s="14">
        <v>0</v>
      </c>
      <c r="N157" s="27">
        <v>67</v>
      </c>
      <c r="O157" s="14">
        <f t="shared" si="82"/>
        <v>67</v>
      </c>
      <c r="P157" s="27">
        <v>0.81</v>
      </c>
      <c r="Q157" s="14" t="s">
        <v>33</v>
      </c>
      <c r="R157" s="16">
        <f t="shared" si="83"/>
        <v>0</v>
      </c>
      <c r="S157" s="16">
        <f t="shared" si="84"/>
        <v>0</v>
      </c>
      <c r="T157" s="16">
        <f t="shared" si="85"/>
        <v>0</v>
      </c>
      <c r="U157" s="16">
        <f t="shared" si="86"/>
        <v>0</v>
      </c>
      <c r="V157" s="16">
        <f t="shared" si="87"/>
        <v>0</v>
      </c>
      <c r="W157" s="16">
        <f t="shared" si="88"/>
        <v>0</v>
      </c>
      <c r="X157" s="16">
        <f t="shared" si="89"/>
        <v>0</v>
      </c>
      <c r="Y157" s="16">
        <f t="shared" si="90"/>
        <v>0</v>
      </c>
      <c r="Z157" s="17">
        <f t="shared" si="91"/>
        <v>0</v>
      </c>
      <c r="AA157" s="18">
        <f t="shared" si="92"/>
        <v>0</v>
      </c>
      <c r="AB157" s="60"/>
      <c r="AC157" s="63"/>
    </row>
    <row r="158" spans="1:29" s="20" customFormat="1" ht="12.75" customHeight="1">
      <c r="A158" s="58">
        <v>2296</v>
      </c>
      <c r="B158" s="59" t="s">
        <v>164</v>
      </c>
      <c r="C158" s="11">
        <v>34700</v>
      </c>
      <c r="D158" s="11">
        <f t="shared" si="77"/>
        <v>34677.222062756395</v>
      </c>
      <c r="E158" s="11">
        <f t="shared" si="78"/>
        <v>34722.777937243605</v>
      </c>
      <c r="F158" s="24">
        <f t="shared" si="79"/>
        <v>45.55587448721053</v>
      </c>
      <c r="G158" s="11">
        <v>32874</v>
      </c>
      <c r="H158" s="11">
        <v>38352</v>
      </c>
      <c r="I158" s="13">
        <f t="shared" si="80"/>
        <v>4.940334418510671</v>
      </c>
      <c r="J158" s="13">
        <f t="shared" si="81"/>
        <v>9.943074144538068</v>
      </c>
      <c r="K158" s="14">
        <v>0</v>
      </c>
      <c r="L158" s="14">
        <v>0</v>
      </c>
      <c r="M158" s="14">
        <v>0</v>
      </c>
      <c r="N158" s="27">
        <v>99</v>
      </c>
      <c r="O158" s="14">
        <f t="shared" si="82"/>
        <v>99</v>
      </c>
      <c r="P158" s="27">
        <v>2.124</v>
      </c>
      <c r="Q158" s="14" t="s">
        <v>33</v>
      </c>
      <c r="R158" s="16">
        <f t="shared" si="83"/>
        <v>0</v>
      </c>
      <c r="S158" s="16">
        <f t="shared" si="84"/>
        <v>0</v>
      </c>
      <c r="T158" s="16">
        <f t="shared" si="85"/>
        <v>0</v>
      </c>
      <c r="U158" s="16">
        <f t="shared" si="86"/>
        <v>0</v>
      </c>
      <c r="V158" s="16">
        <f t="shared" si="87"/>
        <v>0</v>
      </c>
      <c r="W158" s="16">
        <f t="shared" si="88"/>
        <v>0</v>
      </c>
      <c r="X158" s="16">
        <f t="shared" si="89"/>
        <v>0</v>
      </c>
      <c r="Y158" s="16">
        <f t="shared" si="90"/>
        <v>0</v>
      </c>
      <c r="Z158" s="17">
        <f t="shared" si="91"/>
        <v>0</v>
      </c>
      <c r="AA158" s="18">
        <f t="shared" si="92"/>
        <v>0</v>
      </c>
      <c r="AB158" s="60"/>
      <c r="AC158" s="63"/>
    </row>
    <row r="159" spans="1:29" s="20" customFormat="1" ht="12.75" customHeight="1">
      <c r="A159" s="58">
        <v>2297</v>
      </c>
      <c r="B159" s="59" t="s">
        <v>165</v>
      </c>
      <c r="C159" s="11">
        <v>34700</v>
      </c>
      <c r="D159" s="11">
        <f t="shared" si="77"/>
        <v>34686.3378085078</v>
      </c>
      <c r="E159" s="11">
        <f t="shared" si="78"/>
        <v>34713.6621914922</v>
      </c>
      <c r="F159" s="24">
        <f t="shared" si="79"/>
        <v>27.324382984399563</v>
      </c>
      <c r="G159" s="11">
        <v>32874</v>
      </c>
      <c r="H159" s="11">
        <v>38352</v>
      </c>
      <c r="I159" s="13">
        <f t="shared" si="80"/>
        <v>4.9653090644049325</v>
      </c>
      <c r="J159" s="13">
        <f t="shared" si="81"/>
        <v>9.968048790432329</v>
      </c>
      <c r="K159" s="14">
        <v>0</v>
      </c>
      <c r="L159" s="14">
        <v>0</v>
      </c>
      <c r="M159" s="14">
        <v>0</v>
      </c>
      <c r="N159" s="27">
        <v>69</v>
      </c>
      <c r="O159" s="14">
        <f t="shared" si="82"/>
        <v>69</v>
      </c>
      <c r="P159" s="27">
        <v>0.757</v>
      </c>
      <c r="Q159" s="14" t="s">
        <v>33</v>
      </c>
      <c r="R159" s="16">
        <f t="shared" si="83"/>
        <v>0</v>
      </c>
      <c r="S159" s="16">
        <f t="shared" si="84"/>
        <v>0</v>
      </c>
      <c r="T159" s="16">
        <f t="shared" si="85"/>
        <v>0</v>
      </c>
      <c r="U159" s="16">
        <f t="shared" si="86"/>
        <v>0</v>
      </c>
      <c r="V159" s="16">
        <f t="shared" si="87"/>
        <v>0</v>
      </c>
      <c r="W159" s="16">
        <f t="shared" si="88"/>
        <v>0</v>
      </c>
      <c r="X159" s="16">
        <f t="shared" si="89"/>
        <v>0</v>
      </c>
      <c r="Y159" s="16">
        <f t="shared" si="90"/>
        <v>0</v>
      </c>
      <c r="Z159" s="17">
        <f t="shared" si="91"/>
        <v>0</v>
      </c>
      <c r="AA159" s="18">
        <f t="shared" si="92"/>
        <v>0</v>
      </c>
      <c r="AB159" s="60"/>
      <c r="AC159" s="63"/>
    </row>
    <row r="160" spans="1:29" s="20" customFormat="1" ht="12.75" customHeight="1">
      <c r="A160" s="58">
        <v>2298</v>
      </c>
      <c r="B160" s="59" t="s">
        <v>166</v>
      </c>
      <c r="C160" s="11">
        <v>34700</v>
      </c>
      <c r="D160" s="11">
        <f t="shared" si="77"/>
        <v>34694.16477504464</v>
      </c>
      <c r="E160" s="11">
        <f t="shared" si="78"/>
        <v>34705.83522495536</v>
      </c>
      <c r="F160" s="24">
        <f t="shared" si="79"/>
        <v>11.670449910714524</v>
      </c>
      <c r="G160" s="11">
        <v>32874</v>
      </c>
      <c r="H160" s="11">
        <v>38352</v>
      </c>
      <c r="I160" s="13">
        <f t="shared" si="80"/>
        <v>4.986752808341487</v>
      </c>
      <c r="J160" s="13">
        <f t="shared" si="81"/>
        <v>9.989492534368884</v>
      </c>
      <c r="K160" s="14">
        <v>0</v>
      </c>
      <c r="L160" s="14">
        <v>0</v>
      </c>
      <c r="M160" s="14">
        <v>0</v>
      </c>
      <c r="N160" s="27">
        <v>50</v>
      </c>
      <c r="O160" s="14">
        <f t="shared" si="82"/>
        <v>50</v>
      </c>
      <c r="P160" s="27">
        <v>0.137</v>
      </c>
      <c r="Q160" s="14" t="s">
        <v>33</v>
      </c>
      <c r="R160" s="16">
        <f t="shared" si="83"/>
        <v>0</v>
      </c>
      <c r="S160" s="16">
        <f t="shared" si="84"/>
        <v>0</v>
      </c>
      <c r="T160" s="16">
        <f t="shared" si="85"/>
        <v>0</v>
      </c>
      <c r="U160" s="16">
        <f t="shared" si="86"/>
        <v>0</v>
      </c>
      <c r="V160" s="16">
        <f t="shared" si="87"/>
        <v>0</v>
      </c>
      <c r="W160" s="16">
        <f t="shared" si="88"/>
        <v>0</v>
      </c>
      <c r="X160" s="16">
        <f t="shared" si="89"/>
        <v>0</v>
      </c>
      <c r="Y160" s="16">
        <f t="shared" si="90"/>
        <v>0</v>
      </c>
      <c r="Z160" s="17">
        <f t="shared" si="91"/>
        <v>0</v>
      </c>
      <c r="AA160" s="18">
        <f t="shared" si="92"/>
        <v>0</v>
      </c>
      <c r="AB160" s="60"/>
      <c r="AC160" s="63"/>
    </row>
    <row r="161" spans="1:29" s="20" customFormat="1" ht="12.75" customHeight="1">
      <c r="A161" s="58">
        <v>2299</v>
      </c>
      <c r="B161" s="59" t="s">
        <v>167</v>
      </c>
      <c r="C161" s="11">
        <v>34700</v>
      </c>
      <c r="D161" s="11">
        <f t="shared" si="77"/>
        <v>34690.74271238113</v>
      </c>
      <c r="E161" s="11">
        <f t="shared" si="78"/>
        <v>34709.25728761887</v>
      </c>
      <c r="F161" s="24">
        <f t="shared" si="79"/>
        <v>18.514575237742974</v>
      </c>
      <c r="G161" s="11">
        <v>32874</v>
      </c>
      <c r="H161" s="11">
        <v>38352</v>
      </c>
      <c r="I161" s="13">
        <f t="shared" si="80"/>
        <v>4.977377294194873</v>
      </c>
      <c r="J161" s="13">
        <f t="shared" si="81"/>
        <v>9.98011702022227</v>
      </c>
      <c r="K161" s="14">
        <v>0</v>
      </c>
      <c r="L161" s="14">
        <v>0</v>
      </c>
      <c r="M161" s="14">
        <v>0</v>
      </c>
      <c r="N161" s="27">
        <v>93</v>
      </c>
      <c r="O161" s="14">
        <f t="shared" si="82"/>
        <v>93</v>
      </c>
      <c r="P161" s="27">
        <v>0.346</v>
      </c>
      <c r="Q161" s="14" t="s">
        <v>33</v>
      </c>
      <c r="R161" s="16">
        <f t="shared" si="83"/>
        <v>0</v>
      </c>
      <c r="S161" s="16">
        <f t="shared" si="84"/>
        <v>0</v>
      </c>
      <c r="T161" s="16">
        <f t="shared" si="85"/>
        <v>0</v>
      </c>
      <c r="U161" s="16">
        <f t="shared" si="86"/>
        <v>0</v>
      </c>
      <c r="V161" s="16">
        <f t="shared" si="87"/>
        <v>0</v>
      </c>
      <c r="W161" s="16">
        <f t="shared" si="88"/>
        <v>0</v>
      </c>
      <c r="X161" s="16">
        <f t="shared" si="89"/>
        <v>0</v>
      </c>
      <c r="Y161" s="16">
        <f t="shared" si="90"/>
        <v>0</v>
      </c>
      <c r="Z161" s="17">
        <f t="shared" si="91"/>
        <v>0</v>
      </c>
      <c r="AA161" s="18">
        <f t="shared" si="92"/>
        <v>0</v>
      </c>
      <c r="AB161" s="60"/>
      <c r="AC161" s="63"/>
    </row>
    <row r="162" spans="1:29" s="20" customFormat="1" ht="12.75" customHeight="1">
      <c r="A162" s="58">
        <v>2300</v>
      </c>
      <c r="B162" s="59" t="s">
        <v>168</v>
      </c>
      <c r="C162" s="11">
        <v>34700</v>
      </c>
      <c r="D162" s="11">
        <f t="shared" si="77"/>
        <v>34687.324024177826</v>
      </c>
      <c r="E162" s="11">
        <f t="shared" si="78"/>
        <v>34712.675975822174</v>
      </c>
      <c r="F162" s="24">
        <f t="shared" si="79"/>
        <v>25.351951644348446</v>
      </c>
      <c r="G162" s="11">
        <v>32874</v>
      </c>
      <c r="H162" s="11">
        <v>38352</v>
      </c>
      <c r="I162" s="13">
        <f t="shared" si="80"/>
        <v>4.968011025144728</v>
      </c>
      <c r="J162" s="13">
        <f t="shared" si="81"/>
        <v>9.970750751172126</v>
      </c>
      <c r="K162" s="14">
        <v>0</v>
      </c>
      <c r="L162" s="14">
        <v>0</v>
      </c>
      <c r="M162" s="14">
        <v>0</v>
      </c>
      <c r="N162" s="27">
        <v>214</v>
      </c>
      <c r="O162" s="14">
        <f t="shared" si="82"/>
        <v>214</v>
      </c>
      <c r="P162" s="27">
        <v>0.651</v>
      </c>
      <c r="Q162" s="14" t="s">
        <v>33</v>
      </c>
      <c r="R162" s="16">
        <f t="shared" si="83"/>
        <v>0</v>
      </c>
      <c r="S162" s="16">
        <f t="shared" si="84"/>
        <v>0</v>
      </c>
      <c r="T162" s="16">
        <f t="shared" si="85"/>
        <v>0</v>
      </c>
      <c r="U162" s="16">
        <f t="shared" si="86"/>
        <v>0</v>
      </c>
      <c r="V162" s="16">
        <f t="shared" si="87"/>
        <v>0</v>
      </c>
      <c r="W162" s="16">
        <f t="shared" si="88"/>
        <v>0</v>
      </c>
      <c r="X162" s="16">
        <f t="shared" si="89"/>
        <v>0</v>
      </c>
      <c r="Y162" s="16">
        <f t="shared" si="90"/>
        <v>0</v>
      </c>
      <c r="Z162" s="17">
        <f t="shared" si="91"/>
        <v>0</v>
      </c>
      <c r="AA162" s="18">
        <f t="shared" si="92"/>
        <v>0</v>
      </c>
      <c r="AB162" s="60"/>
      <c r="AC162" s="63"/>
    </row>
    <row r="163" spans="1:29" s="20" customFormat="1" ht="12.75" customHeight="1">
      <c r="A163" s="58">
        <v>2301</v>
      </c>
      <c r="B163" s="59" t="s">
        <v>169</v>
      </c>
      <c r="C163" s="11">
        <v>34700</v>
      </c>
      <c r="D163" s="11">
        <f t="shared" si="77"/>
        <v>34694.5833597544</v>
      </c>
      <c r="E163" s="11">
        <f t="shared" si="78"/>
        <v>34705.4166402456</v>
      </c>
      <c r="F163" s="24">
        <f t="shared" si="79"/>
        <v>10.833280491206096</v>
      </c>
      <c r="G163" s="11">
        <v>32874</v>
      </c>
      <c r="H163" s="11">
        <v>38352</v>
      </c>
      <c r="I163" s="13">
        <f t="shared" si="80"/>
        <v>4.987899615765471</v>
      </c>
      <c r="J163" s="13">
        <f t="shared" si="81"/>
        <v>9.990639341792868</v>
      </c>
      <c r="K163" s="14">
        <v>0</v>
      </c>
      <c r="L163" s="14">
        <v>0</v>
      </c>
      <c r="M163" s="14">
        <v>0</v>
      </c>
      <c r="N163" s="27">
        <v>120</v>
      </c>
      <c r="O163" s="14">
        <f t="shared" si="82"/>
        <v>120</v>
      </c>
      <c r="P163" s="27">
        <v>0.118</v>
      </c>
      <c r="Q163" s="14" t="s">
        <v>33</v>
      </c>
      <c r="R163" s="16">
        <f t="shared" si="83"/>
        <v>0</v>
      </c>
      <c r="S163" s="16">
        <f t="shared" si="84"/>
        <v>0</v>
      </c>
      <c r="T163" s="16">
        <f t="shared" si="85"/>
        <v>0</v>
      </c>
      <c r="U163" s="16">
        <f t="shared" si="86"/>
        <v>0</v>
      </c>
      <c r="V163" s="16">
        <f t="shared" si="87"/>
        <v>0</v>
      </c>
      <c r="W163" s="16">
        <f t="shared" si="88"/>
        <v>0</v>
      </c>
      <c r="X163" s="16">
        <f t="shared" si="89"/>
        <v>0</v>
      </c>
      <c r="Y163" s="16">
        <f t="shared" si="90"/>
        <v>0</v>
      </c>
      <c r="Z163" s="17">
        <f t="shared" si="91"/>
        <v>0</v>
      </c>
      <c r="AA163" s="18">
        <f t="shared" si="92"/>
        <v>0</v>
      </c>
      <c r="AB163" s="60"/>
      <c r="AC163" s="63"/>
    </row>
    <row r="164" spans="1:29" s="20" customFormat="1" ht="12.75" customHeight="1">
      <c r="A164" s="58">
        <v>2319</v>
      </c>
      <c r="B164" s="59" t="s">
        <v>170</v>
      </c>
      <c r="C164" s="25">
        <v>36342</v>
      </c>
      <c r="D164" s="11">
        <f t="shared" si="77"/>
        <v>36313.98720552323</v>
      </c>
      <c r="E164" s="11">
        <f t="shared" si="78"/>
        <v>36370.01279447677</v>
      </c>
      <c r="F164" s="24">
        <f t="shared" si="79"/>
        <v>56.02558895353286</v>
      </c>
      <c r="G164" s="64">
        <v>32874</v>
      </c>
      <c r="H164" s="64">
        <v>38352</v>
      </c>
      <c r="I164" s="13">
        <f t="shared" si="80"/>
        <v>9.42462248088557</v>
      </c>
      <c r="J164" s="13">
        <f t="shared" si="81"/>
        <v>5.430101932940366</v>
      </c>
      <c r="K164" s="14">
        <v>1</v>
      </c>
      <c r="L164" s="14">
        <v>0</v>
      </c>
      <c r="M164" s="14">
        <v>0</v>
      </c>
      <c r="N164" s="27">
        <v>75</v>
      </c>
      <c r="O164" s="14">
        <f t="shared" si="82"/>
        <v>75</v>
      </c>
      <c r="P164" s="27">
        <v>3.23</v>
      </c>
      <c r="Q164" s="14" t="s">
        <v>33</v>
      </c>
      <c r="R164" s="16">
        <f t="shared" si="83"/>
        <v>0.10610504580190214</v>
      </c>
      <c r="S164" s="16">
        <f t="shared" si="84"/>
        <v>0</v>
      </c>
      <c r="T164" s="16">
        <f t="shared" si="85"/>
        <v>0</v>
      </c>
      <c r="U164" s="16">
        <f t="shared" si="86"/>
        <v>0.03284985938139385</v>
      </c>
      <c r="V164" s="16">
        <f t="shared" si="87"/>
        <v>0</v>
      </c>
      <c r="W164" s="16">
        <f t="shared" si="88"/>
        <v>0</v>
      </c>
      <c r="X164" s="16">
        <f t="shared" si="89"/>
        <v>1.199994863247264</v>
      </c>
      <c r="Y164" s="16">
        <f t="shared" si="90"/>
        <v>0</v>
      </c>
      <c r="Z164" s="17">
        <f t="shared" si="91"/>
        <v>0</v>
      </c>
      <c r="AA164" s="18">
        <f t="shared" si="92"/>
        <v>-1.199994863247264</v>
      </c>
      <c r="AB164" s="60"/>
      <c r="AC164" s="63"/>
    </row>
    <row r="165" spans="1:29" s="20" customFormat="1" ht="12.75" customHeight="1">
      <c r="A165" s="58">
        <v>2320</v>
      </c>
      <c r="B165" s="59" t="s">
        <v>171</v>
      </c>
      <c r="C165" s="25">
        <v>35977</v>
      </c>
      <c r="D165" s="11">
        <f t="shared" si="77"/>
        <v>35973.47071609407</v>
      </c>
      <c r="E165" s="11">
        <f t="shared" si="78"/>
        <v>35980.52928390593</v>
      </c>
      <c r="F165" s="24">
        <f t="shared" si="79"/>
        <v>7.058567811865942</v>
      </c>
      <c r="G165" s="64">
        <v>32874</v>
      </c>
      <c r="H165" s="64">
        <v>38352</v>
      </c>
      <c r="I165" s="13">
        <f t="shared" si="80"/>
        <v>8.49170059203854</v>
      </c>
      <c r="J165" s="13">
        <f t="shared" si="81"/>
        <v>6.4971800440933345</v>
      </c>
      <c r="K165" s="14">
        <v>0</v>
      </c>
      <c r="L165" s="14">
        <v>0</v>
      </c>
      <c r="M165" s="14">
        <v>0</v>
      </c>
      <c r="N165" s="27">
        <v>60</v>
      </c>
      <c r="O165" s="14">
        <f t="shared" si="82"/>
        <v>60</v>
      </c>
      <c r="P165" s="27">
        <v>0.05</v>
      </c>
      <c r="Q165" s="14" t="s">
        <v>33</v>
      </c>
      <c r="R165" s="16">
        <f t="shared" si="83"/>
        <v>0</v>
      </c>
      <c r="S165" s="16">
        <f t="shared" si="84"/>
        <v>0</v>
      </c>
      <c r="T165" s="16">
        <f t="shared" si="85"/>
        <v>0</v>
      </c>
      <c r="U165" s="16">
        <f t="shared" si="86"/>
        <v>0</v>
      </c>
      <c r="V165" s="16">
        <f t="shared" si="87"/>
        <v>0</v>
      </c>
      <c r="W165" s="16">
        <f t="shared" si="88"/>
        <v>0</v>
      </c>
      <c r="X165" s="16">
        <f t="shared" si="89"/>
        <v>0</v>
      </c>
      <c r="Y165" s="16">
        <f t="shared" si="90"/>
        <v>0</v>
      </c>
      <c r="Z165" s="17">
        <f t="shared" si="91"/>
        <v>0</v>
      </c>
      <c r="AA165" s="18">
        <f t="shared" si="92"/>
        <v>0</v>
      </c>
      <c r="AB165" s="60"/>
      <c r="AC165" s="63"/>
    </row>
    <row r="166" spans="1:29" s="20" customFormat="1" ht="12.75" customHeight="1">
      <c r="A166" s="58">
        <v>2321</v>
      </c>
      <c r="B166" s="59" t="s">
        <v>172</v>
      </c>
      <c r="C166" s="25">
        <v>35977</v>
      </c>
      <c r="D166" s="11">
        <f t="shared" si="77"/>
        <v>35973.47071609407</v>
      </c>
      <c r="E166" s="11">
        <f t="shared" si="78"/>
        <v>35980.52928390593</v>
      </c>
      <c r="F166" s="24">
        <f t="shared" si="79"/>
        <v>7.058567811865942</v>
      </c>
      <c r="G166" s="64">
        <v>32874</v>
      </c>
      <c r="H166" s="64">
        <v>38352</v>
      </c>
      <c r="I166" s="13">
        <f t="shared" si="80"/>
        <v>8.49170059203854</v>
      </c>
      <c r="J166" s="13">
        <f t="shared" si="81"/>
        <v>6.4971800440933345</v>
      </c>
      <c r="K166" s="14">
        <v>0</v>
      </c>
      <c r="L166" s="14">
        <v>0</v>
      </c>
      <c r="M166" s="14">
        <v>0</v>
      </c>
      <c r="N166" s="27">
        <v>84</v>
      </c>
      <c r="O166" s="14">
        <f t="shared" si="82"/>
        <v>84</v>
      </c>
      <c r="P166" s="27">
        <v>0.05</v>
      </c>
      <c r="Q166" s="14" t="s">
        <v>33</v>
      </c>
      <c r="R166" s="16">
        <f t="shared" si="83"/>
        <v>0</v>
      </c>
      <c r="S166" s="16">
        <f t="shared" si="84"/>
        <v>0</v>
      </c>
      <c r="T166" s="16">
        <f t="shared" si="85"/>
        <v>0</v>
      </c>
      <c r="U166" s="16">
        <f t="shared" si="86"/>
        <v>0</v>
      </c>
      <c r="V166" s="16">
        <f t="shared" si="87"/>
        <v>0</v>
      </c>
      <c r="W166" s="16">
        <f t="shared" si="88"/>
        <v>0</v>
      </c>
      <c r="X166" s="16">
        <f t="shared" si="89"/>
        <v>0</v>
      </c>
      <c r="Y166" s="16">
        <f t="shared" si="90"/>
        <v>0</v>
      </c>
      <c r="Z166" s="17">
        <f t="shared" si="91"/>
        <v>0</v>
      </c>
      <c r="AA166" s="18">
        <f t="shared" si="92"/>
        <v>0</v>
      </c>
      <c r="AB166" s="60"/>
      <c r="AC166" s="63"/>
    </row>
    <row r="167" spans="1:29" s="20" customFormat="1" ht="12.75" customHeight="1">
      <c r="A167" s="58">
        <v>2322</v>
      </c>
      <c r="B167" s="59" t="s">
        <v>173</v>
      </c>
      <c r="C167" s="25">
        <v>35977</v>
      </c>
      <c r="D167" s="11">
        <f t="shared" si="77"/>
        <v>35973.47071609407</v>
      </c>
      <c r="E167" s="11">
        <f t="shared" si="78"/>
        <v>35980.52928390593</v>
      </c>
      <c r="F167" s="24">
        <f t="shared" si="79"/>
        <v>7.058567811865942</v>
      </c>
      <c r="G167" s="64">
        <v>32874</v>
      </c>
      <c r="H167" s="64">
        <v>38352</v>
      </c>
      <c r="I167" s="13">
        <f t="shared" si="80"/>
        <v>8.49170059203854</v>
      </c>
      <c r="J167" s="13">
        <f t="shared" si="81"/>
        <v>6.4971800440933345</v>
      </c>
      <c r="K167" s="14">
        <v>0</v>
      </c>
      <c r="L167" s="14">
        <v>0</v>
      </c>
      <c r="M167" s="14">
        <v>0</v>
      </c>
      <c r="N167" s="27">
        <v>32</v>
      </c>
      <c r="O167" s="14">
        <f t="shared" si="82"/>
        <v>32</v>
      </c>
      <c r="P167" s="27">
        <v>0.05</v>
      </c>
      <c r="Q167" s="14" t="s">
        <v>33</v>
      </c>
      <c r="R167" s="16">
        <f t="shared" si="83"/>
        <v>0</v>
      </c>
      <c r="S167" s="16">
        <f t="shared" si="84"/>
        <v>0</v>
      </c>
      <c r="T167" s="16">
        <f t="shared" si="85"/>
        <v>0</v>
      </c>
      <c r="U167" s="16">
        <f t="shared" si="86"/>
        <v>0</v>
      </c>
      <c r="V167" s="16">
        <f t="shared" si="87"/>
        <v>0</v>
      </c>
      <c r="W167" s="16">
        <f t="shared" si="88"/>
        <v>0</v>
      </c>
      <c r="X167" s="16">
        <f t="shared" si="89"/>
        <v>0</v>
      </c>
      <c r="Y167" s="16">
        <f t="shared" si="90"/>
        <v>0</v>
      </c>
      <c r="Z167" s="17">
        <f t="shared" si="91"/>
        <v>0</v>
      </c>
      <c r="AA167" s="18">
        <f t="shared" si="92"/>
        <v>0</v>
      </c>
      <c r="AB167" s="60"/>
      <c r="AC167" s="63"/>
    </row>
    <row r="168" spans="1:29" s="20" customFormat="1" ht="12.75" customHeight="1">
      <c r="A168" s="58">
        <v>2323</v>
      </c>
      <c r="B168" s="59" t="s">
        <v>174</v>
      </c>
      <c r="C168" s="25">
        <v>35977</v>
      </c>
      <c r="D168" s="11">
        <f t="shared" si="77"/>
        <v>35973.47071609407</v>
      </c>
      <c r="E168" s="11">
        <f t="shared" si="78"/>
        <v>35980.52928390593</v>
      </c>
      <c r="F168" s="24">
        <f t="shared" si="79"/>
        <v>7.058567811865942</v>
      </c>
      <c r="G168" s="64">
        <v>32874</v>
      </c>
      <c r="H168" s="64">
        <v>38352</v>
      </c>
      <c r="I168" s="13">
        <f t="shared" si="80"/>
        <v>8.49170059203854</v>
      </c>
      <c r="J168" s="13">
        <f t="shared" si="81"/>
        <v>6.4971800440933345</v>
      </c>
      <c r="K168" s="14">
        <v>0</v>
      </c>
      <c r="L168" s="14">
        <v>0</v>
      </c>
      <c r="M168" s="14">
        <v>0</v>
      </c>
      <c r="N168" s="27">
        <v>50</v>
      </c>
      <c r="O168" s="14">
        <f t="shared" si="82"/>
        <v>50</v>
      </c>
      <c r="P168" s="27">
        <v>0.05</v>
      </c>
      <c r="Q168" s="14" t="s">
        <v>33</v>
      </c>
      <c r="R168" s="16">
        <f t="shared" si="83"/>
        <v>0</v>
      </c>
      <c r="S168" s="16">
        <f t="shared" si="84"/>
        <v>0</v>
      </c>
      <c r="T168" s="16">
        <f t="shared" si="85"/>
        <v>0</v>
      </c>
      <c r="U168" s="16">
        <f t="shared" si="86"/>
        <v>0</v>
      </c>
      <c r="V168" s="16">
        <f t="shared" si="87"/>
        <v>0</v>
      </c>
      <c r="W168" s="16">
        <f t="shared" si="88"/>
        <v>0</v>
      </c>
      <c r="X168" s="16">
        <f t="shared" si="89"/>
        <v>0</v>
      </c>
      <c r="Y168" s="16">
        <f t="shared" si="90"/>
        <v>0</v>
      </c>
      <c r="Z168" s="17">
        <f t="shared" si="91"/>
        <v>0</v>
      </c>
      <c r="AA168" s="18">
        <f t="shared" si="92"/>
        <v>0</v>
      </c>
      <c r="AB168" s="60"/>
      <c r="AC168" s="63"/>
    </row>
    <row r="169" spans="1:29" s="20" customFormat="1" ht="12.75" customHeight="1">
      <c r="A169" s="58">
        <v>2324</v>
      </c>
      <c r="B169" s="59" t="s">
        <v>174</v>
      </c>
      <c r="C169" s="25">
        <v>35977</v>
      </c>
      <c r="D169" s="11">
        <f t="shared" si="77"/>
        <v>35973.47071609407</v>
      </c>
      <c r="E169" s="11">
        <f t="shared" si="78"/>
        <v>35980.52928390593</v>
      </c>
      <c r="F169" s="24">
        <f t="shared" si="79"/>
        <v>7.058567811865942</v>
      </c>
      <c r="G169" s="64">
        <v>32874</v>
      </c>
      <c r="H169" s="64">
        <v>38352</v>
      </c>
      <c r="I169" s="13">
        <f t="shared" si="80"/>
        <v>8.49170059203854</v>
      </c>
      <c r="J169" s="13">
        <f t="shared" si="81"/>
        <v>6.4971800440933345</v>
      </c>
      <c r="K169" s="14">
        <v>0</v>
      </c>
      <c r="L169" s="14">
        <v>0</v>
      </c>
      <c r="M169" s="14">
        <v>0</v>
      </c>
      <c r="N169" s="27">
        <v>50</v>
      </c>
      <c r="O169" s="14">
        <f t="shared" si="82"/>
        <v>50</v>
      </c>
      <c r="P169" s="27">
        <v>0.05</v>
      </c>
      <c r="Q169" s="14" t="s">
        <v>33</v>
      </c>
      <c r="R169" s="16">
        <f t="shared" si="83"/>
        <v>0</v>
      </c>
      <c r="S169" s="16">
        <f t="shared" si="84"/>
        <v>0</v>
      </c>
      <c r="T169" s="16">
        <f t="shared" si="85"/>
        <v>0</v>
      </c>
      <c r="U169" s="16">
        <f t="shared" si="86"/>
        <v>0</v>
      </c>
      <c r="V169" s="16">
        <f t="shared" si="87"/>
        <v>0</v>
      </c>
      <c r="W169" s="16">
        <f t="shared" si="88"/>
        <v>0</v>
      </c>
      <c r="X169" s="16">
        <f t="shared" si="89"/>
        <v>0</v>
      </c>
      <c r="Y169" s="16">
        <f t="shared" si="90"/>
        <v>0</v>
      </c>
      <c r="Z169" s="17">
        <f t="shared" si="91"/>
        <v>0</v>
      </c>
      <c r="AA169" s="18">
        <f t="shared" si="92"/>
        <v>0</v>
      </c>
      <c r="AB169" s="60"/>
      <c r="AC169" s="63"/>
    </row>
    <row r="170" spans="1:29" s="20" customFormat="1" ht="12.75" customHeight="1">
      <c r="A170" s="58">
        <v>2325</v>
      </c>
      <c r="B170" s="59" t="s">
        <v>175</v>
      </c>
      <c r="C170" s="25">
        <v>35977</v>
      </c>
      <c r="D170" s="11">
        <f t="shared" si="77"/>
        <v>35973.47071609407</v>
      </c>
      <c r="E170" s="11">
        <f t="shared" si="78"/>
        <v>35980.52928390593</v>
      </c>
      <c r="F170" s="24">
        <f t="shared" si="79"/>
        <v>7.058567811865942</v>
      </c>
      <c r="G170" s="64">
        <v>32874</v>
      </c>
      <c r="H170" s="64">
        <v>38352</v>
      </c>
      <c r="I170" s="13">
        <f t="shared" si="80"/>
        <v>8.49170059203854</v>
      </c>
      <c r="J170" s="13">
        <f t="shared" si="81"/>
        <v>6.4971800440933345</v>
      </c>
      <c r="K170" s="14">
        <v>0</v>
      </c>
      <c r="L170" s="14">
        <v>0</v>
      </c>
      <c r="M170" s="14">
        <v>0</v>
      </c>
      <c r="N170" s="27">
        <v>50</v>
      </c>
      <c r="O170" s="14">
        <f t="shared" si="82"/>
        <v>50</v>
      </c>
      <c r="P170" s="27">
        <v>0.05</v>
      </c>
      <c r="Q170" s="14" t="s">
        <v>33</v>
      </c>
      <c r="R170" s="16">
        <f t="shared" si="83"/>
        <v>0</v>
      </c>
      <c r="S170" s="16">
        <f t="shared" si="84"/>
        <v>0</v>
      </c>
      <c r="T170" s="16">
        <f t="shared" si="85"/>
        <v>0</v>
      </c>
      <c r="U170" s="16">
        <f t="shared" si="86"/>
        <v>0</v>
      </c>
      <c r="V170" s="16">
        <f t="shared" si="87"/>
        <v>0</v>
      </c>
      <c r="W170" s="16">
        <f t="shared" si="88"/>
        <v>0</v>
      </c>
      <c r="X170" s="16">
        <f t="shared" si="89"/>
        <v>0</v>
      </c>
      <c r="Y170" s="16">
        <f t="shared" si="90"/>
        <v>0</v>
      </c>
      <c r="Z170" s="17">
        <f t="shared" si="91"/>
        <v>0</v>
      </c>
      <c r="AA170" s="18">
        <f t="shared" si="92"/>
        <v>0</v>
      </c>
      <c r="AB170" s="60"/>
      <c r="AC170" s="63"/>
    </row>
    <row r="171" spans="1:29" s="20" customFormat="1" ht="12.75" customHeight="1">
      <c r="A171" s="58">
        <v>2326</v>
      </c>
      <c r="B171" s="59" t="s">
        <v>176</v>
      </c>
      <c r="C171" s="25">
        <v>35977</v>
      </c>
      <c r="D171" s="11">
        <f t="shared" si="77"/>
        <v>35973.47071609407</v>
      </c>
      <c r="E171" s="11">
        <f t="shared" si="78"/>
        <v>35980.52928390593</v>
      </c>
      <c r="F171" s="24">
        <f t="shared" si="79"/>
        <v>7.058567811865942</v>
      </c>
      <c r="G171" s="64">
        <v>32874</v>
      </c>
      <c r="H171" s="64">
        <v>38352</v>
      </c>
      <c r="I171" s="13">
        <f t="shared" si="80"/>
        <v>8.49170059203854</v>
      </c>
      <c r="J171" s="13">
        <f t="shared" si="81"/>
        <v>6.4971800440933345</v>
      </c>
      <c r="K171" s="14">
        <v>0</v>
      </c>
      <c r="L171" s="14">
        <v>0</v>
      </c>
      <c r="M171" s="14">
        <v>0</v>
      </c>
      <c r="N171" s="27">
        <v>86</v>
      </c>
      <c r="O171" s="14">
        <f t="shared" si="82"/>
        <v>86</v>
      </c>
      <c r="P171" s="27">
        <v>0.05</v>
      </c>
      <c r="Q171" s="14" t="s">
        <v>33</v>
      </c>
      <c r="R171" s="16">
        <f t="shared" si="83"/>
        <v>0</v>
      </c>
      <c r="S171" s="16">
        <f t="shared" si="84"/>
        <v>0</v>
      </c>
      <c r="T171" s="16">
        <f t="shared" si="85"/>
        <v>0</v>
      </c>
      <c r="U171" s="16">
        <f t="shared" si="86"/>
        <v>0</v>
      </c>
      <c r="V171" s="16">
        <f t="shared" si="87"/>
        <v>0</v>
      </c>
      <c r="W171" s="16">
        <f t="shared" si="88"/>
        <v>0</v>
      </c>
      <c r="X171" s="16">
        <f t="shared" si="89"/>
        <v>0</v>
      </c>
      <c r="Y171" s="16">
        <f t="shared" si="90"/>
        <v>0</v>
      </c>
      <c r="Z171" s="17">
        <f t="shared" si="91"/>
        <v>0</v>
      </c>
      <c r="AA171" s="18">
        <f t="shared" si="92"/>
        <v>0</v>
      </c>
      <c r="AB171" s="60"/>
      <c r="AC171" s="63"/>
    </row>
    <row r="172" spans="1:29" s="20" customFormat="1" ht="12.75" customHeight="1">
      <c r="A172" s="58">
        <v>2327</v>
      </c>
      <c r="B172" s="59" t="s">
        <v>177</v>
      </c>
      <c r="C172" s="25">
        <v>35977</v>
      </c>
      <c r="D172" s="11">
        <f t="shared" si="77"/>
        <v>35973.47071609407</v>
      </c>
      <c r="E172" s="11">
        <f t="shared" si="78"/>
        <v>35980.52928390593</v>
      </c>
      <c r="F172" s="24">
        <f t="shared" si="79"/>
        <v>7.058567811865942</v>
      </c>
      <c r="G172" s="64">
        <v>32874</v>
      </c>
      <c r="H172" s="64">
        <v>38352</v>
      </c>
      <c r="I172" s="13">
        <f t="shared" si="80"/>
        <v>8.49170059203854</v>
      </c>
      <c r="J172" s="13">
        <f t="shared" si="81"/>
        <v>6.4971800440933345</v>
      </c>
      <c r="K172" s="14">
        <v>0</v>
      </c>
      <c r="L172" s="14">
        <v>0</v>
      </c>
      <c r="M172" s="14">
        <v>0</v>
      </c>
      <c r="N172" s="27">
        <v>30</v>
      </c>
      <c r="O172" s="14">
        <f t="shared" si="82"/>
        <v>30</v>
      </c>
      <c r="P172" s="27">
        <v>0.05</v>
      </c>
      <c r="Q172" s="14" t="s">
        <v>33</v>
      </c>
      <c r="R172" s="16">
        <f t="shared" si="83"/>
        <v>0</v>
      </c>
      <c r="S172" s="16">
        <f t="shared" si="84"/>
        <v>0</v>
      </c>
      <c r="T172" s="16">
        <f t="shared" si="85"/>
        <v>0</v>
      </c>
      <c r="U172" s="16">
        <f t="shared" si="86"/>
        <v>0</v>
      </c>
      <c r="V172" s="16">
        <f t="shared" si="87"/>
        <v>0</v>
      </c>
      <c r="W172" s="16">
        <f t="shared" si="88"/>
        <v>0</v>
      </c>
      <c r="X172" s="16">
        <f t="shared" si="89"/>
        <v>0</v>
      </c>
      <c r="Y172" s="16">
        <f t="shared" si="90"/>
        <v>0</v>
      </c>
      <c r="Z172" s="17">
        <f t="shared" si="91"/>
        <v>0</v>
      </c>
      <c r="AA172" s="18">
        <f t="shared" si="92"/>
        <v>0</v>
      </c>
      <c r="AB172" s="60"/>
      <c r="AC172" s="63"/>
    </row>
    <row r="173" spans="1:29" s="20" customFormat="1" ht="12.75" customHeight="1">
      <c r="A173" s="58">
        <v>2328</v>
      </c>
      <c r="B173" s="59" t="s">
        <v>177</v>
      </c>
      <c r="C173" s="25">
        <v>35977</v>
      </c>
      <c r="D173" s="11">
        <f t="shared" si="77"/>
        <v>35973.47071609407</v>
      </c>
      <c r="E173" s="11">
        <f t="shared" si="78"/>
        <v>35980.52928390593</v>
      </c>
      <c r="F173" s="24">
        <f t="shared" si="79"/>
        <v>7.058567811865942</v>
      </c>
      <c r="G173" s="64">
        <v>32874</v>
      </c>
      <c r="H173" s="64">
        <v>38352</v>
      </c>
      <c r="I173" s="13">
        <f t="shared" si="80"/>
        <v>8.49170059203854</v>
      </c>
      <c r="J173" s="13">
        <f t="shared" si="81"/>
        <v>6.4971800440933345</v>
      </c>
      <c r="K173" s="14">
        <v>0</v>
      </c>
      <c r="L173" s="14">
        <v>0</v>
      </c>
      <c r="M173" s="14">
        <v>0</v>
      </c>
      <c r="N173" s="27">
        <v>30</v>
      </c>
      <c r="O173" s="14">
        <f t="shared" si="82"/>
        <v>30</v>
      </c>
      <c r="P173" s="27">
        <v>0.05</v>
      </c>
      <c r="Q173" s="14" t="s">
        <v>33</v>
      </c>
      <c r="R173" s="16">
        <f t="shared" si="83"/>
        <v>0</v>
      </c>
      <c r="S173" s="16">
        <f t="shared" si="84"/>
        <v>0</v>
      </c>
      <c r="T173" s="16">
        <f t="shared" si="85"/>
        <v>0</v>
      </c>
      <c r="U173" s="16">
        <f t="shared" si="86"/>
        <v>0</v>
      </c>
      <c r="V173" s="16">
        <f t="shared" si="87"/>
        <v>0</v>
      </c>
      <c r="W173" s="16">
        <f t="shared" si="88"/>
        <v>0</v>
      </c>
      <c r="X173" s="16">
        <f t="shared" si="89"/>
        <v>0</v>
      </c>
      <c r="Y173" s="16">
        <f t="shared" si="90"/>
        <v>0</v>
      </c>
      <c r="Z173" s="17">
        <f t="shared" si="91"/>
        <v>0</v>
      </c>
      <c r="AA173" s="18">
        <f t="shared" si="92"/>
        <v>0</v>
      </c>
      <c r="AB173" s="60"/>
      <c r="AC173" s="63"/>
    </row>
    <row r="174" spans="1:29" s="20" customFormat="1" ht="12.75" customHeight="1">
      <c r="A174" s="58">
        <v>2329</v>
      </c>
      <c r="B174" s="59" t="s">
        <v>178</v>
      </c>
      <c r="C174" s="25">
        <v>35977</v>
      </c>
      <c r="D174" s="11">
        <f t="shared" si="77"/>
        <v>35973.47071609407</v>
      </c>
      <c r="E174" s="11">
        <f t="shared" si="78"/>
        <v>35980.52928390593</v>
      </c>
      <c r="F174" s="24">
        <f t="shared" si="79"/>
        <v>7.058567811865942</v>
      </c>
      <c r="G174" s="64">
        <v>32874</v>
      </c>
      <c r="H174" s="64">
        <v>38352</v>
      </c>
      <c r="I174" s="13">
        <f t="shared" si="80"/>
        <v>8.49170059203854</v>
      </c>
      <c r="J174" s="13">
        <f t="shared" si="81"/>
        <v>6.4971800440933345</v>
      </c>
      <c r="K174" s="14">
        <v>0</v>
      </c>
      <c r="L174" s="14">
        <v>0</v>
      </c>
      <c r="M174" s="14">
        <v>0</v>
      </c>
      <c r="N174" s="27">
        <v>100</v>
      </c>
      <c r="O174" s="14">
        <f t="shared" si="82"/>
        <v>100</v>
      </c>
      <c r="P174" s="27">
        <v>0.05</v>
      </c>
      <c r="Q174" s="14" t="s">
        <v>33</v>
      </c>
      <c r="R174" s="16">
        <f t="shared" si="83"/>
        <v>0</v>
      </c>
      <c r="S174" s="16">
        <f t="shared" si="84"/>
        <v>0</v>
      </c>
      <c r="T174" s="16">
        <f t="shared" si="85"/>
        <v>0</v>
      </c>
      <c r="U174" s="16">
        <f t="shared" si="86"/>
        <v>0</v>
      </c>
      <c r="V174" s="16">
        <f t="shared" si="87"/>
        <v>0</v>
      </c>
      <c r="W174" s="16">
        <f t="shared" si="88"/>
        <v>0</v>
      </c>
      <c r="X174" s="16">
        <f t="shared" si="89"/>
        <v>0</v>
      </c>
      <c r="Y174" s="16">
        <f t="shared" si="90"/>
        <v>0</v>
      </c>
      <c r="Z174" s="17">
        <f t="shared" si="91"/>
        <v>0</v>
      </c>
      <c r="AA174" s="18">
        <f t="shared" si="92"/>
        <v>0</v>
      </c>
      <c r="AB174" s="60"/>
      <c r="AC174" s="63"/>
    </row>
    <row r="175" spans="1:29" s="20" customFormat="1" ht="12.75" customHeight="1">
      <c r="A175" s="58">
        <v>2330</v>
      </c>
      <c r="B175" s="59" t="s">
        <v>179</v>
      </c>
      <c r="C175" s="25">
        <v>35977</v>
      </c>
      <c r="D175" s="11">
        <f t="shared" si="77"/>
        <v>35967.95829893771</v>
      </c>
      <c r="E175" s="11">
        <f t="shared" si="78"/>
        <v>35986.04170106229</v>
      </c>
      <c r="F175" s="24">
        <f t="shared" si="79"/>
        <v>18.08340212458279</v>
      </c>
      <c r="G175" s="64">
        <v>32874</v>
      </c>
      <c r="H175" s="64">
        <v>38352</v>
      </c>
      <c r="I175" s="13">
        <f t="shared" si="80"/>
        <v>8.476598079281393</v>
      </c>
      <c r="J175" s="13">
        <f t="shared" si="81"/>
        <v>6.482077531336188</v>
      </c>
      <c r="K175" s="14">
        <v>0</v>
      </c>
      <c r="L175" s="14">
        <v>0</v>
      </c>
      <c r="M175" s="14">
        <v>0</v>
      </c>
      <c r="N175" s="27">
        <v>39</v>
      </c>
      <c r="O175" s="14">
        <f t="shared" si="82"/>
        <v>39</v>
      </c>
      <c r="P175" s="27">
        <v>0.33</v>
      </c>
      <c r="Q175" s="14" t="s">
        <v>33</v>
      </c>
      <c r="R175" s="16">
        <f t="shared" si="83"/>
        <v>0</v>
      </c>
      <c r="S175" s="16">
        <f t="shared" si="84"/>
        <v>0</v>
      </c>
      <c r="T175" s="16">
        <f t="shared" si="85"/>
        <v>0</v>
      </c>
      <c r="U175" s="16">
        <f t="shared" si="86"/>
        <v>0</v>
      </c>
      <c r="V175" s="16">
        <f t="shared" si="87"/>
        <v>0</v>
      </c>
      <c r="W175" s="16">
        <f t="shared" si="88"/>
        <v>0</v>
      </c>
      <c r="X175" s="16">
        <f t="shared" si="89"/>
        <v>0</v>
      </c>
      <c r="Y175" s="16">
        <f t="shared" si="90"/>
        <v>0</v>
      </c>
      <c r="Z175" s="17">
        <f t="shared" si="91"/>
        <v>0</v>
      </c>
      <c r="AA175" s="18">
        <f t="shared" si="92"/>
        <v>0</v>
      </c>
      <c r="AB175" s="60"/>
      <c r="AC175" s="63"/>
    </row>
    <row r="176" spans="1:29" s="20" customFormat="1" ht="12.75" customHeight="1">
      <c r="A176" s="58">
        <v>2331</v>
      </c>
      <c r="B176" s="59" t="s">
        <v>180</v>
      </c>
      <c r="C176" s="25">
        <v>35977</v>
      </c>
      <c r="D176" s="11">
        <f t="shared" si="77"/>
        <v>35973.47071609407</v>
      </c>
      <c r="E176" s="11">
        <f t="shared" si="78"/>
        <v>35980.52928390593</v>
      </c>
      <c r="F176" s="24">
        <f t="shared" si="79"/>
        <v>7.058567811865942</v>
      </c>
      <c r="G176" s="64">
        <v>32874</v>
      </c>
      <c r="H176" s="64">
        <v>38352</v>
      </c>
      <c r="I176" s="13">
        <f t="shared" si="80"/>
        <v>8.49170059203854</v>
      </c>
      <c r="J176" s="13">
        <f t="shared" si="81"/>
        <v>6.4971800440933345</v>
      </c>
      <c r="K176" s="14">
        <v>0</v>
      </c>
      <c r="L176" s="14">
        <v>0</v>
      </c>
      <c r="M176" s="14">
        <v>0</v>
      </c>
      <c r="N176" s="27">
        <v>40</v>
      </c>
      <c r="O176" s="14">
        <f t="shared" si="82"/>
        <v>40</v>
      </c>
      <c r="P176" s="27">
        <v>0.05</v>
      </c>
      <c r="Q176" s="14" t="s">
        <v>33</v>
      </c>
      <c r="R176" s="16">
        <f t="shared" si="83"/>
        <v>0</v>
      </c>
      <c r="S176" s="16">
        <f t="shared" si="84"/>
        <v>0</v>
      </c>
      <c r="T176" s="16">
        <f t="shared" si="85"/>
        <v>0</v>
      </c>
      <c r="U176" s="16">
        <f t="shared" si="86"/>
        <v>0</v>
      </c>
      <c r="V176" s="16">
        <f t="shared" si="87"/>
        <v>0</v>
      </c>
      <c r="W176" s="16">
        <f t="shared" si="88"/>
        <v>0</v>
      </c>
      <c r="X176" s="16">
        <f t="shared" si="89"/>
        <v>0</v>
      </c>
      <c r="Y176" s="16">
        <f t="shared" si="90"/>
        <v>0</v>
      </c>
      <c r="Z176" s="17">
        <f t="shared" si="91"/>
        <v>0</v>
      </c>
      <c r="AA176" s="18">
        <f t="shared" si="92"/>
        <v>0</v>
      </c>
      <c r="AB176" s="60"/>
      <c r="AC176" s="63"/>
    </row>
    <row r="177" spans="1:29" s="20" customFormat="1" ht="12.75" customHeight="1">
      <c r="A177" s="58">
        <v>2332</v>
      </c>
      <c r="B177" s="59" t="s">
        <v>181</v>
      </c>
      <c r="C177" s="25">
        <v>35977</v>
      </c>
      <c r="D177" s="11">
        <f t="shared" si="77"/>
        <v>35973.47071609407</v>
      </c>
      <c r="E177" s="11">
        <f t="shared" si="78"/>
        <v>35980.52928390593</v>
      </c>
      <c r="F177" s="24">
        <f t="shared" si="79"/>
        <v>7.058567811865942</v>
      </c>
      <c r="G177" s="64">
        <v>32874</v>
      </c>
      <c r="H177" s="64">
        <v>38352</v>
      </c>
      <c r="I177" s="13">
        <f t="shared" si="80"/>
        <v>8.49170059203854</v>
      </c>
      <c r="J177" s="13">
        <f t="shared" si="81"/>
        <v>6.4971800440933345</v>
      </c>
      <c r="K177" s="14">
        <v>0</v>
      </c>
      <c r="L177" s="14">
        <v>0</v>
      </c>
      <c r="M177" s="14">
        <v>0</v>
      </c>
      <c r="N177" s="27">
        <v>40</v>
      </c>
      <c r="O177" s="14">
        <f t="shared" si="82"/>
        <v>40</v>
      </c>
      <c r="P177" s="27">
        <v>0.05</v>
      </c>
      <c r="Q177" s="14" t="s">
        <v>33</v>
      </c>
      <c r="R177" s="16">
        <f t="shared" si="83"/>
        <v>0</v>
      </c>
      <c r="S177" s="16">
        <f t="shared" si="84"/>
        <v>0</v>
      </c>
      <c r="T177" s="16">
        <f t="shared" si="85"/>
        <v>0</v>
      </c>
      <c r="U177" s="16">
        <f t="shared" si="86"/>
        <v>0</v>
      </c>
      <c r="V177" s="16">
        <f t="shared" si="87"/>
        <v>0</v>
      </c>
      <c r="W177" s="16">
        <f t="shared" si="88"/>
        <v>0</v>
      </c>
      <c r="X177" s="16">
        <f t="shared" si="89"/>
        <v>0</v>
      </c>
      <c r="Y177" s="16">
        <f t="shared" si="90"/>
        <v>0</v>
      </c>
      <c r="Z177" s="17">
        <f t="shared" si="91"/>
        <v>0</v>
      </c>
      <c r="AA177" s="18">
        <f t="shared" si="92"/>
        <v>0</v>
      </c>
      <c r="AB177" s="60"/>
      <c r="AC177" s="63"/>
    </row>
    <row r="178" spans="1:29" s="20" customFormat="1" ht="12.75" customHeight="1">
      <c r="A178" s="58">
        <v>2333</v>
      </c>
      <c r="B178" s="59" t="s">
        <v>182</v>
      </c>
      <c r="C178" s="25">
        <v>35977</v>
      </c>
      <c r="D178" s="11">
        <f t="shared" si="77"/>
        <v>35973.47071609407</v>
      </c>
      <c r="E178" s="11">
        <f t="shared" si="78"/>
        <v>35980.52928390593</v>
      </c>
      <c r="F178" s="24">
        <f t="shared" si="79"/>
        <v>7.058567811865942</v>
      </c>
      <c r="G178" s="64">
        <v>32874</v>
      </c>
      <c r="H178" s="64">
        <v>38352</v>
      </c>
      <c r="I178" s="13">
        <f t="shared" si="80"/>
        <v>8.49170059203854</v>
      </c>
      <c r="J178" s="13">
        <f t="shared" si="81"/>
        <v>6.4971800440933345</v>
      </c>
      <c r="K178" s="14">
        <v>0</v>
      </c>
      <c r="L178" s="14">
        <v>0</v>
      </c>
      <c r="M178" s="14">
        <v>0</v>
      </c>
      <c r="N178" s="27">
        <v>30</v>
      </c>
      <c r="O178" s="14">
        <f t="shared" si="82"/>
        <v>30</v>
      </c>
      <c r="P178" s="27">
        <v>0.05</v>
      </c>
      <c r="Q178" s="14" t="s">
        <v>33</v>
      </c>
      <c r="R178" s="16">
        <f t="shared" si="83"/>
        <v>0</v>
      </c>
      <c r="S178" s="16">
        <f t="shared" si="84"/>
        <v>0</v>
      </c>
      <c r="T178" s="16">
        <f t="shared" si="85"/>
        <v>0</v>
      </c>
      <c r="U178" s="16">
        <f t="shared" si="86"/>
        <v>0</v>
      </c>
      <c r="V178" s="16">
        <f t="shared" si="87"/>
        <v>0</v>
      </c>
      <c r="W178" s="16">
        <f t="shared" si="88"/>
        <v>0</v>
      </c>
      <c r="X178" s="16">
        <f t="shared" si="89"/>
        <v>0</v>
      </c>
      <c r="Y178" s="16">
        <f t="shared" si="90"/>
        <v>0</v>
      </c>
      <c r="Z178" s="17">
        <f t="shared" si="91"/>
        <v>0</v>
      </c>
      <c r="AA178" s="18">
        <f t="shared" si="92"/>
        <v>0</v>
      </c>
      <c r="AB178" s="60"/>
      <c r="AC178" s="63"/>
    </row>
    <row r="179" spans="1:29" s="20" customFormat="1" ht="12.75" customHeight="1">
      <c r="A179" s="58">
        <v>2334</v>
      </c>
      <c r="B179" s="59" t="s">
        <v>183</v>
      </c>
      <c r="C179" s="25">
        <v>35977</v>
      </c>
      <c r="D179" s="11">
        <f t="shared" si="77"/>
        <v>35973.47071609407</v>
      </c>
      <c r="E179" s="11">
        <f t="shared" si="78"/>
        <v>35980.52928390593</v>
      </c>
      <c r="F179" s="24">
        <f t="shared" si="79"/>
        <v>7.058567811865942</v>
      </c>
      <c r="G179" s="64">
        <v>32874</v>
      </c>
      <c r="H179" s="64">
        <v>38352</v>
      </c>
      <c r="I179" s="13">
        <f t="shared" si="80"/>
        <v>8.49170059203854</v>
      </c>
      <c r="J179" s="13">
        <f t="shared" si="81"/>
        <v>6.4971800440933345</v>
      </c>
      <c r="K179" s="14">
        <v>0</v>
      </c>
      <c r="L179" s="14">
        <v>0</v>
      </c>
      <c r="M179" s="14">
        <v>0</v>
      </c>
      <c r="N179" s="27">
        <v>40</v>
      </c>
      <c r="O179" s="14">
        <f t="shared" si="82"/>
        <v>40</v>
      </c>
      <c r="P179" s="27">
        <v>0.05</v>
      </c>
      <c r="Q179" s="14" t="s">
        <v>33</v>
      </c>
      <c r="R179" s="16">
        <f t="shared" si="83"/>
        <v>0</v>
      </c>
      <c r="S179" s="16">
        <f t="shared" si="84"/>
        <v>0</v>
      </c>
      <c r="T179" s="16">
        <f t="shared" si="85"/>
        <v>0</v>
      </c>
      <c r="U179" s="16">
        <f t="shared" si="86"/>
        <v>0</v>
      </c>
      <c r="V179" s="16">
        <f t="shared" si="87"/>
        <v>0</v>
      </c>
      <c r="W179" s="16">
        <f t="shared" si="88"/>
        <v>0</v>
      </c>
      <c r="X179" s="16">
        <f t="shared" si="89"/>
        <v>0</v>
      </c>
      <c r="Y179" s="16">
        <f t="shared" si="90"/>
        <v>0</v>
      </c>
      <c r="Z179" s="17">
        <f t="shared" si="91"/>
        <v>0</v>
      </c>
      <c r="AA179" s="18">
        <f t="shared" si="92"/>
        <v>0</v>
      </c>
      <c r="AB179" s="60"/>
      <c r="AC179" s="63"/>
    </row>
    <row r="180" spans="1:29" s="20" customFormat="1" ht="12.75" customHeight="1">
      <c r="A180" s="58">
        <v>2335</v>
      </c>
      <c r="B180" s="59" t="s">
        <v>184</v>
      </c>
      <c r="C180" s="25">
        <v>35977</v>
      </c>
      <c r="D180" s="11">
        <f t="shared" si="77"/>
        <v>35973.47071609407</v>
      </c>
      <c r="E180" s="11">
        <f t="shared" si="78"/>
        <v>35980.52928390593</v>
      </c>
      <c r="F180" s="24">
        <f t="shared" si="79"/>
        <v>7.058567811865942</v>
      </c>
      <c r="G180" s="64">
        <v>32874</v>
      </c>
      <c r="H180" s="64">
        <v>38352</v>
      </c>
      <c r="I180" s="13">
        <f t="shared" si="80"/>
        <v>8.49170059203854</v>
      </c>
      <c r="J180" s="13">
        <f t="shared" si="81"/>
        <v>6.4971800440933345</v>
      </c>
      <c r="K180" s="14">
        <v>0</v>
      </c>
      <c r="L180" s="14">
        <v>0</v>
      </c>
      <c r="M180" s="14">
        <v>0</v>
      </c>
      <c r="N180" s="27">
        <v>100</v>
      </c>
      <c r="O180" s="14">
        <f t="shared" si="82"/>
        <v>100</v>
      </c>
      <c r="P180" s="27">
        <v>0.05</v>
      </c>
      <c r="Q180" s="14" t="s">
        <v>33</v>
      </c>
      <c r="R180" s="16">
        <f t="shared" si="83"/>
        <v>0</v>
      </c>
      <c r="S180" s="16">
        <f t="shared" si="84"/>
        <v>0</v>
      </c>
      <c r="T180" s="16">
        <f t="shared" si="85"/>
        <v>0</v>
      </c>
      <c r="U180" s="16">
        <f t="shared" si="86"/>
        <v>0</v>
      </c>
      <c r="V180" s="16">
        <f t="shared" si="87"/>
        <v>0</v>
      </c>
      <c r="W180" s="16">
        <f t="shared" si="88"/>
        <v>0</v>
      </c>
      <c r="X180" s="16">
        <f t="shared" si="89"/>
        <v>0</v>
      </c>
      <c r="Y180" s="16">
        <f t="shared" si="90"/>
        <v>0</v>
      </c>
      <c r="Z180" s="17">
        <f t="shared" si="91"/>
        <v>0</v>
      </c>
      <c r="AA180" s="18">
        <f t="shared" si="92"/>
        <v>0</v>
      </c>
      <c r="AB180" s="60"/>
      <c r="AC180" s="63"/>
    </row>
    <row r="181" spans="1:29" s="20" customFormat="1" ht="12.75" customHeight="1">
      <c r="A181" s="58">
        <v>2336</v>
      </c>
      <c r="B181" s="59" t="s">
        <v>184</v>
      </c>
      <c r="C181" s="25">
        <v>35977</v>
      </c>
      <c r="D181" s="11">
        <f t="shared" si="77"/>
        <v>35973.47071609407</v>
      </c>
      <c r="E181" s="11">
        <f t="shared" si="78"/>
        <v>35980.52928390593</v>
      </c>
      <c r="F181" s="24">
        <f t="shared" si="79"/>
        <v>7.058567811865942</v>
      </c>
      <c r="G181" s="64">
        <v>32874</v>
      </c>
      <c r="H181" s="64">
        <v>38352</v>
      </c>
      <c r="I181" s="13">
        <f t="shared" si="80"/>
        <v>8.49170059203854</v>
      </c>
      <c r="J181" s="13">
        <f t="shared" si="81"/>
        <v>6.4971800440933345</v>
      </c>
      <c r="K181" s="14">
        <v>0</v>
      </c>
      <c r="L181" s="14">
        <v>0</v>
      </c>
      <c r="M181" s="14">
        <v>0</v>
      </c>
      <c r="N181" s="27">
        <v>100</v>
      </c>
      <c r="O181" s="14">
        <f t="shared" si="82"/>
        <v>100</v>
      </c>
      <c r="P181" s="27">
        <v>0.05</v>
      </c>
      <c r="Q181" s="14" t="s">
        <v>33</v>
      </c>
      <c r="R181" s="16">
        <f t="shared" si="83"/>
        <v>0</v>
      </c>
      <c r="S181" s="16">
        <f t="shared" si="84"/>
        <v>0</v>
      </c>
      <c r="T181" s="16">
        <f t="shared" si="85"/>
        <v>0</v>
      </c>
      <c r="U181" s="16">
        <f t="shared" si="86"/>
        <v>0</v>
      </c>
      <c r="V181" s="16">
        <f t="shared" si="87"/>
        <v>0</v>
      </c>
      <c r="W181" s="16">
        <f t="shared" si="88"/>
        <v>0</v>
      </c>
      <c r="X181" s="16">
        <f t="shared" si="89"/>
        <v>0</v>
      </c>
      <c r="Y181" s="16">
        <f t="shared" si="90"/>
        <v>0</v>
      </c>
      <c r="Z181" s="17">
        <f t="shared" si="91"/>
        <v>0</v>
      </c>
      <c r="AA181" s="18">
        <f t="shared" si="92"/>
        <v>0</v>
      </c>
      <c r="AB181" s="60"/>
      <c r="AC181" s="63"/>
    </row>
    <row r="182" spans="1:29" s="20" customFormat="1" ht="12.75" customHeight="1">
      <c r="A182" s="58">
        <v>2337</v>
      </c>
      <c r="B182" s="59" t="s">
        <v>185</v>
      </c>
      <c r="C182" s="25">
        <v>35977</v>
      </c>
      <c r="D182" s="11">
        <f t="shared" si="77"/>
        <v>35973.47071609407</v>
      </c>
      <c r="E182" s="11">
        <f t="shared" si="78"/>
        <v>35980.52928390593</v>
      </c>
      <c r="F182" s="24">
        <f t="shared" si="79"/>
        <v>7.058567811865942</v>
      </c>
      <c r="G182" s="64">
        <v>32874</v>
      </c>
      <c r="H182" s="64">
        <v>38352</v>
      </c>
      <c r="I182" s="13">
        <f t="shared" si="80"/>
        <v>8.49170059203854</v>
      </c>
      <c r="J182" s="13">
        <f t="shared" si="81"/>
        <v>6.4971800440933345</v>
      </c>
      <c r="K182" s="14">
        <v>0</v>
      </c>
      <c r="L182" s="14">
        <v>0</v>
      </c>
      <c r="M182" s="14">
        <v>0</v>
      </c>
      <c r="N182" s="27">
        <v>30</v>
      </c>
      <c r="O182" s="14">
        <f t="shared" si="82"/>
        <v>30</v>
      </c>
      <c r="P182" s="27">
        <v>0.05</v>
      </c>
      <c r="Q182" s="14" t="s">
        <v>33</v>
      </c>
      <c r="R182" s="16">
        <f t="shared" si="83"/>
        <v>0</v>
      </c>
      <c r="S182" s="16">
        <f t="shared" si="84"/>
        <v>0</v>
      </c>
      <c r="T182" s="16">
        <f t="shared" si="85"/>
        <v>0</v>
      </c>
      <c r="U182" s="16">
        <f t="shared" si="86"/>
        <v>0</v>
      </c>
      <c r="V182" s="16">
        <f t="shared" si="87"/>
        <v>0</v>
      </c>
      <c r="W182" s="16">
        <f t="shared" si="88"/>
        <v>0</v>
      </c>
      <c r="X182" s="16">
        <f t="shared" si="89"/>
        <v>0</v>
      </c>
      <c r="Y182" s="16">
        <f t="shared" si="90"/>
        <v>0</v>
      </c>
      <c r="Z182" s="17">
        <f t="shared" si="91"/>
        <v>0</v>
      </c>
      <c r="AA182" s="18">
        <f t="shared" si="92"/>
        <v>0</v>
      </c>
      <c r="AB182" s="60"/>
      <c r="AC182" s="63"/>
    </row>
    <row r="183" spans="1:29" s="20" customFormat="1" ht="12.75" customHeight="1">
      <c r="A183" s="58">
        <v>2338</v>
      </c>
      <c r="B183" s="59" t="s">
        <v>186</v>
      </c>
      <c r="C183" s="25">
        <v>35247</v>
      </c>
      <c r="D183" s="11">
        <f t="shared" si="77"/>
        <v>35236.40311212367</v>
      </c>
      <c r="E183" s="11">
        <f t="shared" si="78"/>
        <v>35257.59688787633</v>
      </c>
      <c r="F183" s="24">
        <f t="shared" si="79"/>
        <v>21.193775752661168</v>
      </c>
      <c r="G183" s="64">
        <v>32874</v>
      </c>
      <c r="H183" s="64">
        <v>38352</v>
      </c>
      <c r="I183" s="13">
        <f t="shared" si="80"/>
        <v>6.472337293489505</v>
      </c>
      <c r="J183" s="13">
        <f t="shared" si="81"/>
        <v>8.477816745544299</v>
      </c>
      <c r="K183" s="14">
        <v>0</v>
      </c>
      <c r="L183" s="14">
        <v>0</v>
      </c>
      <c r="M183" s="14">
        <v>0</v>
      </c>
      <c r="N183" s="27">
        <v>75</v>
      </c>
      <c r="O183" s="14">
        <f t="shared" si="82"/>
        <v>75</v>
      </c>
      <c r="P183" s="27">
        <v>0.454</v>
      </c>
      <c r="Q183" s="14" t="s">
        <v>33</v>
      </c>
      <c r="R183" s="16">
        <f t="shared" si="83"/>
        <v>0</v>
      </c>
      <c r="S183" s="16">
        <f t="shared" si="84"/>
        <v>0</v>
      </c>
      <c r="T183" s="16">
        <f t="shared" si="85"/>
        <v>0</v>
      </c>
      <c r="U183" s="16">
        <f t="shared" si="86"/>
        <v>0</v>
      </c>
      <c r="V183" s="16">
        <f t="shared" si="87"/>
        <v>0</v>
      </c>
      <c r="W183" s="16">
        <f t="shared" si="88"/>
        <v>0</v>
      </c>
      <c r="X183" s="16">
        <f t="shared" si="89"/>
        <v>0</v>
      </c>
      <c r="Y183" s="16">
        <f t="shared" si="90"/>
        <v>0</v>
      </c>
      <c r="Z183" s="17">
        <f t="shared" si="91"/>
        <v>0</v>
      </c>
      <c r="AA183" s="18">
        <f t="shared" si="92"/>
        <v>0</v>
      </c>
      <c r="AB183" s="60"/>
      <c r="AC183" s="63"/>
    </row>
    <row r="184" spans="1:29" s="20" customFormat="1" ht="12.75" customHeight="1">
      <c r="A184" s="58">
        <v>2339</v>
      </c>
      <c r="B184" s="59" t="s">
        <v>187</v>
      </c>
      <c r="C184" s="25">
        <v>35247</v>
      </c>
      <c r="D184" s="11">
        <f t="shared" si="77"/>
        <v>35221.286544059774</v>
      </c>
      <c r="E184" s="11">
        <f t="shared" si="78"/>
        <v>35272.713455940226</v>
      </c>
      <c r="F184" s="24">
        <f t="shared" si="79"/>
        <v>51.42691188045137</v>
      </c>
      <c r="G184" s="64">
        <v>32874</v>
      </c>
      <c r="H184" s="64">
        <v>38352</v>
      </c>
      <c r="I184" s="13">
        <f t="shared" si="80"/>
        <v>6.430922038519929</v>
      </c>
      <c r="J184" s="13">
        <f t="shared" si="81"/>
        <v>8.436401490574724</v>
      </c>
      <c r="K184" s="14">
        <v>0</v>
      </c>
      <c r="L184" s="14">
        <v>0</v>
      </c>
      <c r="M184" s="14">
        <v>0</v>
      </c>
      <c r="N184" s="27">
        <v>126</v>
      </c>
      <c r="O184" s="14">
        <f t="shared" si="82"/>
        <v>126</v>
      </c>
      <c r="P184" s="27">
        <v>2.715</v>
      </c>
      <c r="Q184" s="14" t="s">
        <v>33</v>
      </c>
      <c r="R184" s="16">
        <f t="shared" si="83"/>
        <v>0</v>
      </c>
      <c r="S184" s="16">
        <f t="shared" si="84"/>
        <v>0</v>
      </c>
      <c r="T184" s="16">
        <f t="shared" si="85"/>
        <v>0</v>
      </c>
      <c r="U184" s="16">
        <f t="shared" si="86"/>
        <v>0</v>
      </c>
      <c r="V184" s="16">
        <f t="shared" si="87"/>
        <v>0</v>
      </c>
      <c r="W184" s="16">
        <f t="shared" si="88"/>
        <v>0</v>
      </c>
      <c r="X184" s="16">
        <f t="shared" si="89"/>
        <v>0</v>
      </c>
      <c r="Y184" s="16">
        <f t="shared" si="90"/>
        <v>0</v>
      </c>
      <c r="Z184" s="17">
        <f t="shared" si="91"/>
        <v>0</v>
      </c>
      <c r="AA184" s="18">
        <f t="shared" si="92"/>
        <v>0</v>
      </c>
      <c r="AB184" s="60"/>
      <c r="AC184" s="63"/>
    </row>
    <row r="185" spans="1:29" s="20" customFormat="1" ht="12.75" customHeight="1">
      <c r="A185" s="58">
        <v>2340</v>
      </c>
      <c r="B185" s="59" t="s">
        <v>127</v>
      </c>
      <c r="C185" s="25">
        <v>35247</v>
      </c>
      <c r="D185" s="11">
        <f t="shared" si="77"/>
        <v>35235.8821601125</v>
      </c>
      <c r="E185" s="11">
        <f t="shared" si="78"/>
        <v>35258.1178398875</v>
      </c>
      <c r="F185" s="24">
        <f t="shared" si="79"/>
        <v>22.235679774996242</v>
      </c>
      <c r="G185" s="64">
        <v>32874</v>
      </c>
      <c r="H185" s="64">
        <v>38352</v>
      </c>
      <c r="I185" s="13">
        <f t="shared" si="80"/>
        <v>6.470910027705485</v>
      </c>
      <c r="J185" s="13">
        <f t="shared" si="81"/>
        <v>8.476389479760279</v>
      </c>
      <c r="K185" s="14">
        <v>0</v>
      </c>
      <c r="L185" s="14">
        <v>0</v>
      </c>
      <c r="M185" s="14">
        <v>0</v>
      </c>
      <c r="N185" s="27">
        <v>110</v>
      </c>
      <c r="O185" s="14">
        <f t="shared" si="82"/>
        <v>110</v>
      </c>
      <c r="P185" s="27">
        <v>0.5</v>
      </c>
      <c r="Q185" s="14" t="s">
        <v>33</v>
      </c>
      <c r="R185" s="16">
        <f t="shared" si="83"/>
        <v>0</v>
      </c>
      <c r="S185" s="16">
        <f t="shared" si="84"/>
        <v>0</v>
      </c>
      <c r="T185" s="16">
        <f t="shared" si="85"/>
        <v>0</v>
      </c>
      <c r="U185" s="16">
        <f t="shared" si="86"/>
        <v>0</v>
      </c>
      <c r="V185" s="16">
        <f t="shared" si="87"/>
        <v>0</v>
      </c>
      <c r="W185" s="16">
        <f t="shared" si="88"/>
        <v>0</v>
      </c>
      <c r="X185" s="16">
        <f t="shared" si="89"/>
        <v>0</v>
      </c>
      <c r="Y185" s="16">
        <f t="shared" si="90"/>
        <v>0</v>
      </c>
      <c r="Z185" s="17">
        <f t="shared" si="91"/>
        <v>0</v>
      </c>
      <c r="AA185" s="18">
        <f t="shared" si="92"/>
        <v>0</v>
      </c>
      <c r="AB185" s="60"/>
      <c r="AC185" s="63"/>
    </row>
    <row r="186" spans="1:29" s="20" customFormat="1" ht="12.75" customHeight="1">
      <c r="A186" s="58">
        <v>2341</v>
      </c>
      <c r="B186" s="59" t="s">
        <v>188</v>
      </c>
      <c r="C186" s="25">
        <v>35247</v>
      </c>
      <c r="D186" s="11">
        <f t="shared" si="77"/>
        <v>35227.15106234424</v>
      </c>
      <c r="E186" s="11">
        <f t="shared" si="78"/>
        <v>35266.84893765576</v>
      </c>
      <c r="F186" s="24">
        <f t="shared" si="79"/>
        <v>39.69787531152542</v>
      </c>
      <c r="G186" s="64">
        <v>32874</v>
      </c>
      <c r="H186" s="64">
        <v>38352</v>
      </c>
      <c r="I186" s="13">
        <f t="shared" si="80"/>
        <v>6.44698921190202</v>
      </c>
      <c r="J186" s="13">
        <f t="shared" si="81"/>
        <v>8.452468663956815</v>
      </c>
      <c r="K186" s="14">
        <v>0</v>
      </c>
      <c r="L186" s="14">
        <v>0</v>
      </c>
      <c r="M186" s="14">
        <v>0</v>
      </c>
      <c r="N186" s="27">
        <v>107</v>
      </c>
      <c r="O186" s="14">
        <f t="shared" si="82"/>
        <v>107</v>
      </c>
      <c r="P186" s="27">
        <v>1.608</v>
      </c>
      <c r="Q186" s="14" t="s">
        <v>33</v>
      </c>
      <c r="R186" s="16">
        <f t="shared" si="83"/>
        <v>0</v>
      </c>
      <c r="S186" s="16">
        <f t="shared" si="84"/>
        <v>0</v>
      </c>
      <c r="T186" s="16">
        <f t="shared" si="85"/>
        <v>0</v>
      </c>
      <c r="U186" s="16">
        <f t="shared" si="86"/>
        <v>0</v>
      </c>
      <c r="V186" s="16">
        <f t="shared" si="87"/>
        <v>0</v>
      </c>
      <c r="W186" s="16">
        <f t="shared" si="88"/>
        <v>0</v>
      </c>
      <c r="X186" s="16">
        <f t="shared" si="89"/>
        <v>0</v>
      </c>
      <c r="Y186" s="16">
        <f t="shared" si="90"/>
        <v>0</v>
      </c>
      <c r="Z186" s="17">
        <f t="shared" si="91"/>
        <v>0</v>
      </c>
      <c r="AA186" s="18">
        <f t="shared" si="92"/>
        <v>0</v>
      </c>
      <c r="AB186" s="60"/>
      <c r="AC186" s="63"/>
    </row>
    <row r="187" spans="1:29" s="20" customFormat="1" ht="12.75" customHeight="1">
      <c r="A187" s="58">
        <v>2342</v>
      </c>
      <c r="B187" s="59" t="s">
        <v>189</v>
      </c>
      <c r="C187" s="25">
        <v>34881</v>
      </c>
      <c r="D187" s="11">
        <f>C187-(SQRT(P187*1000)-P187*1000/4000)*0.5</f>
        <v>34855.01236183547</v>
      </c>
      <c r="E187" s="11">
        <f t="shared" si="78"/>
        <v>34906.98763816453</v>
      </c>
      <c r="F187" s="24">
        <f>E187-D187</f>
        <v>51.97527632905985</v>
      </c>
      <c r="G187" s="64">
        <v>32874</v>
      </c>
      <c r="H187" s="64">
        <v>38352</v>
      </c>
      <c r="I187" s="13">
        <f t="shared" si="80"/>
        <v>5.427431128316356</v>
      </c>
      <c r="J187" s="13">
        <f t="shared" si="81"/>
        <v>9.438390032425945</v>
      </c>
      <c r="K187" s="14">
        <v>0</v>
      </c>
      <c r="L187" s="14">
        <v>0</v>
      </c>
      <c r="M187" s="14">
        <v>4</v>
      </c>
      <c r="N187" s="27">
        <v>419</v>
      </c>
      <c r="O187" s="14">
        <f>N187</f>
        <v>419</v>
      </c>
      <c r="P187" s="27">
        <v>2.774</v>
      </c>
      <c r="Q187" s="14" t="s">
        <v>33</v>
      </c>
      <c r="R187" s="16">
        <f t="shared" si="83"/>
        <v>0</v>
      </c>
      <c r="S187" s="16">
        <f t="shared" si="84"/>
        <v>0</v>
      </c>
      <c r="T187" s="16">
        <f t="shared" si="85"/>
        <v>0.42380109173893526</v>
      </c>
      <c r="U187" s="16">
        <f t="shared" si="86"/>
        <v>0</v>
      </c>
      <c r="V187" s="16">
        <f t="shared" si="87"/>
        <v>0</v>
      </c>
      <c r="W187" s="16">
        <f t="shared" si="88"/>
        <v>0.15277616861533355</v>
      </c>
      <c r="X187" s="16">
        <f t="shared" si="89"/>
        <v>0</v>
      </c>
      <c r="Y187" s="16">
        <f t="shared" si="90"/>
        <v>0</v>
      </c>
      <c r="Z187" s="17">
        <f t="shared" si="91"/>
        <v>0.99896144515862</v>
      </c>
      <c r="AA187" s="18">
        <f>Z187-X187</f>
        <v>0.99896144515862</v>
      </c>
      <c r="AB187" s="60"/>
      <c r="AC187" s="63"/>
    </row>
    <row r="188" spans="1:29" s="20" customFormat="1" ht="12.75" customHeight="1" thickBot="1">
      <c r="A188" s="132">
        <v>2343</v>
      </c>
      <c r="B188" s="198" t="s">
        <v>190</v>
      </c>
      <c r="C188" s="197">
        <v>34516</v>
      </c>
      <c r="D188" s="171">
        <f>C188-(SQRT(P188*1000)-P188*1000/4000)*0.5</f>
        <v>34487.681234202886</v>
      </c>
      <c r="E188" s="171">
        <f t="shared" si="78"/>
        <v>34544.318765797114</v>
      </c>
      <c r="F188" s="172">
        <f>E188-D188</f>
        <v>56.63753159422777</v>
      </c>
      <c r="G188" s="191">
        <v>32874</v>
      </c>
      <c r="H188" s="191">
        <v>38352</v>
      </c>
      <c r="I188" s="40">
        <f t="shared" si="80"/>
        <v>4.421044477268181</v>
      </c>
      <c r="J188" s="40">
        <f t="shared" si="81"/>
        <v>10.43200338137777</v>
      </c>
      <c r="K188" s="174">
        <v>0</v>
      </c>
      <c r="L188" s="174">
        <v>0</v>
      </c>
      <c r="M188" s="174">
        <v>0</v>
      </c>
      <c r="N188" s="174">
        <v>75</v>
      </c>
      <c r="O188" s="174">
        <f>N188</f>
        <v>75</v>
      </c>
      <c r="P188" s="174">
        <v>3.302</v>
      </c>
      <c r="Q188" s="41" t="s">
        <v>33</v>
      </c>
      <c r="R188" s="43">
        <f t="shared" si="83"/>
        <v>0</v>
      </c>
      <c r="S188" s="43">
        <f t="shared" si="84"/>
        <v>0</v>
      </c>
      <c r="T188" s="43">
        <f t="shared" si="85"/>
        <v>0</v>
      </c>
      <c r="U188" s="43">
        <f t="shared" si="86"/>
        <v>0</v>
      </c>
      <c r="V188" s="184">
        <f t="shared" si="87"/>
        <v>0</v>
      </c>
      <c r="W188" s="43">
        <f t="shared" si="88"/>
        <v>0</v>
      </c>
      <c r="X188" s="43">
        <f t="shared" si="89"/>
        <v>0</v>
      </c>
      <c r="Y188" s="184">
        <f t="shared" si="90"/>
        <v>0</v>
      </c>
      <c r="Z188" s="44">
        <f t="shared" si="91"/>
        <v>0</v>
      </c>
      <c r="AA188" s="175">
        <f>Z188-X188</f>
        <v>0</v>
      </c>
      <c r="AB188" s="176"/>
      <c r="AC188" s="63"/>
    </row>
    <row r="189" spans="1:68" ht="16.5" thickTop="1">
      <c r="A189" s="65">
        <f>COUNT(A91:A188)</f>
        <v>98</v>
      </c>
      <c r="B189" s="66" t="s">
        <v>100</v>
      </c>
      <c r="C189" s="67"/>
      <c r="D189" s="67"/>
      <c r="E189" s="67"/>
      <c r="F189" s="67"/>
      <c r="G189" s="67"/>
      <c r="H189" s="67"/>
      <c r="I189" s="67"/>
      <c r="J189" s="67"/>
      <c r="K189" s="333"/>
      <c r="L189" s="342"/>
      <c r="M189" s="313" t="s">
        <v>101</v>
      </c>
      <c r="N189" s="146">
        <f>SUM(N91:N188)</f>
        <v>40069</v>
      </c>
      <c r="O189" s="146">
        <f>SUM(O91:O188)</f>
        <v>40069</v>
      </c>
      <c r="P189" s="345">
        <f>SUM(P91:P188)</f>
        <v>108.82499999999995</v>
      </c>
      <c r="Q189" s="313" t="s">
        <v>29</v>
      </c>
      <c r="R189" s="150">
        <f>SUM(R91:R188)</f>
        <v>4.498235736443742</v>
      </c>
      <c r="S189" s="151"/>
      <c r="T189" s="151"/>
      <c r="U189" s="194"/>
      <c r="V189" s="154"/>
      <c r="W189" s="156" t="s">
        <v>102</v>
      </c>
      <c r="X189" s="194">
        <f>(R189*10^6)/(O189*365*P189)</f>
        <v>0.0028262603600801963</v>
      </c>
      <c r="Y189" s="157"/>
      <c r="Z189" s="194"/>
      <c r="AA189" s="335">
        <f>AVERAGE(AA91:AA188)</f>
        <v>1.00572954913844</v>
      </c>
      <c r="AB189" s="315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</row>
    <row r="190" spans="1:68" ht="15.75">
      <c r="A190" s="72"/>
      <c r="B190" s="41"/>
      <c r="C190" s="48"/>
      <c r="D190" s="48"/>
      <c r="E190" s="48"/>
      <c r="F190" s="48"/>
      <c r="G190" s="48"/>
      <c r="H190" s="48"/>
      <c r="I190" s="48"/>
      <c r="J190" s="48"/>
      <c r="K190" s="50"/>
      <c r="L190" s="348"/>
      <c r="M190" s="196"/>
      <c r="N190" s="134"/>
      <c r="O190" s="134"/>
      <c r="P190" s="346"/>
      <c r="Q190" s="196" t="s">
        <v>30</v>
      </c>
      <c r="R190" s="134"/>
      <c r="S190" s="138"/>
      <c r="T190" s="199"/>
      <c r="U190" s="144"/>
      <c r="V190" s="141"/>
      <c r="W190" s="143"/>
      <c r="X190" s="144"/>
      <c r="Y190" s="144"/>
      <c r="Z190" s="144"/>
      <c r="AA190" s="144">
        <f>STDEV(AA91:AA188)</f>
        <v>3.013965482097697</v>
      </c>
      <c r="AB190" s="317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</row>
    <row r="191" spans="1:68" ht="13.5" thickBot="1">
      <c r="A191" s="73"/>
      <c r="B191" s="74"/>
      <c r="C191" s="75"/>
      <c r="D191" s="75"/>
      <c r="E191" s="75"/>
      <c r="F191" s="75"/>
      <c r="G191" s="75"/>
      <c r="H191" s="75"/>
      <c r="I191" s="75"/>
      <c r="J191" s="75"/>
      <c r="K191" s="74"/>
      <c r="L191" s="349"/>
      <c r="M191" s="323"/>
      <c r="N191" s="159"/>
      <c r="O191" s="324"/>
      <c r="P191" s="347"/>
      <c r="Q191" s="336" t="s">
        <v>31</v>
      </c>
      <c r="R191" s="163"/>
      <c r="S191" s="164"/>
      <c r="T191" s="327">
        <f>SUM(T91:T188)</f>
        <v>9.66218702324384</v>
      </c>
      <c r="U191" s="163"/>
      <c r="V191" s="166"/>
      <c r="W191" s="168"/>
      <c r="X191" s="169"/>
      <c r="Y191" s="169"/>
      <c r="Z191" s="169">
        <f>(T191*10^6)/(N189*365*P189)</f>
        <v>0.00607079258968865</v>
      </c>
      <c r="AA191" s="169">
        <f>AA189-1.987*AA190/SQRT(A189)</f>
        <v>0.4007745033229496</v>
      </c>
      <c r="AB191" s="328">
        <f>AA189+1.987*AA190/SQRT(A189)</f>
        <v>1.6106845949539301</v>
      </c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</row>
    <row r="192" spans="1:28" s="20" customFormat="1" ht="13.5" thickTop="1">
      <c r="A192" s="129"/>
      <c r="B192" s="129"/>
      <c r="C192" s="189"/>
      <c r="D192" s="189"/>
      <c r="E192" s="189"/>
      <c r="F192" s="189"/>
      <c r="G192" s="189"/>
      <c r="H192" s="189"/>
      <c r="I192" s="189"/>
      <c r="J192" s="189"/>
      <c r="K192" s="129"/>
      <c r="L192" s="129"/>
      <c r="M192" s="188"/>
      <c r="N192" s="190"/>
      <c r="O192" s="188"/>
      <c r="P192" s="188"/>
      <c r="Q192" s="135"/>
      <c r="R192" s="135"/>
      <c r="S192" s="192"/>
      <c r="T192" s="193"/>
      <c r="U192" s="135"/>
      <c r="V192" s="142"/>
      <c r="W192" s="142"/>
      <c r="X192" s="142"/>
      <c r="Y192" s="142"/>
      <c r="Z192" s="142"/>
      <c r="AA192" s="142"/>
      <c r="AB192" s="142"/>
    </row>
    <row r="193" spans="1:28" s="20" customFormat="1" ht="30" customHeight="1" thickBot="1">
      <c r="A193" s="360" t="s">
        <v>381</v>
      </c>
      <c r="B193" s="360"/>
      <c r="C193" s="360"/>
      <c r="D193" s="360"/>
      <c r="E193" s="360"/>
      <c r="F193" s="360"/>
      <c r="G193" s="360"/>
      <c r="H193" s="360"/>
      <c r="I193" s="360"/>
      <c r="J193" s="360"/>
      <c r="K193" s="360"/>
      <c r="L193" s="360"/>
      <c r="M193" s="360"/>
      <c r="N193" s="360"/>
      <c r="O193" s="360"/>
      <c r="P193" s="360"/>
      <c r="Q193" s="360"/>
      <c r="R193" s="360"/>
      <c r="S193" s="360"/>
      <c r="T193" s="360"/>
      <c r="U193" s="360"/>
      <c r="V193" s="360"/>
      <c r="W193" s="360"/>
      <c r="X193" s="360"/>
      <c r="Y193" s="360"/>
      <c r="Z193" s="360"/>
      <c r="AA193" s="79"/>
      <c r="AB193" s="79"/>
    </row>
    <row r="194" spans="1:38" s="179" customFormat="1" ht="65.25" thickBot="1" thickTop="1">
      <c r="A194" s="205" t="s">
        <v>1</v>
      </c>
      <c r="B194" s="211" t="s">
        <v>2</v>
      </c>
      <c r="C194" s="206" t="s">
        <v>3</v>
      </c>
      <c r="D194" s="206" t="s">
        <v>4</v>
      </c>
      <c r="E194" s="206" t="s">
        <v>5</v>
      </c>
      <c r="F194" s="206" t="s">
        <v>6</v>
      </c>
      <c r="G194" s="206" t="s">
        <v>7</v>
      </c>
      <c r="H194" s="206" t="s">
        <v>8</v>
      </c>
      <c r="I194" s="206" t="s">
        <v>9</v>
      </c>
      <c r="J194" s="206" t="s">
        <v>10</v>
      </c>
      <c r="K194" s="206" t="s">
        <v>11</v>
      </c>
      <c r="L194" s="206" t="s">
        <v>12</v>
      </c>
      <c r="M194" s="206" t="s">
        <v>13</v>
      </c>
      <c r="N194" s="206" t="s">
        <v>14</v>
      </c>
      <c r="O194" s="206" t="s">
        <v>310</v>
      </c>
      <c r="P194" s="206" t="s">
        <v>15</v>
      </c>
      <c r="Q194" s="206" t="s">
        <v>16</v>
      </c>
      <c r="R194" s="206" t="s">
        <v>17</v>
      </c>
      <c r="S194" s="206" t="s">
        <v>18</v>
      </c>
      <c r="T194" s="206" t="s">
        <v>19</v>
      </c>
      <c r="U194" s="206" t="s">
        <v>20</v>
      </c>
      <c r="V194" s="206" t="s">
        <v>21</v>
      </c>
      <c r="W194" s="206" t="s">
        <v>22</v>
      </c>
      <c r="X194" s="206" t="s">
        <v>23</v>
      </c>
      <c r="Y194" s="206" t="s">
        <v>24</v>
      </c>
      <c r="Z194" s="207" t="s">
        <v>25</v>
      </c>
      <c r="AA194" s="205" t="s">
        <v>26</v>
      </c>
      <c r="AB194" s="207" t="s">
        <v>27</v>
      </c>
      <c r="AC194" s="178" t="s">
        <v>28</v>
      </c>
      <c r="AD194" s="358" t="s">
        <v>29</v>
      </c>
      <c r="AE194" s="358"/>
      <c r="AF194" s="358"/>
      <c r="AG194" s="358" t="s">
        <v>30</v>
      </c>
      <c r="AH194" s="358"/>
      <c r="AI194" s="358"/>
      <c r="AJ194" s="358" t="s">
        <v>31</v>
      </c>
      <c r="AK194" s="358"/>
      <c r="AL194" s="358"/>
    </row>
    <row r="195" spans="1:38" s="20" customFormat="1" ht="13.5" thickTop="1">
      <c r="A195" s="8">
        <v>1</v>
      </c>
      <c r="B195" s="80" t="s">
        <v>198</v>
      </c>
      <c r="C195" s="10">
        <v>34366</v>
      </c>
      <c r="D195" s="11">
        <f aca="true" t="shared" si="93" ref="D195:D226">C195-(SQRT(P195*1000)-P195*1000/4000)*0.5</f>
        <v>34342.055350712915</v>
      </c>
      <c r="E195" s="11">
        <f aca="true" t="shared" si="94" ref="E195:E226">C195+(SQRT(P195*1000)-P195*1000/4000)*0.5</f>
        <v>34389.944649287085</v>
      </c>
      <c r="F195" s="12">
        <f aca="true" t="shared" si="95" ref="F195:F226">E195-D195</f>
        <v>47.889298574169516</v>
      </c>
      <c r="G195" s="11">
        <v>32874</v>
      </c>
      <c r="H195" s="11">
        <v>38717</v>
      </c>
      <c r="I195" s="13">
        <f aca="true" t="shared" si="96" ref="I195:I226">((D195-G195)/365)</f>
        <v>4.022069454007987</v>
      </c>
      <c r="J195" s="13">
        <f aca="true" t="shared" si="97" ref="J195:J226">((H195-E195)/365)</f>
        <v>11.854946166336754</v>
      </c>
      <c r="K195" s="14">
        <v>0</v>
      </c>
      <c r="L195" s="14">
        <v>0</v>
      </c>
      <c r="M195" s="14">
        <v>2</v>
      </c>
      <c r="N195" s="15">
        <v>204</v>
      </c>
      <c r="O195" s="15">
        <v>204</v>
      </c>
      <c r="P195" s="15">
        <v>2.35</v>
      </c>
      <c r="Q195" s="15" t="s">
        <v>199</v>
      </c>
      <c r="R195" s="16">
        <f aca="true" t="shared" si="98" ref="R195:R226">K195/I195</f>
        <v>0</v>
      </c>
      <c r="S195" s="16">
        <f aca="true" t="shared" si="99" ref="S195:S226">L195/(F195/365)</f>
        <v>0</v>
      </c>
      <c r="T195" s="16">
        <f aca="true" t="shared" si="100" ref="T195:T226">M195/J195</f>
        <v>0.16870595377979783</v>
      </c>
      <c r="U195" s="16">
        <f aca="true" t="shared" si="101" ref="U195:U226">R195/P195</f>
        <v>0</v>
      </c>
      <c r="V195" s="16">
        <f aca="true" t="shared" si="102" ref="V195:V226">S195/P195</f>
        <v>0</v>
      </c>
      <c r="W195" s="16">
        <f aca="true" t="shared" si="103" ref="W195:W226">T195/P195</f>
        <v>0.07178976756587141</v>
      </c>
      <c r="X195" s="16">
        <f aca="true" t="shared" si="104" ref="X195:X226">(R195*1000000)/(O195*365*P195)</f>
        <v>0</v>
      </c>
      <c r="Y195" s="16">
        <f aca="true" t="shared" si="105" ref="Y195:Y226">(S195*1000000)/(O195*365*P195)</f>
        <v>0</v>
      </c>
      <c r="Z195" s="17">
        <f aca="true" t="shared" si="106" ref="Z195:Z226">(T195*1000000)/(N195*365*P195)</f>
        <v>0.964138699514792</v>
      </c>
      <c r="AA195" s="18">
        <f aca="true" t="shared" si="107" ref="AA195:AA226">Z195-X195</f>
        <v>0.964138699514792</v>
      </c>
      <c r="AB195" s="17"/>
      <c r="AC195" s="19" t="s">
        <v>34</v>
      </c>
      <c r="AD195" s="20">
        <v>0</v>
      </c>
      <c r="AH195" s="20">
        <v>0</v>
      </c>
      <c r="AK195" s="20">
        <v>0</v>
      </c>
      <c r="AL195" s="19"/>
    </row>
    <row r="196" spans="1:38" s="20" customFormat="1" ht="12.75">
      <c r="A196" s="21">
        <v>4</v>
      </c>
      <c r="B196" s="81" t="s">
        <v>200</v>
      </c>
      <c r="C196" s="23">
        <v>34731</v>
      </c>
      <c r="D196" s="11">
        <f t="shared" si="93"/>
        <v>34707.564167548735</v>
      </c>
      <c r="E196" s="11">
        <f t="shared" si="94"/>
        <v>34754.435832451265</v>
      </c>
      <c r="F196" s="24">
        <f t="shared" si="95"/>
        <v>46.87166490253003</v>
      </c>
      <c r="G196" s="25">
        <v>32874</v>
      </c>
      <c r="H196" s="25">
        <v>38717</v>
      </c>
      <c r="I196" s="26">
        <f t="shared" si="96"/>
        <v>5.02346347273626</v>
      </c>
      <c r="J196" s="26">
        <f t="shared" si="97"/>
        <v>10.856340185065028</v>
      </c>
      <c r="K196" s="14">
        <v>0</v>
      </c>
      <c r="L196" s="14">
        <v>0</v>
      </c>
      <c r="M196" s="14">
        <v>0</v>
      </c>
      <c r="N196" s="28">
        <v>740</v>
      </c>
      <c r="O196" s="28">
        <v>740</v>
      </c>
      <c r="P196" s="28">
        <v>2.25</v>
      </c>
      <c r="Q196" s="28" t="s">
        <v>199</v>
      </c>
      <c r="R196" s="16">
        <f t="shared" si="98"/>
        <v>0</v>
      </c>
      <c r="S196" s="16">
        <f t="shared" si="99"/>
        <v>0</v>
      </c>
      <c r="T196" s="16">
        <f t="shared" si="100"/>
        <v>0</v>
      </c>
      <c r="U196" s="16">
        <f t="shared" si="101"/>
        <v>0</v>
      </c>
      <c r="V196" s="16">
        <f t="shared" si="102"/>
        <v>0</v>
      </c>
      <c r="W196" s="16">
        <f t="shared" si="103"/>
        <v>0</v>
      </c>
      <c r="X196" s="16">
        <f t="shared" si="104"/>
        <v>0</v>
      </c>
      <c r="Y196" s="16">
        <f t="shared" si="105"/>
        <v>0</v>
      </c>
      <c r="Z196" s="17">
        <f t="shared" si="106"/>
        <v>0</v>
      </c>
      <c r="AA196" s="30">
        <f t="shared" si="107"/>
        <v>0</v>
      </c>
      <c r="AB196" s="31"/>
      <c r="AC196" s="19" t="s">
        <v>36</v>
      </c>
      <c r="AD196" s="20">
        <v>0</v>
      </c>
      <c r="AE196" s="19"/>
      <c r="AF196" s="19"/>
      <c r="AG196" s="19"/>
      <c r="AH196" s="20">
        <v>0</v>
      </c>
      <c r="AI196" s="19"/>
      <c r="AJ196" s="19"/>
      <c r="AK196" s="20">
        <v>0</v>
      </c>
      <c r="AL196" s="19"/>
    </row>
    <row r="197" spans="1:38" s="20" customFormat="1" ht="12.75">
      <c r="A197" s="21">
        <v>5</v>
      </c>
      <c r="B197" s="81" t="s">
        <v>201</v>
      </c>
      <c r="C197" s="23">
        <v>34731</v>
      </c>
      <c r="D197" s="11">
        <f t="shared" si="93"/>
        <v>34719.8821601125</v>
      </c>
      <c r="E197" s="11">
        <f t="shared" si="94"/>
        <v>34742.1178398875</v>
      </c>
      <c r="F197" s="24">
        <f t="shared" si="95"/>
        <v>22.235679774996242</v>
      </c>
      <c r="G197" s="25">
        <v>32874</v>
      </c>
      <c r="H197" s="25">
        <v>38717</v>
      </c>
      <c r="I197" s="26">
        <f t="shared" si="96"/>
        <v>5.057211397568499</v>
      </c>
      <c r="J197" s="26">
        <f t="shared" si="97"/>
        <v>10.890088109897265</v>
      </c>
      <c r="K197" s="14">
        <v>0</v>
      </c>
      <c r="L197" s="14">
        <v>0</v>
      </c>
      <c r="M197" s="14">
        <v>0</v>
      </c>
      <c r="N197" s="28">
        <v>133</v>
      </c>
      <c r="O197" s="28">
        <v>133</v>
      </c>
      <c r="P197" s="28">
        <v>0.5</v>
      </c>
      <c r="Q197" s="28" t="s">
        <v>199</v>
      </c>
      <c r="R197" s="16">
        <f t="shared" si="98"/>
        <v>0</v>
      </c>
      <c r="S197" s="16">
        <f t="shared" si="99"/>
        <v>0</v>
      </c>
      <c r="T197" s="16">
        <f t="shared" si="100"/>
        <v>0</v>
      </c>
      <c r="U197" s="16">
        <f t="shared" si="101"/>
        <v>0</v>
      </c>
      <c r="V197" s="16">
        <f t="shared" si="102"/>
        <v>0</v>
      </c>
      <c r="W197" s="16">
        <f t="shared" si="103"/>
        <v>0</v>
      </c>
      <c r="X197" s="16">
        <f t="shared" si="104"/>
        <v>0</v>
      </c>
      <c r="Y197" s="16">
        <f t="shared" si="105"/>
        <v>0</v>
      </c>
      <c r="Z197" s="17">
        <f t="shared" si="106"/>
        <v>0</v>
      </c>
      <c r="AA197" s="30">
        <f t="shared" si="107"/>
        <v>0</v>
      </c>
      <c r="AB197" s="31"/>
      <c r="AC197" s="19" t="s">
        <v>38</v>
      </c>
      <c r="AD197" s="20">
        <v>1</v>
      </c>
      <c r="AE197" s="19"/>
      <c r="AF197" s="19"/>
      <c r="AG197" s="19"/>
      <c r="AH197" s="20">
        <v>0</v>
      </c>
      <c r="AI197" s="19"/>
      <c r="AJ197" s="19"/>
      <c r="AK197" s="20">
        <v>0</v>
      </c>
      <c r="AL197" s="19"/>
    </row>
    <row r="198" spans="1:38" s="20" customFormat="1" ht="12.75">
      <c r="A198" s="21">
        <v>6</v>
      </c>
      <c r="B198" s="81" t="s">
        <v>202</v>
      </c>
      <c r="C198" s="23">
        <v>34731</v>
      </c>
      <c r="D198" s="11">
        <f t="shared" si="93"/>
        <v>34717.858743444674</v>
      </c>
      <c r="E198" s="11">
        <f t="shared" si="94"/>
        <v>34744.141256555326</v>
      </c>
      <c r="F198" s="24">
        <f t="shared" si="95"/>
        <v>26.282513110651053</v>
      </c>
      <c r="G198" s="25">
        <v>32874</v>
      </c>
      <c r="H198" s="25">
        <v>38717</v>
      </c>
      <c r="I198" s="26">
        <f t="shared" si="96"/>
        <v>5.0516677902593825</v>
      </c>
      <c r="J198" s="26">
        <f t="shared" si="97"/>
        <v>10.884544502588149</v>
      </c>
      <c r="K198" s="14">
        <v>0</v>
      </c>
      <c r="L198" s="14">
        <v>0</v>
      </c>
      <c r="M198" s="14">
        <v>0</v>
      </c>
      <c r="N198" s="28">
        <v>50</v>
      </c>
      <c r="O198" s="28">
        <v>50</v>
      </c>
      <c r="P198" s="28">
        <v>0.7</v>
      </c>
      <c r="Q198" s="28" t="s">
        <v>199</v>
      </c>
      <c r="R198" s="16">
        <f t="shared" si="98"/>
        <v>0</v>
      </c>
      <c r="S198" s="16">
        <f t="shared" si="99"/>
        <v>0</v>
      </c>
      <c r="T198" s="16">
        <f t="shared" si="100"/>
        <v>0</v>
      </c>
      <c r="U198" s="16">
        <f t="shared" si="101"/>
        <v>0</v>
      </c>
      <c r="V198" s="16">
        <f t="shared" si="102"/>
        <v>0</v>
      </c>
      <c r="W198" s="16">
        <f t="shared" si="103"/>
        <v>0</v>
      </c>
      <c r="X198" s="16">
        <f t="shared" si="104"/>
        <v>0</v>
      </c>
      <c r="Y198" s="16">
        <f t="shared" si="105"/>
        <v>0</v>
      </c>
      <c r="Z198" s="17">
        <f t="shared" si="106"/>
        <v>0</v>
      </c>
      <c r="AA198" s="30">
        <f t="shared" si="107"/>
        <v>0</v>
      </c>
      <c r="AB198" s="31"/>
      <c r="AC198" s="19" t="s">
        <v>203</v>
      </c>
      <c r="AD198" s="20">
        <v>3</v>
      </c>
      <c r="AE198" s="19"/>
      <c r="AF198" s="19"/>
      <c r="AG198" s="19"/>
      <c r="AH198" s="20">
        <v>0</v>
      </c>
      <c r="AI198" s="19"/>
      <c r="AJ198" s="19"/>
      <c r="AK198" s="20">
        <v>0</v>
      </c>
      <c r="AL198" s="19"/>
    </row>
    <row r="199" spans="1:38" s="20" customFormat="1" ht="12.75">
      <c r="A199" s="21">
        <v>10</v>
      </c>
      <c r="B199" s="81" t="s">
        <v>204</v>
      </c>
      <c r="C199" s="23">
        <v>35096</v>
      </c>
      <c r="D199" s="11">
        <f t="shared" si="93"/>
        <v>35072.82292120088</v>
      </c>
      <c r="E199" s="11">
        <f t="shared" si="94"/>
        <v>35119.17707879912</v>
      </c>
      <c r="F199" s="24">
        <f t="shared" si="95"/>
        <v>46.35415759823809</v>
      </c>
      <c r="G199" s="25">
        <v>32874</v>
      </c>
      <c r="H199" s="25">
        <v>38717</v>
      </c>
      <c r="I199" s="26">
        <f t="shared" si="96"/>
        <v>6.0241723868517285</v>
      </c>
      <c r="J199" s="26">
        <f t="shared" si="97"/>
        <v>9.857049099180497</v>
      </c>
      <c r="K199" s="14">
        <v>0</v>
      </c>
      <c r="L199" s="14">
        <v>0</v>
      </c>
      <c r="M199" s="14">
        <v>0</v>
      </c>
      <c r="N199" s="28">
        <v>120</v>
      </c>
      <c r="O199" s="28">
        <v>120</v>
      </c>
      <c r="P199" s="28">
        <v>2.2</v>
      </c>
      <c r="Q199" s="28" t="s">
        <v>199</v>
      </c>
      <c r="R199" s="16">
        <f t="shared" si="98"/>
        <v>0</v>
      </c>
      <c r="S199" s="16">
        <f t="shared" si="99"/>
        <v>0</v>
      </c>
      <c r="T199" s="16">
        <f t="shared" si="100"/>
        <v>0</v>
      </c>
      <c r="U199" s="16">
        <f t="shared" si="101"/>
        <v>0</v>
      </c>
      <c r="V199" s="16">
        <f t="shared" si="102"/>
        <v>0</v>
      </c>
      <c r="W199" s="16">
        <f t="shared" si="103"/>
        <v>0</v>
      </c>
      <c r="X199" s="16">
        <f t="shared" si="104"/>
        <v>0</v>
      </c>
      <c r="Y199" s="16">
        <f t="shared" si="105"/>
        <v>0</v>
      </c>
      <c r="Z199" s="17">
        <f t="shared" si="106"/>
        <v>0</v>
      </c>
      <c r="AA199" s="30">
        <f t="shared" si="107"/>
        <v>0</v>
      </c>
      <c r="AB199" s="31"/>
      <c r="AC199" s="19" t="s">
        <v>40</v>
      </c>
      <c r="AD199" s="20">
        <v>5</v>
      </c>
      <c r="AE199" s="19"/>
      <c r="AF199" s="19"/>
      <c r="AG199" s="19"/>
      <c r="AH199" s="20">
        <v>0</v>
      </c>
      <c r="AI199" s="19"/>
      <c r="AJ199" s="19"/>
      <c r="AK199" s="20">
        <v>0</v>
      </c>
      <c r="AL199" s="19"/>
    </row>
    <row r="200" spans="1:38" s="20" customFormat="1" ht="12.75">
      <c r="A200" s="21">
        <v>11</v>
      </c>
      <c r="B200" s="81" t="s">
        <v>205</v>
      </c>
      <c r="C200" s="23">
        <v>35462</v>
      </c>
      <c r="D200" s="11">
        <f t="shared" si="93"/>
        <v>35441.95654326869</v>
      </c>
      <c r="E200" s="11">
        <f t="shared" si="94"/>
        <v>35482.04345673131</v>
      </c>
      <c r="F200" s="24">
        <f t="shared" si="95"/>
        <v>40.0869134626264</v>
      </c>
      <c r="G200" s="25">
        <v>32874</v>
      </c>
      <c r="H200" s="25">
        <v>38717</v>
      </c>
      <c r="I200" s="26">
        <f t="shared" si="96"/>
        <v>7.03549737881832</v>
      </c>
      <c r="J200" s="26">
        <f t="shared" si="97"/>
        <v>8.862894639092293</v>
      </c>
      <c r="K200" s="14">
        <v>0</v>
      </c>
      <c r="L200" s="14">
        <v>0</v>
      </c>
      <c r="M200" s="14">
        <v>0</v>
      </c>
      <c r="N200" s="28">
        <v>159</v>
      </c>
      <c r="O200" s="28">
        <v>159</v>
      </c>
      <c r="P200" s="28">
        <v>1.64</v>
      </c>
      <c r="Q200" s="28" t="s">
        <v>199</v>
      </c>
      <c r="R200" s="16">
        <f t="shared" si="98"/>
        <v>0</v>
      </c>
      <c r="S200" s="16">
        <f t="shared" si="99"/>
        <v>0</v>
      </c>
      <c r="T200" s="16">
        <f t="shared" si="100"/>
        <v>0</v>
      </c>
      <c r="U200" s="16">
        <f t="shared" si="101"/>
        <v>0</v>
      </c>
      <c r="V200" s="16">
        <f t="shared" si="102"/>
        <v>0</v>
      </c>
      <c r="W200" s="16">
        <f t="shared" si="103"/>
        <v>0</v>
      </c>
      <c r="X200" s="16">
        <f t="shared" si="104"/>
        <v>0</v>
      </c>
      <c r="Y200" s="16">
        <f t="shared" si="105"/>
        <v>0</v>
      </c>
      <c r="Z200" s="17">
        <f t="shared" si="106"/>
        <v>0</v>
      </c>
      <c r="AA200" s="30">
        <f t="shared" si="107"/>
        <v>0</v>
      </c>
      <c r="AB200" s="31"/>
      <c r="AC200" s="19" t="s">
        <v>42</v>
      </c>
      <c r="AD200" s="20">
        <v>0</v>
      </c>
      <c r="AE200" s="19"/>
      <c r="AF200" s="19"/>
      <c r="AG200" s="19"/>
      <c r="AH200" s="20">
        <v>0</v>
      </c>
      <c r="AI200" s="19"/>
      <c r="AJ200" s="19"/>
      <c r="AK200" s="20">
        <v>0</v>
      </c>
      <c r="AL200" s="19"/>
    </row>
    <row r="201" spans="1:38" s="20" customFormat="1" ht="12.75">
      <c r="A201" s="21">
        <v>18</v>
      </c>
      <c r="B201" s="81" t="s">
        <v>206</v>
      </c>
      <c r="C201" s="23">
        <v>36192</v>
      </c>
      <c r="D201" s="11">
        <f t="shared" si="93"/>
        <v>36166.40364504022</v>
      </c>
      <c r="E201" s="11">
        <f t="shared" si="94"/>
        <v>36217.59635495978</v>
      </c>
      <c r="F201" s="24">
        <f t="shared" si="95"/>
        <v>51.19270991956</v>
      </c>
      <c r="G201" s="25">
        <v>32874</v>
      </c>
      <c r="H201" s="25">
        <v>38717</v>
      </c>
      <c r="I201" s="26">
        <f t="shared" si="96"/>
        <v>9.020283959014302</v>
      </c>
      <c r="J201" s="26">
        <f t="shared" si="97"/>
        <v>6.847681219288274</v>
      </c>
      <c r="K201" s="14">
        <v>0</v>
      </c>
      <c r="L201" s="14">
        <v>0</v>
      </c>
      <c r="M201" s="14">
        <v>0</v>
      </c>
      <c r="N201" s="28">
        <v>90</v>
      </c>
      <c r="O201" s="28">
        <v>90</v>
      </c>
      <c r="P201" s="28">
        <v>2.69</v>
      </c>
      <c r="Q201" s="28" t="s">
        <v>199</v>
      </c>
      <c r="R201" s="16">
        <f t="shared" si="98"/>
        <v>0</v>
      </c>
      <c r="S201" s="16">
        <f t="shared" si="99"/>
        <v>0</v>
      </c>
      <c r="T201" s="16">
        <f t="shared" si="100"/>
        <v>0</v>
      </c>
      <c r="U201" s="16">
        <f t="shared" si="101"/>
        <v>0</v>
      </c>
      <c r="V201" s="16">
        <f t="shared" si="102"/>
        <v>0</v>
      </c>
      <c r="W201" s="16">
        <f t="shared" si="103"/>
        <v>0</v>
      </c>
      <c r="X201" s="16">
        <f t="shared" si="104"/>
        <v>0</v>
      </c>
      <c r="Y201" s="16">
        <f t="shared" si="105"/>
        <v>0</v>
      </c>
      <c r="Z201" s="17">
        <f t="shared" si="106"/>
        <v>0</v>
      </c>
      <c r="AA201" s="30">
        <f t="shared" si="107"/>
        <v>0</v>
      </c>
      <c r="AB201" s="31"/>
      <c r="AC201" s="19" t="s">
        <v>44</v>
      </c>
      <c r="AD201" s="20">
        <v>1</v>
      </c>
      <c r="AE201" s="19"/>
      <c r="AF201" s="19"/>
      <c r="AG201" s="19"/>
      <c r="AH201" s="20">
        <v>0</v>
      </c>
      <c r="AI201" s="19"/>
      <c r="AJ201" s="19"/>
      <c r="AK201" s="20">
        <v>0</v>
      </c>
      <c r="AL201" s="19"/>
    </row>
    <row r="202" spans="1:38" s="20" customFormat="1" ht="12.75">
      <c r="A202" s="8">
        <v>19</v>
      </c>
      <c r="B202" s="80" t="s">
        <v>207</v>
      </c>
      <c r="C202" s="23">
        <v>36312</v>
      </c>
      <c r="D202" s="11">
        <f t="shared" si="93"/>
        <v>36288.41032722737</v>
      </c>
      <c r="E202" s="11">
        <f t="shared" si="94"/>
        <v>36335.58967277263</v>
      </c>
      <c r="F202" s="24">
        <f t="shared" si="95"/>
        <v>47.17934554525709</v>
      </c>
      <c r="G202" s="11">
        <v>32874</v>
      </c>
      <c r="H202" s="11">
        <v>38717</v>
      </c>
      <c r="I202" s="26">
        <f t="shared" si="96"/>
        <v>9.354548841718826</v>
      </c>
      <c r="J202" s="26">
        <f t="shared" si="97"/>
        <v>6.524411855417456</v>
      </c>
      <c r="K202" s="14">
        <v>0</v>
      </c>
      <c r="L202" s="14">
        <v>0</v>
      </c>
      <c r="M202" s="14">
        <v>0</v>
      </c>
      <c r="N202" s="15">
        <v>135</v>
      </c>
      <c r="O202" s="15">
        <v>135</v>
      </c>
      <c r="P202" s="15">
        <v>2.28</v>
      </c>
      <c r="Q202" s="15" t="s">
        <v>199</v>
      </c>
      <c r="R202" s="16">
        <f t="shared" si="98"/>
        <v>0</v>
      </c>
      <c r="S202" s="16">
        <f t="shared" si="99"/>
        <v>0</v>
      </c>
      <c r="T202" s="16">
        <f t="shared" si="100"/>
        <v>0</v>
      </c>
      <c r="U202" s="16">
        <f t="shared" si="101"/>
        <v>0</v>
      </c>
      <c r="V202" s="16">
        <f t="shared" si="102"/>
        <v>0</v>
      </c>
      <c r="W202" s="16">
        <f t="shared" si="103"/>
        <v>0</v>
      </c>
      <c r="X202" s="16">
        <f t="shared" si="104"/>
        <v>0</v>
      </c>
      <c r="Y202" s="16">
        <f t="shared" si="105"/>
        <v>0</v>
      </c>
      <c r="Z202" s="17">
        <f t="shared" si="106"/>
        <v>0</v>
      </c>
      <c r="AA202" s="30">
        <f t="shared" si="107"/>
        <v>0</v>
      </c>
      <c r="AB202" s="31"/>
      <c r="AC202" s="19" t="s">
        <v>46</v>
      </c>
      <c r="AD202" s="20">
        <v>6</v>
      </c>
      <c r="AE202" s="19"/>
      <c r="AF202" s="19"/>
      <c r="AG202" s="19"/>
      <c r="AH202" s="20">
        <v>0</v>
      </c>
      <c r="AI202" s="19"/>
      <c r="AJ202" s="19"/>
      <c r="AK202" s="20">
        <v>2</v>
      </c>
      <c r="AL202" s="19"/>
    </row>
    <row r="203" spans="1:38" s="20" customFormat="1" ht="12.75">
      <c r="A203" s="21">
        <v>23</v>
      </c>
      <c r="B203" s="81" t="s">
        <v>208</v>
      </c>
      <c r="C203" s="23">
        <v>35462</v>
      </c>
      <c r="D203" s="11">
        <f t="shared" si="93"/>
        <v>35446.31361169916</v>
      </c>
      <c r="E203" s="11">
        <f t="shared" si="94"/>
        <v>35477.68638830084</v>
      </c>
      <c r="F203" s="24">
        <f t="shared" si="95"/>
        <v>31.372776601681835</v>
      </c>
      <c r="G203" s="25">
        <v>32874</v>
      </c>
      <c r="H203" s="25">
        <v>38717</v>
      </c>
      <c r="I203" s="26">
        <f t="shared" si="96"/>
        <v>7.047434552600436</v>
      </c>
      <c r="J203" s="26">
        <f t="shared" si="97"/>
        <v>8.874831812874408</v>
      </c>
      <c r="K203" s="14">
        <v>0</v>
      </c>
      <c r="L203" s="14">
        <v>0</v>
      </c>
      <c r="M203" s="14">
        <v>1</v>
      </c>
      <c r="N203" s="28">
        <v>155</v>
      </c>
      <c r="O203" s="28">
        <v>155</v>
      </c>
      <c r="P203" s="28">
        <v>1</v>
      </c>
      <c r="Q203" s="28" t="s">
        <v>199</v>
      </c>
      <c r="R203" s="16">
        <f t="shared" si="98"/>
        <v>0</v>
      </c>
      <c r="S203" s="16">
        <f t="shared" si="99"/>
        <v>0</v>
      </c>
      <c r="T203" s="16">
        <f t="shared" si="100"/>
        <v>0.11267819166435751</v>
      </c>
      <c r="U203" s="16">
        <f t="shared" si="101"/>
        <v>0</v>
      </c>
      <c r="V203" s="16">
        <f t="shared" si="102"/>
        <v>0</v>
      </c>
      <c r="W203" s="16">
        <f t="shared" si="103"/>
        <v>0.11267819166435751</v>
      </c>
      <c r="X203" s="16">
        <f t="shared" si="104"/>
        <v>0</v>
      </c>
      <c r="Y203" s="16">
        <f t="shared" si="105"/>
        <v>0</v>
      </c>
      <c r="Z203" s="17">
        <f t="shared" si="106"/>
        <v>1.9916604801477245</v>
      </c>
      <c r="AA203" s="30">
        <f t="shared" si="107"/>
        <v>1.9916604801477245</v>
      </c>
      <c r="AB203" s="31"/>
      <c r="AC203" s="19" t="s">
        <v>48</v>
      </c>
      <c r="AD203" s="20">
        <v>0</v>
      </c>
      <c r="AE203" s="19"/>
      <c r="AF203" s="19"/>
      <c r="AG203" s="19"/>
      <c r="AH203" s="20">
        <v>0</v>
      </c>
      <c r="AI203" s="19"/>
      <c r="AJ203" s="19"/>
      <c r="AK203" s="20">
        <v>0</v>
      </c>
      <c r="AL203" s="19"/>
    </row>
    <row r="204" spans="1:38" s="20" customFormat="1" ht="12.75">
      <c r="A204" s="21">
        <v>29</v>
      </c>
      <c r="B204" s="81" t="s">
        <v>209</v>
      </c>
      <c r="C204" s="23">
        <v>34700.75</v>
      </c>
      <c r="D204" s="11">
        <f t="shared" si="93"/>
        <v>34690.43552932334</v>
      </c>
      <c r="E204" s="11">
        <f t="shared" si="94"/>
        <v>34711.06447067666</v>
      </c>
      <c r="F204" s="24">
        <f t="shared" si="95"/>
        <v>20.62894135332317</v>
      </c>
      <c r="G204" s="25">
        <v>32874</v>
      </c>
      <c r="H204" s="25">
        <v>38717</v>
      </c>
      <c r="I204" s="26">
        <f t="shared" si="96"/>
        <v>4.97653569677627</v>
      </c>
      <c r="J204" s="26">
        <f t="shared" si="97"/>
        <v>10.97516583376257</v>
      </c>
      <c r="K204" s="14">
        <v>0</v>
      </c>
      <c r="L204" s="14">
        <v>0</v>
      </c>
      <c r="M204" s="14">
        <v>0</v>
      </c>
      <c r="N204" s="28">
        <v>45</v>
      </c>
      <c r="O204" s="28">
        <v>47</v>
      </c>
      <c r="P204" s="28">
        <v>0.43</v>
      </c>
      <c r="Q204" s="28" t="s">
        <v>199</v>
      </c>
      <c r="R204" s="16">
        <f t="shared" si="98"/>
        <v>0</v>
      </c>
      <c r="S204" s="16">
        <f t="shared" si="99"/>
        <v>0</v>
      </c>
      <c r="T204" s="16">
        <f t="shared" si="100"/>
        <v>0</v>
      </c>
      <c r="U204" s="16">
        <f t="shared" si="101"/>
        <v>0</v>
      </c>
      <c r="V204" s="16">
        <f t="shared" si="102"/>
        <v>0</v>
      </c>
      <c r="W204" s="16">
        <f t="shared" si="103"/>
        <v>0</v>
      </c>
      <c r="X204" s="16">
        <f t="shared" si="104"/>
        <v>0</v>
      </c>
      <c r="Y204" s="16">
        <f t="shared" si="105"/>
        <v>0</v>
      </c>
      <c r="Z204" s="17">
        <f t="shared" si="106"/>
        <v>0</v>
      </c>
      <c r="AA204" s="30">
        <f t="shared" si="107"/>
        <v>0</v>
      </c>
      <c r="AB204" s="31"/>
      <c r="AC204" s="19" t="s">
        <v>49</v>
      </c>
      <c r="AD204" s="20">
        <v>0</v>
      </c>
      <c r="AE204" s="19"/>
      <c r="AF204" s="19"/>
      <c r="AG204" s="19"/>
      <c r="AH204" s="20">
        <v>0</v>
      </c>
      <c r="AI204" s="19"/>
      <c r="AJ204" s="19"/>
      <c r="AK204" s="20">
        <v>0</v>
      </c>
      <c r="AL204" s="19"/>
    </row>
    <row r="205" spans="1:38" s="20" customFormat="1" ht="12.75">
      <c r="A205" s="21">
        <v>32</v>
      </c>
      <c r="B205" s="81" t="s">
        <v>210</v>
      </c>
      <c r="C205" s="23">
        <v>35066</v>
      </c>
      <c r="D205" s="11">
        <f t="shared" si="93"/>
        <v>35051.95786437627</v>
      </c>
      <c r="E205" s="11">
        <f t="shared" si="94"/>
        <v>35080.04213562373</v>
      </c>
      <c r="F205" s="24">
        <f t="shared" si="95"/>
        <v>28.084271247455035</v>
      </c>
      <c r="G205" s="25">
        <v>32874</v>
      </c>
      <c r="H205" s="25">
        <v>38717</v>
      </c>
      <c r="I205" s="26">
        <f t="shared" si="96"/>
        <v>5.967007847606226</v>
      </c>
      <c r="J205" s="26">
        <f t="shared" si="97"/>
        <v>9.96426812157883</v>
      </c>
      <c r="K205" s="14">
        <v>0</v>
      </c>
      <c r="L205" s="14">
        <v>0</v>
      </c>
      <c r="M205" s="14">
        <v>0</v>
      </c>
      <c r="N205" s="28">
        <v>60</v>
      </c>
      <c r="O205" s="28">
        <v>60</v>
      </c>
      <c r="P205" s="28">
        <v>0.8</v>
      </c>
      <c r="Q205" s="28" t="s">
        <v>199</v>
      </c>
      <c r="R205" s="16">
        <f t="shared" si="98"/>
        <v>0</v>
      </c>
      <c r="S205" s="16">
        <f t="shared" si="99"/>
        <v>0</v>
      </c>
      <c r="T205" s="16">
        <f t="shared" si="100"/>
        <v>0</v>
      </c>
      <c r="U205" s="16">
        <f t="shared" si="101"/>
        <v>0</v>
      </c>
      <c r="V205" s="16">
        <f t="shared" si="102"/>
        <v>0</v>
      </c>
      <c r="W205" s="16">
        <f t="shared" si="103"/>
        <v>0</v>
      </c>
      <c r="X205" s="16">
        <f t="shared" si="104"/>
        <v>0</v>
      </c>
      <c r="Y205" s="16">
        <f t="shared" si="105"/>
        <v>0</v>
      </c>
      <c r="Z205" s="17">
        <f t="shared" si="106"/>
        <v>0</v>
      </c>
      <c r="AA205" s="30">
        <f t="shared" si="107"/>
        <v>0</v>
      </c>
      <c r="AB205" s="31"/>
      <c r="AC205" s="19" t="s">
        <v>51</v>
      </c>
      <c r="AD205" s="20">
        <v>1</v>
      </c>
      <c r="AE205" s="19"/>
      <c r="AF205" s="19"/>
      <c r="AG205" s="19"/>
      <c r="AH205" s="20">
        <v>0</v>
      </c>
      <c r="AI205" s="19"/>
      <c r="AJ205" s="19"/>
      <c r="AK205" s="20">
        <v>3</v>
      </c>
      <c r="AL205" s="19"/>
    </row>
    <row r="206" spans="1:38" s="20" customFormat="1" ht="12.75">
      <c r="A206" s="21">
        <v>37</v>
      </c>
      <c r="B206" s="81" t="s">
        <v>211</v>
      </c>
      <c r="C206" s="23">
        <v>35431.25</v>
      </c>
      <c r="D206" s="11">
        <f t="shared" si="93"/>
        <v>35409.69300528229</v>
      </c>
      <c r="E206" s="11">
        <f t="shared" si="94"/>
        <v>35452.80699471771</v>
      </c>
      <c r="F206" s="24">
        <f t="shared" si="95"/>
        <v>43.113989435412805</v>
      </c>
      <c r="G206" s="25">
        <v>32874</v>
      </c>
      <c r="H206" s="25">
        <v>38717</v>
      </c>
      <c r="I206" s="26">
        <f t="shared" si="96"/>
        <v>6.947104124061078</v>
      </c>
      <c r="J206" s="26">
        <f t="shared" si="97"/>
        <v>8.942994535019983</v>
      </c>
      <c r="K206" s="14">
        <v>0</v>
      </c>
      <c r="L206" s="14">
        <v>0</v>
      </c>
      <c r="M206" s="14">
        <v>0</v>
      </c>
      <c r="N206" s="28">
        <v>36</v>
      </c>
      <c r="O206" s="28">
        <v>55</v>
      </c>
      <c r="P206" s="28">
        <v>1.9</v>
      </c>
      <c r="Q206" s="28" t="s">
        <v>199</v>
      </c>
      <c r="R206" s="16">
        <f t="shared" si="98"/>
        <v>0</v>
      </c>
      <c r="S206" s="16">
        <f t="shared" si="99"/>
        <v>0</v>
      </c>
      <c r="T206" s="16">
        <f t="shared" si="100"/>
        <v>0</v>
      </c>
      <c r="U206" s="16">
        <f t="shared" si="101"/>
        <v>0</v>
      </c>
      <c r="V206" s="16">
        <f t="shared" si="102"/>
        <v>0</v>
      </c>
      <c r="W206" s="16">
        <f t="shared" si="103"/>
        <v>0</v>
      </c>
      <c r="X206" s="16">
        <f t="shared" si="104"/>
        <v>0</v>
      </c>
      <c r="Y206" s="16">
        <f t="shared" si="105"/>
        <v>0</v>
      </c>
      <c r="Z206" s="17">
        <f t="shared" si="106"/>
        <v>0</v>
      </c>
      <c r="AA206" s="30">
        <f t="shared" si="107"/>
        <v>0</v>
      </c>
      <c r="AB206" s="31"/>
      <c r="AC206" s="19" t="s">
        <v>52</v>
      </c>
      <c r="AD206" s="20">
        <v>1</v>
      </c>
      <c r="AE206" s="19"/>
      <c r="AF206" s="19"/>
      <c r="AG206" s="19"/>
      <c r="AH206" s="20">
        <v>0</v>
      </c>
      <c r="AI206" s="19"/>
      <c r="AJ206" s="19"/>
      <c r="AK206" s="20">
        <v>1</v>
      </c>
      <c r="AL206" s="19"/>
    </row>
    <row r="207" spans="1:38" s="20" customFormat="1" ht="12.75">
      <c r="A207" s="21">
        <v>48</v>
      </c>
      <c r="B207" s="81" t="s">
        <v>212</v>
      </c>
      <c r="C207" s="23">
        <v>36161.75</v>
      </c>
      <c r="D207" s="11">
        <f t="shared" si="93"/>
        <v>36152.439606533066</v>
      </c>
      <c r="E207" s="11">
        <f t="shared" si="94"/>
        <v>36171.060393466934</v>
      </c>
      <c r="F207" s="24">
        <f t="shared" si="95"/>
        <v>18.620786933868658</v>
      </c>
      <c r="G207" s="25">
        <v>32874</v>
      </c>
      <c r="H207" s="25">
        <v>38717</v>
      </c>
      <c r="I207" s="26">
        <f t="shared" si="96"/>
        <v>8.982026319268673</v>
      </c>
      <c r="J207" s="26">
        <f t="shared" si="97"/>
        <v>6.97517700420018</v>
      </c>
      <c r="K207" s="14">
        <v>0</v>
      </c>
      <c r="L207" s="14">
        <v>0</v>
      </c>
      <c r="M207" s="14">
        <v>0</v>
      </c>
      <c r="N207" s="28">
        <v>67</v>
      </c>
      <c r="O207" s="28">
        <v>52</v>
      </c>
      <c r="P207" s="28">
        <v>0.35</v>
      </c>
      <c r="Q207" s="28" t="s">
        <v>199</v>
      </c>
      <c r="R207" s="16">
        <f t="shared" si="98"/>
        <v>0</v>
      </c>
      <c r="S207" s="16">
        <f t="shared" si="99"/>
        <v>0</v>
      </c>
      <c r="T207" s="16">
        <f t="shared" si="100"/>
        <v>0</v>
      </c>
      <c r="U207" s="16">
        <f t="shared" si="101"/>
        <v>0</v>
      </c>
      <c r="V207" s="16">
        <f t="shared" si="102"/>
        <v>0</v>
      </c>
      <c r="W207" s="16">
        <f t="shared" si="103"/>
        <v>0</v>
      </c>
      <c r="X207" s="16">
        <f t="shared" si="104"/>
        <v>0</v>
      </c>
      <c r="Y207" s="16">
        <f t="shared" si="105"/>
        <v>0</v>
      </c>
      <c r="Z207" s="17">
        <f t="shared" si="106"/>
        <v>0</v>
      </c>
      <c r="AA207" s="30">
        <f t="shared" si="107"/>
        <v>0</v>
      </c>
      <c r="AB207" s="31"/>
      <c r="AC207" s="19" t="s">
        <v>53</v>
      </c>
      <c r="AD207" s="20">
        <v>15</v>
      </c>
      <c r="AE207" s="19"/>
      <c r="AF207" s="19"/>
      <c r="AG207" s="19"/>
      <c r="AH207" s="20">
        <v>0</v>
      </c>
      <c r="AI207" s="19"/>
      <c r="AJ207" s="19"/>
      <c r="AK207" s="20">
        <v>13</v>
      </c>
      <c r="AL207" s="19"/>
    </row>
    <row r="208" spans="1:38" s="20" customFormat="1" ht="12.75">
      <c r="A208" s="21">
        <v>49</v>
      </c>
      <c r="B208" s="81" t="s">
        <v>213</v>
      </c>
      <c r="C208" s="23">
        <v>36161.75</v>
      </c>
      <c r="D208" s="11">
        <f t="shared" si="93"/>
        <v>36142.82752682546</v>
      </c>
      <c r="E208" s="11">
        <f t="shared" si="94"/>
        <v>36180.67247317454</v>
      </c>
      <c r="F208" s="24">
        <f t="shared" si="95"/>
        <v>37.84494634908333</v>
      </c>
      <c r="G208" s="25">
        <v>32874</v>
      </c>
      <c r="H208" s="25">
        <v>38717</v>
      </c>
      <c r="I208" s="26">
        <f t="shared" si="96"/>
        <v>8.955691854316324</v>
      </c>
      <c r="J208" s="26">
        <f t="shared" si="97"/>
        <v>6.948842539247831</v>
      </c>
      <c r="K208" s="14">
        <v>0</v>
      </c>
      <c r="L208" s="14">
        <v>0</v>
      </c>
      <c r="M208" s="14">
        <v>0</v>
      </c>
      <c r="N208" s="28">
        <v>28</v>
      </c>
      <c r="O208" s="28">
        <v>28</v>
      </c>
      <c r="P208" s="28">
        <v>1.46</v>
      </c>
      <c r="Q208" s="28" t="s">
        <v>199</v>
      </c>
      <c r="R208" s="16">
        <f t="shared" si="98"/>
        <v>0</v>
      </c>
      <c r="S208" s="16">
        <f t="shared" si="99"/>
        <v>0</v>
      </c>
      <c r="T208" s="16">
        <f t="shared" si="100"/>
        <v>0</v>
      </c>
      <c r="U208" s="16">
        <f t="shared" si="101"/>
        <v>0</v>
      </c>
      <c r="V208" s="16">
        <f t="shared" si="102"/>
        <v>0</v>
      </c>
      <c r="W208" s="16">
        <f t="shared" si="103"/>
        <v>0</v>
      </c>
      <c r="X208" s="16">
        <f t="shared" si="104"/>
        <v>0</v>
      </c>
      <c r="Y208" s="16">
        <f t="shared" si="105"/>
        <v>0</v>
      </c>
      <c r="Z208" s="17">
        <f t="shared" si="106"/>
        <v>0</v>
      </c>
      <c r="AA208" s="30">
        <f t="shared" si="107"/>
        <v>0</v>
      </c>
      <c r="AB208" s="31"/>
      <c r="AC208" s="19" t="s">
        <v>55</v>
      </c>
      <c r="AD208" s="20">
        <v>8</v>
      </c>
      <c r="AE208" s="19"/>
      <c r="AF208" s="19"/>
      <c r="AG208" s="19"/>
      <c r="AH208" s="20">
        <v>1</v>
      </c>
      <c r="AI208" s="19"/>
      <c r="AJ208" s="19"/>
      <c r="AK208" s="20">
        <v>8</v>
      </c>
      <c r="AL208" s="19"/>
    </row>
    <row r="209" spans="1:38" s="20" customFormat="1" ht="12.75">
      <c r="A209" s="21">
        <v>56</v>
      </c>
      <c r="B209" s="81" t="s">
        <v>214</v>
      </c>
      <c r="C209" s="23">
        <v>36161.75</v>
      </c>
      <c r="D209" s="11">
        <f t="shared" si="93"/>
        <v>36149.67879219851</v>
      </c>
      <c r="E209" s="11">
        <f t="shared" si="94"/>
        <v>36173.82120780149</v>
      </c>
      <c r="F209" s="24">
        <f t="shared" si="95"/>
        <v>24.14241560298251</v>
      </c>
      <c r="G209" s="25">
        <v>32874</v>
      </c>
      <c r="H209" s="25">
        <v>38717</v>
      </c>
      <c r="I209" s="26">
        <f t="shared" si="96"/>
        <v>8.974462444379476</v>
      </c>
      <c r="J209" s="26">
        <f t="shared" si="97"/>
        <v>6.967613129310982</v>
      </c>
      <c r="K209" s="14">
        <v>0</v>
      </c>
      <c r="L209" s="14">
        <v>0</v>
      </c>
      <c r="M209" s="14">
        <v>0</v>
      </c>
      <c r="N209" s="28">
        <v>80</v>
      </c>
      <c r="O209" s="28">
        <v>80</v>
      </c>
      <c r="P209" s="28">
        <v>0.59</v>
      </c>
      <c r="Q209" s="28" t="s">
        <v>199</v>
      </c>
      <c r="R209" s="16">
        <f t="shared" si="98"/>
        <v>0</v>
      </c>
      <c r="S209" s="16">
        <f t="shared" si="99"/>
        <v>0</v>
      </c>
      <c r="T209" s="16">
        <f t="shared" si="100"/>
        <v>0</v>
      </c>
      <c r="U209" s="16">
        <f t="shared" si="101"/>
        <v>0</v>
      </c>
      <c r="V209" s="16">
        <f t="shared" si="102"/>
        <v>0</v>
      </c>
      <c r="W209" s="16">
        <f t="shared" si="103"/>
        <v>0</v>
      </c>
      <c r="X209" s="16">
        <f t="shared" si="104"/>
        <v>0</v>
      </c>
      <c r="Y209" s="16">
        <f t="shared" si="105"/>
        <v>0</v>
      </c>
      <c r="Z209" s="17">
        <f t="shared" si="106"/>
        <v>0</v>
      </c>
      <c r="AA209" s="30">
        <f t="shared" si="107"/>
        <v>0</v>
      </c>
      <c r="AB209" s="31"/>
      <c r="AC209" s="19" t="s">
        <v>57</v>
      </c>
      <c r="AD209" s="20">
        <v>0</v>
      </c>
      <c r="AE209" s="19"/>
      <c r="AF209" s="19"/>
      <c r="AG209" s="19"/>
      <c r="AH209" s="20">
        <v>0</v>
      </c>
      <c r="AI209" s="19"/>
      <c r="AJ209" s="19"/>
      <c r="AK209" s="20">
        <v>0</v>
      </c>
      <c r="AL209" s="19"/>
    </row>
    <row r="210" spans="1:38" s="20" customFormat="1" ht="12.75">
      <c r="A210" s="21">
        <v>74</v>
      </c>
      <c r="B210" s="81" t="s">
        <v>215</v>
      </c>
      <c r="C210" s="23">
        <v>36892.25</v>
      </c>
      <c r="D210" s="11">
        <f t="shared" si="93"/>
        <v>36879.2965951896</v>
      </c>
      <c r="E210" s="11">
        <f t="shared" si="94"/>
        <v>36905.2034048104</v>
      </c>
      <c r="F210" s="24">
        <f t="shared" si="95"/>
        <v>25.906809620806598</v>
      </c>
      <c r="G210" s="25">
        <v>32874</v>
      </c>
      <c r="H210" s="25">
        <v>38717</v>
      </c>
      <c r="I210" s="26">
        <f t="shared" si="96"/>
        <v>10.973415329286567</v>
      </c>
      <c r="J210" s="26">
        <f t="shared" si="97"/>
        <v>4.963826288190676</v>
      </c>
      <c r="K210" s="14">
        <v>0</v>
      </c>
      <c r="L210" s="14">
        <v>0</v>
      </c>
      <c r="M210" s="14">
        <v>0</v>
      </c>
      <c r="N210" s="28">
        <v>50</v>
      </c>
      <c r="O210" s="28">
        <v>50</v>
      </c>
      <c r="P210" s="28">
        <v>0.68</v>
      </c>
      <c r="Q210" s="28" t="s">
        <v>199</v>
      </c>
      <c r="R210" s="16">
        <f t="shared" si="98"/>
        <v>0</v>
      </c>
      <c r="S210" s="16">
        <f t="shared" si="99"/>
        <v>0</v>
      </c>
      <c r="T210" s="16">
        <f t="shared" si="100"/>
        <v>0</v>
      </c>
      <c r="U210" s="16">
        <f t="shared" si="101"/>
        <v>0</v>
      </c>
      <c r="V210" s="16">
        <f t="shared" si="102"/>
        <v>0</v>
      </c>
      <c r="W210" s="16">
        <f t="shared" si="103"/>
        <v>0</v>
      </c>
      <c r="X210" s="16">
        <f t="shared" si="104"/>
        <v>0</v>
      </c>
      <c r="Y210" s="16">
        <f t="shared" si="105"/>
        <v>0</v>
      </c>
      <c r="Z210" s="17">
        <f t="shared" si="106"/>
        <v>0</v>
      </c>
      <c r="AA210" s="30">
        <f t="shared" si="107"/>
        <v>0</v>
      </c>
      <c r="AB210" s="31"/>
      <c r="AC210" s="19" t="s">
        <v>59</v>
      </c>
      <c r="AD210" s="20">
        <v>0</v>
      </c>
      <c r="AE210" s="19"/>
      <c r="AF210" s="19"/>
      <c r="AG210" s="19"/>
      <c r="AH210" s="20">
        <v>0</v>
      </c>
      <c r="AI210" s="19"/>
      <c r="AJ210" s="19"/>
      <c r="AK210" s="20">
        <v>0</v>
      </c>
      <c r="AL210" s="19"/>
    </row>
    <row r="211" spans="1:38" s="20" customFormat="1" ht="12.75">
      <c r="A211" s="21">
        <v>79</v>
      </c>
      <c r="B211" s="81" t="s">
        <v>216</v>
      </c>
      <c r="C211" s="23">
        <v>35217</v>
      </c>
      <c r="D211" s="11">
        <f t="shared" si="93"/>
        <v>35205.8050447508</v>
      </c>
      <c r="E211" s="11">
        <f t="shared" si="94"/>
        <v>35228.1949552492</v>
      </c>
      <c r="F211" s="24">
        <f t="shared" si="95"/>
        <v>22.38991049840115</v>
      </c>
      <c r="G211" s="25">
        <v>32874</v>
      </c>
      <c r="H211" s="25">
        <v>38717</v>
      </c>
      <c r="I211" s="26">
        <f t="shared" si="96"/>
        <v>6.388506971919998</v>
      </c>
      <c r="J211" s="26">
        <f t="shared" si="97"/>
        <v>9.55836998561863</v>
      </c>
      <c r="K211" s="14">
        <v>0</v>
      </c>
      <c r="L211" s="14">
        <v>0</v>
      </c>
      <c r="M211" s="14">
        <v>0</v>
      </c>
      <c r="N211" s="28">
        <v>58</v>
      </c>
      <c r="O211" s="28">
        <v>58</v>
      </c>
      <c r="P211" s="28">
        <v>0.507</v>
      </c>
      <c r="Q211" s="28" t="s">
        <v>199</v>
      </c>
      <c r="R211" s="16">
        <f t="shared" si="98"/>
        <v>0</v>
      </c>
      <c r="S211" s="16">
        <f t="shared" si="99"/>
        <v>0</v>
      </c>
      <c r="T211" s="16">
        <f t="shared" si="100"/>
        <v>0</v>
      </c>
      <c r="U211" s="16">
        <f t="shared" si="101"/>
        <v>0</v>
      </c>
      <c r="V211" s="16">
        <f t="shared" si="102"/>
        <v>0</v>
      </c>
      <c r="W211" s="16">
        <f t="shared" si="103"/>
        <v>0</v>
      </c>
      <c r="X211" s="16">
        <f t="shared" si="104"/>
        <v>0</v>
      </c>
      <c r="Y211" s="16">
        <f t="shared" si="105"/>
        <v>0</v>
      </c>
      <c r="Z211" s="17">
        <f t="shared" si="106"/>
        <v>0</v>
      </c>
      <c r="AA211" s="30">
        <f t="shared" si="107"/>
        <v>0</v>
      </c>
      <c r="AB211" s="31"/>
      <c r="AC211" s="19" t="s">
        <v>60</v>
      </c>
      <c r="AD211" s="20">
        <v>0</v>
      </c>
      <c r="AE211" s="19"/>
      <c r="AF211" s="19"/>
      <c r="AG211" s="19"/>
      <c r="AH211" s="20">
        <v>0</v>
      </c>
      <c r="AI211" s="19"/>
      <c r="AJ211" s="19"/>
      <c r="AK211" s="20">
        <v>1</v>
      </c>
      <c r="AL211" s="19"/>
    </row>
    <row r="212" spans="1:38" s="20" customFormat="1" ht="12.75">
      <c r="A212" s="21">
        <v>84</v>
      </c>
      <c r="B212" s="81" t="s">
        <v>217</v>
      </c>
      <c r="C212" s="23">
        <v>35217</v>
      </c>
      <c r="D212" s="11">
        <f t="shared" si="93"/>
        <v>35205.311148983696</v>
      </c>
      <c r="E212" s="11">
        <f t="shared" si="94"/>
        <v>35228.688851016304</v>
      </c>
      <c r="F212" s="24">
        <f t="shared" si="95"/>
        <v>23.377702032608795</v>
      </c>
      <c r="G212" s="25">
        <v>32874</v>
      </c>
      <c r="H212" s="25">
        <v>38717</v>
      </c>
      <c r="I212" s="26">
        <f t="shared" si="96"/>
        <v>6.387153832832043</v>
      </c>
      <c r="J212" s="26">
        <f t="shared" si="97"/>
        <v>9.557016846530672</v>
      </c>
      <c r="K212" s="14">
        <v>0</v>
      </c>
      <c r="L212" s="14">
        <v>0</v>
      </c>
      <c r="M212" s="14">
        <v>0</v>
      </c>
      <c r="N212" s="28">
        <v>45</v>
      </c>
      <c r="O212" s="28">
        <v>45</v>
      </c>
      <c r="P212" s="28">
        <v>0.553</v>
      </c>
      <c r="Q212" s="28" t="s">
        <v>199</v>
      </c>
      <c r="R212" s="16">
        <f t="shared" si="98"/>
        <v>0</v>
      </c>
      <c r="S212" s="16">
        <f t="shared" si="99"/>
        <v>0</v>
      </c>
      <c r="T212" s="16">
        <f t="shared" si="100"/>
        <v>0</v>
      </c>
      <c r="U212" s="16">
        <f t="shared" si="101"/>
        <v>0</v>
      </c>
      <c r="V212" s="16">
        <f t="shared" si="102"/>
        <v>0</v>
      </c>
      <c r="W212" s="16">
        <f t="shared" si="103"/>
        <v>0</v>
      </c>
      <c r="X212" s="16">
        <f t="shared" si="104"/>
        <v>0</v>
      </c>
      <c r="Y212" s="16">
        <f t="shared" si="105"/>
        <v>0</v>
      </c>
      <c r="Z212" s="17">
        <f t="shared" si="106"/>
        <v>0</v>
      </c>
      <c r="AA212" s="30">
        <f t="shared" si="107"/>
        <v>0</v>
      </c>
      <c r="AB212" s="31"/>
      <c r="AC212" s="19" t="s">
        <v>62</v>
      </c>
      <c r="AD212" s="20">
        <v>0</v>
      </c>
      <c r="AE212" s="19"/>
      <c r="AF212" s="19"/>
      <c r="AG212" s="19"/>
      <c r="AH212" s="20">
        <v>0</v>
      </c>
      <c r="AI212" s="19"/>
      <c r="AJ212" s="19"/>
      <c r="AK212" s="20">
        <v>0</v>
      </c>
      <c r="AL212" s="19"/>
    </row>
    <row r="213" spans="1:38" s="20" customFormat="1" ht="12.75">
      <c r="A213" s="21">
        <v>85</v>
      </c>
      <c r="B213" s="81" t="s">
        <v>218</v>
      </c>
      <c r="C213" s="23">
        <v>35217</v>
      </c>
      <c r="D213" s="11">
        <f t="shared" si="93"/>
        <v>35205.83802783968</v>
      </c>
      <c r="E213" s="11">
        <f t="shared" si="94"/>
        <v>35228.16197216032</v>
      </c>
      <c r="F213" s="24">
        <f t="shared" si="95"/>
        <v>22.323944320640294</v>
      </c>
      <c r="G213" s="25">
        <v>32874</v>
      </c>
      <c r="H213" s="25">
        <v>38717</v>
      </c>
      <c r="I213" s="26">
        <f t="shared" si="96"/>
        <v>6.388597336547068</v>
      </c>
      <c r="J213" s="26">
        <f t="shared" si="97"/>
        <v>9.558460350245698</v>
      </c>
      <c r="K213" s="14">
        <v>0</v>
      </c>
      <c r="L213" s="14">
        <v>0</v>
      </c>
      <c r="M213" s="14">
        <v>0</v>
      </c>
      <c r="N213" s="28">
        <v>38</v>
      </c>
      <c r="O213" s="28">
        <v>38</v>
      </c>
      <c r="P213" s="28">
        <v>0.504</v>
      </c>
      <c r="Q213" s="28" t="s">
        <v>199</v>
      </c>
      <c r="R213" s="16">
        <f t="shared" si="98"/>
        <v>0</v>
      </c>
      <c r="S213" s="16">
        <f t="shared" si="99"/>
        <v>0</v>
      </c>
      <c r="T213" s="16">
        <f t="shared" si="100"/>
        <v>0</v>
      </c>
      <c r="U213" s="16">
        <f t="shared" si="101"/>
        <v>0</v>
      </c>
      <c r="V213" s="16">
        <f t="shared" si="102"/>
        <v>0</v>
      </c>
      <c r="W213" s="16">
        <f t="shared" si="103"/>
        <v>0</v>
      </c>
      <c r="X213" s="16">
        <f t="shared" si="104"/>
        <v>0</v>
      </c>
      <c r="Y213" s="16">
        <f t="shared" si="105"/>
        <v>0</v>
      </c>
      <c r="Z213" s="17">
        <f t="shared" si="106"/>
        <v>0</v>
      </c>
      <c r="AA213" s="30">
        <f t="shared" si="107"/>
        <v>0</v>
      </c>
      <c r="AB213" s="31"/>
      <c r="AC213" s="19" t="s">
        <v>63</v>
      </c>
      <c r="AD213" s="20">
        <v>0</v>
      </c>
      <c r="AE213" s="19"/>
      <c r="AF213" s="19"/>
      <c r="AG213" s="19"/>
      <c r="AH213" s="20">
        <v>0</v>
      </c>
      <c r="AI213" s="19"/>
      <c r="AJ213" s="19"/>
      <c r="AK213" s="20">
        <v>0</v>
      </c>
      <c r="AL213" s="19"/>
    </row>
    <row r="214" spans="1:38" s="20" customFormat="1" ht="12.75">
      <c r="A214" s="21">
        <v>89</v>
      </c>
      <c r="B214" s="81" t="s">
        <v>219</v>
      </c>
      <c r="C214" s="23">
        <v>35217</v>
      </c>
      <c r="D214" s="11">
        <f t="shared" si="93"/>
        <v>35195.87957295979</v>
      </c>
      <c r="E214" s="11">
        <f t="shared" si="94"/>
        <v>35238.12042704021</v>
      </c>
      <c r="F214" s="24">
        <f t="shared" si="95"/>
        <v>42.24085408041719</v>
      </c>
      <c r="G214" s="25">
        <v>32874</v>
      </c>
      <c r="H214" s="25">
        <v>38717</v>
      </c>
      <c r="I214" s="26">
        <f t="shared" si="96"/>
        <v>6.361313898519977</v>
      </c>
      <c r="J214" s="26">
        <f t="shared" si="97"/>
        <v>9.531176912218607</v>
      </c>
      <c r="K214" s="14">
        <v>0</v>
      </c>
      <c r="L214" s="14">
        <v>0</v>
      </c>
      <c r="M214" s="14">
        <v>0</v>
      </c>
      <c r="N214" s="28">
        <v>161</v>
      </c>
      <c r="O214" s="28">
        <v>161</v>
      </c>
      <c r="P214" s="28">
        <v>1.823</v>
      </c>
      <c r="Q214" s="28" t="s">
        <v>199</v>
      </c>
      <c r="R214" s="16">
        <f t="shared" si="98"/>
        <v>0</v>
      </c>
      <c r="S214" s="16">
        <f t="shared" si="99"/>
        <v>0</v>
      </c>
      <c r="T214" s="16">
        <f t="shared" si="100"/>
        <v>0</v>
      </c>
      <c r="U214" s="16">
        <f t="shared" si="101"/>
        <v>0</v>
      </c>
      <c r="V214" s="16">
        <f t="shared" si="102"/>
        <v>0</v>
      </c>
      <c r="W214" s="16">
        <f t="shared" si="103"/>
        <v>0</v>
      </c>
      <c r="X214" s="16">
        <f t="shared" si="104"/>
        <v>0</v>
      </c>
      <c r="Y214" s="16">
        <f t="shared" si="105"/>
        <v>0</v>
      </c>
      <c r="Z214" s="17">
        <f t="shared" si="106"/>
        <v>0</v>
      </c>
      <c r="AA214" s="30">
        <f t="shared" si="107"/>
        <v>0</v>
      </c>
      <c r="AB214" s="31"/>
      <c r="AC214" s="19" t="s">
        <v>65</v>
      </c>
      <c r="AD214" s="20">
        <v>0</v>
      </c>
      <c r="AE214" s="19"/>
      <c r="AF214" s="19"/>
      <c r="AG214" s="19"/>
      <c r="AH214" s="20">
        <v>0</v>
      </c>
      <c r="AI214" s="19"/>
      <c r="AJ214" s="19"/>
      <c r="AK214" s="20">
        <v>0</v>
      </c>
      <c r="AL214" s="19"/>
    </row>
    <row r="215" spans="1:38" s="20" customFormat="1" ht="12.75">
      <c r="A215" s="21">
        <v>97</v>
      </c>
      <c r="B215" s="81" t="s">
        <v>220</v>
      </c>
      <c r="C215" s="23">
        <v>35217</v>
      </c>
      <c r="D215" s="11">
        <f t="shared" si="93"/>
        <v>35195.69701953264</v>
      </c>
      <c r="E215" s="11">
        <f t="shared" si="94"/>
        <v>35238.30298046736</v>
      </c>
      <c r="F215" s="24">
        <f t="shared" si="95"/>
        <v>42.60596093471395</v>
      </c>
      <c r="G215" s="25">
        <v>32874</v>
      </c>
      <c r="H215" s="25">
        <v>38717</v>
      </c>
      <c r="I215" s="26">
        <f t="shared" si="96"/>
        <v>6.360813752144227</v>
      </c>
      <c r="J215" s="26">
        <f t="shared" si="97"/>
        <v>9.530676765842857</v>
      </c>
      <c r="K215" s="14">
        <v>0</v>
      </c>
      <c r="L215" s="14">
        <v>0</v>
      </c>
      <c r="M215" s="14">
        <v>0</v>
      </c>
      <c r="N215" s="28">
        <v>70</v>
      </c>
      <c r="O215" s="28">
        <v>68</v>
      </c>
      <c r="P215" s="28">
        <v>1.855</v>
      </c>
      <c r="Q215" s="28" t="s">
        <v>199</v>
      </c>
      <c r="R215" s="16">
        <f t="shared" si="98"/>
        <v>0</v>
      </c>
      <c r="S215" s="16">
        <f t="shared" si="99"/>
        <v>0</v>
      </c>
      <c r="T215" s="16">
        <f t="shared" si="100"/>
        <v>0</v>
      </c>
      <c r="U215" s="16">
        <f t="shared" si="101"/>
        <v>0</v>
      </c>
      <c r="V215" s="16">
        <f t="shared" si="102"/>
        <v>0</v>
      </c>
      <c r="W215" s="16">
        <f t="shared" si="103"/>
        <v>0</v>
      </c>
      <c r="X215" s="16">
        <f t="shared" si="104"/>
        <v>0</v>
      </c>
      <c r="Y215" s="16">
        <f t="shared" si="105"/>
        <v>0</v>
      </c>
      <c r="Z215" s="17">
        <f t="shared" si="106"/>
        <v>0</v>
      </c>
      <c r="AA215" s="30">
        <f t="shared" si="107"/>
        <v>0</v>
      </c>
      <c r="AB215" s="31"/>
      <c r="AC215" s="19" t="s">
        <v>67</v>
      </c>
      <c r="AD215" s="20">
        <v>0</v>
      </c>
      <c r="AE215" s="19"/>
      <c r="AF215" s="19"/>
      <c r="AG215" s="19"/>
      <c r="AH215" s="20">
        <v>0</v>
      </c>
      <c r="AI215" s="19"/>
      <c r="AJ215" s="19"/>
      <c r="AK215" s="20">
        <v>0</v>
      </c>
      <c r="AL215" s="19"/>
    </row>
    <row r="216" spans="1:38" s="20" customFormat="1" ht="12.75">
      <c r="A216" s="21">
        <v>98</v>
      </c>
      <c r="B216" s="81" t="s">
        <v>221</v>
      </c>
      <c r="C216" s="23">
        <v>35217</v>
      </c>
      <c r="D216" s="11">
        <f t="shared" si="93"/>
        <v>35198.999097875414</v>
      </c>
      <c r="E216" s="11">
        <f t="shared" si="94"/>
        <v>35235.000902124586</v>
      </c>
      <c r="F216" s="24">
        <f t="shared" si="95"/>
        <v>36.00180424917198</v>
      </c>
      <c r="G216" s="25">
        <v>32874</v>
      </c>
      <c r="H216" s="25">
        <v>38717</v>
      </c>
      <c r="I216" s="26">
        <f t="shared" si="96"/>
        <v>6.369860542124422</v>
      </c>
      <c r="J216" s="26">
        <f t="shared" si="97"/>
        <v>9.539723555823052</v>
      </c>
      <c r="K216" s="14">
        <v>0</v>
      </c>
      <c r="L216" s="14">
        <v>0</v>
      </c>
      <c r="M216" s="14">
        <v>1</v>
      </c>
      <c r="N216" s="28">
        <v>141</v>
      </c>
      <c r="O216" s="28">
        <v>45</v>
      </c>
      <c r="P216" s="28">
        <v>1.32</v>
      </c>
      <c r="Q216" s="28" t="s">
        <v>199</v>
      </c>
      <c r="R216" s="16">
        <f t="shared" si="98"/>
        <v>0</v>
      </c>
      <c r="S216" s="16">
        <f t="shared" si="99"/>
        <v>0</v>
      </c>
      <c r="T216" s="16">
        <f t="shared" si="100"/>
        <v>0.1048248404839362</v>
      </c>
      <c r="U216" s="16">
        <f t="shared" si="101"/>
        <v>0</v>
      </c>
      <c r="V216" s="16">
        <f t="shared" si="102"/>
        <v>0</v>
      </c>
      <c r="W216" s="16">
        <f t="shared" si="103"/>
        <v>0.0794127579423759</v>
      </c>
      <c r="X216" s="16">
        <f t="shared" si="104"/>
        <v>0</v>
      </c>
      <c r="Y216" s="16">
        <f t="shared" si="105"/>
        <v>0</v>
      </c>
      <c r="Z216" s="17">
        <f t="shared" si="106"/>
        <v>1.5430439705115304</v>
      </c>
      <c r="AA216" s="30">
        <f t="shared" si="107"/>
        <v>1.5430439705115304</v>
      </c>
      <c r="AB216" s="31"/>
      <c r="AC216" s="19" t="s">
        <v>68</v>
      </c>
      <c r="AD216" s="20">
        <v>0</v>
      </c>
      <c r="AE216" s="19"/>
      <c r="AF216" s="19"/>
      <c r="AG216" s="19"/>
      <c r="AH216" s="20">
        <v>0</v>
      </c>
      <c r="AI216" s="19"/>
      <c r="AJ216" s="19"/>
      <c r="AK216" s="20">
        <v>0</v>
      </c>
      <c r="AL216" s="19"/>
    </row>
    <row r="217" spans="1:38" s="20" customFormat="1" ht="12.75">
      <c r="A217" s="21">
        <v>99</v>
      </c>
      <c r="B217" s="81" t="s">
        <v>219</v>
      </c>
      <c r="C217" s="23">
        <v>35217</v>
      </c>
      <c r="D217" s="11">
        <f t="shared" si="93"/>
        <v>35201.04366705786</v>
      </c>
      <c r="E217" s="11">
        <f t="shared" si="94"/>
        <v>35232.95633294214</v>
      </c>
      <c r="F217" s="24">
        <f t="shared" si="95"/>
        <v>31.91266588428698</v>
      </c>
      <c r="G217" s="25">
        <v>32874</v>
      </c>
      <c r="H217" s="25">
        <v>38717</v>
      </c>
      <c r="I217" s="26">
        <f t="shared" si="96"/>
        <v>6.375462101528374</v>
      </c>
      <c r="J217" s="26">
        <f t="shared" si="97"/>
        <v>9.545325115227005</v>
      </c>
      <c r="K217" s="14">
        <v>0</v>
      </c>
      <c r="L217" s="14">
        <v>0</v>
      </c>
      <c r="M217" s="14">
        <v>0</v>
      </c>
      <c r="N217" s="28">
        <v>167</v>
      </c>
      <c r="O217" s="28">
        <v>73</v>
      </c>
      <c r="P217" s="28">
        <v>1.035</v>
      </c>
      <c r="Q217" s="28" t="s">
        <v>199</v>
      </c>
      <c r="R217" s="16">
        <f t="shared" si="98"/>
        <v>0</v>
      </c>
      <c r="S217" s="16">
        <f t="shared" si="99"/>
        <v>0</v>
      </c>
      <c r="T217" s="16">
        <f t="shared" si="100"/>
        <v>0</v>
      </c>
      <c r="U217" s="16">
        <f t="shared" si="101"/>
        <v>0</v>
      </c>
      <c r="V217" s="16">
        <f t="shared" si="102"/>
        <v>0</v>
      </c>
      <c r="W217" s="16">
        <f t="shared" si="103"/>
        <v>0</v>
      </c>
      <c r="X217" s="16">
        <f t="shared" si="104"/>
        <v>0</v>
      </c>
      <c r="Y217" s="16">
        <f t="shared" si="105"/>
        <v>0</v>
      </c>
      <c r="Z217" s="17">
        <f t="shared" si="106"/>
        <v>0</v>
      </c>
      <c r="AA217" s="30">
        <f t="shared" si="107"/>
        <v>0</v>
      </c>
      <c r="AB217" s="31"/>
      <c r="AC217" s="19" t="s">
        <v>115</v>
      </c>
      <c r="AD217" s="20">
        <v>0</v>
      </c>
      <c r="AE217" s="19"/>
      <c r="AF217" s="19"/>
      <c r="AG217" s="19"/>
      <c r="AH217" s="20">
        <v>0</v>
      </c>
      <c r="AI217" s="19"/>
      <c r="AJ217" s="19"/>
      <c r="AK217" s="20">
        <v>1</v>
      </c>
      <c r="AL217" s="19"/>
    </row>
    <row r="218" spans="1:38" s="20" customFormat="1" ht="12.75">
      <c r="A218" s="21">
        <v>106</v>
      </c>
      <c r="B218" s="81" t="s">
        <v>222</v>
      </c>
      <c r="C218" s="23">
        <v>35735</v>
      </c>
      <c r="D218" s="11">
        <f t="shared" si="93"/>
        <v>35716.78422368915</v>
      </c>
      <c r="E218" s="11">
        <f t="shared" si="94"/>
        <v>35753.21577631085</v>
      </c>
      <c r="F218" s="24">
        <f t="shared" si="95"/>
        <v>36.43155262169603</v>
      </c>
      <c r="G218" s="25">
        <v>32874</v>
      </c>
      <c r="H218" s="25">
        <v>38717</v>
      </c>
      <c r="I218" s="26">
        <f t="shared" si="96"/>
        <v>7.788449927915485</v>
      </c>
      <c r="J218" s="26">
        <f t="shared" si="97"/>
        <v>8.119956777230554</v>
      </c>
      <c r="K218" s="14">
        <v>0</v>
      </c>
      <c r="L218" s="14">
        <v>0</v>
      </c>
      <c r="M218" s="14">
        <v>0</v>
      </c>
      <c r="N218" s="28">
        <v>57</v>
      </c>
      <c r="O218" s="28">
        <v>50</v>
      </c>
      <c r="P218" s="28">
        <v>1.352</v>
      </c>
      <c r="Q218" s="28" t="s">
        <v>199</v>
      </c>
      <c r="R218" s="16">
        <f t="shared" si="98"/>
        <v>0</v>
      </c>
      <c r="S218" s="16">
        <f t="shared" si="99"/>
        <v>0</v>
      </c>
      <c r="T218" s="16">
        <f t="shared" si="100"/>
        <v>0</v>
      </c>
      <c r="U218" s="16">
        <f t="shared" si="101"/>
        <v>0</v>
      </c>
      <c r="V218" s="16">
        <f t="shared" si="102"/>
        <v>0</v>
      </c>
      <c r="W218" s="16">
        <f t="shared" si="103"/>
        <v>0</v>
      </c>
      <c r="X218" s="16">
        <f t="shared" si="104"/>
        <v>0</v>
      </c>
      <c r="Y218" s="16">
        <f t="shared" si="105"/>
        <v>0</v>
      </c>
      <c r="Z218" s="17">
        <f t="shared" si="106"/>
        <v>0</v>
      </c>
      <c r="AA218" s="30">
        <f t="shared" si="107"/>
        <v>0</v>
      </c>
      <c r="AB218" s="31"/>
      <c r="AC218" s="19" t="s">
        <v>70</v>
      </c>
      <c r="AD218" s="20">
        <v>0</v>
      </c>
      <c r="AE218" s="19"/>
      <c r="AF218" s="19"/>
      <c r="AG218" s="19"/>
      <c r="AH218" s="20">
        <v>0</v>
      </c>
      <c r="AI218" s="19"/>
      <c r="AJ218" s="19"/>
      <c r="AK218" s="20">
        <v>0</v>
      </c>
      <c r="AL218" s="19"/>
    </row>
    <row r="219" spans="1:38" s="20" customFormat="1" ht="12.75">
      <c r="A219" s="21">
        <v>107</v>
      </c>
      <c r="B219" s="81" t="s">
        <v>223</v>
      </c>
      <c r="C219" s="23">
        <v>35827</v>
      </c>
      <c r="D219" s="11">
        <f t="shared" si="93"/>
        <v>35805.70269985839</v>
      </c>
      <c r="E219" s="11">
        <f t="shared" si="94"/>
        <v>35848.29730014161</v>
      </c>
      <c r="F219" s="24">
        <f t="shared" si="95"/>
        <v>42.59460028322064</v>
      </c>
      <c r="G219" s="25">
        <v>32874</v>
      </c>
      <c r="H219" s="25">
        <v>38717</v>
      </c>
      <c r="I219" s="26">
        <f t="shared" si="96"/>
        <v>8.032062191392848</v>
      </c>
      <c r="J219" s="26">
        <f t="shared" si="97"/>
        <v>7.8594594516668215</v>
      </c>
      <c r="K219" s="14">
        <v>0</v>
      </c>
      <c r="L219" s="14">
        <v>0</v>
      </c>
      <c r="M219" s="14">
        <v>0</v>
      </c>
      <c r="N219" s="28">
        <v>281</v>
      </c>
      <c r="O219" s="28">
        <v>281</v>
      </c>
      <c r="P219" s="28">
        <v>1.854</v>
      </c>
      <c r="Q219" s="28" t="s">
        <v>199</v>
      </c>
      <c r="R219" s="16">
        <f t="shared" si="98"/>
        <v>0</v>
      </c>
      <c r="S219" s="16">
        <f t="shared" si="99"/>
        <v>0</v>
      </c>
      <c r="T219" s="16">
        <f t="shared" si="100"/>
        <v>0</v>
      </c>
      <c r="U219" s="16">
        <f t="shared" si="101"/>
        <v>0</v>
      </c>
      <c r="V219" s="16">
        <f t="shared" si="102"/>
        <v>0</v>
      </c>
      <c r="W219" s="16">
        <f t="shared" si="103"/>
        <v>0</v>
      </c>
      <c r="X219" s="16">
        <f t="shared" si="104"/>
        <v>0</v>
      </c>
      <c r="Y219" s="16">
        <f t="shared" si="105"/>
        <v>0</v>
      </c>
      <c r="Z219" s="17">
        <f t="shared" si="106"/>
        <v>0</v>
      </c>
      <c r="AA219" s="30">
        <f t="shared" si="107"/>
        <v>0</v>
      </c>
      <c r="AB219" s="31"/>
      <c r="AC219" s="19" t="s">
        <v>72</v>
      </c>
      <c r="AD219" s="20">
        <v>0</v>
      </c>
      <c r="AE219" s="19"/>
      <c r="AF219" s="19"/>
      <c r="AG219" s="19"/>
      <c r="AH219" s="20">
        <v>0</v>
      </c>
      <c r="AI219" s="19"/>
      <c r="AJ219" s="19"/>
      <c r="AK219" s="20">
        <v>3</v>
      </c>
      <c r="AL219" s="19"/>
    </row>
    <row r="220" spans="1:38" s="20" customFormat="1" ht="12.75">
      <c r="A220" s="21">
        <v>110</v>
      </c>
      <c r="B220" s="81" t="s">
        <v>224</v>
      </c>
      <c r="C220" s="23">
        <v>35916</v>
      </c>
      <c r="D220" s="11">
        <f t="shared" si="93"/>
        <v>35897.817625696494</v>
      </c>
      <c r="E220" s="11">
        <f t="shared" si="94"/>
        <v>35934.182374303506</v>
      </c>
      <c r="F220" s="24">
        <f t="shared" si="95"/>
        <v>36.36474860701128</v>
      </c>
      <c r="G220" s="25">
        <v>32874</v>
      </c>
      <c r="H220" s="25">
        <v>38717</v>
      </c>
      <c r="I220" s="26">
        <f t="shared" si="96"/>
        <v>8.284431851223273</v>
      </c>
      <c r="J220" s="26">
        <f t="shared" si="97"/>
        <v>7.624157878620532</v>
      </c>
      <c r="K220" s="14">
        <v>0</v>
      </c>
      <c r="L220" s="14">
        <v>0</v>
      </c>
      <c r="M220" s="14">
        <v>0</v>
      </c>
      <c r="N220" s="28">
        <v>67</v>
      </c>
      <c r="O220" s="28">
        <v>46</v>
      </c>
      <c r="P220" s="28">
        <v>1.347</v>
      </c>
      <c r="Q220" s="28" t="s">
        <v>199</v>
      </c>
      <c r="R220" s="16">
        <f t="shared" si="98"/>
        <v>0</v>
      </c>
      <c r="S220" s="16">
        <f t="shared" si="99"/>
        <v>0</v>
      </c>
      <c r="T220" s="16">
        <f t="shared" si="100"/>
        <v>0</v>
      </c>
      <c r="U220" s="16">
        <f t="shared" si="101"/>
        <v>0</v>
      </c>
      <c r="V220" s="16">
        <f t="shared" si="102"/>
        <v>0</v>
      </c>
      <c r="W220" s="16">
        <f t="shared" si="103"/>
        <v>0</v>
      </c>
      <c r="X220" s="16">
        <f t="shared" si="104"/>
        <v>0</v>
      </c>
      <c r="Y220" s="16">
        <f t="shared" si="105"/>
        <v>0</v>
      </c>
      <c r="Z220" s="17">
        <f t="shared" si="106"/>
        <v>0</v>
      </c>
      <c r="AA220" s="30">
        <f t="shared" si="107"/>
        <v>0</v>
      </c>
      <c r="AB220" s="31"/>
      <c r="AC220" s="19" t="s">
        <v>74</v>
      </c>
      <c r="AD220" s="20">
        <v>0</v>
      </c>
      <c r="AE220" s="19"/>
      <c r="AF220" s="19"/>
      <c r="AG220" s="19"/>
      <c r="AH220" s="20">
        <v>0</v>
      </c>
      <c r="AI220" s="19"/>
      <c r="AJ220" s="19"/>
      <c r="AK220" s="20">
        <v>0</v>
      </c>
      <c r="AL220" s="19"/>
    </row>
    <row r="221" spans="1:38" s="20" customFormat="1" ht="12.75">
      <c r="A221" s="21">
        <v>118</v>
      </c>
      <c r="B221" s="81" t="s">
        <v>225</v>
      </c>
      <c r="C221" s="23">
        <v>36220</v>
      </c>
      <c r="D221" s="11">
        <f t="shared" si="93"/>
        <v>36192.74584778913</v>
      </c>
      <c r="E221" s="11">
        <f t="shared" si="94"/>
        <v>36247.25415221087</v>
      </c>
      <c r="F221" s="24">
        <f t="shared" si="95"/>
        <v>54.50830442174629</v>
      </c>
      <c r="G221" s="25">
        <v>32874</v>
      </c>
      <c r="H221" s="25">
        <v>38717</v>
      </c>
      <c r="I221" s="26">
        <f t="shared" si="96"/>
        <v>9.092454377504458</v>
      </c>
      <c r="J221" s="26">
        <f t="shared" si="97"/>
        <v>6.766426980244183</v>
      </c>
      <c r="K221" s="14">
        <v>0</v>
      </c>
      <c r="L221" s="14">
        <v>0</v>
      </c>
      <c r="M221" s="14">
        <v>0</v>
      </c>
      <c r="N221" s="28">
        <v>73</v>
      </c>
      <c r="O221" s="28">
        <v>84</v>
      </c>
      <c r="P221" s="28">
        <v>3.055</v>
      </c>
      <c r="Q221" s="28" t="s">
        <v>199</v>
      </c>
      <c r="R221" s="16">
        <f t="shared" si="98"/>
        <v>0</v>
      </c>
      <c r="S221" s="16">
        <f t="shared" si="99"/>
        <v>0</v>
      </c>
      <c r="T221" s="16">
        <f t="shared" si="100"/>
        <v>0</v>
      </c>
      <c r="U221" s="16">
        <f t="shared" si="101"/>
        <v>0</v>
      </c>
      <c r="V221" s="16">
        <f t="shared" si="102"/>
        <v>0</v>
      </c>
      <c r="W221" s="16">
        <f t="shared" si="103"/>
        <v>0</v>
      </c>
      <c r="X221" s="16">
        <f t="shared" si="104"/>
        <v>0</v>
      </c>
      <c r="Y221" s="16">
        <f t="shared" si="105"/>
        <v>0</v>
      </c>
      <c r="Z221" s="17">
        <f t="shared" si="106"/>
        <v>0</v>
      </c>
      <c r="AA221" s="30">
        <f t="shared" si="107"/>
        <v>0</v>
      </c>
      <c r="AB221" s="31"/>
      <c r="AC221" s="19" t="s">
        <v>76</v>
      </c>
      <c r="AD221" s="20">
        <v>0</v>
      </c>
      <c r="AE221" s="19"/>
      <c r="AF221" s="19"/>
      <c r="AG221" s="19"/>
      <c r="AH221" s="20">
        <v>0</v>
      </c>
      <c r="AI221" s="19"/>
      <c r="AJ221" s="19"/>
      <c r="AK221" s="20">
        <v>0</v>
      </c>
      <c r="AL221" s="19"/>
    </row>
    <row r="222" spans="1:38" s="20" customFormat="1" ht="12.75">
      <c r="A222" s="21">
        <v>179</v>
      </c>
      <c r="B222" s="81" t="s">
        <v>384</v>
      </c>
      <c r="C222" s="23">
        <v>34757</v>
      </c>
      <c r="D222" s="11">
        <f t="shared" si="93"/>
        <v>34734.67182041873</v>
      </c>
      <c r="E222" s="11">
        <f t="shared" si="94"/>
        <v>34779.32817958127</v>
      </c>
      <c r="F222" s="24">
        <f t="shared" si="95"/>
        <v>44.656359162545414</v>
      </c>
      <c r="G222" s="25">
        <v>32874</v>
      </c>
      <c r="H222" s="25">
        <v>38717</v>
      </c>
      <c r="I222" s="26">
        <f t="shared" si="96"/>
        <v>5.097731014845828</v>
      </c>
      <c r="J222" s="26">
        <f t="shared" si="97"/>
        <v>10.788141973749937</v>
      </c>
      <c r="K222" s="14">
        <v>0</v>
      </c>
      <c r="L222" s="14">
        <v>0</v>
      </c>
      <c r="M222" s="14">
        <v>0</v>
      </c>
      <c r="N222" s="28">
        <v>28</v>
      </c>
      <c r="O222" s="28">
        <v>28</v>
      </c>
      <c r="P222" s="28">
        <v>2.04</v>
      </c>
      <c r="Q222" s="28" t="s">
        <v>199</v>
      </c>
      <c r="R222" s="16">
        <f t="shared" si="98"/>
        <v>0</v>
      </c>
      <c r="S222" s="16">
        <f t="shared" si="99"/>
        <v>0</v>
      </c>
      <c r="T222" s="16">
        <f t="shared" si="100"/>
        <v>0</v>
      </c>
      <c r="U222" s="16">
        <f t="shared" si="101"/>
        <v>0</v>
      </c>
      <c r="V222" s="16">
        <f t="shared" si="102"/>
        <v>0</v>
      </c>
      <c r="W222" s="16">
        <f t="shared" si="103"/>
        <v>0</v>
      </c>
      <c r="X222" s="16">
        <f t="shared" si="104"/>
        <v>0</v>
      </c>
      <c r="Y222" s="16">
        <f t="shared" si="105"/>
        <v>0</v>
      </c>
      <c r="Z222" s="17">
        <f t="shared" si="106"/>
        <v>0</v>
      </c>
      <c r="AA222" s="30">
        <f t="shared" si="107"/>
        <v>0</v>
      </c>
      <c r="AB222" s="31"/>
      <c r="AC222" s="19" t="s">
        <v>78</v>
      </c>
      <c r="AD222" s="20">
        <v>1</v>
      </c>
      <c r="AE222" s="19"/>
      <c r="AF222" s="19"/>
      <c r="AG222" s="19"/>
      <c r="AH222" s="20">
        <v>0</v>
      </c>
      <c r="AI222" s="19"/>
      <c r="AJ222" s="19"/>
      <c r="AK222" s="20">
        <v>1</v>
      </c>
      <c r="AL222" s="19"/>
    </row>
    <row r="223" spans="1:38" s="20" customFormat="1" ht="12.75">
      <c r="A223" s="21">
        <v>227</v>
      </c>
      <c r="B223" s="81" t="s">
        <v>385</v>
      </c>
      <c r="C223" s="23">
        <v>36563</v>
      </c>
      <c r="D223" s="11">
        <f t="shared" si="93"/>
        <v>36546.428850032935</v>
      </c>
      <c r="E223" s="11">
        <f t="shared" si="94"/>
        <v>36579.571149967065</v>
      </c>
      <c r="F223" s="24">
        <f t="shared" si="95"/>
        <v>33.14229993413028</v>
      </c>
      <c r="G223" s="25">
        <v>32874</v>
      </c>
      <c r="H223" s="25">
        <v>38717</v>
      </c>
      <c r="I223" s="26">
        <f t="shared" si="96"/>
        <v>10.061448904199821</v>
      </c>
      <c r="J223" s="26">
        <f t="shared" si="97"/>
        <v>5.855969452145027</v>
      </c>
      <c r="K223" s="14">
        <v>0</v>
      </c>
      <c r="L223" s="14">
        <v>0</v>
      </c>
      <c r="M223" s="14">
        <v>0</v>
      </c>
      <c r="N223" s="28">
        <v>123</v>
      </c>
      <c r="O223" s="28">
        <v>123</v>
      </c>
      <c r="P223" s="28">
        <v>1.117</v>
      </c>
      <c r="Q223" s="28" t="s">
        <v>199</v>
      </c>
      <c r="R223" s="16">
        <f t="shared" si="98"/>
        <v>0</v>
      </c>
      <c r="S223" s="16">
        <f t="shared" si="99"/>
        <v>0</v>
      </c>
      <c r="T223" s="16">
        <f t="shared" si="100"/>
        <v>0</v>
      </c>
      <c r="U223" s="16">
        <f t="shared" si="101"/>
        <v>0</v>
      </c>
      <c r="V223" s="16">
        <f t="shared" si="102"/>
        <v>0</v>
      </c>
      <c r="W223" s="16">
        <f t="shared" si="103"/>
        <v>0</v>
      </c>
      <c r="X223" s="16">
        <f t="shared" si="104"/>
        <v>0</v>
      </c>
      <c r="Y223" s="16">
        <f t="shared" si="105"/>
        <v>0</v>
      </c>
      <c r="Z223" s="17">
        <f t="shared" si="106"/>
        <v>0</v>
      </c>
      <c r="AA223" s="30">
        <f t="shared" si="107"/>
        <v>0</v>
      </c>
      <c r="AB223" s="31"/>
      <c r="AC223" s="19" t="s">
        <v>80</v>
      </c>
      <c r="AD223" s="20">
        <v>1</v>
      </c>
      <c r="AE223" s="19"/>
      <c r="AF223" s="19"/>
      <c r="AG223" s="19"/>
      <c r="AH223" s="20">
        <v>0</v>
      </c>
      <c r="AI223" s="19"/>
      <c r="AJ223" s="19"/>
      <c r="AK223" s="20">
        <v>0</v>
      </c>
      <c r="AL223" s="19"/>
    </row>
    <row r="224" spans="1:38" s="20" customFormat="1" ht="12.75">
      <c r="A224" s="21">
        <v>235</v>
      </c>
      <c r="B224" s="81" t="s">
        <v>66</v>
      </c>
      <c r="C224" s="23">
        <v>35384</v>
      </c>
      <c r="D224" s="11">
        <f t="shared" si="93"/>
        <v>35363.83595121254</v>
      </c>
      <c r="E224" s="11">
        <f t="shared" si="94"/>
        <v>35404.16404878746</v>
      </c>
      <c r="F224" s="24">
        <f t="shared" si="95"/>
        <v>40.32809757492214</v>
      </c>
      <c r="G224" s="25">
        <v>32874</v>
      </c>
      <c r="H224" s="25">
        <v>38717</v>
      </c>
      <c r="I224" s="26">
        <f t="shared" si="96"/>
        <v>6.821468359486408</v>
      </c>
      <c r="J224" s="26">
        <f t="shared" si="97"/>
        <v>9.076262880034353</v>
      </c>
      <c r="K224" s="14">
        <v>0</v>
      </c>
      <c r="L224" s="14">
        <v>0</v>
      </c>
      <c r="M224" s="14">
        <v>3</v>
      </c>
      <c r="N224" s="28">
        <v>107</v>
      </c>
      <c r="O224" s="28">
        <v>107</v>
      </c>
      <c r="P224" s="28">
        <v>1.66</v>
      </c>
      <c r="Q224" s="28" t="s">
        <v>199</v>
      </c>
      <c r="R224" s="16">
        <f t="shared" si="98"/>
        <v>0</v>
      </c>
      <c r="S224" s="16">
        <f t="shared" si="99"/>
        <v>0</v>
      </c>
      <c r="T224" s="16">
        <f t="shared" si="100"/>
        <v>0.3305325153813356</v>
      </c>
      <c r="U224" s="16">
        <f t="shared" si="101"/>
        <v>0</v>
      </c>
      <c r="V224" s="16">
        <f t="shared" si="102"/>
        <v>0</v>
      </c>
      <c r="W224" s="16">
        <f t="shared" si="103"/>
        <v>0.1991159731212865</v>
      </c>
      <c r="X224" s="16">
        <f t="shared" si="104"/>
        <v>0</v>
      </c>
      <c r="Y224" s="16">
        <f t="shared" si="105"/>
        <v>0</v>
      </c>
      <c r="Z224" s="17">
        <f t="shared" si="106"/>
        <v>5.098347794681513</v>
      </c>
      <c r="AA224" s="30">
        <f t="shared" si="107"/>
        <v>5.098347794681513</v>
      </c>
      <c r="AB224" s="31"/>
      <c r="AC224" s="19" t="s">
        <v>226</v>
      </c>
      <c r="AD224" s="20">
        <v>0</v>
      </c>
      <c r="AE224" s="19"/>
      <c r="AF224" s="19"/>
      <c r="AG224" s="19"/>
      <c r="AH224" s="20">
        <v>0</v>
      </c>
      <c r="AI224" s="19"/>
      <c r="AJ224" s="19"/>
      <c r="AK224" s="20">
        <v>1</v>
      </c>
      <c r="AL224" s="19"/>
    </row>
    <row r="225" spans="1:38" s="20" customFormat="1" ht="12.75">
      <c r="A225" s="21">
        <v>240</v>
      </c>
      <c r="B225" s="81" t="s">
        <v>71</v>
      </c>
      <c r="C225" s="23">
        <v>35105</v>
      </c>
      <c r="D225" s="11">
        <f t="shared" si="93"/>
        <v>35086.42087566649</v>
      </c>
      <c r="E225" s="11">
        <f t="shared" si="94"/>
        <v>35123.57912433351</v>
      </c>
      <c r="F225" s="24">
        <f t="shared" si="95"/>
        <v>37.158248667023145</v>
      </c>
      <c r="G225" s="25">
        <v>32874</v>
      </c>
      <c r="H225" s="25">
        <v>38717</v>
      </c>
      <c r="I225" s="26">
        <f t="shared" si="96"/>
        <v>6.061427056620516</v>
      </c>
      <c r="J225" s="26">
        <f t="shared" si="97"/>
        <v>9.844988700456133</v>
      </c>
      <c r="K225" s="14">
        <v>1</v>
      </c>
      <c r="L225" s="14">
        <v>0</v>
      </c>
      <c r="M225" s="14">
        <v>0</v>
      </c>
      <c r="N225" s="28">
        <v>128</v>
      </c>
      <c r="O225" s="28">
        <v>128</v>
      </c>
      <c r="P225" s="28">
        <v>1.407</v>
      </c>
      <c r="Q225" s="28" t="s">
        <v>199</v>
      </c>
      <c r="R225" s="16">
        <f t="shared" si="98"/>
        <v>0.16497765141094337</v>
      </c>
      <c r="S225" s="16">
        <f t="shared" si="99"/>
        <v>0</v>
      </c>
      <c r="T225" s="16">
        <f t="shared" si="100"/>
        <v>0</v>
      </c>
      <c r="U225" s="16">
        <f t="shared" si="101"/>
        <v>0.11725490505397539</v>
      </c>
      <c r="V225" s="16">
        <f t="shared" si="102"/>
        <v>0</v>
      </c>
      <c r="W225" s="16">
        <f t="shared" si="103"/>
        <v>0</v>
      </c>
      <c r="X225" s="16">
        <f t="shared" si="104"/>
        <v>2.5097368376278975</v>
      </c>
      <c r="Y225" s="16">
        <f t="shared" si="105"/>
        <v>0</v>
      </c>
      <c r="Z225" s="17">
        <f t="shared" si="106"/>
        <v>0</v>
      </c>
      <c r="AA225" s="30">
        <f t="shared" si="107"/>
        <v>-2.5097368376278975</v>
      </c>
      <c r="AB225" s="31"/>
      <c r="AC225" s="19" t="s">
        <v>227</v>
      </c>
      <c r="AD225" s="20">
        <v>0</v>
      </c>
      <c r="AE225" s="19"/>
      <c r="AF225" s="19"/>
      <c r="AG225" s="19"/>
      <c r="AH225" s="20">
        <v>0</v>
      </c>
      <c r="AI225" s="19"/>
      <c r="AJ225" s="19"/>
      <c r="AK225" s="20">
        <v>1</v>
      </c>
      <c r="AL225" s="19"/>
    </row>
    <row r="226" spans="1:38" s="20" customFormat="1" ht="12.75">
      <c r="A226" s="21">
        <v>248</v>
      </c>
      <c r="B226" s="81" t="s">
        <v>386</v>
      </c>
      <c r="C226" s="23">
        <v>35538</v>
      </c>
      <c r="D226" s="11">
        <f t="shared" si="93"/>
        <v>35519.66449447668</v>
      </c>
      <c r="E226" s="11">
        <f t="shared" si="94"/>
        <v>35556.33550552332</v>
      </c>
      <c r="F226" s="24">
        <f t="shared" si="95"/>
        <v>36.67101104663743</v>
      </c>
      <c r="G226" s="25">
        <v>32874</v>
      </c>
      <c r="H226" s="25">
        <v>38717</v>
      </c>
      <c r="I226" s="26">
        <f t="shared" si="96"/>
        <v>7.248395875278579</v>
      </c>
      <c r="J226" s="26">
        <f t="shared" si="97"/>
        <v>8.659354779388169</v>
      </c>
      <c r="K226" s="14">
        <v>1</v>
      </c>
      <c r="L226" s="14">
        <v>0</v>
      </c>
      <c r="M226" s="14">
        <v>0</v>
      </c>
      <c r="N226" s="28">
        <v>69</v>
      </c>
      <c r="O226" s="28">
        <v>69</v>
      </c>
      <c r="P226" s="28">
        <v>1.37</v>
      </c>
      <c r="Q226" s="28" t="s">
        <v>199</v>
      </c>
      <c r="R226" s="16">
        <f t="shared" si="98"/>
        <v>0.13796155966185647</v>
      </c>
      <c r="S226" s="16">
        <f t="shared" si="99"/>
        <v>0</v>
      </c>
      <c r="T226" s="16">
        <f t="shared" si="100"/>
        <v>0</v>
      </c>
      <c r="U226" s="16">
        <f t="shared" si="101"/>
        <v>0.10070186836631859</v>
      </c>
      <c r="V226" s="16">
        <f t="shared" si="102"/>
        <v>0</v>
      </c>
      <c r="W226" s="16">
        <f t="shared" si="103"/>
        <v>0</v>
      </c>
      <c r="X226" s="16">
        <f t="shared" si="104"/>
        <v>3.9984859387063163</v>
      </c>
      <c r="Y226" s="16">
        <f t="shared" si="105"/>
        <v>0</v>
      </c>
      <c r="Z226" s="17">
        <f t="shared" si="106"/>
        <v>0</v>
      </c>
      <c r="AA226" s="30">
        <f t="shared" si="107"/>
        <v>-3.9984859387063163</v>
      </c>
      <c r="AB226" s="31"/>
      <c r="AC226" s="19" t="s">
        <v>82</v>
      </c>
      <c r="AD226" s="20">
        <v>0</v>
      </c>
      <c r="AE226" s="19"/>
      <c r="AF226" s="19"/>
      <c r="AG226" s="19"/>
      <c r="AH226" s="20">
        <v>0</v>
      </c>
      <c r="AI226" s="19"/>
      <c r="AJ226" s="19"/>
      <c r="AK226" s="20">
        <v>0</v>
      </c>
      <c r="AL226" s="19"/>
    </row>
    <row r="227" spans="1:38" s="20" customFormat="1" ht="12.75">
      <c r="A227" s="8">
        <v>251</v>
      </c>
      <c r="B227" s="80" t="s">
        <v>387</v>
      </c>
      <c r="C227" s="23">
        <v>36154</v>
      </c>
      <c r="D227" s="11">
        <f aca="true" t="shared" si="108" ref="D227:D258">C227-(SQRT(P227*1000)-P227*1000/4000)*0.5</f>
        <v>36138.25924334738</v>
      </c>
      <c r="E227" s="11">
        <f aca="true" t="shared" si="109" ref="E227:E259">C227+(SQRT(P227*1000)-P227*1000/4000)*0.5</f>
        <v>36169.74075665262</v>
      </c>
      <c r="F227" s="24">
        <f aca="true" t="shared" si="110" ref="F227:F258">E227-D227</f>
        <v>31.481513305247063</v>
      </c>
      <c r="G227" s="25">
        <v>32874</v>
      </c>
      <c r="H227" s="25">
        <v>38717</v>
      </c>
      <c r="I227" s="26">
        <f aca="true" t="shared" si="111" ref="I227:I259">((D227-G227)/365)</f>
        <v>8.943176009170895</v>
      </c>
      <c r="J227" s="26">
        <f aca="true" t="shared" si="112" ref="J227:J259">((H227-E227)/365)</f>
        <v>6.978792447527058</v>
      </c>
      <c r="K227" s="14">
        <v>0</v>
      </c>
      <c r="L227" s="14">
        <v>0</v>
      </c>
      <c r="M227" s="14">
        <v>0</v>
      </c>
      <c r="N227" s="28">
        <v>67</v>
      </c>
      <c r="O227" s="28">
        <v>67</v>
      </c>
      <c r="P227" s="28">
        <v>1.0070000000000001</v>
      </c>
      <c r="Q227" s="28" t="s">
        <v>199</v>
      </c>
      <c r="R227" s="16">
        <f aca="true" t="shared" si="113" ref="R227:R259">K227/I227</f>
        <v>0</v>
      </c>
      <c r="S227" s="16">
        <f aca="true" t="shared" si="114" ref="S227:S259">L227/(F227/365)</f>
        <v>0</v>
      </c>
      <c r="T227" s="16">
        <f aca="true" t="shared" si="115" ref="T227:T259">M227/J227</f>
        <v>0</v>
      </c>
      <c r="U227" s="16">
        <f aca="true" t="shared" si="116" ref="U227:U259">R227/P227</f>
        <v>0</v>
      </c>
      <c r="V227" s="16">
        <f aca="true" t="shared" si="117" ref="V227:V259">S227/P227</f>
        <v>0</v>
      </c>
      <c r="W227" s="16">
        <f aca="true" t="shared" si="118" ref="W227:W259">T227/P227</f>
        <v>0</v>
      </c>
      <c r="X227" s="16">
        <f aca="true" t="shared" si="119" ref="X227:X259">(R227*1000000)/(O227*365*P227)</f>
        <v>0</v>
      </c>
      <c r="Y227" s="16">
        <f aca="true" t="shared" si="120" ref="Y227:Y259">(S227*1000000)/(O227*365*P227)</f>
        <v>0</v>
      </c>
      <c r="Z227" s="17">
        <f aca="true" t="shared" si="121" ref="Z227:Z259">(T227*1000000)/(N227*365*P227)</f>
        <v>0</v>
      </c>
      <c r="AA227" s="30">
        <f aca="true" t="shared" si="122" ref="AA227:AA258">Z227-X227</f>
        <v>0</v>
      </c>
      <c r="AB227" s="31"/>
      <c r="AC227" s="19" t="s">
        <v>84</v>
      </c>
      <c r="AD227" s="20">
        <v>0</v>
      </c>
      <c r="AE227" s="19"/>
      <c r="AF227" s="19"/>
      <c r="AG227" s="19"/>
      <c r="AH227" s="20">
        <v>0</v>
      </c>
      <c r="AI227" s="19"/>
      <c r="AJ227" s="19"/>
      <c r="AK227" s="20">
        <v>0</v>
      </c>
      <c r="AL227" s="19"/>
    </row>
    <row r="228" spans="1:37" s="20" customFormat="1" ht="12.75">
      <c r="A228" s="21">
        <v>255</v>
      </c>
      <c r="B228" s="81" t="s">
        <v>75</v>
      </c>
      <c r="C228" s="23">
        <v>36291</v>
      </c>
      <c r="D228" s="11">
        <f t="shared" si="108"/>
        <v>36269.55551661132</v>
      </c>
      <c r="E228" s="11">
        <f t="shared" si="109"/>
        <v>36312.44448338868</v>
      </c>
      <c r="F228" s="24">
        <f t="shared" si="110"/>
        <v>42.88896677736193</v>
      </c>
      <c r="G228" s="25">
        <v>32874</v>
      </c>
      <c r="H228" s="25">
        <v>38717</v>
      </c>
      <c r="I228" s="26">
        <f t="shared" si="111"/>
        <v>9.302891826332381</v>
      </c>
      <c r="J228" s="26">
        <f t="shared" si="112"/>
        <v>6.587823333181696</v>
      </c>
      <c r="K228" s="14">
        <v>1</v>
      </c>
      <c r="L228" s="14">
        <v>0</v>
      </c>
      <c r="M228" s="14">
        <v>0</v>
      </c>
      <c r="N228" s="28">
        <v>169</v>
      </c>
      <c r="O228" s="28">
        <v>169</v>
      </c>
      <c r="P228" s="28">
        <v>1.88</v>
      </c>
      <c r="Q228" s="28" t="s">
        <v>199</v>
      </c>
      <c r="R228" s="16">
        <f t="shared" si="113"/>
        <v>0.10749345673024396</v>
      </c>
      <c r="S228" s="16">
        <f t="shared" si="114"/>
        <v>0</v>
      </c>
      <c r="T228" s="16">
        <f t="shared" si="115"/>
        <v>0</v>
      </c>
      <c r="U228" s="16">
        <f t="shared" si="116"/>
        <v>0.0571773706011936</v>
      </c>
      <c r="V228" s="16">
        <f t="shared" si="117"/>
        <v>0</v>
      </c>
      <c r="W228" s="16">
        <f t="shared" si="118"/>
        <v>0</v>
      </c>
      <c r="X228" s="16">
        <f t="shared" si="119"/>
        <v>0.9269250320368583</v>
      </c>
      <c r="Y228" s="16">
        <f t="shared" si="120"/>
        <v>0</v>
      </c>
      <c r="Z228" s="17">
        <f t="shared" si="121"/>
        <v>0</v>
      </c>
      <c r="AA228" s="30">
        <f t="shared" si="122"/>
        <v>-0.9269250320368583</v>
      </c>
      <c r="AB228" s="31"/>
      <c r="AC228" s="19" t="s">
        <v>86</v>
      </c>
      <c r="AD228" s="20">
        <v>0</v>
      </c>
      <c r="AE228" s="19"/>
      <c r="AF228" s="19"/>
      <c r="AG228" s="19"/>
      <c r="AH228" s="20">
        <v>0</v>
      </c>
      <c r="AI228" s="19"/>
      <c r="AJ228" s="19"/>
      <c r="AK228" s="20">
        <v>0</v>
      </c>
    </row>
    <row r="229" spans="1:37" s="20" customFormat="1" ht="12.75">
      <c r="A229" s="21">
        <v>272</v>
      </c>
      <c r="B229" s="81" t="s">
        <v>388</v>
      </c>
      <c r="C229" s="23">
        <v>34453</v>
      </c>
      <c r="D229" s="11">
        <f t="shared" si="108"/>
        <v>34438.40268383015</v>
      </c>
      <c r="E229" s="11">
        <f t="shared" si="109"/>
        <v>34467.59731616985</v>
      </c>
      <c r="F229" s="24">
        <f t="shared" si="110"/>
        <v>29.194632339698728</v>
      </c>
      <c r="G229" s="25">
        <v>32874</v>
      </c>
      <c r="H229" s="25">
        <v>38717</v>
      </c>
      <c r="I229" s="26">
        <f t="shared" si="111"/>
        <v>4.28603475021959</v>
      </c>
      <c r="J229" s="26">
        <f t="shared" si="112"/>
        <v>11.642199133781235</v>
      </c>
      <c r="K229" s="14">
        <v>0</v>
      </c>
      <c r="L229" s="14">
        <v>0</v>
      </c>
      <c r="M229" s="14">
        <v>0</v>
      </c>
      <c r="N229" s="28">
        <v>119</v>
      </c>
      <c r="O229" s="28">
        <v>119</v>
      </c>
      <c r="P229" s="28">
        <v>0.865</v>
      </c>
      <c r="Q229" s="28" t="s">
        <v>199</v>
      </c>
      <c r="R229" s="16">
        <f t="shared" si="113"/>
        <v>0</v>
      </c>
      <c r="S229" s="16">
        <f t="shared" si="114"/>
        <v>0</v>
      </c>
      <c r="T229" s="16">
        <f t="shared" si="115"/>
        <v>0</v>
      </c>
      <c r="U229" s="16">
        <f t="shared" si="116"/>
        <v>0</v>
      </c>
      <c r="V229" s="16">
        <f t="shared" si="117"/>
        <v>0</v>
      </c>
      <c r="W229" s="16">
        <f t="shared" si="118"/>
        <v>0</v>
      </c>
      <c r="X229" s="16">
        <f t="shared" si="119"/>
        <v>0</v>
      </c>
      <c r="Y229" s="16">
        <f t="shared" si="120"/>
        <v>0</v>
      </c>
      <c r="Z229" s="17">
        <f t="shared" si="121"/>
        <v>0</v>
      </c>
      <c r="AA229" s="30">
        <f t="shared" si="122"/>
        <v>0</v>
      </c>
      <c r="AB229" s="31"/>
      <c r="AC229" s="19" t="s">
        <v>88</v>
      </c>
      <c r="AD229" s="20">
        <v>51</v>
      </c>
      <c r="AH229" s="20">
        <v>51</v>
      </c>
      <c r="AK229" s="20">
        <v>51</v>
      </c>
    </row>
    <row r="230" spans="1:28" s="20" customFormat="1" ht="12.75">
      <c r="A230" s="21">
        <v>274</v>
      </c>
      <c r="B230" s="81" t="s">
        <v>389</v>
      </c>
      <c r="C230" s="23">
        <v>36879</v>
      </c>
      <c r="D230" s="11">
        <f t="shared" si="108"/>
        <v>36866.450419059685</v>
      </c>
      <c r="E230" s="11">
        <f t="shared" si="109"/>
        <v>36891.549580940315</v>
      </c>
      <c r="F230" s="24">
        <f t="shared" si="110"/>
        <v>25.099161880629254</v>
      </c>
      <c r="G230" s="25">
        <v>32874</v>
      </c>
      <c r="H230" s="25">
        <v>38717</v>
      </c>
      <c r="I230" s="26">
        <f t="shared" si="111"/>
        <v>10.938220326190919</v>
      </c>
      <c r="J230" s="26">
        <f t="shared" si="112"/>
        <v>5.001234024821056</v>
      </c>
      <c r="K230" s="14">
        <v>0</v>
      </c>
      <c r="L230" s="14">
        <v>0</v>
      </c>
      <c r="M230" s="14">
        <v>0</v>
      </c>
      <c r="N230" s="28">
        <v>26</v>
      </c>
      <c r="O230" s="28">
        <v>26</v>
      </c>
      <c r="P230" s="28">
        <v>0.638</v>
      </c>
      <c r="Q230" s="28" t="s">
        <v>199</v>
      </c>
      <c r="R230" s="16">
        <f t="shared" si="113"/>
        <v>0</v>
      </c>
      <c r="S230" s="16">
        <f t="shared" si="114"/>
        <v>0</v>
      </c>
      <c r="T230" s="16">
        <f t="shared" si="115"/>
        <v>0</v>
      </c>
      <c r="U230" s="16">
        <f t="shared" si="116"/>
        <v>0</v>
      </c>
      <c r="V230" s="16">
        <f t="shared" si="117"/>
        <v>0</v>
      </c>
      <c r="W230" s="16">
        <f t="shared" si="118"/>
        <v>0</v>
      </c>
      <c r="X230" s="16">
        <f t="shared" si="119"/>
        <v>0</v>
      </c>
      <c r="Y230" s="16">
        <f t="shared" si="120"/>
        <v>0</v>
      </c>
      <c r="Z230" s="17">
        <f t="shared" si="121"/>
        <v>0</v>
      </c>
      <c r="AA230" s="30">
        <f t="shared" si="122"/>
        <v>0</v>
      </c>
      <c r="AB230" s="31"/>
    </row>
    <row r="231" spans="1:28" s="20" customFormat="1" ht="12.75">
      <c r="A231" s="21">
        <v>276</v>
      </c>
      <c r="B231" s="81" t="s">
        <v>390</v>
      </c>
      <c r="C231" s="23">
        <v>35950</v>
      </c>
      <c r="D231" s="11">
        <f t="shared" si="108"/>
        <v>35937.67727823236</v>
      </c>
      <c r="E231" s="11">
        <f t="shared" si="109"/>
        <v>35962.32272176764</v>
      </c>
      <c r="F231" s="24">
        <f t="shared" si="110"/>
        <v>24.6454435352789</v>
      </c>
      <c r="G231" s="25">
        <v>32874</v>
      </c>
      <c r="H231" s="25">
        <v>38717</v>
      </c>
      <c r="I231" s="26">
        <f t="shared" si="111"/>
        <v>8.393636378718796</v>
      </c>
      <c r="J231" s="26">
        <f t="shared" si="112"/>
        <v>7.547061036253043</v>
      </c>
      <c r="K231" s="14">
        <v>0</v>
      </c>
      <c r="L231" s="14">
        <v>0</v>
      </c>
      <c r="M231" s="14">
        <v>0</v>
      </c>
      <c r="N231" s="28">
        <v>84</v>
      </c>
      <c r="O231" s="28">
        <v>84</v>
      </c>
      <c r="P231" s="28">
        <v>0.615</v>
      </c>
      <c r="Q231" s="28" t="s">
        <v>199</v>
      </c>
      <c r="R231" s="16">
        <f t="shared" si="113"/>
        <v>0</v>
      </c>
      <c r="S231" s="16">
        <f t="shared" si="114"/>
        <v>0</v>
      </c>
      <c r="T231" s="16">
        <f t="shared" si="115"/>
        <v>0</v>
      </c>
      <c r="U231" s="16">
        <f t="shared" si="116"/>
        <v>0</v>
      </c>
      <c r="V231" s="16">
        <f t="shared" si="117"/>
        <v>0</v>
      </c>
      <c r="W231" s="16">
        <f t="shared" si="118"/>
        <v>0</v>
      </c>
      <c r="X231" s="16">
        <f t="shared" si="119"/>
        <v>0</v>
      </c>
      <c r="Y231" s="16">
        <f t="shared" si="120"/>
        <v>0</v>
      </c>
      <c r="Z231" s="17">
        <f t="shared" si="121"/>
        <v>0</v>
      </c>
      <c r="AA231" s="30">
        <f t="shared" si="122"/>
        <v>0</v>
      </c>
      <c r="AB231" s="31"/>
    </row>
    <row r="232" spans="1:28" s="20" customFormat="1" ht="12.75">
      <c r="A232" s="21">
        <v>278</v>
      </c>
      <c r="B232" s="81" t="s">
        <v>391</v>
      </c>
      <c r="C232" s="23">
        <v>37064</v>
      </c>
      <c r="D232" s="11">
        <f t="shared" si="108"/>
        <v>37049.93174768469</v>
      </c>
      <c r="E232" s="11">
        <f t="shared" si="109"/>
        <v>37078.06825231531</v>
      </c>
      <c r="F232" s="24">
        <f t="shared" si="110"/>
        <v>28.1365046306164</v>
      </c>
      <c r="G232" s="25">
        <v>32874</v>
      </c>
      <c r="H232" s="25">
        <v>38717</v>
      </c>
      <c r="I232" s="26">
        <f t="shared" si="111"/>
        <v>11.44090889776628</v>
      </c>
      <c r="J232" s="26">
        <f t="shared" si="112"/>
        <v>4.490223966259429</v>
      </c>
      <c r="K232" s="14">
        <v>0</v>
      </c>
      <c r="L232" s="14">
        <v>0</v>
      </c>
      <c r="M232" s="14">
        <v>0</v>
      </c>
      <c r="N232" s="28">
        <v>47</v>
      </c>
      <c r="O232" s="28">
        <v>47</v>
      </c>
      <c r="P232" s="28">
        <v>0.803</v>
      </c>
      <c r="Q232" s="28" t="s">
        <v>199</v>
      </c>
      <c r="R232" s="16">
        <f t="shared" si="113"/>
        <v>0</v>
      </c>
      <c r="S232" s="16">
        <f t="shared" si="114"/>
        <v>0</v>
      </c>
      <c r="T232" s="16">
        <f t="shared" si="115"/>
        <v>0</v>
      </c>
      <c r="U232" s="16">
        <f t="shared" si="116"/>
        <v>0</v>
      </c>
      <c r="V232" s="16">
        <f t="shared" si="117"/>
        <v>0</v>
      </c>
      <c r="W232" s="16">
        <f t="shared" si="118"/>
        <v>0</v>
      </c>
      <c r="X232" s="16">
        <f t="shared" si="119"/>
        <v>0</v>
      </c>
      <c r="Y232" s="16">
        <f t="shared" si="120"/>
        <v>0</v>
      </c>
      <c r="Z232" s="17">
        <f t="shared" si="121"/>
        <v>0</v>
      </c>
      <c r="AA232" s="30">
        <f t="shared" si="122"/>
        <v>0</v>
      </c>
      <c r="AB232" s="31"/>
    </row>
    <row r="233" spans="1:28" s="20" customFormat="1" ht="12.75">
      <c r="A233" s="21">
        <v>282</v>
      </c>
      <c r="B233" s="81" t="s">
        <v>392</v>
      </c>
      <c r="C233" s="23">
        <v>36251</v>
      </c>
      <c r="D233" s="11">
        <f t="shared" si="108"/>
        <v>36237.04528067745</v>
      </c>
      <c r="E233" s="11">
        <f t="shared" si="109"/>
        <v>36264.95471932255</v>
      </c>
      <c r="F233" s="24">
        <f t="shared" si="110"/>
        <v>27.909438645103364</v>
      </c>
      <c r="G233" s="25">
        <v>32874</v>
      </c>
      <c r="H233" s="25">
        <v>38717</v>
      </c>
      <c r="I233" s="26">
        <f t="shared" si="111"/>
        <v>9.21382268678753</v>
      </c>
      <c r="J233" s="26">
        <f t="shared" si="112"/>
        <v>6.717932275828626</v>
      </c>
      <c r="K233" s="14">
        <v>0</v>
      </c>
      <c r="L233" s="14">
        <v>0</v>
      </c>
      <c r="M233" s="14">
        <v>0</v>
      </c>
      <c r="N233" s="28">
        <v>160</v>
      </c>
      <c r="O233" s="28">
        <v>160</v>
      </c>
      <c r="P233" s="28">
        <v>0.79</v>
      </c>
      <c r="Q233" s="28" t="s">
        <v>199</v>
      </c>
      <c r="R233" s="16">
        <f t="shared" si="113"/>
        <v>0</v>
      </c>
      <c r="S233" s="16">
        <f t="shared" si="114"/>
        <v>0</v>
      </c>
      <c r="T233" s="16">
        <f t="shared" si="115"/>
        <v>0</v>
      </c>
      <c r="U233" s="16">
        <f t="shared" si="116"/>
        <v>0</v>
      </c>
      <c r="V233" s="16">
        <f t="shared" si="117"/>
        <v>0</v>
      </c>
      <c r="W233" s="16">
        <f t="shared" si="118"/>
        <v>0</v>
      </c>
      <c r="X233" s="16">
        <f t="shared" si="119"/>
        <v>0</v>
      </c>
      <c r="Y233" s="16">
        <f t="shared" si="120"/>
        <v>0</v>
      </c>
      <c r="Z233" s="17">
        <f t="shared" si="121"/>
        <v>0</v>
      </c>
      <c r="AA233" s="30">
        <f t="shared" si="122"/>
        <v>0</v>
      </c>
      <c r="AB233" s="31"/>
    </row>
    <row r="234" spans="1:28" s="20" customFormat="1" ht="12.75">
      <c r="A234" s="8">
        <v>283</v>
      </c>
      <c r="B234" s="80" t="s">
        <v>393</v>
      </c>
      <c r="C234" s="23">
        <v>35431</v>
      </c>
      <c r="D234" s="11">
        <f t="shared" si="108"/>
        <v>35413.82949192431</v>
      </c>
      <c r="E234" s="11">
        <f t="shared" si="109"/>
        <v>35448.17050807569</v>
      </c>
      <c r="F234" s="24">
        <f t="shared" si="110"/>
        <v>34.34101615137479</v>
      </c>
      <c r="G234" s="25">
        <v>32874</v>
      </c>
      <c r="H234" s="25">
        <v>38717</v>
      </c>
      <c r="I234" s="26">
        <f t="shared" si="111"/>
        <v>6.958436964176199</v>
      </c>
      <c r="J234" s="26">
        <f t="shared" si="112"/>
        <v>8.955697238148801</v>
      </c>
      <c r="K234" s="14">
        <v>0</v>
      </c>
      <c r="L234" s="14">
        <v>0</v>
      </c>
      <c r="M234" s="14">
        <v>0</v>
      </c>
      <c r="N234" s="28">
        <v>50</v>
      </c>
      <c r="O234" s="28">
        <v>50</v>
      </c>
      <c r="P234" s="28">
        <v>1.2</v>
      </c>
      <c r="Q234" s="28" t="s">
        <v>199</v>
      </c>
      <c r="R234" s="16">
        <f t="shared" si="113"/>
        <v>0</v>
      </c>
      <c r="S234" s="16">
        <f t="shared" si="114"/>
        <v>0</v>
      </c>
      <c r="T234" s="16">
        <f t="shared" si="115"/>
        <v>0</v>
      </c>
      <c r="U234" s="16">
        <f t="shared" si="116"/>
        <v>0</v>
      </c>
      <c r="V234" s="16">
        <f t="shared" si="117"/>
        <v>0</v>
      </c>
      <c r="W234" s="16">
        <f t="shared" si="118"/>
        <v>0</v>
      </c>
      <c r="X234" s="16">
        <f t="shared" si="119"/>
        <v>0</v>
      </c>
      <c r="Y234" s="16">
        <f t="shared" si="120"/>
        <v>0</v>
      </c>
      <c r="Z234" s="17">
        <f t="shared" si="121"/>
        <v>0</v>
      </c>
      <c r="AA234" s="30">
        <f t="shared" si="122"/>
        <v>0</v>
      </c>
      <c r="AB234" s="31"/>
    </row>
    <row r="235" spans="1:28" s="20" customFormat="1" ht="12.75">
      <c r="A235" s="21">
        <v>287</v>
      </c>
      <c r="B235" s="81" t="s">
        <v>394</v>
      </c>
      <c r="C235" s="23">
        <v>36717</v>
      </c>
      <c r="D235" s="11">
        <f t="shared" si="108"/>
        <v>36705.48049477374</v>
      </c>
      <c r="E235" s="11">
        <f t="shared" si="109"/>
        <v>36728.51950522626</v>
      </c>
      <c r="F235" s="24">
        <f t="shared" si="110"/>
        <v>23.03901045251405</v>
      </c>
      <c r="G235" s="25">
        <v>32874</v>
      </c>
      <c r="H235" s="25">
        <v>38717</v>
      </c>
      <c r="I235" s="26">
        <f t="shared" si="111"/>
        <v>10.497206834996556</v>
      </c>
      <c r="J235" s="26">
        <f t="shared" si="112"/>
        <v>5.447891766503405</v>
      </c>
      <c r="K235" s="14">
        <v>0</v>
      </c>
      <c r="L235" s="14">
        <v>0</v>
      </c>
      <c r="M235" s="14">
        <v>0</v>
      </c>
      <c r="N235" s="42">
        <v>46</v>
      </c>
      <c r="O235" s="42">
        <v>46</v>
      </c>
      <c r="P235" s="42">
        <v>0.537</v>
      </c>
      <c r="Q235" s="28" t="s">
        <v>199</v>
      </c>
      <c r="R235" s="16">
        <f t="shared" si="113"/>
        <v>0</v>
      </c>
      <c r="S235" s="16">
        <f t="shared" si="114"/>
        <v>0</v>
      </c>
      <c r="T235" s="16">
        <f t="shared" si="115"/>
        <v>0</v>
      </c>
      <c r="U235" s="16">
        <f t="shared" si="116"/>
        <v>0</v>
      </c>
      <c r="V235" s="16">
        <f t="shared" si="117"/>
        <v>0</v>
      </c>
      <c r="W235" s="16">
        <f t="shared" si="118"/>
        <v>0</v>
      </c>
      <c r="X235" s="16">
        <f t="shared" si="119"/>
        <v>0</v>
      </c>
      <c r="Y235" s="16">
        <f t="shared" si="120"/>
        <v>0</v>
      </c>
      <c r="Z235" s="17">
        <f t="shared" si="121"/>
        <v>0</v>
      </c>
      <c r="AA235" s="30">
        <f t="shared" si="122"/>
        <v>0</v>
      </c>
      <c r="AB235" s="31"/>
    </row>
    <row r="236" spans="1:28" s="20" customFormat="1" ht="12.75">
      <c r="A236" s="21">
        <v>294</v>
      </c>
      <c r="B236" s="81" t="s">
        <v>395</v>
      </c>
      <c r="C236" s="23">
        <v>36949</v>
      </c>
      <c r="D236" s="11">
        <f t="shared" si="108"/>
        <v>36932.65849294671</v>
      </c>
      <c r="E236" s="11">
        <f t="shared" si="109"/>
        <v>36965.34150705329</v>
      </c>
      <c r="F236" s="24">
        <f t="shared" si="110"/>
        <v>32.683014106572955</v>
      </c>
      <c r="G236" s="25">
        <v>32874</v>
      </c>
      <c r="H236" s="25">
        <v>38717</v>
      </c>
      <c r="I236" s="26">
        <f t="shared" si="111"/>
        <v>11.11961230944305</v>
      </c>
      <c r="J236" s="26">
        <f t="shared" si="112"/>
        <v>4.799064364237571</v>
      </c>
      <c r="K236" s="14">
        <v>0</v>
      </c>
      <c r="L236" s="14">
        <v>0</v>
      </c>
      <c r="M236" s="14">
        <v>0</v>
      </c>
      <c r="N236" s="28">
        <v>151</v>
      </c>
      <c r="O236" s="28">
        <v>151</v>
      </c>
      <c r="P236" s="28">
        <v>1.086</v>
      </c>
      <c r="Q236" s="28" t="s">
        <v>199</v>
      </c>
      <c r="R236" s="16">
        <f t="shared" si="113"/>
        <v>0</v>
      </c>
      <c r="S236" s="16">
        <f t="shared" si="114"/>
        <v>0</v>
      </c>
      <c r="T236" s="16">
        <f t="shared" si="115"/>
        <v>0</v>
      </c>
      <c r="U236" s="16">
        <f t="shared" si="116"/>
        <v>0</v>
      </c>
      <c r="V236" s="16">
        <f t="shared" si="117"/>
        <v>0</v>
      </c>
      <c r="W236" s="16">
        <f t="shared" si="118"/>
        <v>0</v>
      </c>
      <c r="X236" s="16">
        <f t="shared" si="119"/>
        <v>0</v>
      </c>
      <c r="Y236" s="16">
        <f t="shared" si="120"/>
        <v>0</v>
      </c>
      <c r="Z236" s="17">
        <f t="shared" si="121"/>
        <v>0</v>
      </c>
      <c r="AA236" s="30">
        <f t="shared" si="122"/>
        <v>0</v>
      </c>
      <c r="AB236" s="31"/>
    </row>
    <row r="237" spans="1:28" s="20" customFormat="1" ht="12.75">
      <c r="A237" s="21">
        <v>295</v>
      </c>
      <c r="B237" s="81" t="s">
        <v>396</v>
      </c>
      <c r="C237" s="23">
        <v>36673</v>
      </c>
      <c r="D237" s="11">
        <f t="shared" si="108"/>
        <v>36654.724258254304</v>
      </c>
      <c r="E237" s="11">
        <f t="shared" si="109"/>
        <v>36691.275741745696</v>
      </c>
      <c r="F237" s="24">
        <f t="shared" si="110"/>
        <v>36.55148349139199</v>
      </c>
      <c r="G237" s="25">
        <v>32874</v>
      </c>
      <c r="H237" s="25">
        <v>38717</v>
      </c>
      <c r="I237" s="26">
        <f t="shared" si="111"/>
        <v>10.358148652751519</v>
      </c>
      <c r="J237" s="26">
        <f t="shared" si="112"/>
        <v>5.549929474669326</v>
      </c>
      <c r="K237" s="14">
        <v>0</v>
      </c>
      <c r="L237" s="14">
        <v>0</v>
      </c>
      <c r="M237" s="14">
        <v>0</v>
      </c>
      <c r="N237" s="15">
        <v>46</v>
      </c>
      <c r="O237" s="15">
        <v>46</v>
      </c>
      <c r="P237" s="15">
        <v>1.361</v>
      </c>
      <c r="Q237" s="28" t="s">
        <v>199</v>
      </c>
      <c r="R237" s="16">
        <f t="shared" si="113"/>
        <v>0</v>
      </c>
      <c r="S237" s="16">
        <f t="shared" si="114"/>
        <v>0</v>
      </c>
      <c r="T237" s="16">
        <f t="shared" si="115"/>
        <v>0</v>
      </c>
      <c r="U237" s="16">
        <f t="shared" si="116"/>
        <v>0</v>
      </c>
      <c r="V237" s="16">
        <f t="shared" si="117"/>
        <v>0</v>
      </c>
      <c r="W237" s="16">
        <f t="shared" si="118"/>
        <v>0</v>
      </c>
      <c r="X237" s="16">
        <f t="shared" si="119"/>
        <v>0</v>
      </c>
      <c r="Y237" s="16">
        <f t="shared" si="120"/>
        <v>0</v>
      </c>
      <c r="Z237" s="17">
        <f t="shared" si="121"/>
        <v>0</v>
      </c>
      <c r="AA237" s="30">
        <f t="shared" si="122"/>
        <v>0</v>
      </c>
      <c r="AB237" s="31"/>
    </row>
    <row r="238" spans="1:28" s="20" customFormat="1" ht="12.75">
      <c r="A238" s="21">
        <v>300</v>
      </c>
      <c r="B238" s="81" t="s">
        <v>349</v>
      </c>
      <c r="C238" s="23">
        <v>35401</v>
      </c>
      <c r="D238" s="11">
        <f t="shared" si="108"/>
        <v>35386.673255310336</v>
      </c>
      <c r="E238" s="11">
        <f t="shared" si="109"/>
        <v>35415.326744689664</v>
      </c>
      <c r="F238" s="24">
        <f t="shared" si="110"/>
        <v>28.653489379328676</v>
      </c>
      <c r="G238" s="25">
        <v>32874</v>
      </c>
      <c r="H238" s="25">
        <v>38717</v>
      </c>
      <c r="I238" s="26">
        <f t="shared" si="111"/>
        <v>6.884036315918728</v>
      </c>
      <c r="J238" s="26">
        <f t="shared" si="112"/>
        <v>9.045680151535166</v>
      </c>
      <c r="K238" s="14">
        <v>0</v>
      </c>
      <c r="L238" s="14">
        <v>0</v>
      </c>
      <c r="M238" s="14">
        <v>1</v>
      </c>
      <c r="N238" s="15">
        <v>120</v>
      </c>
      <c r="O238" s="15">
        <v>120</v>
      </c>
      <c r="P238" s="15">
        <v>0.833</v>
      </c>
      <c r="Q238" s="28" t="s">
        <v>199</v>
      </c>
      <c r="R238" s="16">
        <f t="shared" si="113"/>
        <v>0</v>
      </c>
      <c r="S238" s="16">
        <f t="shared" si="114"/>
        <v>0</v>
      </c>
      <c r="T238" s="16">
        <f t="shared" si="115"/>
        <v>0.11055000654984329</v>
      </c>
      <c r="U238" s="16">
        <f t="shared" si="116"/>
        <v>0</v>
      </c>
      <c r="V238" s="16">
        <f t="shared" si="117"/>
        <v>0</v>
      </c>
      <c r="W238" s="16">
        <f t="shared" si="118"/>
        <v>0.13271309309705076</v>
      </c>
      <c r="X238" s="16">
        <f t="shared" si="119"/>
        <v>0</v>
      </c>
      <c r="Y238" s="16">
        <f t="shared" si="120"/>
        <v>0</v>
      </c>
      <c r="Z238" s="17">
        <f t="shared" si="121"/>
        <v>3.0299792944532133</v>
      </c>
      <c r="AA238" s="30">
        <f t="shared" si="122"/>
        <v>3.0299792944532133</v>
      </c>
      <c r="AB238" s="31"/>
    </row>
    <row r="239" spans="1:28" s="20" customFormat="1" ht="12.75">
      <c r="A239" s="21">
        <v>308</v>
      </c>
      <c r="B239" s="81" t="s">
        <v>397</v>
      </c>
      <c r="C239" s="23">
        <v>35443</v>
      </c>
      <c r="D239" s="11">
        <f t="shared" si="108"/>
        <v>35430.093993943236</v>
      </c>
      <c r="E239" s="11">
        <f t="shared" si="109"/>
        <v>35455.906006056764</v>
      </c>
      <c r="F239" s="24">
        <f t="shared" si="110"/>
        <v>25.81201211352891</v>
      </c>
      <c r="G239" s="25">
        <v>32874</v>
      </c>
      <c r="H239" s="25">
        <v>38717</v>
      </c>
      <c r="I239" s="26">
        <f t="shared" si="111"/>
        <v>7.002997243680097</v>
      </c>
      <c r="J239" s="26">
        <f t="shared" si="112"/>
        <v>8.934504092995166</v>
      </c>
      <c r="K239" s="14">
        <v>0</v>
      </c>
      <c r="L239" s="14">
        <v>0</v>
      </c>
      <c r="M239" s="14">
        <v>0</v>
      </c>
      <c r="N239" s="28">
        <v>170</v>
      </c>
      <c r="O239" s="28">
        <v>170</v>
      </c>
      <c r="P239" s="28">
        <v>0.675</v>
      </c>
      <c r="Q239" s="28" t="s">
        <v>199</v>
      </c>
      <c r="R239" s="16">
        <f t="shared" si="113"/>
        <v>0</v>
      </c>
      <c r="S239" s="16">
        <f t="shared" si="114"/>
        <v>0</v>
      </c>
      <c r="T239" s="16">
        <f t="shared" si="115"/>
        <v>0</v>
      </c>
      <c r="U239" s="16">
        <f t="shared" si="116"/>
        <v>0</v>
      </c>
      <c r="V239" s="16">
        <f t="shared" si="117"/>
        <v>0</v>
      </c>
      <c r="W239" s="16">
        <f t="shared" si="118"/>
        <v>0</v>
      </c>
      <c r="X239" s="16">
        <f t="shared" si="119"/>
        <v>0</v>
      </c>
      <c r="Y239" s="16">
        <f t="shared" si="120"/>
        <v>0</v>
      </c>
      <c r="Z239" s="17">
        <f t="shared" si="121"/>
        <v>0</v>
      </c>
      <c r="AA239" s="30">
        <f t="shared" si="122"/>
        <v>0</v>
      </c>
      <c r="AB239" s="31"/>
    </row>
    <row r="240" spans="1:28" s="20" customFormat="1" ht="12.75">
      <c r="A240" s="21">
        <v>309</v>
      </c>
      <c r="B240" s="81" t="s">
        <v>397</v>
      </c>
      <c r="C240" s="23">
        <v>34743</v>
      </c>
      <c r="D240" s="11">
        <f t="shared" si="108"/>
        <v>34725.79407004229</v>
      </c>
      <c r="E240" s="11">
        <f t="shared" si="109"/>
        <v>34760.20592995771</v>
      </c>
      <c r="F240" s="24">
        <f t="shared" si="110"/>
        <v>34.41185991541715</v>
      </c>
      <c r="G240" s="25">
        <v>32874</v>
      </c>
      <c r="H240" s="25">
        <v>38717</v>
      </c>
      <c r="I240" s="26">
        <f t="shared" si="111"/>
        <v>5.073408411074771</v>
      </c>
      <c r="J240" s="26">
        <f t="shared" si="112"/>
        <v>10.840531698746004</v>
      </c>
      <c r="K240" s="14">
        <v>0</v>
      </c>
      <c r="L240" s="14">
        <v>0</v>
      </c>
      <c r="M240" s="14">
        <v>1</v>
      </c>
      <c r="N240" s="28">
        <v>172</v>
      </c>
      <c r="O240" s="28">
        <v>172</v>
      </c>
      <c r="P240" s="28">
        <v>1.205</v>
      </c>
      <c r="Q240" s="28" t="s">
        <v>199</v>
      </c>
      <c r="R240" s="16">
        <f t="shared" si="113"/>
        <v>0</v>
      </c>
      <c r="S240" s="16">
        <f t="shared" si="114"/>
        <v>0</v>
      </c>
      <c r="T240" s="16">
        <f t="shared" si="115"/>
        <v>0.0922463978511014</v>
      </c>
      <c r="U240" s="16">
        <f t="shared" si="116"/>
        <v>0</v>
      </c>
      <c r="V240" s="16">
        <f t="shared" si="117"/>
        <v>0</v>
      </c>
      <c r="W240" s="16">
        <f t="shared" si="118"/>
        <v>0.07655302726232481</v>
      </c>
      <c r="X240" s="16">
        <f t="shared" si="119"/>
        <v>0</v>
      </c>
      <c r="Y240" s="16">
        <f t="shared" si="120"/>
        <v>0</v>
      </c>
      <c r="Z240" s="17">
        <f t="shared" si="121"/>
        <v>1.2193855887595542</v>
      </c>
      <c r="AA240" s="30">
        <f t="shared" si="122"/>
        <v>1.2193855887595542</v>
      </c>
      <c r="AB240" s="31"/>
    </row>
    <row r="241" spans="1:28" s="20" customFormat="1" ht="12.75">
      <c r="A241" s="21">
        <v>365</v>
      </c>
      <c r="B241" s="81" t="s">
        <v>228</v>
      </c>
      <c r="C241" s="23">
        <v>35431.25</v>
      </c>
      <c r="D241" s="11">
        <f t="shared" si="108"/>
        <v>35413.249097875414</v>
      </c>
      <c r="E241" s="11">
        <f t="shared" si="109"/>
        <v>35449.250902124586</v>
      </c>
      <c r="F241" s="24">
        <f t="shared" si="110"/>
        <v>36.00180424917198</v>
      </c>
      <c r="G241" s="25">
        <v>32874</v>
      </c>
      <c r="H241" s="25">
        <v>38717</v>
      </c>
      <c r="I241" s="26">
        <f t="shared" si="111"/>
        <v>6.956846843494285</v>
      </c>
      <c r="J241" s="26">
        <f t="shared" si="112"/>
        <v>8.952737254453188</v>
      </c>
      <c r="K241" s="14">
        <v>0</v>
      </c>
      <c r="L241" s="14">
        <v>0</v>
      </c>
      <c r="M241" s="14">
        <v>0</v>
      </c>
      <c r="N241" s="28">
        <v>77</v>
      </c>
      <c r="O241" s="28">
        <v>77</v>
      </c>
      <c r="P241" s="28">
        <v>1.32</v>
      </c>
      <c r="Q241" s="28" t="s">
        <v>199</v>
      </c>
      <c r="R241" s="16">
        <f t="shared" si="113"/>
        <v>0</v>
      </c>
      <c r="S241" s="16">
        <f t="shared" si="114"/>
        <v>0</v>
      </c>
      <c r="T241" s="16">
        <f t="shared" si="115"/>
        <v>0</v>
      </c>
      <c r="U241" s="16">
        <f t="shared" si="116"/>
        <v>0</v>
      </c>
      <c r="V241" s="16">
        <f t="shared" si="117"/>
        <v>0</v>
      </c>
      <c r="W241" s="16">
        <f t="shared" si="118"/>
        <v>0</v>
      </c>
      <c r="X241" s="16">
        <f t="shared" si="119"/>
        <v>0</v>
      </c>
      <c r="Y241" s="16">
        <f t="shared" si="120"/>
        <v>0</v>
      </c>
      <c r="Z241" s="17">
        <f t="shared" si="121"/>
        <v>0</v>
      </c>
      <c r="AA241" s="30">
        <f t="shared" si="122"/>
        <v>0</v>
      </c>
      <c r="AB241" s="31"/>
    </row>
    <row r="242" spans="1:28" s="20" customFormat="1" ht="12.75">
      <c r="A242" s="21">
        <v>374</v>
      </c>
      <c r="B242" s="81" t="s">
        <v>229</v>
      </c>
      <c r="C242" s="23">
        <v>36161.75</v>
      </c>
      <c r="D242" s="11">
        <f t="shared" si="108"/>
        <v>36141.73075158384</v>
      </c>
      <c r="E242" s="11">
        <f t="shared" si="109"/>
        <v>36181.76924841616</v>
      </c>
      <c r="F242" s="24">
        <f t="shared" si="110"/>
        <v>40.03849683231965</v>
      </c>
      <c r="G242" s="25">
        <v>32874</v>
      </c>
      <c r="H242" s="25">
        <v>38717</v>
      </c>
      <c r="I242" s="26">
        <f t="shared" si="111"/>
        <v>8.952686990640657</v>
      </c>
      <c r="J242" s="26">
        <f t="shared" si="112"/>
        <v>6.9458376755721645</v>
      </c>
      <c r="K242" s="14">
        <v>1</v>
      </c>
      <c r="L242" s="14">
        <v>0</v>
      </c>
      <c r="M242" s="14">
        <v>0</v>
      </c>
      <c r="N242" s="28">
        <v>70</v>
      </c>
      <c r="O242" s="28">
        <v>44</v>
      </c>
      <c r="P242" s="28">
        <v>1.6360000000000001</v>
      </c>
      <c r="Q242" s="28" t="s">
        <v>199</v>
      </c>
      <c r="R242" s="16">
        <f t="shared" si="113"/>
        <v>0.1116983092389383</v>
      </c>
      <c r="S242" s="16">
        <f t="shared" si="114"/>
        <v>0</v>
      </c>
      <c r="T242" s="16">
        <f t="shared" si="115"/>
        <v>0</v>
      </c>
      <c r="U242" s="16">
        <f t="shared" si="116"/>
        <v>0.06827525014605029</v>
      </c>
      <c r="V242" s="16">
        <f t="shared" si="117"/>
        <v>0</v>
      </c>
      <c r="W242" s="16">
        <f t="shared" si="118"/>
        <v>0</v>
      </c>
      <c r="X242" s="16">
        <f t="shared" si="119"/>
        <v>4.25126090573165</v>
      </c>
      <c r="Y242" s="16">
        <f t="shared" si="120"/>
        <v>0</v>
      </c>
      <c r="Z242" s="17">
        <f t="shared" si="121"/>
        <v>0</v>
      </c>
      <c r="AA242" s="30">
        <f t="shared" si="122"/>
        <v>-4.25126090573165</v>
      </c>
      <c r="AB242" s="31"/>
    </row>
    <row r="243" spans="1:28" s="20" customFormat="1" ht="12.75">
      <c r="A243" s="21">
        <v>375</v>
      </c>
      <c r="B243" s="81" t="s">
        <v>230</v>
      </c>
      <c r="C243" s="23">
        <v>35431.25</v>
      </c>
      <c r="D243" s="11">
        <f t="shared" si="108"/>
        <v>35416.207368608775</v>
      </c>
      <c r="E243" s="11">
        <f t="shared" si="109"/>
        <v>35446.292631391225</v>
      </c>
      <c r="F243" s="24">
        <f t="shared" si="110"/>
        <v>30.085262782449718</v>
      </c>
      <c r="G243" s="25">
        <v>32874</v>
      </c>
      <c r="H243" s="25">
        <v>38717</v>
      </c>
      <c r="I243" s="26">
        <f t="shared" si="111"/>
        <v>6.964951694818562</v>
      </c>
      <c r="J243" s="26">
        <f t="shared" si="112"/>
        <v>8.960842105777466</v>
      </c>
      <c r="K243" s="14">
        <v>1</v>
      </c>
      <c r="L243" s="14">
        <v>0</v>
      </c>
      <c r="M243" s="14">
        <v>0</v>
      </c>
      <c r="N243" s="82">
        <v>97</v>
      </c>
      <c r="O243" s="82">
        <v>83</v>
      </c>
      <c r="P243" s="28">
        <v>0.919</v>
      </c>
      <c r="Q243" s="28" t="s">
        <v>199</v>
      </c>
      <c r="R243" s="16">
        <f t="shared" si="113"/>
        <v>0.1435760137064454</v>
      </c>
      <c r="S243" s="16">
        <f t="shared" si="114"/>
        <v>0</v>
      </c>
      <c r="T243" s="16">
        <f t="shared" si="115"/>
        <v>0</v>
      </c>
      <c r="U243" s="16">
        <f t="shared" si="116"/>
        <v>0.1562307004422692</v>
      </c>
      <c r="V243" s="16">
        <f t="shared" si="117"/>
        <v>0</v>
      </c>
      <c r="W243" s="16">
        <f t="shared" si="118"/>
        <v>0</v>
      </c>
      <c r="X243" s="16">
        <f t="shared" si="119"/>
        <v>5.156979714219152</v>
      </c>
      <c r="Y243" s="16">
        <f t="shared" si="120"/>
        <v>0</v>
      </c>
      <c r="Z243" s="17">
        <f t="shared" si="121"/>
        <v>0</v>
      </c>
      <c r="AA243" s="30">
        <f t="shared" si="122"/>
        <v>-5.156979714219152</v>
      </c>
      <c r="AB243" s="31"/>
    </row>
    <row r="244" spans="1:28" s="20" customFormat="1" ht="12.75">
      <c r="A244" s="21">
        <v>379</v>
      </c>
      <c r="B244" s="81" t="s">
        <v>231</v>
      </c>
      <c r="C244" s="23">
        <v>36892.25</v>
      </c>
      <c r="D244" s="11">
        <f t="shared" si="108"/>
        <v>36853.06500305295</v>
      </c>
      <c r="E244" s="11">
        <f t="shared" si="109"/>
        <v>36931.43499694705</v>
      </c>
      <c r="F244" s="24">
        <f t="shared" si="110"/>
        <v>78.36999389409903</v>
      </c>
      <c r="G244" s="25">
        <v>32874</v>
      </c>
      <c r="H244" s="25">
        <v>38717</v>
      </c>
      <c r="I244" s="26">
        <f t="shared" si="111"/>
        <v>10.901547953569727</v>
      </c>
      <c r="J244" s="26">
        <f t="shared" si="112"/>
        <v>4.891958912473837</v>
      </c>
      <c r="K244" s="14">
        <v>0</v>
      </c>
      <c r="L244" s="14">
        <v>0</v>
      </c>
      <c r="M244" s="14">
        <v>0</v>
      </c>
      <c r="N244" s="28">
        <v>59</v>
      </c>
      <c r="O244" s="28">
        <v>34</v>
      </c>
      <c r="P244" s="28">
        <v>6.395</v>
      </c>
      <c r="Q244" s="28" t="s">
        <v>199</v>
      </c>
      <c r="R244" s="16">
        <f t="shared" si="113"/>
        <v>0</v>
      </c>
      <c r="S244" s="16">
        <f t="shared" si="114"/>
        <v>0</v>
      </c>
      <c r="T244" s="16">
        <f t="shared" si="115"/>
        <v>0</v>
      </c>
      <c r="U244" s="16">
        <f t="shared" si="116"/>
        <v>0</v>
      </c>
      <c r="V244" s="16">
        <f t="shared" si="117"/>
        <v>0</v>
      </c>
      <c r="W244" s="16">
        <f t="shared" si="118"/>
        <v>0</v>
      </c>
      <c r="X244" s="16">
        <f t="shared" si="119"/>
        <v>0</v>
      </c>
      <c r="Y244" s="16">
        <f t="shared" si="120"/>
        <v>0</v>
      </c>
      <c r="Z244" s="17">
        <f t="shared" si="121"/>
        <v>0</v>
      </c>
      <c r="AA244" s="30">
        <f t="shared" si="122"/>
        <v>0</v>
      </c>
      <c r="AB244" s="31"/>
    </row>
    <row r="245" spans="1:28" s="20" customFormat="1" ht="12.75">
      <c r="A245" s="21">
        <v>393</v>
      </c>
      <c r="B245" s="81" t="s">
        <v>351</v>
      </c>
      <c r="C245" s="23">
        <v>35879</v>
      </c>
      <c r="D245" s="11">
        <f t="shared" si="108"/>
        <v>35868.555125</v>
      </c>
      <c r="E245" s="11">
        <f t="shared" si="109"/>
        <v>35889.444875</v>
      </c>
      <c r="F245" s="24">
        <f t="shared" si="110"/>
        <v>20.889750000002095</v>
      </c>
      <c r="G245" s="25">
        <v>32874</v>
      </c>
      <c r="H245" s="25">
        <v>38717</v>
      </c>
      <c r="I245" s="26">
        <f t="shared" si="111"/>
        <v>8.204260616438352</v>
      </c>
      <c r="J245" s="26">
        <f t="shared" si="112"/>
        <v>7.746726369863011</v>
      </c>
      <c r="K245" s="14">
        <v>0</v>
      </c>
      <c r="L245" s="14">
        <v>0</v>
      </c>
      <c r="M245" s="14">
        <v>0</v>
      </c>
      <c r="N245" s="28">
        <v>80</v>
      </c>
      <c r="O245" s="28">
        <v>80</v>
      </c>
      <c r="P245" s="28">
        <v>0.441</v>
      </c>
      <c r="Q245" s="28" t="s">
        <v>199</v>
      </c>
      <c r="R245" s="16">
        <f t="shared" si="113"/>
        <v>0</v>
      </c>
      <c r="S245" s="16">
        <f t="shared" si="114"/>
        <v>0</v>
      </c>
      <c r="T245" s="16">
        <f t="shared" si="115"/>
        <v>0</v>
      </c>
      <c r="U245" s="16">
        <f t="shared" si="116"/>
        <v>0</v>
      </c>
      <c r="V245" s="16">
        <f t="shared" si="117"/>
        <v>0</v>
      </c>
      <c r="W245" s="16">
        <f t="shared" si="118"/>
        <v>0</v>
      </c>
      <c r="X245" s="16">
        <f t="shared" si="119"/>
        <v>0</v>
      </c>
      <c r="Y245" s="16">
        <f t="shared" si="120"/>
        <v>0</v>
      </c>
      <c r="Z245" s="17">
        <f t="shared" si="121"/>
        <v>0</v>
      </c>
      <c r="AA245" s="30">
        <f t="shared" si="122"/>
        <v>0</v>
      </c>
      <c r="AB245" s="31"/>
    </row>
    <row r="246" spans="1:28" s="20" customFormat="1" ht="12.75">
      <c r="A246" s="21">
        <v>412</v>
      </c>
      <c r="B246" s="81" t="s">
        <v>398</v>
      </c>
      <c r="C246" s="23">
        <v>36892</v>
      </c>
      <c r="D246" s="11">
        <f t="shared" si="108"/>
        <v>36875.982619738046</v>
      </c>
      <c r="E246" s="11">
        <f t="shared" si="109"/>
        <v>36908.017380261954</v>
      </c>
      <c r="F246" s="24">
        <f t="shared" si="110"/>
        <v>32.03476052390761</v>
      </c>
      <c r="G246" s="25">
        <v>32874</v>
      </c>
      <c r="H246" s="25">
        <v>38717</v>
      </c>
      <c r="I246" s="26">
        <f t="shared" si="111"/>
        <v>10.964335944487798</v>
      </c>
      <c r="J246" s="26">
        <f t="shared" si="112"/>
        <v>4.956116766405606</v>
      </c>
      <c r="K246" s="14">
        <v>0</v>
      </c>
      <c r="L246" s="14">
        <v>0</v>
      </c>
      <c r="M246" s="14">
        <v>0</v>
      </c>
      <c r="N246" s="28">
        <v>150</v>
      </c>
      <c r="O246" s="28">
        <v>150</v>
      </c>
      <c r="P246" s="28">
        <v>1.043</v>
      </c>
      <c r="Q246" s="28" t="s">
        <v>199</v>
      </c>
      <c r="R246" s="16">
        <f t="shared" si="113"/>
        <v>0</v>
      </c>
      <c r="S246" s="16">
        <f t="shared" si="114"/>
        <v>0</v>
      </c>
      <c r="T246" s="16">
        <f t="shared" si="115"/>
        <v>0</v>
      </c>
      <c r="U246" s="16">
        <f t="shared" si="116"/>
        <v>0</v>
      </c>
      <c r="V246" s="16">
        <f t="shared" si="117"/>
        <v>0</v>
      </c>
      <c r="W246" s="16">
        <f t="shared" si="118"/>
        <v>0</v>
      </c>
      <c r="X246" s="16">
        <f t="shared" si="119"/>
        <v>0</v>
      </c>
      <c r="Y246" s="16">
        <f t="shared" si="120"/>
        <v>0</v>
      </c>
      <c r="Z246" s="17">
        <f t="shared" si="121"/>
        <v>0</v>
      </c>
      <c r="AA246" s="30">
        <f t="shared" si="122"/>
        <v>0</v>
      </c>
      <c r="AB246" s="31"/>
    </row>
    <row r="247" spans="1:28" s="20" customFormat="1" ht="12.75">
      <c r="A247" s="21">
        <v>543</v>
      </c>
      <c r="B247" s="81" t="s">
        <v>399</v>
      </c>
      <c r="C247" s="23">
        <v>36885</v>
      </c>
      <c r="D247" s="11">
        <f t="shared" si="108"/>
        <v>36870.54578022144</v>
      </c>
      <c r="E247" s="11">
        <f t="shared" si="109"/>
        <v>36899.45421977856</v>
      </c>
      <c r="F247" s="24">
        <f t="shared" si="110"/>
        <v>28.908439557126258</v>
      </c>
      <c r="G247" s="25">
        <v>32874</v>
      </c>
      <c r="H247" s="25">
        <v>38717</v>
      </c>
      <c r="I247" s="26">
        <f t="shared" si="111"/>
        <v>10.949440493757361</v>
      </c>
      <c r="J247" s="26">
        <f t="shared" si="112"/>
        <v>4.979577480058731</v>
      </c>
      <c r="K247" s="14">
        <v>0</v>
      </c>
      <c r="L247" s="14">
        <v>0</v>
      </c>
      <c r="M247" s="14">
        <v>0</v>
      </c>
      <c r="N247" s="28">
        <v>45</v>
      </c>
      <c r="O247" s="28">
        <v>45</v>
      </c>
      <c r="P247" s="28">
        <v>0.848</v>
      </c>
      <c r="Q247" s="28" t="s">
        <v>199</v>
      </c>
      <c r="R247" s="16">
        <f t="shared" si="113"/>
        <v>0</v>
      </c>
      <c r="S247" s="16">
        <f t="shared" si="114"/>
        <v>0</v>
      </c>
      <c r="T247" s="16">
        <f t="shared" si="115"/>
        <v>0</v>
      </c>
      <c r="U247" s="16">
        <f t="shared" si="116"/>
        <v>0</v>
      </c>
      <c r="V247" s="16">
        <f t="shared" si="117"/>
        <v>0</v>
      </c>
      <c r="W247" s="16">
        <f t="shared" si="118"/>
        <v>0</v>
      </c>
      <c r="X247" s="16">
        <f t="shared" si="119"/>
        <v>0</v>
      </c>
      <c r="Y247" s="16">
        <f t="shared" si="120"/>
        <v>0</v>
      </c>
      <c r="Z247" s="17">
        <f t="shared" si="121"/>
        <v>0</v>
      </c>
      <c r="AA247" s="30">
        <f t="shared" si="122"/>
        <v>0</v>
      </c>
      <c r="AB247" s="31"/>
    </row>
    <row r="248" spans="1:28" s="20" customFormat="1" ht="12.75">
      <c r="A248" s="21">
        <v>546</v>
      </c>
      <c r="B248" s="81" t="s">
        <v>400</v>
      </c>
      <c r="C248" s="23">
        <v>35045</v>
      </c>
      <c r="D248" s="11">
        <f t="shared" si="108"/>
        <v>35031.5182530395</v>
      </c>
      <c r="E248" s="11">
        <f t="shared" si="109"/>
        <v>35058.4817469605</v>
      </c>
      <c r="F248" s="24">
        <f t="shared" si="110"/>
        <v>26.963493920993642</v>
      </c>
      <c r="G248" s="25">
        <v>32874</v>
      </c>
      <c r="H248" s="25">
        <v>38717</v>
      </c>
      <c r="I248" s="26">
        <f t="shared" si="111"/>
        <v>5.911008912436995</v>
      </c>
      <c r="J248" s="26">
        <f t="shared" si="112"/>
        <v>10.023337679560283</v>
      </c>
      <c r="K248" s="14">
        <v>0</v>
      </c>
      <c r="L248" s="14">
        <v>0</v>
      </c>
      <c r="M248" s="14">
        <v>0</v>
      </c>
      <c r="N248" s="28">
        <v>40</v>
      </c>
      <c r="O248" s="28">
        <v>40</v>
      </c>
      <c r="P248" s="28">
        <v>0.737</v>
      </c>
      <c r="Q248" s="28" t="s">
        <v>199</v>
      </c>
      <c r="R248" s="16">
        <f t="shared" si="113"/>
        <v>0</v>
      </c>
      <c r="S248" s="16">
        <f t="shared" si="114"/>
        <v>0</v>
      </c>
      <c r="T248" s="16">
        <f t="shared" si="115"/>
        <v>0</v>
      </c>
      <c r="U248" s="16">
        <f t="shared" si="116"/>
        <v>0</v>
      </c>
      <c r="V248" s="16">
        <f t="shared" si="117"/>
        <v>0</v>
      </c>
      <c r="W248" s="16">
        <f t="shared" si="118"/>
        <v>0</v>
      </c>
      <c r="X248" s="16">
        <f t="shared" si="119"/>
        <v>0</v>
      </c>
      <c r="Y248" s="16">
        <f t="shared" si="120"/>
        <v>0</v>
      </c>
      <c r="Z248" s="17">
        <f t="shared" si="121"/>
        <v>0</v>
      </c>
      <c r="AA248" s="30">
        <f t="shared" si="122"/>
        <v>0</v>
      </c>
      <c r="AB248" s="31"/>
    </row>
    <row r="249" spans="1:28" s="20" customFormat="1" ht="12.75">
      <c r="A249" s="21">
        <v>549</v>
      </c>
      <c r="B249" s="81" t="s">
        <v>401</v>
      </c>
      <c r="C249" s="23">
        <v>36861</v>
      </c>
      <c r="D249" s="11">
        <f t="shared" si="108"/>
        <v>36845.31361169916</v>
      </c>
      <c r="E249" s="11">
        <f t="shared" si="109"/>
        <v>36876.68638830084</v>
      </c>
      <c r="F249" s="24">
        <f t="shared" si="110"/>
        <v>31.372776601681835</v>
      </c>
      <c r="G249" s="25">
        <v>32874</v>
      </c>
      <c r="H249" s="25">
        <v>38717</v>
      </c>
      <c r="I249" s="26">
        <f t="shared" si="111"/>
        <v>10.880311264929203</v>
      </c>
      <c r="J249" s="26">
        <f t="shared" si="112"/>
        <v>5.041955100545641</v>
      </c>
      <c r="K249" s="14">
        <v>0</v>
      </c>
      <c r="L249" s="14">
        <v>0</v>
      </c>
      <c r="M249" s="14">
        <v>0</v>
      </c>
      <c r="N249" s="28">
        <v>130</v>
      </c>
      <c r="O249" s="28">
        <v>130</v>
      </c>
      <c r="P249" s="28">
        <v>1</v>
      </c>
      <c r="Q249" s="28" t="s">
        <v>199</v>
      </c>
      <c r="R249" s="16">
        <f t="shared" si="113"/>
        <v>0</v>
      </c>
      <c r="S249" s="16">
        <f t="shared" si="114"/>
        <v>0</v>
      </c>
      <c r="T249" s="16">
        <f t="shared" si="115"/>
        <v>0</v>
      </c>
      <c r="U249" s="16">
        <f t="shared" si="116"/>
        <v>0</v>
      </c>
      <c r="V249" s="16">
        <f t="shared" si="117"/>
        <v>0</v>
      </c>
      <c r="W249" s="16">
        <f t="shared" si="118"/>
        <v>0</v>
      </c>
      <c r="X249" s="16">
        <f t="shared" si="119"/>
        <v>0</v>
      </c>
      <c r="Y249" s="16">
        <f t="shared" si="120"/>
        <v>0</v>
      </c>
      <c r="Z249" s="17">
        <f t="shared" si="121"/>
        <v>0</v>
      </c>
      <c r="AA249" s="30">
        <f t="shared" si="122"/>
        <v>0</v>
      </c>
      <c r="AB249" s="31"/>
    </row>
    <row r="250" spans="1:28" s="20" customFormat="1" ht="12.75">
      <c r="A250" s="21">
        <v>560</v>
      </c>
      <c r="B250" s="81" t="s">
        <v>402</v>
      </c>
      <c r="C250" s="23">
        <v>35125</v>
      </c>
      <c r="D250" s="11">
        <f t="shared" si="108"/>
        <v>35109.69175137946</v>
      </c>
      <c r="E250" s="11">
        <f t="shared" si="109"/>
        <v>35140.30824862054</v>
      </c>
      <c r="F250" s="24">
        <f t="shared" si="110"/>
        <v>30.616497241077013</v>
      </c>
      <c r="G250" s="25">
        <v>32874</v>
      </c>
      <c r="H250" s="25">
        <v>38717</v>
      </c>
      <c r="I250" s="26">
        <f t="shared" si="111"/>
        <v>6.125182880491676</v>
      </c>
      <c r="J250" s="26">
        <f t="shared" si="112"/>
        <v>9.7991554832314</v>
      </c>
      <c r="K250" s="14">
        <v>0</v>
      </c>
      <c r="L250" s="14">
        <v>0</v>
      </c>
      <c r="M250" s="14">
        <v>0</v>
      </c>
      <c r="N250" s="28">
        <v>140</v>
      </c>
      <c r="O250" s="28">
        <v>140</v>
      </c>
      <c r="P250" s="28">
        <v>0.9520000000000001</v>
      </c>
      <c r="Q250" s="28" t="s">
        <v>199</v>
      </c>
      <c r="R250" s="16">
        <f t="shared" si="113"/>
        <v>0</v>
      </c>
      <c r="S250" s="16">
        <f t="shared" si="114"/>
        <v>0</v>
      </c>
      <c r="T250" s="16">
        <f t="shared" si="115"/>
        <v>0</v>
      </c>
      <c r="U250" s="16">
        <f t="shared" si="116"/>
        <v>0</v>
      </c>
      <c r="V250" s="16">
        <f t="shared" si="117"/>
        <v>0</v>
      </c>
      <c r="W250" s="16">
        <f t="shared" si="118"/>
        <v>0</v>
      </c>
      <c r="X250" s="16">
        <f t="shared" si="119"/>
        <v>0</v>
      </c>
      <c r="Y250" s="16">
        <f t="shared" si="120"/>
        <v>0</v>
      </c>
      <c r="Z250" s="17">
        <f t="shared" si="121"/>
        <v>0</v>
      </c>
      <c r="AA250" s="30">
        <f t="shared" si="122"/>
        <v>0</v>
      </c>
      <c r="AB250" s="31"/>
    </row>
    <row r="251" spans="1:28" s="20" customFormat="1" ht="12.75">
      <c r="A251" s="21">
        <v>567</v>
      </c>
      <c r="B251" s="81" t="s">
        <v>356</v>
      </c>
      <c r="C251" s="23">
        <v>36495</v>
      </c>
      <c r="D251" s="11">
        <f t="shared" si="108"/>
        <v>36473.0759507226</v>
      </c>
      <c r="E251" s="11">
        <f t="shared" si="109"/>
        <v>36516.9240492774</v>
      </c>
      <c r="F251" s="24">
        <f t="shared" si="110"/>
        <v>43.84809855479398</v>
      </c>
      <c r="G251" s="25">
        <v>32874</v>
      </c>
      <c r="H251" s="25">
        <v>38717</v>
      </c>
      <c r="I251" s="26">
        <f t="shared" si="111"/>
        <v>9.860482056774256</v>
      </c>
      <c r="J251" s="26">
        <f t="shared" si="112"/>
        <v>6.027605344445488</v>
      </c>
      <c r="K251" s="14">
        <v>1</v>
      </c>
      <c r="L251" s="14">
        <v>0</v>
      </c>
      <c r="M251" s="14">
        <v>0</v>
      </c>
      <c r="N251" s="28">
        <v>120</v>
      </c>
      <c r="O251" s="28">
        <v>120</v>
      </c>
      <c r="P251" s="28">
        <v>1.966</v>
      </c>
      <c r="Q251" s="28" t="s">
        <v>199</v>
      </c>
      <c r="R251" s="16">
        <f t="shared" si="113"/>
        <v>0.10141492010656715</v>
      </c>
      <c r="S251" s="16">
        <f t="shared" si="114"/>
        <v>0</v>
      </c>
      <c r="T251" s="16">
        <f t="shared" si="115"/>
        <v>0</v>
      </c>
      <c r="U251" s="16">
        <f t="shared" si="116"/>
        <v>0.05158439476427627</v>
      </c>
      <c r="V251" s="16">
        <f t="shared" si="117"/>
        <v>0</v>
      </c>
      <c r="W251" s="16">
        <f t="shared" si="118"/>
        <v>0</v>
      </c>
      <c r="X251" s="16">
        <f t="shared" si="119"/>
        <v>1.177725907860189</v>
      </c>
      <c r="Y251" s="16">
        <f t="shared" si="120"/>
        <v>0</v>
      </c>
      <c r="Z251" s="17">
        <f t="shared" si="121"/>
        <v>0</v>
      </c>
      <c r="AA251" s="30">
        <f t="shared" si="122"/>
        <v>-1.177725907860189</v>
      </c>
      <c r="AB251" s="31"/>
    </row>
    <row r="252" spans="1:28" s="20" customFormat="1" ht="12.75">
      <c r="A252" s="21">
        <v>569</v>
      </c>
      <c r="B252" s="81" t="s">
        <v>403</v>
      </c>
      <c r="C252" s="23">
        <v>37196</v>
      </c>
      <c r="D252" s="11">
        <f t="shared" si="108"/>
        <v>37180.15878057733</v>
      </c>
      <c r="E252" s="11">
        <f t="shared" si="109"/>
        <v>37211.84121942267</v>
      </c>
      <c r="F252" s="24">
        <f t="shared" si="110"/>
        <v>31.682438845338766</v>
      </c>
      <c r="G252" s="25">
        <v>32874</v>
      </c>
      <c r="H252" s="25">
        <v>38717</v>
      </c>
      <c r="I252" s="26">
        <f t="shared" si="111"/>
        <v>11.79769528925296</v>
      </c>
      <c r="J252" s="26">
        <f t="shared" si="112"/>
        <v>4.123722686513235</v>
      </c>
      <c r="K252" s="14">
        <v>0</v>
      </c>
      <c r="L252" s="14">
        <v>0</v>
      </c>
      <c r="M252" s="14">
        <v>0</v>
      </c>
      <c r="N252" s="28">
        <v>39</v>
      </c>
      <c r="O252" s="28">
        <v>39</v>
      </c>
      <c r="P252" s="28">
        <v>1.02</v>
      </c>
      <c r="Q252" s="28" t="s">
        <v>199</v>
      </c>
      <c r="R252" s="16">
        <f t="shared" si="113"/>
        <v>0</v>
      </c>
      <c r="S252" s="16">
        <f t="shared" si="114"/>
        <v>0</v>
      </c>
      <c r="T252" s="16">
        <f t="shared" si="115"/>
        <v>0</v>
      </c>
      <c r="U252" s="16">
        <f t="shared" si="116"/>
        <v>0</v>
      </c>
      <c r="V252" s="16">
        <f t="shared" si="117"/>
        <v>0</v>
      </c>
      <c r="W252" s="16">
        <f t="shared" si="118"/>
        <v>0</v>
      </c>
      <c r="X252" s="16">
        <f t="shared" si="119"/>
        <v>0</v>
      </c>
      <c r="Y252" s="16">
        <f t="shared" si="120"/>
        <v>0</v>
      </c>
      <c r="Z252" s="17">
        <f t="shared" si="121"/>
        <v>0</v>
      </c>
      <c r="AA252" s="30">
        <f t="shared" si="122"/>
        <v>0</v>
      </c>
      <c r="AB252" s="31"/>
    </row>
    <row r="253" spans="1:28" s="20" customFormat="1" ht="12.75">
      <c r="A253" s="21">
        <v>2000</v>
      </c>
      <c r="B253" s="34" t="s">
        <v>404</v>
      </c>
      <c r="C253" s="23">
        <v>34875</v>
      </c>
      <c r="D253" s="11">
        <f t="shared" si="108"/>
        <v>34852.34962152522</v>
      </c>
      <c r="E253" s="11">
        <f t="shared" si="109"/>
        <v>34897.65037847478</v>
      </c>
      <c r="F253" s="24">
        <f t="shared" si="110"/>
        <v>45.30075694955303</v>
      </c>
      <c r="G253" s="23">
        <v>32874</v>
      </c>
      <c r="H253" s="23">
        <v>38352</v>
      </c>
      <c r="I253" s="26">
        <f t="shared" si="111"/>
        <v>5.420135949384174</v>
      </c>
      <c r="J253" s="26">
        <f t="shared" si="112"/>
        <v>9.463971565822531</v>
      </c>
      <c r="K253" s="14">
        <v>0</v>
      </c>
      <c r="L253" s="14">
        <v>0</v>
      </c>
      <c r="M253" s="14">
        <v>7</v>
      </c>
      <c r="N253" s="28">
        <v>1931</v>
      </c>
      <c r="O253" s="28">
        <v>1931</v>
      </c>
      <c r="P253" s="28">
        <v>2.1</v>
      </c>
      <c r="Q253" s="28" t="s">
        <v>199</v>
      </c>
      <c r="R253" s="16">
        <f t="shared" si="113"/>
        <v>0</v>
      </c>
      <c r="S253" s="16">
        <f t="shared" si="114"/>
        <v>0</v>
      </c>
      <c r="T253" s="16">
        <f t="shared" si="115"/>
        <v>0.739647192652107</v>
      </c>
      <c r="U253" s="16">
        <f t="shared" si="116"/>
        <v>0</v>
      </c>
      <c r="V253" s="16">
        <f t="shared" si="117"/>
        <v>0</v>
      </c>
      <c r="W253" s="16">
        <f t="shared" si="118"/>
        <v>0.3522129488819557</v>
      </c>
      <c r="X253" s="16">
        <f t="shared" si="119"/>
        <v>0</v>
      </c>
      <c r="Y253" s="16">
        <f t="shared" si="120"/>
        <v>0</v>
      </c>
      <c r="Z253" s="17">
        <f t="shared" si="121"/>
        <v>0.49972396853352397</v>
      </c>
      <c r="AA253" s="30">
        <f t="shared" si="122"/>
        <v>0.49972396853352397</v>
      </c>
      <c r="AB253" s="31"/>
    </row>
    <row r="254" spans="1:28" s="20" customFormat="1" ht="12.75">
      <c r="A254" s="21">
        <v>2005</v>
      </c>
      <c r="B254" s="34" t="s">
        <v>234</v>
      </c>
      <c r="C254" s="23">
        <v>36708</v>
      </c>
      <c r="D254" s="11">
        <f t="shared" si="108"/>
        <v>36678.65688298279</v>
      </c>
      <c r="E254" s="11">
        <f t="shared" si="109"/>
        <v>36737.34311701721</v>
      </c>
      <c r="F254" s="24">
        <f t="shared" si="110"/>
        <v>58.68623403442325</v>
      </c>
      <c r="G254" s="23">
        <v>32874</v>
      </c>
      <c r="H254" s="23">
        <v>38352</v>
      </c>
      <c r="I254" s="26">
        <f t="shared" si="111"/>
        <v>10.423717487624078</v>
      </c>
      <c r="J254" s="26">
        <f t="shared" si="112"/>
        <v>4.423717487624078</v>
      </c>
      <c r="K254" s="14">
        <v>0</v>
      </c>
      <c r="L254" s="14">
        <v>0</v>
      </c>
      <c r="M254" s="14">
        <v>0</v>
      </c>
      <c r="N254" s="28">
        <v>700</v>
      </c>
      <c r="O254" s="28">
        <v>700</v>
      </c>
      <c r="P254" s="28">
        <v>3.549</v>
      </c>
      <c r="Q254" s="28" t="s">
        <v>199</v>
      </c>
      <c r="R254" s="16">
        <f t="shared" si="113"/>
        <v>0</v>
      </c>
      <c r="S254" s="16">
        <f t="shared" si="114"/>
        <v>0</v>
      </c>
      <c r="T254" s="16">
        <f t="shared" si="115"/>
        <v>0</v>
      </c>
      <c r="U254" s="16">
        <f t="shared" si="116"/>
        <v>0</v>
      </c>
      <c r="V254" s="16">
        <f t="shared" si="117"/>
        <v>0</v>
      </c>
      <c r="W254" s="16">
        <f t="shared" si="118"/>
        <v>0</v>
      </c>
      <c r="X254" s="16">
        <f t="shared" si="119"/>
        <v>0</v>
      </c>
      <c r="Y254" s="16">
        <f t="shared" si="120"/>
        <v>0</v>
      </c>
      <c r="Z254" s="17">
        <f t="shared" si="121"/>
        <v>0</v>
      </c>
      <c r="AA254" s="30">
        <f t="shared" si="122"/>
        <v>0</v>
      </c>
      <c r="AB254" s="31"/>
    </row>
    <row r="255" spans="1:28" s="20" customFormat="1" ht="12.75">
      <c r="A255" s="21">
        <v>2006</v>
      </c>
      <c r="B255" s="34" t="s">
        <v>235</v>
      </c>
      <c r="C255" s="23">
        <v>34700</v>
      </c>
      <c r="D255" s="11">
        <f t="shared" si="108"/>
        <v>34677.5423666168</v>
      </c>
      <c r="E255" s="11">
        <f t="shared" si="109"/>
        <v>34722.4576333832</v>
      </c>
      <c r="F255" s="24">
        <f t="shared" si="110"/>
        <v>44.915266766402056</v>
      </c>
      <c r="G255" s="23">
        <v>32874</v>
      </c>
      <c r="H255" s="23">
        <v>38352</v>
      </c>
      <c r="I255" s="26">
        <f t="shared" si="111"/>
        <v>4.9412119633336955</v>
      </c>
      <c r="J255" s="26">
        <f t="shared" si="112"/>
        <v>9.943951689361093</v>
      </c>
      <c r="K255" s="14">
        <v>0</v>
      </c>
      <c r="L255" s="14">
        <v>0</v>
      </c>
      <c r="M255" s="14">
        <v>2</v>
      </c>
      <c r="N255" s="28">
        <v>700</v>
      </c>
      <c r="O255" s="28">
        <v>700</v>
      </c>
      <c r="P255" s="28">
        <v>2.064</v>
      </c>
      <c r="Q255" s="28" t="s">
        <v>199</v>
      </c>
      <c r="R255" s="16">
        <f t="shared" si="113"/>
        <v>0</v>
      </c>
      <c r="S255" s="16">
        <f t="shared" si="114"/>
        <v>0</v>
      </c>
      <c r="T255" s="16">
        <f t="shared" si="115"/>
        <v>0.2011272844516908</v>
      </c>
      <c r="U255" s="16">
        <f t="shared" si="116"/>
        <v>0</v>
      </c>
      <c r="V255" s="16">
        <f t="shared" si="117"/>
        <v>0</v>
      </c>
      <c r="W255" s="16">
        <f t="shared" si="118"/>
        <v>0.09744538975372617</v>
      </c>
      <c r="X255" s="16">
        <f t="shared" si="119"/>
        <v>0</v>
      </c>
      <c r="Y255" s="16">
        <f t="shared" si="120"/>
        <v>0</v>
      </c>
      <c r="Z255" s="17">
        <f t="shared" si="121"/>
        <v>0.3813909579402199</v>
      </c>
      <c r="AA255" s="30">
        <f t="shared" si="122"/>
        <v>0.3813909579402199</v>
      </c>
      <c r="AB255" s="31"/>
    </row>
    <row r="256" spans="1:28" s="20" customFormat="1" ht="12.75">
      <c r="A256" s="21">
        <v>2007</v>
      </c>
      <c r="B256" s="34" t="s">
        <v>236</v>
      </c>
      <c r="C256" s="23">
        <v>34700</v>
      </c>
      <c r="D256" s="11">
        <f t="shared" si="108"/>
        <v>34670.14048912841</v>
      </c>
      <c r="E256" s="11">
        <f t="shared" si="109"/>
        <v>34729.85951087159</v>
      </c>
      <c r="F256" s="24">
        <f t="shared" si="110"/>
        <v>59.71902174317802</v>
      </c>
      <c r="G256" s="23">
        <v>32874</v>
      </c>
      <c r="H256" s="23">
        <v>38352</v>
      </c>
      <c r="I256" s="26">
        <f t="shared" si="111"/>
        <v>4.920932846927154</v>
      </c>
      <c r="J256" s="26">
        <f t="shared" si="112"/>
        <v>9.923672572954551</v>
      </c>
      <c r="K256" s="14">
        <v>1</v>
      </c>
      <c r="L256" s="14">
        <v>0</v>
      </c>
      <c r="M256" s="14">
        <v>0</v>
      </c>
      <c r="N256" s="28">
        <v>700</v>
      </c>
      <c r="O256" s="28">
        <v>700</v>
      </c>
      <c r="P256" s="28">
        <v>3.677</v>
      </c>
      <c r="Q256" s="28" t="s">
        <v>199</v>
      </c>
      <c r="R256" s="16">
        <f t="shared" si="113"/>
        <v>0.2032135026236832</v>
      </c>
      <c r="S256" s="16">
        <f t="shared" si="114"/>
        <v>0</v>
      </c>
      <c r="T256" s="16">
        <f t="shared" si="115"/>
        <v>0</v>
      </c>
      <c r="U256" s="16">
        <f t="shared" si="116"/>
        <v>0.05526611439316922</v>
      </c>
      <c r="V256" s="16">
        <f t="shared" si="117"/>
        <v>0</v>
      </c>
      <c r="W256" s="16">
        <f t="shared" si="118"/>
        <v>0</v>
      </c>
      <c r="X256" s="16">
        <f t="shared" si="119"/>
        <v>0.21630573148011437</v>
      </c>
      <c r="Y256" s="16">
        <f t="shared" si="120"/>
        <v>0</v>
      </c>
      <c r="Z256" s="17">
        <f t="shared" si="121"/>
        <v>0</v>
      </c>
      <c r="AA256" s="30">
        <f t="shared" si="122"/>
        <v>-0.21630573148011437</v>
      </c>
      <c r="AB256" s="31"/>
    </row>
    <row r="257" spans="1:28" s="20" customFormat="1" ht="12.75">
      <c r="A257" s="21">
        <v>2008</v>
      </c>
      <c r="B257" s="34" t="s">
        <v>237</v>
      </c>
      <c r="C257" s="23">
        <v>34700</v>
      </c>
      <c r="D257" s="11">
        <f t="shared" si="108"/>
        <v>34662.63350609052</v>
      </c>
      <c r="E257" s="11">
        <f t="shared" si="109"/>
        <v>34737.36649390948</v>
      </c>
      <c r="F257" s="24">
        <f t="shared" si="110"/>
        <v>74.73298781896301</v>
      </c>
      <c r="G257" s="23">
        <v>32874</v>
      </c>
      <c r="H257" s="23">
        <v>38352</v>
      </c>
      <c r="I257" s="26">
        <f t="shared" si="111"/>
        <v>4.9003657701110095</v>
      </c>
      <c r="J257" s="26">
        <f t="shared" si="112"/>
        <v>9.903105496138407</v>
      </c>
      <c r="K257" s="14">
        <v>1</v>
      </c>
      <c r="L257" s="14">
        <v>0</v>
      </c>
      <c r="M257" s="14">
        <v>1</v>
      </c>
      <c r="N257" s="28">
        <v>700</v>
      </c>
      <c r="O257" s="28">
        <v>700</v>
      </c>
      <c r="P257" s="28">
        <v>5.804</v>
      </c>
      <c r="Q257" s="28" t="s">
        <v>199</v>
      </c>
      <c r="R257" s="16">
        <f t="shared" si="113"/>
        <v>0.20406639971639234</v>
      </c>
      <c r="S257" s="16">
        <f t="shared" si="114"/>
        <v>0</v>
      </c>
      <c r="T257" s="16">
        <f t="shared" si="115"/>
        <v>0.10097842544340638</v>
      </c>
      <c r="U257" s="16">
        <f t="shared" si="116"/>
        <v>0.03515961401040529</v>
      </c>
      <c r="V257" s="16">
        <f t="shared" si="117"/>
        <v>0</v>
      </c>
      <c r="W257" s="16">
        <f t="shared" si="118"/>
        <v>0.01739807468011826</v>
      </c>
      <c r="X257" s="16">
        <f t="shared" si="119"/>
        <v>0.13761101373935536</v>
      </c>
      <c r="Y257" s="16">
        <f t="shared" si="120"/>
        <v>0</v>
      </c>
      <c r="Z257" s="17">
        <f t="shared" si="121"/>
        <v>0.06809422575388752</v>
      </c>
      <c r="AA257" s="30">
        <f t="shared" si="122"/>
        <v>-0.06951678798546784</v>
      </c>
      <c r="AB257" s="31"/>
    </row>
    <row r="258" spans="1:28" s="20" customFormat="1" ht="12.75">
      <c r="A258" s="21">
        <v>2012</v>
      </c>
      <c r="B258" s="34" t="s">
        <v>238</v>
      </c>
      <c r="C258" s="23">
        <v>36526</v>
      </c>
      <c r="D258" s="11">
        <f t="shared" si="108"/>
        <v>36496.38540724325</v>
      </c>
      <c r="E258" s="11">
        <f t="shared" si="109"/>
        <v>36555.61459275675</v>
      </c>
      <c r="F258" s="24">
        <f t="shared" si="110"/>
        <v>59.229185513497214</v>
      </c>
      <c r="G258" s="23">
        <v>32874</v>
      </c>
      <c r="H258" s="23">
        <v>38352</v>
      </c>
      <c r="I258" s="26">
        <f t="shared" si="111"/>
        <v>9.92434358148836</v>
      </c>
      <c r="J258" s="26">
        <f t="shared" si="112"/>
        <v>4.921603855460963</v>
      </c>
      <c r="K258" s="14">
        <v>4</v>
      </c>
      <c r="L258" s="14">
        <v>0</v>
      </c>
      <c r="M258" s="14">
        <v>1</v>
      </c>
      <c r="N258" s="28">
        <v>1100</v>
      </c>
      <c r="O258" s="28">
        <v>1100</v>
      </c>
      <c r="P258" s="28">
        <v>3.616</v>
      </c>
      <c r="Q258" s="28" t="s">
        <v>199</v>
      </c>
      <c r="R258" s="16">
        <f t="shared" si="113"/>
        <v>0.40304932685534023</v>
      </c>
      <c r="S258" s="16">
        <f t="shared" si="114"/>
        <v>0</v>
      </c>
      <c r="T258" s="16">
        <f t="shared" si="115"/>
        <v>0.2031857966159568</v>
      </c>
      <c r="U258" s="16">
        <f t="shared" si="116"/>
        <v>0.111462756320614</v>
      </c>
      <c r="V258" s="16">
        <f t="shared" si="117"/>
        <v>0</v>
      </c>
      <c r="W258" s="16">
        <f t="shared" si="118"/>
        <v>0.05619076233848362</v>
      </c>
      <c r="X258" s="16">
        <f t="shared" si="119"/>
        <v>0.27761583143365876</v>
      </c>
      <c r="Y258" s="16">
        <f t="shared" si="120"/>
        <v>0</v>
      </c>
      <c r="Z258" s="17">
        <f t="shared" si="121"/>
        <v>0.1399520855254885</v>
      </c>
      <c r="AA258" s="30">
        <f t="shared" si="122"/>
        <v>-0.13766374590817027</v>
      </c>
      <c r="AB258" s="31"/>
    </row>
    <row r="259" spans="1:28" s="20" customFormat="1" ht="13.5" thickBot="1">
      <c r="A259" s="35">
        <v>2014</v>
      </c>
      <c r="B259" s="36" t="s">
        <v>405</v>
      </c>
      <c r="C259" s="37">
        <v>35058</v>
      </c>
      <c r="D259" s="171">
        <f>C259-(SQRT(P259*1000)-P259*1000/4000)*0.5</f>
        <v>35032.333317752105</v>
      </c>
      <c r="E259" s="171">
        <f t="shared" si="109"/>
        <v>35083.666682247895</v>
      </c>
      <c r="F259" s="172">
        <f>E259-D259</f>
        <v>51.33336449578928</v>
      </c>
      <c r="G259" s="37">
        <v>32874</v>
      </c>
      <c r="H259" s="37">
        <v>38352</v>
      </c>
      <c r="I259" s="40">
        <f t="shared" si="111"/>
        <v>5.913241966444124</v>
      </c>
      <c r="J259" s="40">
        <f t="shared" si="112"/>
        <v>8.954337856855084</v>
      </c>
      <c r="K259" s="174">
        <v>2</v>
      </c>
      <c r="L259" s="174">
        <v>0</v>
      </c>
      <c r="M259" s="174">
        <v>5</v>
      </c>
      <c r="N259" s="42">
        <v>124</v>
      </c>
      <c r="O259" s="42">
        <v>124</v>
      </c>
      <c r="P259" s="42">
        <v>2.705</v>
      </c>
      <c r="Q259" s="42" t="s">
        <v>199</v>
      </c>
      <c r="R259" s="184">
        <f t="shared" si="113"/>
        <v>0.3382239406656113</v>
      </c>
      <c r="S259" s="184">
        <f t="shared" si="114"/>
        <v>0</v>
      </c>
      <c r="T259" s="184">
        <f t="shared" si="115"/>
        <v>0.5583885799185252</v>
      </c>
      <c r="U259" s="184">
        <f t="shared" si="116"/>
        <v>0.12503657695586368</v>
      </c>
      <c r="V259" s="184">
        <f t="shared" si="117"/>
        <v>0</v>
      </c>
      <c r="W259" s="184">
        <f t="shared" si="118"/>
        <v>0.20642831050592428</v>
      </c>
      <c r="X259" s="184">
        <f t="shared" si="119"/>
        <v>2.7626287440535506</v>
      </c>
      <c r="Y259" s="184">
        <f t="shared" si="120"/>
        <v>0</v>
      </c>
      <c r="Z259" s="46">
        <f t="shared" si="121"/>
        <v>4.560943670038097</v>
      </c>
      <c r="AA259" s="45">
        <f>Z259-X259</f>
        <v>1.7983149259845463</v>
      </c>
      <c r="AB259" s="46"/>
    </row>
    <row r="260" spans="1:68" ht="16.5" thickTop="1">
      <c r="A260" s="308">
        <f>COUNT(A195:A259)</f>
        <v>65</v>
      </c>
      <c r="B260" s="309" t="s">
        <v>100</v>
      </c>
      <c r="C260" s="310"/>
      <c r="D260" s="67"/>
      <c r="E260" s="67"/>
      <c r="F260" s="67"/>
      <c r="G260" s="67"/>
      <c r="H260" s="311"/>
      <c r="I260" s="311"/>
      <c r="J260" s="311"/>
      <c r="K260" s="312"/>
      <c r="L260" s="342"/>
      <c r="M260" s="313" t="s">
        <v>101</v>
      </c>
      <c r="N260" s="314">
        <f>SUM(N195:N259)</f>
        <v>12194</v>
      </c>
      <c r="O260" s="146">
        <f>SUM(O195:O259)</f>
        <v>11926</v>
      </c>
      <c r="P260" s="345">
        <f>SUM(P195:P259)</f>
        <v>99.90599999999999</v>
      </c>
      <c r="Q260" s="275" t="s">
        <v>29</v>
      </c>
      <c r="R260" s="150">
        <f>SUM(R195:R259)</f>
        <v>1.9156750807160217</v>
      </c>
      <c r="S260" s="151"/>
      <c r="T260" s="151"/>
      <c r="U260" s="194"/>
      <c r="V260" s="154"/>
      <c r="W260" s="156" t="s">
        <v>102</v>
      </c>
      <c r="X260" s="156">
        <f>(R260*10^6)/(O260*365*P260)</f>
        <v>0.004404966493318437</v>
      </c>
      <c r="Y260" s="157"/>
      <c r="Z260" s="194"/>
      <c r="AA260" s="194">
        <f>AVERAGE(AA195:AA259)</f>
        <v>-0.029517152631218426</v>
      </c>
      <c r="AB260" s="315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</row>
    <row r="261" spans="1:68" ht="15.75">
      <c r="A261" s="316"/>
      <c r="B261" s="298"/>
      <c r="C261" s="295"/>
      <c r="D261" s="48"/>
      <c r="E261" s="48"/>
      <c r="F261" s="48"/>
      <c r="G261" s="48"/>
      <c r="H261" s="296"/>
      <c r="I261" s="296"/>
      <c r="J261" s="296"/>
      <c r="K261" s="297"/>
      <c r="L261" s="348"/>
      <c r="M261" s="196"/>
      <c r="N261" s="134"/>
      <c r="O261" s="134"/>
      <c r="P261" s="346"/>
      <c r="Q261" s="196" t="s">
        <v>30</v>
      </c>
      <c r="R261" s="196"/>
      <c r="S261" s="138"/>
      <c r="T261" s="199"/>
      <c r="U261" s="144"/>
      <c r="V261" s="141"/>
      <c r="W261" s="143"/>
      <c r="X261" s="143"/>
      <c r="Y261" s="144"/>
      <c r="Z261" s="144"/>
      <c r="AA261" s="144">
        <f>STDEV(AA195:AA259)</f>
        <v>1.350819782619581</v>
      </c>
      <c r="AB261" s="317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</row>
    <row r="262" spans="1:68" ht="13.5" thickBot="1">
      <c r="A262" s="318"/>
      <c r="B262" s="319"/>
      <c r="C262" s="320"/>
      <c r="D262" s="75"/>
      <c r="E262" s="75"/>
      <c r="F262" s="75"/>
      <c r="G262" s="75"/>
      <c r="H262" s="321"/>
      <c r="I262" s="321"/>
      <c r="J262" s="321"/>
      <c r="K262" s="322"/>
      <c r="L262" s="349"/>
      <c r="M262" s="323"/>
      <c r="N262" s="159"/>
      <c r="O262" s="324"/>
      <c r="P262" s="347"/>
      <c r="Q262" s="325" t="s">
        <v>31</v>
      </c>
      <c r="R262" s="326"/>
      <c r="S262" s="164"/>
      <c r="T262" s="327">
        <f>SUM(T195:T259)</f>
        <v>2.7228651847920577</v>
      </c>
      <c r="U262" s="163"/>
      <c r="V262" s="166"/>
      <c r="W262" s="168"/>
      <c r="X262" s="168"/>
      <c r="Y262" s="169"/>
      <c r="Z262" s="169">
        <f>(T262*10^6)/(N260*365*P260)</f>
        <v>0.0061234406462040295</v>
      </c>
      <c r="AA262" s="169">
        <f>AA260-1.987*AA261/SQRT(A260)</f>
        <v>-0.3624361676095665</v>
      </c>
      <c r="AB262" s="328">
        <f>AA260+1.987*AA261/SQRT(A260)</f>
        <v>0.3034018623471297</v>
      </c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</row>
    <row r="263" spans="1:53" ht="49.5" customHeight="1" thickBot="1" thickTop="1">
      <c r="A263" s="360" t="s">
        <v>383</v>
      </c>
      <c r="B263" s="360"/>
      <c r="C263" s="360"/>
      <c r="D263" s="360"/>
      <c r="E263" s="360"/>
      <c r="F263" s="360"/>
      <c r="G263" s="360"/>
      <c r="H263" s="360"/>
      <c r="I263" s="360"/>
      <c r="J263" s="360"/>
      <c r="K263" s="360"/>
      <c r="L263" s="360"/>
      <c r="M263" s="360"/>
      <c r="N263" s="360"/>
      <c r="O263" s="360"/>
      <c r="P263" s="360"/>
      <c r="Q263" s="360"/>
      <c r="R263" s="360"/>
      <c r="S263" s="360"/>
      <c r="T263" s="360"/>
      <c r="U263" s="360"/>
      <c r="V263" s="360"/>
      <c r="W263" s="360"/>
      <c r="X263" s="360"/>
      <c r="Y263" s="360"/>
      <c r="Z263" s="360"/>
      <c r="AA263" s="79"/>
      <c r="AB263" s="79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Q263" s="20"/>
      <c r="BA263" s="20"/>
    </row>
    <row r="264" spans="1:38" s="7" customFormat="1" ht="65.25" thickBot="1" thickTop="1">
      <c r="A264" s="329" t="s">
        <v>1</v>
      </c>
      <c r="B264" s="330" t="s">
        <v>2</v>
      </c>
      <c r="C264" s="331" t="s">
        <v>3</v>
      </c>
      <c r="D264" s="331" t="s">
        <v>4</v>
      </c>
      <c r="E264" s="331" t="s">
        <v>5</v>
      </c>
      <c r="F264" s="331" t="s">
        <v>6</v>
      </c>
      <c r="G264" s="331" t="s">
        <v>7</v>
      </c>
      <c r="H264" s="331" t="s">
        <v>8</v>
      </c>
      <c r="I264" s="331" t="s">
        <v>9</v>
      </c>
      <c r="J264" s="331" t="s">
        <v>10</v>
      </c>
      <c r="K264" s="331" t="s">
        <v>11</v>
      </c>
      <c r="L264" s="331" t="s">
        <v>12</v>
      </c>
      <c r="M264" s="331" t="s">
        <v>13</v>
      </c>
      <c r="N264" s="331" t="s">
        <v>14</v>
      </c>
      <c r="O264" s="331" t="s">
        <v>310</v>
      </c>
      <c r="P264" s="331" t="s">
        <v>15</v>
      </c>
      <c r="Q264" s="331" t="s">
        <v>16</v>
      </c>
      <c r="R264" s="331" t="s">
        <v>17</v>
      </c>
      <c r="S264" s="331" t="s">
        <v>18</v>
      </c>
      <c r="T264" s="331" t="s">
        <v>19</v>
      </c>
      <c r="U264" s="331" t="s">
        <v>20</v>
      </c>
      <c r="V264" s="331" t="s">
        <v>21</v>
      </c>
      <c r="W264" s="331" t="s">
        <v>22</v>
      </c>
      <c r="X264" s="331" t="s">
        <v>23</v>
      </c>
      <c r="Y264" s="331" t="s">
        <v>24</v>
      </c>
      <c r="Z264" s="332" t="s">
        <v>25</v>
      </c>
      <c r="AA264" s="329" t="s">
        <v>26</v>
      </c>
      <c r="AB264" s="332" t="s">
        <v>27</v>
      </c>
      <c r="AC264" s="6" t="s">
        <v>28</v>
      </c>
      <c r="AD264" s="361" t="s">
        <v>29</v>
      </c>
      <c r="AE264" s="361"/>
      <c r="AF264" s="361"/>
      <c r="AG264" s="361" t="s">
        <v>30</v>
      </c>
      <c r="AH264" s="361"/>
      <c r="AI264" s="361"/>
      <c r="AJ264" s="361" t="s">
        <v>31</v>
      </c>
      <c r="AK264" s="361"/>
      <c r="AL264" s="361"/>
    </row>
    <row r="265" spans="1:53" ht="13.5" thickTop="1">
      <c r="A265" s="8">
        <v>7</v>
      </c>
      <c r="B265" s="80" t="s">
        <v>239</v>
      </c>
      <c r="C265" s="10">
        <v>35096</v>
      </c>
      <c r="D265" s="11">
        <f aca="true" t="shared" si="123" ref="D265:D296">C265-(SQRT(P265*1000)-P265*1000/4000)*0.5</f>
        <v>35081.36086879625</v>
      </c>
      <c r="E265" s="11">
        <f aca="true" t="shared" si="124" ref="E265:E296">C265+(SQRT(P265*1000)-P265*1000/4000)*0.5</f>
        <v>35110.63913120375</v>
      </c>
      <c r="F265" s="12">
        <f aca="true" t="shared" si="125" ref="F265:F296">E265-D265</f>
        <v>29.27826240750437</v>
      </c>
      <c r="G265" s="11">
        <v>32874</v>
      </c>
      <c r="H265" s="11">
        <v>38717</v>
      </c>
      <c r="I265" s="13">
        <f aca="true" t="shared" si="126" ref="I265:I296">((D265-G265)/365)</f>
        <v>6.047564024099309</v>
      </c>
      <c r="J265" s="13">
        <f aca="true" t="shared" si="127" ref="J265:J296">((H265-E265)/365)</f>
        <v>9.880440736428076</v>
      </c>
      <c r="K265" s="14">
        <v>0</v>
      </c>
      <c r="L265" s="14">
        <v>0</v>
      </c>
      <c r="M265" s="14">
        <v>0</v>
      </c>
      <c r="N265" s="15">
        <v>147</v>
      </c>
      <c r="O265" s="15">
        <v>147</v>
      </c>
      <c r="P265" s="15">
        <v>0.87</v>
      </c>
      <c r="Q265" s="15" t="s">
        <v>240</v>
      </c>
      <c r="R265" s="16">
        <f aca="true" t="shared" si="128" ref="R265:R296">K265/I265</f>
        <v>0</v>
      </c>
      <c r="S265" s="16">
        <f aca="true" t="shared" si="129" ref="S265:S296">L265/(F265/365)</f>
        <v>0</v>
      </c>
      <c r="T265" s="16">
        <f aca="true" t="shared" si="130" ref="T265:T296">M265/J265</f>
        <v>0</v>
      </c>
      <c r="U265" s="16">
        <f aca="true" t="shared" si="131" ref="U265:U296">R265/P265</f>
        <v>0</v>
      </c>
      <c r="V265" s="16">
        <f aca="true" t="shared" si="132" ref="V265:V296">S265/P265</f>
        <v>0</v>
      </c>
      <c r="W265" s="16">
        <f aca="true" t="shared" si="133" ref="W265:W296">T265/P265</f>
        <v>0</v>
      </c>
      <c r="X265" s="16">
        <f aca="true" t="shared" si="134" ref="X265:X296">(R265*1000000)/(O265*365*P265)</f>
        <v>0</v>
      </c>
      <c r="Y265" s="16">
        <f aca="true" t="shared" si="135" ref="Y265:Y296">(S265*1000000)/(O265*365*P265)</f>
        <v>0</v>
      </c>
      <c r="Z265" s="17">
        <f aca="true" t="shared" si="136" ref="Z265:Z296">(T265*1000000)/(N265*365*P265)</f>
        <v>0</v>
      </c>
      <c r="AA265" s="18">
        <f aca="true" t="shared" si="137" ref="AA265:AA296">Z265-X265</f>
        <v>0</v>
      </c>
      <c r="AB265" s="17"/>
      <c r="AC265" s="19" t="s">
        <v>34</v>
      </c>
      <c r="AD265" s="19"/>
      <c r="AE265" s="19">
        <v>0</v>
      </c>
      <c r="AF265" s="19"/>
      <c r="AG265" s="19"/>
      <c r="AH265" s="19">
        <v>0</v>
      </c>
      <c r="AI265" s="19"/>
      <c r="AJ265" s="19"/>
      <c r="AK265" s="19">
        <v>0</v>
      </c>
      <c r="AL265" s="19"/>
      <c r="AM265" s="20"/>
      <c r="AQ265" s="20"/>
      <c r="BA265" s="20"/>
    </row>
    <row r="266" spans="1:53" ht="12.75">
      <c r="A266" s="21">
        <v>8</v>
      </c>
      <c r="B266" s="81" t="s">
        <v>205</v>
      </c>
      <c r="C266" s="23">
        <v>35096</v>
      </c>
      <c r="D266" s="11">
        <f t="shared" si="123"/>
        <v>35073.34962152522</v>
      </c>
      <c r="E266" s="11">
        <f t="shared" si="124"/>
        <v>35118.65037847478</v>
      </c>
      <c r="F266" s="24">
        <f t="shared" si="125"/>
        <v>45.30075694955303</v>
      </c>
      <c r="G266" s="25">
        <v>32874</v>
      </c>
      <c r="H266" s="25">
        <v>38717</v>
      </c>
      <c r="I266" s="26">
        <f t="shared" si="126"/>
        <v>6.0256154014389685</v>
      </c>
      <c r="J266" s="26">
        <f t="shared" si="127"/>
        <v>9.858492113767735</v>
      </c>
      <c r="K266" s="14">
        <v>0</v>
      </c>
      <c r="L266" s="14">
        <v>0</v>
      </c>
      <c r="M266" s="14">
        <v>0</v>
      </c>
      <c r="N266" s="28">
        <v>159</v>
      </c>
      <c r="O266" s="28">
        <v>159</v>
      </c>
      <c r="P266" s="28">
        <v>2.1</v>
      </c>
      <c r="Q266" s="28" t="s">
        <v>240</v>
      </c>
      <c r="R266" s="16">
        <f t="shared" si="128"/>
        <v>0</v>
      </c>
      <c r="S266" s="16">
        <f t="shared" si="129"/>
        <v>0</v>
      </c>
      <c r="T266" s="16">
        <f t="shared" si="130"/>
        <v>0</v>
      </c>
      <c r="U266" s="16">
        <f t="shared" si="131"/>
        <v>0</v>
      </c>
      <c r="V266" s="16">
        <f t="shared" si="132"/>
        <v>0</v>
      </c>
      <c r="W266" s="16">
        <f t="shared" si="133"/>
        <v>0</v>
      </c>
      <c r="X266" s="16">
        <f t="shared" si="134"/>
        <v>0</v>
      </c>
      <c r="Y266" s="16">
        <f t="shared" si="135"/>
        <v>0</v>
      </c>
      <c r="Z266" s="17">
        <f t="shared" si="136"/>
        <v>0</v>
      </c>
      <c r="AA266" s="30">
        <f t="shared" si="137"/>
        <v>0</v>
      </c>
      <c r="AB266" s="31"/>
      <c r="AC266" s="19" t="s">
        <v>36</v>
      </c>
      <c r="AD266" s="19"/>
      <c r="AE266" s="19">
        <v>0</v>
      </c>
      <c r="AF266" s="19"/>
      <c r="AG266" s="19"/>
      <c r="AH266" s="19">
        <v>0</v>
      </c>
      <c r="AI266" s="19"/>
      <c r="AJ266" s="19"/>
      <c r="AK266" s="19">
        <v>0</v>
      </c>
      <c r="AL266" s="19"/>
      <c r="AM266" s="20"/>
      <c r="AQ266" s="20"/>
      <c r="BA266" s="20"/>
    </row>
    <row r="267" spans="1:53" ht="12.75">
      <c r="A267" s="21">
        <v>9</v>
      </c>
      <c r="B267" s="81" t="s">
        <v>241</v>
      </c>
      <c r="C267" s="23">
        <v>35096</v>
      </c>
      <c r="D267" s="11">
        <f t="shared" si="123"/>
        <v>35072.206810842414</v>
      </c>
      <c r="E267" s="11">
        <f t="shared" si="124"/>
        <v>35119.793189157586</v>
      </c>
      <c r="F267" s="24">
        <f t="shared" si="125"/>
        <v>47.586378315172624</v>
      </c>
      <c r="G267" s="25">
        <v>32874</v>
      </c>
      <c r="H267" s="25">
        <v>38717</v>
      </c>
      <c r="I267" s="26">
        <f t="shared" si="126"/>
        <v>6.022484413266887</v>
      </c>
      <c r="J267" s="26">
        <f t="shared" si="127"/>
        <v>9.855361125595653</v>
      </c>
      <c r="K267" s="14">
        <v>0</v>
      </c>
      <c r="L267" s="14">
        <v>0</v>
      </c>
      <c r="M267" s="14">
        <v>1</v>
      </c>
      <c r="N267" s="28">
        <v>245</v>
      </c>
      <c r="O267" s="28">
        <v>245</v>
      </c>
      <c r="P267" s="28">
        <v>2.32</v>
      </c>
      <c r="Q267" s="28" t="s">
        <v>240</v>
      </c>
      <c r="R267" s="16">
        <f t="shared" si="128"/>
        <v>0</v>
      </c>
      <c r="S267" s="16">
        <f t="shared" si="129"/>
        <v>0</v>
      </c>
      <c r="T267" s="16">
        <f t="shared" si="130"/>
        <v>0.10146761617926614</v>
      </c>
      <c r="U267" s="16">
        <f t="shared" si="131"/>
        <v>0</v>
      </c>
      <c r="V267" s="16">
        <f t="shared" si="132"/>
        <v>0</v>
      </c>
      <c r="W267" s="16">
        <f t="shared" si="133"/>
        <v>0.043736041456580235</v>
      </c>
      <c r="X267" s="16">
        <f t="shared" si="134"/>
        <v>0</v>
      </c>
      <c r="Y267" s="16">
        <f t="shared" si="135"/>
        <v>0</v>
      </c>
      <c r="Z267" s="17">
        <f t="shared" si="136"/>
        <v>0.48908069842415697</v>
      </c>
      <c r="AA267" s="30">
        <f t="shared" si="137"/>
        <v>0.48908069842415697</v>
      </c>
      <c r="AB267" s="31"/>
      <c r="AC267" s="19" t="s">
        <v>38</v>
      </c>
      <c r="AD267" s="19"/>
      <c r="AE267" s="19">
        <v>1</v>
      </c>
      <c r="AF267" s="19"/>
      <c r="AG267" s="19"/>
      <c r="AH267" s="19">
        <v>0</v>
      </c>
      <c r="AI267" s="19"/>
      <c r="AJ267" s="19"/>
      <c r="AK267" s="19">
        <v>1</v>
      </c>
      <c r="AL267" s="19"/>
      <c r="AM267" s="20"/>
      <c r="AQ267" s="20"/>
      <c r="BA267" s="20"/>
    </row>
    <row r="268" spans="1:53" ht="12.75">
      <c r="A268" s="21">
        <v>13</v>
      </c>
      <c r="B268" s="81" t="s">
        <v>242</v>
      </c>
      <c r="C268" s="23">
        <v>35735</v>
      </c>
      <c r="D268" s="11">
        <f t="shared" si="123"/>
        <v>35709.123528795746</v>
      </c>
      <c r="E268" s="11">
        <f t="shared" si="124"/>
        <v>35760.876471204254</v>
      </c>
      <c r="F268" s="24">
        <f t="shared" si="125"/>
        <v>51.752942408507806</v>
      </c>
      <c r="G268" s="25">
        <v>32874</v>
      </c>
      <c r="H268" s="25">
        <v>38717</v>
      </c>
      <c r="I268" s="26">
        <f t="shared" si="126"/>
        <v>7.767461722728071</v>
      </c>
      <c r="J268" s="26">
        <f t="shared" si="127"/>
        <v>8.09896857204314</v>
      </c>
      <c r="K268" s="14">
        <v>0</v>
      </c>
      <c r="L268" s="14">
        <v>0</v>
      </c>
      <c r="M268" s="14">
        <v>0</v>
      </c>
      <c r="N268" s="28">
        <v>159</v>
      </c>
      <c r="O268" s="28">
        <v>159</v>
      </c>
      <c r="P268" s="28">
        <v>2.75</v>
      </c>
      <c r="Q268" s="28" t="s">
        <v>240</v>
      </c>
      <c r="R268" s="16">
        <f t="shared" si="128"/>
        <v>0</v>
      </c>
      <c r="S268" s="16">
        <f t="shared" si="129"/>
        <v>0</v>
      </c>
      <c r="T268" s="16">
        <f t="shared" si="130"/>
        <v>0</v>
      </c>
      <c r="U268" s="16">
        <f t="shared" si="131"/>
        <v>0</v>
      </c>
      <c r="V268" s="16">
        <f t="shared" si="132"/>
        <v>0</v>
      </c>
      <c r="W268" s="16">
        <f t="shared" si="133"/>
        <v>0</v>
      </c>
      <c r="X268" s="16">
        <f t="shared" si="134"/>
        <v>0</v>
      </c>
      <c r="Y268" s="16">
        <f t="shared" si="135"/>
        <v>0</v>
      </c>
      <c r="Z268" s="17">
        <f t="shared" si="136"/>
        <v>0</v>
      </c>
      <c r="AA268" s="30">
        <f t="shared" si="137"/>
        <v>0</v>
      </c>
      <c r="AB268" s="31"/>
      <c r="AC268" s="19" t="s">
        <v>203</v>
      </c>
      <c r="AD268" s="19"/>
      <c r="AE268" s="19">
        <v>6</v>
      </c>
      <c r="AF268" s="19"/>
      <c r="AG268" s="19"/>
      <c r="AH268" s="19">
        <v>0</v>
      </c>
      <c r="AI268" s="19"/>
      <c r="AJ268" s="19"/>
      <c r="AK268" s="19">
        <v>2</v>
      </c>
      <c r="AL268" s="19"/>
      <c r="AM268" s="20"/>
      <c r="AQ268" s="20"/>
      <c r="BA268" s="20"/>
    </row>
    <row r="269" spans="1:53" ht="12.75">
      <c r="A269" s="21">
        <v>15</v>
      </c>
      <c r="B269" s="81" t="s">
        <v>243</v>
      </c>
      <c r="C269" s="23">
        <v>35827</v>
      </c>
      <c r="D269" s="11">
        <f t="shared" si="123"/>
        <v>35816.1055488499</v>
      </c>
      <c r="E269" s="11">
        <f t="shared" si="124"/>
        <v>35837.8944511501</v>
      </c>
      <c r="F269" s="24">
        <f t="shared" si="125"/>
        <v>21.788902300206246</v>
      </c>
      <c r="G269" s="25">
        <v>32874</v>
      </c>
      <c r="H269" s="25">
        <v>38717</v>
      </c>
      <c r="I269" s="26">
        <f t="shared" si="126"/>
        <v>8.060563147533964</v>
      </c>
      <c r="J269" s="26">
        <f t="shared" si="127"/>
        <v>7.887960407807936</v>
      </c>
      <c r="K269" s="14">
        <v>0</v>
      </c>
      <c r="L269" s="14">
        <v>0</v>
      </c>
      <c r="M269" s="14">
        <v>0</v>
      </c>
      <c r="N269" s="28">
        <v>90</v>
      </c>
      <c r="O269" s="28">
        <v>90</v>
      </c>
      <c r="P269" s="28">
        <v>0.48</v>
      </c>
      <c r="Q269" s="28" t="s">
        <v>240</v>
      </c>
      <c r="R269" s="16">
        <f t="shared" si="128"/>
        <v>0</v>
      </c>
      <c r="S269" s="16">
        <f t="shared" si="129"/>
        <v>0</v>
      </c>
      <c r="T269" s="16">
        <f t="shared" si="130"/>
        <v>0</v>
      </c>
      <c r="U269" s="16">
        <f t="shared" si="131"/>
        <v>0</v>
      </c>
      <c r="V269" s="16">
        <f t="shared" si="132"/>
        <v>0</v>
      </c>
      <c r="W269" s="16">
        <f t="shared" si="133"/>
        <v>0</v>
      </c>
      <c r="X269" s="16">
        <f t="shared" si="134"/>
        <v>0</v>
      </c>
      <c r="Y269" s="16">
        <f t="shared" si="135"/>
        <v>0</v>
      </c>
      <c r="Z269" s="17">
        <f t="shared" si="136"/>
        <v>0</v>
      </c>
      <c r="AA269" s="30">
        <f t="shared" si="137"/>
        <v>0</v>
      </c>
      <c r="AB269" s="31"/>
      <c r="AC269" s="19" t="s">
        <v>40</v>
      </c>
      <c r="AD269" s="19"/>
      <c r="AE269" s="19">
        <v>2</v>
      </c>
      <c r="AF269" s="19"/>
      <c r="AG269" s="19"/>
      <c r="AH269" s="19">
        <v>0</v>
      </c>
      <c r="AI269" s="19"/>
      <c r="AJ269" s="19"/>
      <c r="AK269" s="19">
        <v>3</v>
      </c>
      <c r="AL269" s="19"/>
      <c r="AM269" s="20"/>
      <c r="AQ269" s="20"/>
      <c r="BA269" s="20"/>
    </row>
    <row r="270" spans="1:53" ht="12.75">
      <c r="A270" s="21">
        <v>17</v>
      </c>
      <c r="B270" s="81" t="s">
        <v>244</v>
      </c>
      <c r="C270" s="23">
        <v>35855</v>
      </c>
      <c r="D270" s="11">
        <f t="shared" si="123"/>
        <v>35839.23600141793</v>
      </c>
      <c r="E270" s="11">
        <f t="shared" si="124"/>
        <v>35870.76399858207</v>
      </c>
      <c r="F270" s="24">
        <f t="shared" si="125"/>
        <v>31.527997164143017</v>
      </c>
      <c r="G270" s="25">
        <v>32874</v>
      </c>
      <c r="H270" s="25">
        <v>38717</v>
      </c>
      <c r="I270" s="26">
        <f t="shared" si="126"/>
        <v>8.123934250460078</v>
      </c>
      <c r="J270" s="26">
        <f t="shared" si="127"/>
        <v>7.797906853199804</v>
      </c>
      <c r="K270" s="14">
        <v>0</v>
      </c>
      <c r="L270" s="14">
        <v>0</v>
      </c>
      <c r="M270" s="14">
        <v>0</v>
      </c>
      <c r="N270" s="28">
        <v>100</v>
      </c>
      <c r="O270" s="28">
        <v>100</v>
      </c>
      <c r="P270" s="28">
        <v>1.01</v>
      </c>
      <c r="Q270" s="28" t="s">
        <v>240</v>
      </c>
      <c r="R270" s="16">
        <f t="shared" si="128"/>
        <v>0</v>
      </c>
      <c r="S270" s="16">
        <f t="shared" si="129"/>
        <v>0</v>
      </c>
      <c r="T270" s="16">
        <f t="shared" si="130"/>
        <v>0</v>
      </c>
      <c r="U270" s="16">
        <f t="shared" si="131"/>
        <v>0</v>
      </c>
      <c r="V270" s="16">
        <f t="shared" si="132"/>
        <v>0</v>
      </c>
      <c r="W270" s="16">
        <f t="shared" si="133"/>
        <v>0</v>
      </c>
      <c r="X270" s="16">
        <f t="shared" si="134"/>
        <v>0</v>
      </c>
      <c r="Y270" s="16">
        <f t="shared" si="135"/>
        <v>0</v>
      </c>
      <c r="Z270" s="17">
        <f t="shared" si="136"/>
        <v>0</v>
      </c>
      <c r="AA270" s="30">
        <f t="shared" si="137"/>
        <v>0</v>
      </c>
      <c r="AB270" s="31"/>
      <c r="AC270" s="19" t="s">
        <v>42</v>
      </c>
      <c r="AD270" s="19"/>
      <c r="AE270" s="19">
        <v>2</v>
      </c>
      <c r="AF270" s="19"/>
      <c r="AG270" s="19"/>
      <c r="AH270" s="19">
        <v>0</v>
      </c>
      <c r="AI270" s="19"/>
      <c r="AJ270" s="19"/>
      <c r="AK270" s="19">
        <v>1</v>
      </c>
      <c r="AL270" s="19"/>
      <c r="AM270" s="20"/>
      <c r="AQ270" s="20"/>
      <c r="BA270" s="20"/>
    </row>
    <row r="271" spans="1:53" ht="12.75">
      <c r="A271" s="21">
        <v>21</v>
      </c>
      <c r="B271" s="81" t="s">
        <v>245</v>
      </c>
      <c r="C271" s="23">
        <v>36526</v>
      </c>
      <c r="D271" s="11">
        <f t="shared" si="123"/>
        <v>36501.3125</v>
      </c>
      <c r="E271" s="11">
        <f t="shared" si="124"/>
        <v>36550.6875</v>
      </c>
      <c r="F271" s="24">
        <f t="shared" si="125"/>
        <v>49.375</v>
      </c>
      <c r="G271" s="25">
        <v>32874</v>
      </c>
      <c r="H271" s="25">
        <v>38717</v>
      </c>
      <c r="I271" s="26">
        <f t="shared" si="126"/>
        <v>9.937842465753425</v>
      </c>
      <c r="J271" s="26">
        <f t="shared" si="127"/>
        <v>5.935102739726028</v>
      </c>
      <c r="K271" s="14">
        <v>1</v>
      </c>
      <c r="L271" s="14">
        <v>0</v>
      </c>
      <c r="M271" s="14">
        <v>0</v>
      </c>
      <c r="N271" s="28">
        <v>125</v>
      </c>
      <c r="O271" s="28">
        <v>125</v>
      </c>
      <c r="P271" s="28">
        <v>2.5</v>
      </c>
      <c r="Q271" s="28" t="s">
        <v>240</v>
      </c>
      <c r="R271" s="16">
        <f t="shared" si="128"/>
        <v>0.10062546306666437</v>
      </c>
      <c r="S271" s="16">
        <f t="shared" si="129"/>
        <v>0</v>
      </c>
      <c r="T271" s="16">
        <f t="shared" si="130"/>
        <v>0</v>
      </c>
      <c r="U271" s="16">
        <f t="shared" si="131"/>
        <v>0.04025018522666575</v>
      </c>
      <c r="V271" s="16">
        <f t="shared" si="132"/>
        <v>0</v>
      </c>
      <c r="W271" s="16">
        <f t="shared" si="133"/>
        <v>0</v>
      </c>
      <c r="X271" s="16">
        <f t="shared" si="134"/>
        <v>0.8821958405844547</v>
      </c>
      <c r="Y271" s="16">
        <f t="shared" si="135"/>
        <v>0</v>
      </c>
      <c r="Z271" s="17">
        <f t="shared" si="136"/>
        <v>0</v>
      </c>
      <c r="AA271" s="30">
        <f t="shared" si="137"/>
        <v>-0.8821958405844547</v>
      </c>
      <c r="AB271" s="31"/>
      <c r="AC271" s="19" t="s">
        <v>44</v>
      </c>
      <c r="AD271" s="19"/>
      <c r="AE271" s="19">
        <v>0</v>
      </c>
      <c r="AF271" s="19"/>
      <c r="AG271" s="19"/>
      <c r="AH271" s="19">
        <v>0</v>
      </c>
      <c r="AI271" s="19"/>
      <c r="AJ271" s="19"/>
      <c r="AK271" s="19">
        <v>0</v>
      </c>
      <c r="AL271" s="19"/>
      <c r="AM271" s="20"/>
      <c r="AQ271" s="20"/>
      <c r="BA271" s="20"/>
    </row>
    <row r="272" spans="1:53" ht="12.75">
      <c r="A272" s="21">
        <v>22</v>
      </c>
      <c r="B272" s="81" t="s">
        <v>245</v>
      </c>
      <c r="C272" s="23">
        <v>36951</v>
      </c>
      <c r="D272" s="11">
        <f t="shared" si="123"/>
        <v>36929.27536736351</v>
      </c>
      <c r="E272" s="11">
        <f t="shared" si="124"/>
        <v>36972.72463263649</v>
      </c>
      <c r="F272" s="24">
        <f t="shared" si="125"/>
        <v>43.4492652729823</v>
      </c>
      <c r="G272" s="25">
        <v>32874</v>
      </c>
      <c r="H272" s="25">
        <v>38717</v>
      </c>
      <c r="I272" s="26">
        <f t="shared" si="126"/>
        <v>11.110343472228791</v>
      </c>
      <c r="J272" s="26">
        <f t="shared" si="127"/>
        <v>4.7788366229137225</v>
      </c>
      <c r="K272" s="14">
        <v>0</v>
      </c>
      <c r="L272" s="14">
        <v>0</v>
      </c>
      <c r="M272" s="14">
        <v>0</v>
      </c>
      <c r="N272" s="28">
        <v>125</v>
      </c>
      <c r="O272" s="28">
        <v>125</v>
      </c>
      <c r="P272" s="28">
        <v>1.93</v>
      </c>
      <c r="Q272" s="28" t="s">
        <v>240</v>
      </c>
      <c r="R272" s="16">
        <f t="shared" si="128"/>
        <v>0</v>
      </c>
      <c r="S272" s="16">
        <f t="shared" si="129"/>
        <v>0</v>
      </c>
      <c r="T272" s="16">
        <f t="shared" si="130"/>
        <v>0</v>
      </c>
      <c r="U272" s="16">
        <f t="shared" si="131"/>
        <v>0</v>
      </c>
      <c r="V272" s="16">
        <f t="shared" si="132"/>
        <v>0</v>
      </c>
      <c r="W272" s="16">
        <f t="shared" si="133"/>
        <v>0</v>
      </c>
      <c r="X272" s="16">
        <f t="shared" si="134"/>
        <v>0</v>
      </c>
      <c r="Y272" s="16">
        <f t="shared" si="135"/>
        <v>0</v>
      </c>
      <c r="Z272" s="17">
        <f t="shared" si="136"/>
        <v>0</v>
      </c>
      <c r="AA272" s="30">
        <f t="shared" si="137"/>
        <v>0</v>
      </c>
      <c r="AB272" s="31"/>
      <c r="AC272" s="19" t="s">
        <v>46</v>
      </c>
      <c r="AD272" s="19"/>
      <c r="AE272" s="19">
        <v>2</v>
      </c>
      <c r="AF272" s="19"/>
      <c r="AG272" s="19"/>
      <c r="AH272" s="19">
        <v>0</v>
      </c>
      <c r="AI272" s="19"/>
      <c r="AJ272" s="19"/>
      <c r="AK272" s="19">
        <v>0</v>
      </c>
      <c r="AL272" s="19"/>
      <c r="AM272" s="20"/>
      <c r="AQ272" s="20"/>
      <c r="BA272" s="20"/>
    </row>
    <row r="273" spans="1:53" ht="12.75">
      <c r="A273" s="21">
        <v>24</v>
      </c>
      <c r="B273" s="81" t="s">
        <v>246</v>
      </c>
      <c r="C273" s="23">
        <v>35462</v>
      </c>
      <c r="D273" s="11">
        <f t="shared" si="123"/>
        <v>35439.34962152522</v>
      </c>
      <c r="E273" s="11">
        <f t="shared" si="124"/>
        <v>35484.65037847478</v>
      </c>
      <c r="F273" s="24">
        <f t="shared" si="125"/>
        <v>45.30075694955303</v>
      </c>
      <c r="G273" s="25">
        <v>32874</v>
      </c>
      <c r="H273" s="25">
        <v>38717</v>
      </c>
      <c r="I273" s="26">
        <f t="shared" si="126"/>
        <v>7.028355127466366</v>
      </c>
      <c r="J273" s="26">
        <f t="shared" si="127"/>
        <v>8.855752387740338</v>
      </c>
      <c r="K273" s="14">
        <v>0</v>
      </c>
      <c r="L273" s="14">
        <v>0</v>
      </c>
      <c r="M273" s="14">
        <v>0</v>
      </c>
      <c r="N273" s="28">
        <v>160</v>
      </c>
      <c r="O273" s="28">
        <v>160</v>
      </c>
      <c r="P273" s="28">
        <v>2.1</v>
      </c>
      <c r="Q273" s="28" t="s">
        <v>240</v>
      </c>
      <c r="R273" s="16">
        <f t="shared" si="128"/>
        <v>0</v>
      </c>
      <c r="S273" s="16">
        <f t="shared" si="129"/>
        <v>0</v>
      </c>
      <c r="T273" s="16">
        <f t="shared" si="130"/>
        <v>0</v>
      </c>
      <c r="U273" s="16">
        <f t="shared" si="131"/>
        <v>0</v>
      </c>
      <c r="V273" s="16">
        <f t="shared" si="132"/>
        <v>0</v>
      </c>
      <c r="W273" s="16">
        <f t="shared" si="133"/>
        <v>0</v>
      </c>
      <c r="X273" s="16">
        <f t="shared" si="134"/>
        <v>0</v>
      </c>
      <c r="Y273" s="16">
        <f t="shared" si="135"/>
        <v>0</v>
      </c>
      <c r="Z273" s="17">
        <f t="shared" si="136"/>
        <v>0</v>
      </c>
      <c r="AA273" s="30">
        <f t="shared" si="137"/>
        <v>0</v>
      </c>
      <c r="AB273" s="31"/>
      <c r="AC273" s="19" t="s">
        <v>48</v>
      </c>
      <c r="AD273" s="19"/>
      <c r="AE273" s="19">
        <v>0</v>
      </c>
      <c r="AF273" s="19"/>
      <c r="AG273" s="19"/>
      <c r="AH273" s="19">
        <v>0</v>
      </c>
      <c r="AI273" s="19"/>
      <c r="AJ273" s="19"/>
      <c r="AK273" s="19">
        <v>0</v>
      </c>
      <c r="AL273" s="19"/>
      <c r="AM273" s="20"/>
      <c r="AQ273" s="20"/>
      <c r="BA273" s="20"/>
    </row>
    <row r="274" spans="1:53" ht="12.75">
      <c r="A274" s="21">
        <v>25</v>
      </c>
      <c r="B274" s="81" t="s">
        <v>247</v>
      </c>
      <c r="C274" s="23">
        <v>35462</v>
      </c>
      <c r="D274" s="11">
        <f t="shared" si="123"/>
        <v>35444.13474362268</v>
      </c>
      <c r="E274" s="11">
        <f t="shared" si="124"/>
        <v>35479.86525637732</v>
      </c>
      <c r="F274" s="24">
        <f t="shared" si="125"/>
        <v>35.730512754642405</v>
      </c>
      <c r="G274" s="25">
        <v>32874</v>
      </c>
      <c r="H274" s="25">
        <v>38717</v>
      </c>
      <c r="I274" s="26">
        <f t="shared" si="126"/>
        <v>7.041465051021038</v>
      </c>
      <c r="J274" s="26">
        <f t="shared" si="127"/>
        <v>8.868862311295011</v>
      </c>
      <c r="K274" s="14">
        <v>0</v>
      </c>
      <c r="L274" s="14">
        <v>0</v>
      </c>
      <c r="M274" s="14">
        <v>0</v>
      </c>
      <c r="N274" s="28">
        <v>125</v>
      </c>
      <c r="O274" s="28">
        <v>125</v>
      </c>
      <c r="P274" s="28">
        <v>1.3</v>
      </c>
      <c r="Q274" s="28" t="s">
        <v>240</v>
      </c>
      <c r="R274" s="16">
        <f t="shared" si="128"/>
        <v>0</v>
      </c>
      <c r="S274" s="16">
        <f t="shared" si="129"/>
        <v>0</v>
      </c>
      <c r="T274" s="16">
        <f t="shared" si="130"/>
        <v>0</v>
      </c>
      <c r="U274" s="16">
        <f t="shared" si="131"/>
        <v>0</v>
      </c>
      <c r="V274" s="16">
        <f t="shared" si="132"/>
        <v>0</v>
      </c>
      <c r="W274" s="16">
        <f t="shared" si="133"/>
        <v>0</v>
      </c>
      <c r="X274" s="16">
        <f t="shared" si="134"/>
        <v>0</v>
      </c>
      <c r="Y274" s="16">
        <f t="shared" si="135"/>
        <v>0</v>
      </c>
      <c r="Z274" s="17">
        <f t="shared" si="136"/>
        <v>0</v>
      </c>
      <c r="AA274" s="30">
        <f t="shared" si="137"/>
        <v>0</v>
      </c>
      <c r="AB274" s="31"/>
      <c r="AC274" s="19" t="s">
        <v>49</v>
      </c>
      <c r="AD274" s="19"/>
      <c r="AE274" s="19">
        <v>3</v>
      </c>
      <c r="AF274" s="19"/>
      <c r="AG274" s="19"/>
      <c r="AH274" s="19">
        <v>0</v>
      </c>
      <c r="AI274" s="19"/>
      <c r="AJ274" s="19"/>
      <c r="AK274" s="19">
        <v>0</v>
      </c>
      <c r="AL274" s="19"/>
      <c r="AM274" s="20"/>
      <c r="AQ274" s="20"/>
      <c r="BA274" s="20"/>
    </row>
    <row r="275" spans="1:53" ht="12.75">
      <c r="A275" s="21">
        <v>26</v>
      </c>
      <c r="B275" s="81" t="s">
        <v>248</v>
      </c>
      <c r="C275" s="23">
        <v>35735</v>
      </c>
      <c r="D275" s="11">
        <f t="shared" si="123"/>
        <v>35717.97193596268</v>
      </c>
      <c r="E275" s="11">
        <f t="shared" si="124"/>
        <v>35752.02806403732</v>
      </c>
      <c r="F275" s="24">
        <f t="shared" si="125"/>
        <v>34.05612807463331</v>
      </c>
      <c r="G275" s="25">
        <v>32874</v>
      </c>
      <c r="H275" s="25">
        <v>38717</v>
      </c>
      <c r="I275" s="26">
        <f t="shared" si="126"/>
        <v>7.791703934144338</v>
      </c>
      <c r="J275" s="26">
        <f t="shared" si="127"/>
        <v>8.123210783459406</v>
      </c>
      <c r="K275" s="14">
        <v>0</v>
      </c>
      <c r="L275" s="14">
        <v>0</v>
      </c>
      <c r="M275" s="14">
        <v>0</v>
      </c>
      <c r="N275" s="28">
        <v>159</v>
      </c>
      <c r="O275" s="28">
        <v>159</v>
      </c>
      <c r="P275" s="28">
        <v>1.18</v>
      </c>
      <c r="Q275" s="28" t="s">
        <v>240</v>
      </c>
      <c r="R275" s="16">
        <f t="shared" si="128"/>
        <v>0</v>
      </c>
      <c r="S275" s="16">
        <f t="shared" si="129"/>
        <v>0</v>
      </c>
      <c r="T275" s="16">
        <f t="shared" si="130"/>
        <v>0</v>
      </c>
      <c r="U275" s="16">
        <f t="shared" si="131"/>
        <v>0</v>
      </c>
      <c r="V275" s="16">
        <f t="shared" si="132"/>
        <v>0</v>
      </c>
      <c r="W275" s="16">
        <f t="shared" si="133"/>
        <v>0</v>
      </c>
      <c r="X275" s="16">
        <f t="shared" si="134"/>
        <v>0</v>
      </c>
      <c r="Y275" s="16">
        <f t="shared" si="135"/>
        <v>0</v>
      </c>
      <c r="Z275" s="17">
        <f t="shared" si="136"/>
        <v>0</v>
      </c>
      <c r="AA275" s="30">
        <f t="shared" si="137"/>
        <v>0</v>
      </c>
      <c r="AB275" s="31"/>
      <c r="AC275" s="19" t="s">
        <v>51</v>
      </c>
      <c r="AD275" s="19"/>
      <c r="AE275" s="19">
        <v>4</v>
      </c>
      <c r="AF275" s="19"/>
      <c r="AG275" s="19"/>
      <c r="AH275" s="19">
        <v>1</v>
      </c>
      <c r="AI275" s="19"/>
      <c r="AJ275" s="19"/>
      <c r="AK275" s="19">
        <v>1</v>
      </c>
      <c r="AL275" s="19"/>
      <c r="AM275" s="20"/>
      <c r="AQ275" s="20"/>
      <c r="BA275" s="20"/>
    </row>
    <row r="276" spans="1:53" ht="12.75">
      <c r="A276" s="21">
        <v>30</v>
      </c>
      <c r="B276" s="81" t="s">
        <v>249</v>
      </c>
      <c r="C276" s="23">
        <v>34700.75</v>
      </c>
      <c r="D276" s="11">
        <f t="shared" si="123"/>
        <v>34681.196582341865</v>
      </c>
      <c r="E276" s="11">
        <f t="shared" si="124"/>
        <v>34720.303417658135</v>
      </c>
      <c r="F276" s="24">
        <f t="shared" si="125"/>
        <v>39.10683531627001</v>
      </c>
      <c r="G276" s="25">
        <v>32874</v>
      </c>
      <c r="H276" s="25">
        <v>38717</v>
      </c>
      <c r="I276" s="26">
        <f t="shared" si="126"/>
        <v>4.951223513265384</v>
      </c>
      <c r="J276" s="26">
        <f t="shared" si="127"/>
        <v>10.949853650251685</v>
      </c>
      <c r="K276" s="14">
        <v>0</v>
      </c>
      <c r="L276" s="14">
        <v>0</v>
      </c>
      <c r="M276" s="14">
        <v>1</v>
      </c>
      <c r="N276" s="28">
        <v>55</v>
      </c>
      <c r="O276" s="28">
        <v>44</v>
      </c>
      <c r="P276" s="28">
        <v>1.56</v>
      </c>
      <c r="Q276" s="28" t="s">
        <v>240</v>
      </c>
      <c r="R276" s="16">
        <f t="shared" si="128"/>
        <v>0</v>
      </c>
      <c r="S276" s="16">
        <f t="shared" si="129"/>
        <v>0</v>
      </c>
      <c r="T276" s="16">
        <f t="shared" si="130"/>
        <v>0.091325421502507</v>
      </c>
      <c r="U276" s="16">
        <f t="shared" si="131"/>
        <v>0</v>
      </c>
      <c r="V276" s="16">
        <f t="shared" si="132"/>
        <v>0</v>
      </c>
      <c r="W276" s="16">
        <f t="shared" si="133"/>
        <v>0.05854193686058141</v>
      </c>
      <c r="X276" s="16">
        <f t="shared" si="134"/>
        <v>0</v>
      </c>
      <c r="Y276" s="16">
        <f t="shared" si="135"/>
        <v>0</v>
      </c>
      <c r="Z276" s="17">
        <f t="shared" si="136"/>
        <v>2.9161612383851265</v>
      </c>
      <c r="AA276" s="30">
        <f t="shared" si="137"/>
        <v>2.9161612383851265</v>
      </c>
      <c r="AB276" s="31"/>
      <c r="AC276" s="19" t="s">
        <v>53</v>
      </c>
      <c r="AD276" s="19"/>
      <c r="AE276" s="19">
        <v>10</v>
      </c>
      <c r="AF276" s="19"/>
      <c r="AG276" s="19"/>
      <c r="AH276" s="19">
        <v>0</v>
      </c>
      <c r="AI276" s="19"/>
      <c r="AJ276" s="19"/>
      <c r="AK276" s="19">
        <v>8</v>
      </c>
      <c r="AL276" s="19"/>
      <c r="AM276" s="20"/>
      <c r="AQ276" s="20"/>
      <c r="BA276" s="20"/>
    </row>
    <row r="277" spans="1:53" ht="12.75">
      <c r="A277" s="21">
        <v>31</v>
      </c>
      <c r="B277" s="81" t="s">
        <v>250</v>
      </c>
      <c r="C277" s="23">
        <v>34700.75</v>
      </c>
      <c r="D277" s="11">
        <f t="shared" si="123"/>
        <v>34678.09962152522</v>
      </c>
      <c r="E277" s="11">
        <f t="shared" si="124"/>
        <v>34723.40037847478</v>
      </c>
      <c r="F277" s="24">
        <f t="shared" si="125"/>
        <v>45.30075694955303</v>
      </c>
      <c r="G277" s="25">
        <v>32874</v>
      </c>
      <c r="H277" s="25">
        <v>38717</v>
      </c>
      <c r="I277" s="26">
        <f t="shared" si="126"/>
        <v>4.942738689110201</v>
      </c>
      <c r="J277" s="26">
        <f t="shared" si="127"/>
        <v>10.941368826096502</v>
      </c>
      <c r="K277" s="14">
        <v>0</v>
      </c>
      <c r="L277" s="14">
        <v>0</v>
      </c>
      <c r="M277" s="14">
        <v>0</v>
      </c>
      <c r="N277" s="28">
        <v>109</v>
      </c>
      <c r="O277" s="28">
        <v>74</v>
      </c>
      <c r="P277" s="28">
        <v>2.1</v>
      </c>
      <c r="Q277" s="28" t="s">
        <v>240</v>
      </c>
      <c r="R277" s="16">
        <f t="shared" si="128"/>
        <v>0</v>
      </c>
      <c r="S277" s="16">
        <f t="shared" si="129"/>
        <v>0</v>
      </c>
      <c r="T277" s="16">
        <f t="shared" si="130"/>
        <v>0</v>
      </c>
      <c r="U277" s="16">
        <f t="shared" si="131"/>
        <v>0</v>
      </c>
      <c r="V277" s="16">
        <f t="shared" si="132"/>
        <v>0</v>
      </c>
      <c r="W277" s="16">
        <f t="shared" si="133"/>
        <v>0</v>
      </c>
      <c r="X277" s="16">
        <f t="shared" si="134"/>
        <v>0</v>
      </c>
      <c r="Y277" s="16">
        <f t="shared" si="135"/>
        <v>0</v>
      </c>
      <c r="Z277" s="17">
        <f t="shared" si="136"/>
        <v>0</v>
      </c>
      <c r="AA277" s="30">
        <f t="shared" si="137"/>
        <v>0</v>
      </c>
      <c r="AB277" s="31"/>
      <c r="AC277" s="19" t="s">
        <v>55</v>
      </c>
      <c r="AD277" s="19"/>
      <c r="AE277" s="19">
        <v>7</v>
      </c>
      <c r="AF277" s="19"/>
      <c r="AG277" s="19"/>
      <c r="AH277" s="19">
        <v>0</v>
      </c>
      <c r="AI277" s="19"/>
      <c r="AJ277" s="19"/>
      <c r="AK277" s="19">
        <v>5</v>
      </c>
      <c r="AL277" s="19"/>
      <c r="AM277" s="20"/>
      <c r="AQ277" s="20"/>
      <c r="BA277" s="20"/>
    </row>
    <row r="278" spans="1:53" ht="12.75">
      <c r="A278" s="21">
        <v>33</v>
      </c>
      <c r="B278" s="81" t="s">
        <v>251</v>
      </c>
      <c r="C278" s="23">
        <v>35066</v>
      </c>
      <c r="D278" s="11">
        <f t="shared" si="123"/>
        <v>35049.333513686026</v>
      </c>
      <c r="E278" s="11">
        <f t="shared" si="124"/>
        <v>35082.666486313974</v>
      </c>
      <c r="F278" s="24">
        <f t="shared" si="125"/>
        <v>33.33297262794804</v>
      </c>
      <c r="G278" s="25">
        <v>32874</v>
      </c>
      <c r="H278" s="25">
        <v>38717</v>
      </c>
      <c r="I278" s="26">
        <f t="shared" si="126"/>
        <v>5.95981784571514</v>
      </c>
      <c r="J278" s="26">
        <f t="shared" si="127"/>
        <v>9.957078119687742</v>
      </c>
      <c r="K278" s="14">
        <v>0</v>
      </c>
      <c r="L278" s="14">
        <v>0</v>
      </c>
      <c r="M278" s="14">
        <v>0</v>
      </c>
      <c r="N278" s="28">
        <v>17</v>
      </c>
      <c r="O278" s="28">
        <v>30</v>
      </c>
      <c r="P278" s="28">
        <v>1.13</v>
      </c>
      <c r="Q278" s="28" t="s">
        <v>240</v>
      </c>
      <c r="R278" s="16">
        <f t="shared" si="128"/>
        <v>0</v>
      </c>
      <c r="S278" s="16">
        <f t="shared" si="129"/>
        <v>0</v>
      </c>
      <c r="T278" s="16">
        <f t="shared" si="130"/>
        <v>0</v>
      </c>
      <c r="U278" s="16">
        <f t="shared" si="131"/>
        <v>0</v>
      </c>
      <c r="V278" s="16">
        <f t="shared" si="132"/>
        <v>0</v>
      </c>
      <c r="W278" s="16">
        <f t="shared" si="133"/>
        <v>0</v>
      </c>
      <c r="X278" s="16">
        <f t="shared" si="134"/>
        <v>0</v>
      </c>
      <c r="Y278" s="16">
        <f t="shared" si="135"/>
        <v>0</v>
      </c>
      <c r="Z278" s="17">
        <f t="shared" si="136"/>
        <v>0</v>
      </c>
      <c r="AA278" s="30">
        <f t="shared" si="137"/>
        <v>0</v>
      </c>
      <c r="AB278" s="31"/>
      <c r="AC278" s="19" t="s">
        <v>57</v>
      </c>
      <c r="AD278" s="19"/>
      <c r="AE278" s="19">
        <v>0</v>
      </c>
      <c r="AF278" s="19"/>
      <c r="AG278" s="19"/>
      <c r="AH278" s="19">
        <v>0</v>
      </c>
      <c r="AI278" s="19"/>
      <c r="AJ278" s="19"/>
      <c r="AK278" s="19">
        <v>0</v>
      </c>
      <c r="AL278" s="19"/>
      <c r="AM278" s="20"/>
      <c r="AQ278" s="20"/>
      <c r="BA278" s="20"/>
    </row>
    <row r="279" spans="1:53" ht="12.75">
      <c r="A279" s="21">
        <v>34</v>
      </c>
      <c r="B279" s="81" t="s">
        <v>252</v>
      </c>
      <c r="C279" s="23">
        <v>35066</v>
      </c>
      <c r="D279" s="11">
        <f t="shared" si="123"/>
        <v>35037.10424340277</v>
      </c>
      <c r="E279" s="11">
        <f t="shared" si="124"/>
        <v>35094.89575659723</v>
      </c>
      <c r="F279" s="24">
        <f t="shared" si="125"/>
        <v>57.791513194461004</v>
      </c>
      <c r="G279" s="25">
        <v>32874</v>
      </c>
      <c r="H279" s="25">
        <v>38717</v>
      </c>
      <c r="I279" s="26">
        <f t="shared" si="126"/>
        <v>5.926312995624026</v>
      </c>
      <c r="J279" s="26">
        <f t="shared" si="127"/>
        <v>9.923573269596629</v>
      </c>
      <c r="K279" s="14">
        <v>0</v>
      </c>
      <c r="L279" s="14">
        <v>0</v>
      </c>
      <c r="M279" s="14">
        <v>1</v>
      </c>
      <c r="N279" s="28">
        <v>53</v>
      </c>
      <c r="O279" s="28">
        <v>72</v>
      </c>
      <c r="P279" s="28">
        <v>3.44</v>
      </c>
      <c r="Q279" s="28" t="s">
        <v>240</v>
      </c>
      <c r="R279" s="16">
        <f t="shared" si="128"/>
        <v>0</v>
      </c>
      <c r="S279" s="16">
        <f t="shared" si="129"/>
        <v>0</v>
      </c>
      <c r="T279" s="16">
        <f t="shared" si="130"/>
        <v>0.1007701533341576</v>
      </c>
      <c r="U279" s="16">
        <f t="shared" si="131"/>
        <v>0</v>
      </c>
      <c r="V279" s="16">
        <f t="shared" si="132"/>
        <v>0</v>
      </c>
      <c r="W279" s="16">
        <f t="shared" si="133"/>
        <v>0.029293649225045817</v>
      </c>
      <c r="X279" s="16">
        <f t="shared" si="134"/>
        <v>0</v>
      </c>
      <c r="Y279" s="16">
        <f t="shared" si="135"/>
        <v>0</v>
      </c>
      <c r="Z279" s="17">
        <f t="shared" si="136"/>
        <v>1.5142749664019546</v>
      </c>
      <c r="AA279" s="30">
        <f t="shared" si="137"/>
        <v>1.5142749664019546</v>
      </c>
      <c r="AB279" s="31"/>
      <c r="AC279" s="19" t="s">
        <v>59</v>
      </c>
      <c r="AD279" s="19"/>
      <c r="AE279" s="19">
        <v>0</v>
      </c>
      <c r="AF279" s="19"/>
      <c r="AG279" s="19"/>
      <c r="AH279" s="19">
        <v>0</v>
      </c>
      <c r="AI279" s="19"/>
      <c r="AJ279" s="19"/>
      <c r="AK279" s="19">
        <v>0</v>
      </c>
      <c r="AL279" s="19"/>
      <c r="AM279" s="20"/>
      <c r="AQ279" s="20"/>
      <c r="BA279" s="20"/>
    </row>
    <row r="280" spans="1:53" ht="12.75">
      <c r="A280" s="21">
        <v>35</v>
      </c>
      <c r="B280" s="81" t="s">
        <v>253</v>
      </c>
      <c r="C280" s="23">
        <v>35066</v>
      </c>
      <c r="D280" s="11">
        <f t="shared" si="123"/>
        <v>35041.805102572165</v>
      </c>
      <c r="E280" s="11">
        <f t="shared" si="124"/>
        <v>35090.194897427835</v>
      </c>
      <c r="F280" s="24">
        <f t="shared" si="125"/>
        <v>48.38979485566961</v>
      </c>
      <c r="G280" s="25">
        <v>32874</v>
      </c>
      <c r="H280" s="25">
        <v>38717</v>
      </c>
      <c r="I280" s="26">
        <f t="shared" si="126"/>
        <v>5.939192061841548</v>
      </c>
      <c r="J280" s="26">
        <f t="shared" si="127"/>
        <v>9.93645233581415</v>
      </c>
      <c r="K280" s="14">
        <v>0</v>
      </c>
      <c r="L280" s="14">
        <v>0</v>
      </c>
      <c r="M280" s="14">
        <v>0</v>
      </c>
      <c r="N280" s="28">
        <v>118</v>
      </c>
      <c r="O280" s="28">
        <v>115</v>
      </c>
      <c r="P280" s="28">
        <v>2.4</v>
      </c>
      <c r="Q280" s="28" t="s">
        <v>240</v>
      </c>
      <c r="R280" s="16">
        <f t="shared" si="128"/>
        <v>0</v>
      </c>
      <c r="S280" s="16">
        <f t="shared" si="129"/>
        <v>0</v>
      </c>
      <c r="T280" s="16">
        <f t="shared" si="130"/>
        <v>0</v>
      </c>
      <c r="U280" s="16">
        <f t="shared" si="131"/>
        <v>0</v>
      </c>
      <c r="V280" s="16">
        <f t="shared" si="132"/>
        <v>0</v>
      </c>
      <c r="W280" s="16">
        <f t="shared" si="133"/>
        <v>0</v>
      </c>
      <c r="X280" s="16">
        <f t="shared" si="134"/>
        <v>0</v>
      </c>
      <c r="Y280" s="16">
        <f t="shared" si="135"/>
        <v>0</v>
      </c>
      <c r="Z280" s="17">
        <f t="shared" si="136"/>
        <v>0</v>
      </c>
      <c r="AA280" s="30">
        <f t="shared" si="137"/>
        <v>0</v>
      </c>
      <c r="AB280" s="31"/>
      <c r="AC280" s="19" t="s">
        <v>60</v>
      </c>
      <c r="AD280" s="19"/>
      <c r="AE280" s="19">
        <v>2</v>
      </c>
      <c r="AF280" s="19"/>
      <c r="AG280" s="19"/>
      <c r="AH280" s="19">
        <v>0</v>
      </c>
      <c r="AI280" s="19"/>
      <c r="AJ280" s="19"/>
      <c r="AK280" s="19">
        <v>1</v>
      </c>
      <c r="AL280" s="19"/>
      <c r="AM280" s="20"/>
      <c r="AQ280" s="20"/>
      <c r="BA280" s="20"/>
    </row>
    <row r="281" spans="1:53" ht="12.75">
      <c r="A281" s="21">
        <v>36</v>
      </c>
      <c r="B281" s="81" t="s">
        <v>254</v>
      </c>
      <c r="C281" s="23">
        <v>35066</v>
      </c>
      <c r="D281" s="11">
        <f t="shared" si="123"/>
        <v>35049.554376048225</v>
      </c>
      <c r="E281" s="11">
        <f t="shared" si="124"/>
        <v>35082.445623951775</v>
      </c>
      <c r="F281" s="24">
        <f t="shared" si="125"/>
        <v>32.89124790354981</v>
      </c>
      <c r="G281" s="25">
        <v>32874</v>
      </c>
      <c r="H281" s="25">
        <v>38717</v>
      </c>
      <c r="I281" s="26">
        <f t="shared" si="126"/>
        <v>5.960422948077329</v>
      </c>
      <c r="J281" s="26">
        <f t="shared" si="127"/>
        <v>9.957683222049932</v>
      </c>
      <c r="K281" s="14">
        <v>0</v>
      </c>
      <c r="L281" s="14">
        <v>0</v>
      </c>
      <c r="M281" s="14">
        <v>0</v>
      </c>
      <c r="N281" s="28">
        <v>66</v>
      </c>
      <c r="O281" s="28">
        <v>86</v>
      </c>
      <c r="P281" s="28">
        <v>1.1</v>
      </c>
      <c r="Q281" s="28" t="s">
        <v>240</v>
      </c>
      <c r="R281" s="16">
        <f t="shared" si="128"/>
        <v>0</v>
      </c>
      <c r="S281" s="16">
        <f t="shared" si="129"/>
        <v>0</v>
      </c>
      <c r="T281" s="16">
        <f t="shared" si="130"/>
        <v>0</v>
      </c>
      <c r="U281" s="16">
        <f t="shared" si="131"/>
        <v>0</v>
      </c>
      <c r="V281" s="16">
        <f t="shared" si="132"/>
        <v>0</v>
      </c>
      <c r="W281" s="16">
        <f t="shared" si="133"/>
        <v>0</v>
      </c>
      <c r="X281" s="16">
        <f t="shared" si="134"/>
        <v>0</v>
      </c>
      <c r="Y281" s="16">
        <f t="shared" si="135"/>
        <v>0</v>
      </c>
      <c r="Z281" s="17">
        <f t="shared" si="136"/>
        <v>0</v>
      </c>
      <c r="AA281" s="30">
        <f t="shared" si="137"/>
        <v>0</v>
      </c>
      <c r="AB281" s="31"/>
      <c r="AC281" s="19" t="s">
        <v>62</v>
      </c>
      <c r="AD281" s="19"/>
      <c r="AE281" s="19">
        <v>0</v>
      </c>
      <c r="AF281" s="19"/>
      <c r="AG281" s="19"/>
      <c r="AH281" s="19">
        <v>0</v>
      </c>
      <c r="AI281" s="19"/>
      <c r="AJ281" s="19"/>
      <c r="AK281" s="19">
        <v>0</v>
      </c>
      <c r="AL281" s="19"/>
      <c r="AM281" s="20"/>
      <c r="AQ281" s="20"/>
      <c r="BA281" s="20"/>
    </row>
    <row r="282" spans="1:53" ht="12.75">
      <c r="A282" s="21">
        <v>39</v>
      </c>
      <c r="B282" s="81" t="s">
        <v>255</v>
      </c>
      <c r="C282" s="23">
        <v>35431.25</v>
      </c>
      <c r="D282" s="11">
        <f t="shared" si="123"/>
        <v>35404.41705898253</v>
      </c>
      <c r="E282" s="11">
        <f t="shared" si="124"/>
        <v>35458.08294101747</v>
      </c>
      <c r="F282" s="24">
        <f t="shared" si="125"/>
        <v>53.665882034940296</v>
      </c>
      <c r="G282" s="25">
        <v>32874</v>
      </c>
      <c r="H282" s="25">
        <v>38717</v>
      </c>
      <c r="I282" s="26">
        <f t="shared" si="126"/>
        <v>6.932649476664466</v>
      </c>
      <c r="J282" s="26">
        <f t="shared" si="127"/>
        <v>8.92853988762337</v>
      </c>
      <c r="K282" s="14">
        <v>1</v>
      </c>
      <c r="L282" s="14">
        <v>0</v>
      </c>
      <c r="M282" s="14">
        <v>0</v>
      </c>
      <c r="N282" s="28">
        <v>134</v>
      </c>
      <c r="O282" s="28">
        <v>96</v>
      </c>
      <c r="P282" s="28">
        <v>2.96</v>
      </c>
      <c r="Q282" s="28" t="s">
        <v>240</v>
      </c>
      <c r="R282" s="16">
        <f t="shared" si="128"/>
        <v>0.14424499657252743</v>
      </c>
      <c r="S282" s="16">
        <f t="shared" si="129"/>
        <v>0</v>
      </c>
      <c r="T282" s="16">
        <f t="shared" si="130"/>
        <v>0</v>
      </c>
      <c r="U282" s="16">
        <f t="shared" si="131"/>
        <v>0.048731417760989</v>
      </c>
      <c r="V282" s="16">
        <f t="shared" si="132"/>
        <v>0</v>
      </c>
      <c r="W282" s="16">
        <f t="shared" si="133"/>
        <v>0</v>
      </c>
      <c r="X282" s="16">
        <f t="shared" si="134"/>
        <v>1.390736808247403</v>
      </c>
      <c r="Y282" s="16">
        <f t="shared" si="135"/>
        <v>0</v>
      </c>
      <c r="Z282" s="17">
        <f t="shared" si="136"/>
        <v>0</v>
      </c>
      <c r="AA282" s="30">
        <f t="shared" si="137"/>
        <v>-1.390736808247403</v>
      </c>
      <c r="AB282" s="31"/>
      <c r="AC282" s="19" t="s">
        <v>63</v>
      </c>
      <c r="AD282" s="19"/>
      <c r="AE282" s="19">
        <v>0</v>
      </c>
      <c r="AF282" s="19"/>
      <c r="AG282" s="19"/>
      <c r="AH282" s="19">
        <v>0</v>
      </c>
      <c r="AI282" s="19"/>
      <c r="AJ282" s="19"/>
      <c r="AK282" s="19">
        <v>0</v>
      </c>
      <c r="AL282" s="19"/>
      <c r="AM282" s="20"/>
      <c r="AQ282" s="20"/>
      <c r="BA282" s="20"/>
    </row>
    <row r="283" spans="1:53" ht="12.75">
      <c r="A283" s="21">
        <v>42</v>
      </c>
      <c r="B283" s="81" t="s">
        <v>256</v>
      </c>
      <c r="C283" s="23">
        <v>35796.5</v>
      </c>
      <c r="D283" s="11">
        <f t="shared" si="123"/>
        <v>35765.03469608936</v>
      </c>
      <c r="E283" s="11">
        <f t="shared" si="124"/>
        <v>35827.96530391064</v>
      </c>
      <c r="F283" s="24">
        <f t="shared" si="125"/>
        <v>62.93060782128305</v>
      </c>
      <c r="G283" s="25">
        <v>32874</v>
      </c>
      <c r="H283" s="25">
        <v>38717</v>
      </c>
      <c r="I283" s="26">
        <f t="shared" si="126"/>
        <v>7.920643002984543</v>
      </c>
      <c r="J283" s="26">
        <f t="shared" si="127"/>
        <v>7.9151635509297495</v>
      </c>
      <c r="K283" s="14">
        <v>0</v>
      </c>
      <c r="L283" s="14">
        <v>0</v>
      </c>
      <c r="M283" s="14">
        <v>0</v>
      </c>
      <c r="N283" s="28">
        <v>55</v>
      </c>
      <c r="O283" s="28">
        <v>42</v>
      </c>
      <c r="P283" s="28">
        <v>4.09</v>
      </c>
      <c r="Q283" s="28" t="s">
        <v>240</v>
      </c>
      <c r="R283" s="16">
        <f t="shared" si="128"/>
        <v>0</v>
      </c>
      <c r="S283" s="16">
        <f t="shared" si="129"/>
        <v>0</v>
      </c>
      <c r="T283" s="16">
        <f t="shared" si="130"/>
        <v>0</v>
      </c>
      <c r="U283" s="16">
        <f t="shared" si="131"/>
        <v>0</v>
      </c>
      <c r="V283" s="16">
        <f t="shared" si="132"/>
        <v>0</v>
      </c>
      <c r="W283" s="16">
        <f t="shared" si="133"/>
        <v>0</v>
      </c>
      <c r="X283" s="16">
        <f t="shared" si="134"/>
        <v>0</v>
      </c>
      <c r="Y283" s="16">
        <f t="shared" si="135"/>
        <v>0</v>
      </c>
      <c r="Z283" s="17">
        <f t="shared" si="136"/>
        <v>0</v>
      </c>
      <c r="AA283" s="30">
        <f t="shared" si="137"/>
        <v>0</v>
      </c>
      <c r="AB283" s="31"/>
      <c r="AC283" s="19" t="s">
        <v>65</v>
      </c>
      <c r="AD283" s="19"/>
      <c r="AE283" s="19">
        <v>0</v>
      </c>
      <c r="AF283" s="19"/>
      <c r="AG283" s="19"/>
      <c r="AH283" s="19">
        <v>0</v>
      </c>
      <c r="AI283" s="19"/>
      <c r="AJ283" s="19"/>
      <c r="AK283" s="19">
        <v>0</v>
      </c>
      <c r="AL283" s="19"/>
      <c r="AM283" s="20"/>
      <c r="AQ283" s="20"/>
      <c r="BA283" s="20"/>
    </row>
    <row r="284" spans="1:53" ht="12.75">
      <c r="A284" s="21">
        <v>44</v>
      </c>
      <c r="B284" s="81" t="s">
        <v>257</v>
      </c>
      <c r="C284" s="23">
        <v>35796.5</v>
      </c>
      <c r="D284" s="11">
        <f t="shared" si="123"/>
        <v>35774.389320225004</v>
      </c>
      <c r="E284" s="11">
        <f t="shared" si="124"/>
        <v>35818.610679774996</v>
      </c>
      <c r="F284" s="24">
        <f t="shared" si="125"/>
        <v>44.221359549992485</v>
      </c>
      <c r="G284" s="25">
        <v>32874</v>
      </c>
      <c r="H284" s="25">
        <v>38717</v>
      </c>
      <c r="I284" s="26">
        <f t="shared" si="126"/>
        <v>7.94627211020549</v>
      </c>
      <c r="J284" s="26">
        <f t="shared" si="127"/>
        <v>7.940792658150695</v>
      </c>
      <c r="K284" s="14">
        <v>0</v>
      </c>
      <c r="L284" s="14">
        <v>0</v>
      </c>
      <c r="M284" s="14">
        <v>0</v>
      </c>
      <c r="N284" s="28">
        <v>67</v>
      </c>
      <c r="O284" s="28">
        <v>52</v>
      </c>
      <c r="P284" s="28">
        <v>2</v>
      </c>
      <c r="Q284" s="28" t="s">
        <v>240</v>
      </c>
      <c r="R284" s="16">
        <f t="shared" si="128"/>
        <v>0</v>
      </c>
      <c r="S284" s="16">
        <f t="shared" si="129"/>
        <v>0</v>
      </c>
      <c r="T284" s="16">
        <f t="shared" si="130"/>
        <v>0</v>
      </c>
      <c r="U284" s="16">
        <f t="shared" si="131"/>
        <v>0</v>
      </c>
      <c r="V284" s="16">
        <f t="shared" si="132"/>
        <v>0</v>
      </c>
      <c r="W284" s="16">
        <f t="shared" si="133"/>
        <v>0</v>
      </c>
      <c r="X284" s="16">
        <f t="shared" si="134"/>
        <v>0</v>
      </c>
      <c r="Y284" s="16">
        <f t="shared" si="135"/>
        <v>0</v>
      </c>
      <c r="Z284" s="17">
        <f t="shared" si="136"/>
        <v>0</v>
      </c>
      <c r="AA284" s="30">
        <f t="shared" si="137"/>
        <v>0</v>
      </c>
      <c r="AB284" s="31"/>
      <c r="AC284" s="19" t="s">
        <v>67</v>
      </c>
      <c r="AD284" s="19"/>
      <c r="AE284" s="19">
        <v>0</v>
      </c>
      <c r="AF284" s="19"/>
      <c r="AG284" s="19"/>
      <c r="AH284" s="19">
        <v>0</v>
      </c>
      <c r="AI284" s="19"/>
      <c r="AJ284" s="19"/>
      <c r="AK284" s="19">
        <v>0</v>
      </c>
      <c r="AL284" s="19"/>
      <c r="AM284" s="20"/>
      <c r="AQ284" s="20"/>
      <c r="BA284" s="20"/>
    </row>
    <row r="285" spans="1:53" ht="12.75">
      <c r="A285" s="21">
        <v>55</v>
      </c>
      <c r="B285" s="81" t="s">
        <v>258</v>
      </c>
      <c r="C285" s="23">
        <v>36161.75</v>
      </c>
      <c r="D285" s="11">
        <f t="shared" si="123"/>
        <v>36142.63599093438</v>
      </c>
      <c r="E285" s="11">
        <f t="shared" si="124"/>
        <v>36180.86400906562</v>
      </c>
      <c r="F285" s="24">
        <f t="shared" si="125"/>
        <v>38.22801813123806</v>
      </c>
      <c r="G285" s="25">
        <v>32874</v>
      </c>
      <c r="H285" s="25">
        <v>38717</v>
      </c>
      <c r="I285" s="26">
        <f t="shared" si="126"/>
        <v>8.955167098450358</v>
      </c>
      <c r="J285" s="26">
        <f t="shared" si="127"/>
        <v>6.9483177833818655</v>
      </c>
      <c r="K285" s="14">
        <v>0</v>
      </c>
      <c r="L285" s="14">
        <v>0</v>
      </c>
      <c r="M285" s="14">
        <v>0</v>
      </c>
      <c r="N285" s="28">
        <v>57</v>
      </c>
      <c r="O285" s="28">
        <v>45</v>
      </c>
      <c r="P285" s="28">
        <v>1.49</v>
      </c>
      <c r="Q285" s="28" t="s">
        <v>240</v>
      </c>
      <c r="R285" s="16">
        <f t="shared" si="128"/>
        <v>0</v>
      </c>
      <c r="S285" s="16">
        <f t="shared" si="129"/>
        <v>0</v>
      </c>
      <c r="T285" s="16">
        <f t="shared" si="130"/>
        <v>0</v>
      </c>
      <c r="U285" s="16">
        <f t="shared" si="131"/>
        <v>0</v>
      </c>
      <c r="V285" s="16">
        <f t="shared" si="132"/>
        <v>0</v>
      </c>
      <c r="W285" s="16">
        <f t="shared" si="133"/>
        <v>0</v>
      </c>
      <c r="X285" s="16">
        <f t="shared" si="134"/>
        <v>0</v>
      </c>
      <c r="Y285" s="16">
        <f t="shared" si="135"/>
        <v>0</v>
      </c>
      <c r="Z285" s="17">
        <f t="shared" si="136"/>
        <v>0</v>
      </c>
      <c r="AA285" s="30">
        <f t="shared" si="137"/>
        <v>0</v>
      </c>
      <c r="AB285" s="31"/>
      <c r="AC285" s="19" t="s">
        <v>68</v>
      </c>
      <c r="AD285" s="19"/>
      <c r="AE285" s="19">
        <v>0</v>
      </c>
      <c r="AF285" s="19"/>
      <c r="AG285" s="19"/>
      <c r="AH285" s="19">
        <v>0</v>
      </c>
      <c r="AI285" s="19"/>
      <c r="AJ285" s="19"/>
      <c r="AK285" s="19">
        <v>0</v>
      </c>
      <c r="AL285" s="19"/>
      <c r="AM285" s="20"/>
      <c r="AQ285" s="20"/>
      <c r="BA285" s="20"/>
    </row>
    <row r="286" spans="1:53" ht="12.75">
      <c r="A286" s="21">
        <v>59</v>
      </c>
      <c r="B286" s="81" t="s">
        <v>259</v>
      </c>
      <c r="C286" s="23">
        <v>36527</v>
      </c>
      <c r="D286" s="11">
        <f t="shared" si="123"/>
        <v>36503.41032722737</v>
      </c>
      <c r="E286" s="11">
        <f t="shared" si="124"/>
        <v>36550.58967277263</v>
      </c>
      <c r="F286" s="24">
        <f t="shared" si="125"/>
        <v>47.17934554525709</v>
      </c>
      <c r="G286" s="25">
        <v>32874</v>
      </c>
      <c r="H286" s="25">
        <v>38717</v>
      </c>
      <c r="I286" s="26">
        <f t="shared" si="126"/>
        <v>9.943589937609238</v>
      </c>
      <c r="J286" s="26">
        <f t="shared" si="127"/>
        <v>5.9353707595270455</v>
      </c>
      <c r="K286" s="14">
        <v>0</v>
      </c>
      <c r="L286" s="14">
        <v>0</v>
      </c>
      <c r="M286" s="14">
        <v>1</v>
      </c>
      <c r="N286" s="28">
        <v>166</v>
      </c>
      <c r="O286" s="28">
        <v>93</v>
      </c>
      <c r="P286" s="28">
        <v>2.28</v>
      </c>
      <c r="Q286" s="28" t="s">
        <v>240</v>
      </c>
      <c r="R286" s="16">
        <f t="shared" si="128"/>
        <v>0</v>
      </c>
      <c r="S286" s="16">
        <f t="shared" si="129"/>
        <v>0</v>
      </c>
      <c r="T286" s="16">
        <f t="shared" si="130"/>
        <v>0.16848147159044266</v>
      </c>
      <c r="U286" s="16">
        <f t="shared" si="131"/>
        <v>0</v>
      </c>
      <c r="V286" s="16">
        <f t="shared" si="132"/>
        <v>0</v>
      </c>
      <c r="W286" s="16">
        <f t="shared" si="133"/>
        <v>0.07389538227650995</v>
      </c>
      <c r="X286" s="16">
        <f t="shared" si="134"/>
        <v>0</v>
      </c>
      <c r="Y286" s="16">
        <f t="shared" si="135"/>
        <v>0</v>
      </c>
      <c r="Z286" s="17">
        <f t="shared" si="136"/>
        <v>1.2195970007676176</v>
      </c>
      <c r="AA286" s="30">
        <f t="shared" si="137"/>
        <v>1.2195970007676176</v>
      </c>
      <c r="AB286" s="31"/>
      <c r="AC286" s="19" t="s">
        <v>115</v>
      </c>
      <c r="AD286" s="19"/>
      <c r="AE286" s="19">
        <v>0</v>
      </c>
      <c r="AF286" s="19"/>
      <c r="AG286" s="19"/>
      <c r="AH286" s="19">
        <v>0</v>
      </c>
      <c r="AI286" s="19"/>
      <c r="AJ286" s="19"/>
      <c r="AK286" s="19">
        <v>0</v>
      </c>
      <c r="AL286" s="19"/>
      <c r="AM286" s="20"/>
      <c r="AQ286" s="20"/>
      <c r="BA286" s="20"/>
    </row>
    <row r="287" spans="1:53" ht="12.75">
      <c r="A287" s="21">
        <v>61</v>
      </c>
      <c r="B287" s="81" t="s">
        <v>260</v>
      </c>
      <c r="C287" s="23">
        <v>36527</v>
      </c>
      <c r="D287" s="11">
        <f t="shared" si="123"/>
        <v>36514.141570894455</v>
      </c>
      <c r="E287" s="11">
        <f t="shared" si="124"/>
        <v>36539.858429105545</v>
      </c>
      <c r="F287" s="24">
        <f t="shared" si="125"/>
        <v>25.716858211089857</v>
      </c>
      <c r="G287" s="25">
        <v>32874</v>
      </c>
      <c r="H287" s="25">
        <v>38717</v>
      </c>
      <c r="I287" s="26">
        <f t="shared" si="126"/>
        <v>9.972990605190288</v>
      </c>
      <c r="J287" s="26">
        <f t="shared" si="127"/>
        <v>5.964771427108096</v>
      </c>
      <c r="K287" s="14">
        <v>0</v>
      </c>
      <c r="L287" s="14">
        <v>0</v>
      </c>
      <c r="M287" s="14">
        <v>0</v>
      </c>
      <c r="N287" s="28">
        <v>18</v>
      </c>
      <c r="O287" s="28">
        <v>16</v>
      </c>
      <c r="P287" s="28">
        <v>0.67</v>
      </c>
      <c r="Q287" s="28" t="s">
        <v>240</v>
      </c>
      <c r="R287" s="16">
        <f t="shared" si="128"/>
        <v>0</v>
      </c>
      <c r="S287" s="16">
        <f t="shared" si="129"/>
        <v>0</v>
      </c>
      <c r="T287" s="16">
        <f t="shared" si="130"/>
        <v>0</v>
      </c>
      <c r="U287" s="16">
        <f t="shared" si="131"/>
        <v>0</v>
      </c>
      <c r="V287" s="16">
        <f t="shared" si="132"/>
        <v>0</v>
      </c>
      <c r="W287" s="16">
        <f t="shared" si="133"/>
        <v>0</v>
      </c>
      <c r="X287" s="16">
        <f t="shared" si="134"/>
        <v>0</v>
      </c>
      <c r="Y287" s="16">
        <f t="shared" si="135"/>
        <v>0</v>
      </c>
      <c r="Z287" s="17">
        <f t="shared" si="136"/>
        <v>0</v>
      </c>
      <c r="AA287" s="30">
        <f t="shared" si="137"/>
        <v>0</v>
      </c>
      <c r="AB287" s="31"/>
      <c r="AC287" s="19" t="s">
        <v>70</v>
      </c>
      <c r="AD287" s="19"/>
      <c r="AE287" s="19">
        <v>0</v>
      </c>
      <c r="AF287" s="19"/>
      <c r="AG287" s="19"/>
      <c r="AH287" s="19">
        <v>0</v>
      </c>
      <c r="AI287" s="19"/>
      <c r="AJ287" s="19"/>
      <c r="AK287" s="19">
        <v>0</v>
      </c>
      <c r="AL287" s="19"/>
      <c r="AM287" s="20"/>
      <c r="AQ287" s="20"/>
      <c r="BA287" s="20"/>
    </row>
    <row r="288" spans="1:53" ht="12.75">
      <c r="A288" s="21">
        <v>62</v>
      </c>
      <c r="B288" s="81" t="s">
        <v>261</v>
      </c>
      <c r="C288" s="23">
        <v>36527</v>
      </c>
      <c r="D288" s="11">
        <f t="shared" si="123"/>
        <v>36507.88599093438</v>
      </c>
      <c r="E288" s="11">
        <f t="shared" si="124"/>
        <v>36546.11400906562</v>
      </c>
      <c r="F288" s="24">
        <f t="shared" si="125"/>
        <v>38.22801813123806</v>
      </c>
      <c r="G288" s="25">
        <v>32874</v>
      </c>
      <c r="H288" s="25">
        <v>38717</v>
      </c>
      <c r="I288" s="26">
        <f t="shared" si="126"/>
        <v>9.955852029957208</v>
      </c>
      <c r="J288" s="26">
        <f t="shared" si="127"/>
        <v>5.947632851875016</v>
      </c>
      <c r="K288" s="14">
        <v>0</v>
      </c>
      <c r="L288" s="14">
        <v>0</v>
      </c>
      <c r="M288" s="14">
        <v>0</v>
      </c>
      <c r="N288" s="28">
        <v>118</v>
      </c>
      <c r="O288" s="28">
        <v>54</v>
      </c>
      <c r="P288" s="28">
        <v>1.49</v>
      </c>
      <c r="Q288" s="28" t="s">
        <v>240</v>
      </c>
      <c r="R288" s="16">
        <f t="shared" si="128"/>
        <v>0</v>
      </c>
      <c r="S288" s="16">
        <f t="shared" si="129"/>
        <v>0</v>
      </c>
      <c r="T288" s="16">
        <f t="shared" si="130"/>
        <v>0</v>
      </c>
      <c r="U288" s="16">
        <f t="shared" si="131"/>
        <v>0</v>
      </c>
      <c r="V288" s="16">
        <f t="shared" si="132"/>
        <v>0</v>
      </c>
      <c r="W288" s="16">
        <f t="shared" si="133"/>
        <v>0</v>
      </c>
      <c r="X288" s="16">
        <f t="shared" si="134"/>
        <v>0</v>
      </c>
      <c r="Y288" s="16">
        <f t="shared" si="135"/>
        <v>0</v>
      </c>
      <c r="Z288" s="17">
        <f t="shared" si="136"/>
        <v>0</v>
      </c>
      <c r="AA288" s="30">
        <f t="shared" si="137"/>
        <v>0</v>
      </c>
      <c r="AB288" s="31"/>
      <c r="AC288" s="19" t="s">
        <v>72</v>
      </c>
      <c r="AD288" s="19"/>
      <c r="AE288" s="19">
        <v>0</v>
      </c>
      <c r="AF288" s="19"/>
      <c r="AG288" s="19"/>
      <c r="AH288" s="19">
        <v>0</v>
      </c>
      <c r="AI288" s="19"/>
      <c r="AJ288" s="19"/>
      <c r="AK288" s="19">
        <v>2</v>
      </c>
      <c r="AL288" s="19"/>
      <c r="AM288" s="20"/>
      <c r="AQ288" s="20"/>
      <c r="BA288" s="20"/>
    </row>
    <row r="289" spans="1:53" ht="12.75">
      <c r="A289" s="21">
        <v>63</v>
      </c>
      <c r="B289" s="81" t="s">
        <v>262</v>
      </c>
      <c r="C289" s="23">
        <v>36527</v>
      </c>
      <c r="D289" s="11">
        <f t="shared" si="123"/>
        <v>36492.993837054004</v>
      </c>
      <c r="E289" s="11">
        <f t="shared" si="124"/>
        <v>36561.006162945996</v>
      </c>
      <c r="F289" s="24">
        <f t="shared" si="125"/>
        <v>68.01232589199208</v>
      </c>
      <c r="G289" s="25">
        <v>32874</v>
      </c>
      <c r="H289" s="25">
        <v>38717</v>
      </c>
      <c r="I289" s="26">
        <f t="shared" si="126"/>
        <v>9.915051608367135</v>
      </c>
      <c r="J289" s="26">
        <f t="shared" si="127"/>
        <v>5.906832430284942</v>
      </c>
      <c r="K289" s="14">
        <v>1</v>
      </c>
      <c r="L289" s="14">
        <v>0</v>
      </c>
      <c r="M289" s="14">
        <v>0</v>
      </c>
      <c r="N289" s="28">
        <v>29</v>
      </c>
      <c r="O289" s="28">
        <v>53</v>
      </c>
      <c r="P289" s="28">
        <v>4.79</v>
      </c>
      <c r="Q289" s="28" t="s">
        <v>240</v>
      </c>
      <c r="R289" s="16">
        <f t="shared" si="128"/>
        <v>0.10085676197147758</v>
      </c>
      <c r="S289" s="16">
        <f t="shared" si="129"/>
        <v>0</v>
      </c>
      <c r="T289" s="16">
        <f t="shared" si="130"/>
        <v>0</v>
      </c>
      <c r="U289" s="16">
        <f t="shared" si="131"/>
        <v>0.02105569143454647</v>
      </c>
      <c r="V289" s="16">
        <f t="shared" si="132"/>
        <v>0</v>
      </c>
      <c r="W289" s="16">
        <f t="shared" si="133"/>
        <v>0</v>
      </c>
      <c r="X289" s="16">
        <f t="shared" si="134"/>
        <v>1.0884306763787266</v>
      </c>
      <c r="Y289" s="16">
        <f t="shared" si="135"/>
        <v>0</v>
      </c>
      <c r="Z289" s="17">
        <f t="shared" si="136"/>
        <v>0</v>
      </c>
      <c r="AA289" s="30">
        <f t="shared" si="137"/>
        <v>-1.0884306763787266</v>
      </c>
      <c r="AB289" s="31"/>
      <c r="AC289" s="19" t="s">
        <v>74</v>
      </c>
      <c r="AD289" s="19"/>
      <c r="AE289" s="19">
        <v>0</v>
      </c>
      <c r="AF289" s="19"/>
      <c r="AG289" s="19"/>
      <c r="AH289" s="19">
        <v>0</v>
      </c>
      <c r="AI289" s="19"/>
      <c r="AJ289" s="19"/>
      <c r="AK289" s="19">
        <v>0</v>
      </c>
      <c r="AL289" s="19"/>
      <c r="AM289" s="20"/>
      <c r="AQ289" s="20"/>
      <c r="BA289" s="20"/>
    </row>
    <row r="290" spans="1:53" ht="12.75">
      <c r="A290" s="21">
        <v>67</v>
      </c>
      <c r="B290" s="81" t="s">
        <v>263</v>
      </c>
      <c r="C290" s="23">
        <v>36527</v>
      </c>
      <c r="D290" s="11">
        <f t="shared" si="123"/>
        <v>36511.31361169916</v>
      </c>
      <c r="E290" s="11">
        <f t="shared" si="124"/>
        <v>36542.68638830084</v>
      </c>
      <c r="F290" s="24">
        <f t="shared" si="125"/>
        <v>31.372776601681835</v>
      </c>
      <c r="G290" s="25">
        <v>32874</v>
      </c>
      <c r="H290" s="25">
        <v>38717</v>
      </c>
      <c r="I290" s="26">
        <f t="shared" si="126"/>
        <v>9.965242771778518</v>
      </c>
      <c r="J290" s="26">
        <f t="shared" si="127"/>
        <v>5.957023593696326</v>
      </c>
      <c r="K290" s="14">
        <v>0</v>
      </c>
      <c r="L290" s="14">
        <v>0</v>
      </c>
      <c r="M290" s="14">
        <v>0</v>
      </c>
      <c r="N290" s="28">
        <v>59</v>
      </c>
      <c r="O290" s="28">
        <v>59</v>
      </c>
      <c r="P290" s="28">
        <v>1</v>
      </c>
      <c r="Q290" s="28" t="s">
        <v>240</v>
      </c>
      <c r="R290" s="16">
        <f t="shared" si="128"/>
        <v>0</v>
      </c>
      <c r="S290" s="16">
        <f t="shared" si="129"/>
        <v>0</v>
      </c>
      <c r="T290" s="16">
        <f t="shared" si="130"/>
        <v>0</v>
      </c>
      <c r="U290" s="16">
        <f t="shared" si="131"/>
        <v>0</v>
      </c>
      <c r="V290" s="16">
        <f t="shared" si="132"/>
        <v>0</v>
      </c>
      <c r="W290" s="16">
        <f t="shared" si="133"/>
        <v>0</v>
      </c>
      <c r="X290" s="16">
        <f t="shared" si="134"/>
        <v>0</v>
      </c>
      <c r="Y290" s="16">
        <f t="shared" si="135"/>
        <v>0</v>
      </c>
      <c r="Z290" s="17">
        <f t="shared" si="136"/>
        <v>0</v>
      </c>
      <c r="AA290" s="30">
        <f t="shared" si="137"/>
        <v>0</v>
      </c>
      <c r="AB290" s="31"/>
      <c r="AC290" s="19" t="s">
        <v>76</v>
      </c>
      <c r="AD290" s="19"/>
      <c r="AE290" s="19">
        <v>0</v>
      </c>
      <c r="AF290" s="19"/>
      <c r="AG290" s="19"/>
      <c r="AH290" s="19">
        <v>0</v>
      </c>
      <c r="AI290" s="19"/>
      <c r="AJ290" s="19"/>
      <c r="AK290" s="19">
        <v>0</v>
      </c>
      <c r="AL290" s="19"/>
      <c r="AM290" s="20"/>
      <c r="AQ290" s="20"/>
      <c r="BA290" s="20"/>
    </row>
    <row r="291" spans="1:53" ht="12.75">
      <c r="A291" s="21">
        <v>68</v>
      </c>
      <c r="B291" s="81" t="s">
        <v>264</v>
      </c>
      <c r="C291" s="23">
        <v>36527</v>
      </c>
      <c r="D291" s="11">
        <f t="shared" si="123"/>
        <v>36514.0465951896</v>
      </c>
      <c r="E291" s="11">
        <f t="shared" si="124"/>
        <v>36539.9534048104</v>
      </c>
      <c r="F291" s="24">
        <f t="shared" si="125"/>
        <v>25.906809620806598</v>
      </c>
      <c r="G291" s="25">
        <v>32874</v>
      </c>
      <c r="H291" s="25">
        <v>38717</v>
      </c>
      <c r="I291" s="26">
        <f t="shared" si="126"/>
        <v>9.972730397779717</v>
      </c>
      <c r="J291" s="26">
        <f t="shared" si="127"/>
        <v>5.964511219697525</v>
      </c>
      <c r="K291" s="14">
        <v>0</v>
      </c>
      <c r="L291" s="14">
        <v>0</v>
      </c>
      <c r="M291" s="14">
        <v>0</v>
      </c>
      <c r="N291" s="28">
        <v>18</v>
      </c>
      <c r="O291" s="28">
        <v>30</v>
      </c>
      <c r="P291" s="28">
        <v>0.68</v>
      </c>
      <c r="Q291" s="28" t="s">
        <v>240</v>
      </c>
      <c r="R291" s="16">
        <f t="shared" si="128"/>
        <v>0</v>
      </c>
      <c r="S291" s="16">
        <f t="shared" si="129"/>
        <v>0</v>
      </c>
      <c r="T291" s="16">
        <f t="shared" si="130"/>
        <v>0</v>
      </c>
      <c r="U291" s="16">
        <f t="shared" si="131"/>
        <v>0</v>
      </c>
      <c r="V291" s="16">
        <f t="shared" si="132"/>
        <v>0</v>
      </c>
      <c r="W291" s="16">
        <f t="shared" si="133"/>
        <v>0</v>
      </c>
      <c r="X291" s="16">
        <f t="shared" si="134"/>
        <v>0</v>
      </c>
      <c r="Y291" s="16">
        <f t="shared" si="135"/>
        <v>0</v>
      </c>
      <c r="Z291" s="17">
        <f t="shared" si="136"/>
        <v>0</v>
      </c>
      <c r="AA291" s="30">
        <f t="shared" si="137"/>
        <v>0</v>
      </c>
      <c r="AB291" s="31"/>
      <c r="AC291" s="19" t="s">
        <v>78</v>
      </c>
      <c r="AD291" s="19"/>
      <c r="AE291" s="19">
        <v>0</v>
      </c>
      <c r="AF291" s="19"/>
      <c r="AG291" s="19"/>
      <c r="AH291" s="19">
        <v>0</v>
      </c>
      <c r="AI291" s="19"/>
      <c r="AJ291" s="19"/>
      <c r="AK291" s="19">
        <v>0</v>
      </c>
      <c r="AL291" s="19"/>
      <c r="AM291" s="20"/>
      <c r="AQ291" s="20"/>
      <c r="BA291" s="20"/>
    </row>
    <row r="292" spans="1:53" ht="12.75">
      <c r="A292" s="21">
        <v>69</v>
      </c>
      <c r="B292" s="81" t="s">
        <v>265</v>
      </c>
      <c r="C292" s="23">
        <v>36527</v>
      </c>
      <c r="D292" s="11">
        <f t="shared" si="123"/>
        <v>36514.430889359326</v>
      </c>
      <c r="E292" s="11">
        <f t="shared" si="124"/>
        <v>36539.569110640674</v>
      </c>
      <c r="F292" s="24">
        <f t="shared" si="125"/>
        <v>25.138221281347796</v>
      </c>
      <c r="G292" s="25">
        <v>32874</v>
      </c>
      <c r="H292" s="25">
        <v>38717</v>
      </c>
      <c r="I292" s="26">
        <f t="shared" si="126"/>
        <v>9.973783258518703</v>
      </c>
      <c r="J292" s="26">
        <f t="shared" si="127"/>
        <v>5.9655640804365095</v>
      </c>
      <c r="K292" s="14">
        <v>1</v>
      </c>
      <c r="L292" s="14">
        <v>0</v>
      </c>
      <c r="M292" s="14">
        <v>0</v>
      </c>
      <c r="N292" s="28">
        <v>16</v>
      </c>
      <c r="O292" s="28">
        <v>14</v>
      </c>
      <c r="P292" s="28">
        <v>0.64</v>
      </c>
      <c r="Q292" s="28" t="s">
        <v>240</v>
      </c>
      <c r="R292" s="16">
        <f t="shared" si="128"/>
        <v>0.10026285653900595</v>
      </c>
      <c r="S292" s="16">
        <f t="shared" si="129"/>
        <v>0</v>
      </c>
      <c r="T292" s="16">
        <f t="shared" si="130"/>
        <v>0</v>
      </c>
      <c r="U292" s="16">
        <f t="shared" si="131"/>
        <v>0.15666071334219678</v>
      </c>
      <c r="V292" s="16">
        <f t="shared" si="132"/>
        <v>0</v>
      </c>
      <c r="W292" s="16">
        <f t="shared" si="133"/>
        <v>0</v>
      </c>
      <c r="X292" s="16">
        <f t="shared" si="134"/>
        <v>30.65767384387413</v>
      </c>
      <c r="Y292" s="16">
        <f t="shared" si="135"/>
        <v>0</v>
      </c>
      <c r="Z292" s="17">
        <f t="shared" si="136"/>
        <v>0</v>
      </c>
      <c r="AA292" s="30">
        <f t="shared" si="137"/>
        <v>-30.65767384387413</v>
      </c>
      <c r="AB292" s="31"/>
      <c r="AC292" s="19" t="s">
        <v>80</v>
      </c>
      <c r="AD292" s="19"/>
      <c r="AE292" s="19">
        <v>0</v>
      </c>
      <c r="AF292" s="19"/>
      <c r="AG292" s="19"/>
      <c r="AH292" s="19">
        <v>0</v>
      </c>
      <c r="AI292" s="19"/>
      <c r="AJ292" s="19"/>
      <c r="AK292" s="19">
        <v>0</v>
      </c>
      <c r="AL292" s="19"/>
      <c r="AM292" s="20"/>
      <c r="AQ292" s="20"/>
      <c r="BA292" s="20"/>
    </row>
    <row r="293" spans="1:53" ht="12.75">
      <c r="A293" s="21">
        <v>73</v>
      </c>
      <c r="B293" s="81" t="s">
        <v>266</v>
      </c>
      <c r="C293" s="23">
        <v>36892.25</v>
      </c>
      <c r="D293" s="11">
        <f t="shared" si="123"/>
        <v>36864.62464854775</v>
      </c>
      <c r="E293" s="11">
        <f t="shared" si="124"/>
        <v>36919.87535145225</v>
      </c>
      <c r="F293" s="24">
        <f t="shared" si="125"/>
        <v>55.250702904493664</v>
      </c>
      <c r="G293" s="25">
        <v>32874</v>
      </c>
      <c r="H293" s="25">
        <v>38717</v>
      </c>
      <c r="I293" s="26">
        <f t="shared" si="126"/>
        <v>10.933218215199323</v>
      </c>
      <c r="J293" s="26">
        <f t="shared" si="127"/>
        <v>4.923629174103433</v>
      </c>
      <c r="K293" s="14">
        <v>0</v>
      </c>
      <c r="L293" s="14">
        <v>0</v>
      </c>
      <c r="M293" s="14">
        <v>0</v>
      </c>
      <c r="N293" s="28">
        <v>34</v>
      </c>
      <c r="O293" s="28">
        <v>41</v>
      </c>
      <c r="P293" s="28">
        <v>3.14</v>
      </c>
      <c r="Q293" s="28" t="s">
        <v>240</v>
      </c>
      <c r="R293" s="16">
        <f t="shared" si="128"/>
        <v>0</v>
      </c>
      <c r="S293" s="16">
        <f t="shared" si="129"/>
        <v>0</v>
      </c>
      <c r="T293" s="16">
        <f t="shared" si="130"/>
        <v>0</v>
      </c>
      <c r="U293" s="16">
        <f t="shared" si="131"/>
        <v>0</v>
      </c>
      <c r="V293" s="16">
        <f t="shared" si="132"/>
        <v>0</v>
      </c>
      <c r="W293" s="16">
        <f t="shared" si="133"/>
        <v>0</v>
      </c>
      <c r="X293" s="16">
        <f t="shared" si="134"/>
        <v>0</v>
      </c>
      <c r="Y293" s="16">
        <f t="shared" si="135"/>
        <v>0</v>
      </c>
      <c r="Z293" s="17">
        <f t="shared" si="136"/>
        <v>0</v>
      </c>
      <c r="AA293" s="30">
        <f t="shared" si="137"/>
        <v>0</v>
      </c>
      <c r="AB293" s="31"/>
      <c r="AC293" s="19" t="s">
        <v>226</v>
      </c>
      <c r="AD293" s="19"/>
      <c r="AE293" s="19">
        <v>0</v>
      </c>
      <c r="AF293" s="19"/>
      <c r="AG293" s="19"/>
      <c r="AH293" s="19">
        <v>0</v>
      </c>
      <c r="AI293" s="19"/>
      <c r="AJ293" s="19"/>
      <c r="AK293" s="19">
        <v>0</v>
      </c>
      <c r="AL293" s="19"/>
      <c r="AM293" s="20"/>
      <c r="AQ293" s="20"/>
      <c r="BA293" s="20"/>
    </row>
    <row r="294" spans="1:53" ht="12.75">
      <c r="A294" s="21">
        <v>80</v>
      </c>
      <c r="B294" s="81" t="s">
        <v>216</v>
      </c>
      <c r="C294" s="23">
        <v>35217</v>
      </c>
      <c r="D294" s="11">
        <f t="shared" si="123"/>
        <v>35200.7783227662</v>
      </c>
      <c r="E294" s="11">
        <f t="shared" si="124"/>
        <v>35233.2216772338</v>
      </c>
      <c r="F294" s="24">
        <f t="shared" si="125"/>
        <v>32.44335446759942</v>
      </c>
      <c r="G294" s="25">
        <v>32874</v>
      </c>
      <c r="H294" s="25">
        <v>38717</v>
      </c>
      <c r="I294" s="26">
        <f t="shared" si="126"/>
        <v>6.374735130866302</v>
      </c>
      <c r="J294" s="26">
        <f t="shared" si="127"/>
        <v>9.544598144564933</v>
      </c>
      <c r="K294" s="14">
        <v>0</v>
      </c>
      <c r="L294" s="14">
        <v>0</v>
      </c>
      <c r="M294" s="14">
        <v>0</v>
      </c>
      <c r="N294" s="28">
        <v>33</v>
      </c>
      <c r="O294" s="28">
        <v>33</v>
      </c>
      <c r="P294" s="28">
        <v>1.07</v>
      </c>
      <c r="Q294" s="28" t="s">
        <v>240</v>
      </c>
      <c r="R294" s="16">
        <f t="shared" si="128"/>
        <v>0</v>
      </c>
      <c r="S294" s="16">
        <f t="shared" si="129"/>
        <v>0</v>
      </c>
      <c r="T294" s="16">
        <f t="shared" si="130"/>
        <v>0</v>
      </c>
      <c r="U294" s="16">
        <f t="shared" si="131"/>
        <v>0</v>
      </c>
      <c r="V294" s="16">
        <f t="shared" si="132"/>
        <v>0</v>
      </c>
      <c r="W294" s="16">
        <f t="shared" si="133"/>
        <v>0</v>
      </c>
      <c r="X294" s="16">
        <f t="shared" si="134"/>
        <v>0</v>
      </c>
      <c r="Y294" s="16">
        <f t="shared" si="135"/>
        <v>0</v>
      </c>
      <c r="Z294" s="17">
        <f t="shared" si="136"/>
        <v>0</v>
      </c>
      <c r="AA294" s="30">
        <f t="shared" si="137"/>
        <v>0</v>
      </c>
      <c r="AB294" s="31"/>
      <c r="AC294" s="19" t="s">
        <v>227</v>
      </c>
      <c r="AD294" s="19"/>
      <c r="AE294" s="19">
        <v>0</v>
      </c>
      <c r="AF294" s="19"/>
      <c r="AG294" s="19"/>
      <c r="AH294" s="19">
        <v>0</v>
      </c>
      <c r="AI294" s="19"/>
      <c r="AJ294" s="19"/>
      <c r="AK294" s="19">
        <v>0</v>
      </c>
      <c r="AL294" s="19"/>
      <c r="AM294" s="20"/>
      <c r="AQ294" s="20"/>
      <c r="BA294" s="20"/>
    </row>
    <row r="295" spans="1:53" ht="12.75">
      <c r="A295" s="21">
        <v>101</v>
      </c>
      <c r="B295" s="81" t="s">
        <v>267</v>
      </c>
      <c r="C295" s="23">
        <v>35217</v>
      </c>
      <c r="D295" s="11">
        <f t="shared" si="123"/>
        <v>35196.22632822478</v>
      </c>
      <c r="E295" s="11">
        <f t="shared" si="124"/>
        <v>35237.77367177522</v>
      </c>
      <c r="F295" s="24">
        <f t="shared" si="125"/>
        <v>41.54734355043911</v>
      </c>
      <c r="G295" s="25">
        <v>32874</v>
      </c>
      <c r="H295" s="25">
        <v>38717</v>
      </c>
      <c r="I295" s="26">
        <f t="shared" si="126"/>
        <v>6.362263912944604</v>
      </c>
      <c r="J295" s="26">
        <f t="shared" si="127"/>
        <v>9.532126926643235</v>
      </c>
      <c r="K295" s="14">
        <v>0</v>
      </c>
      <c r="L295" s="14">
        <v>0</v>
      </c>
      <c r="M295" s="14">
        <v>2</v>
      </c>
      <c r="N295" s="28">
        <v>49</v>
      </c>
      <c r="O295" s="28">
        <v>30</v>
      </c>
      <c r="P295" s="28">
        <v>1.7630000000000001</v>
      </c>
      <c r="Q295" s="28" t="s">
        <v>240</v>
      </c>
      <c r="R295" s="16">
        <f t="shared" si="128"/>
        <v>0</v>
      </c>
      <c r="S295" s="16">
        <f t="shared" si="129"/>
        <v>0</v>
      </c>
      <c r="T295" s="16">
        <f t="shared" si="130"/>
        <v>0.2098167612948798</v>
      </c>
      <c r="U295" s="16">
        <f t="shared" si="131"/>
        <v>0</v>
      </c>
      <c r="V295" s="16">
        <f t="shared" si="132"/>
        <v>0</v>
      </c>
      <c r="W295" s="16">
        <f t="shared" si="133"/>
        <v>0.11901120890237084</v>
      </c>
      <c r="X295" s="16">
        <f t="shared" si="134"/>
        <v>0</v>
      </c>
      <c r="Y295" s="16">
        <f t="shared" si="135"/>
        <v>0</v>
      </c>
      <c r="Z295" s="17">
        <f t="shared" si="136"/>
        <v>6.654247073098733</v>
      </c>
      <c r="AA295" s="30">
        <f t="shared" si="137"/>
        <v>6.654247073098733</v>
      </c>
      <c r="AB295" s="31"/>
      <c r="AC295" s="19" t="s">
        <v>82</v>
      </c>
      <c r="AD295" s="19"/>
      <c r="AE295" s="19">
        <v>0</v>
      </c>
      <c r="AF295" s="19"/>
      <c r="AG295" s="19"/>
      <c r="AH295" s="19">
        <v>0</v>
      </c>
      <c r="AI295" s="19"/>
      <c r="AJ295" s="19"/>
      <c r="AK295" s="19">
        <v>0</v>
      </c>
      <c r="AL295" s="19"/>
      <c r="AM295" s="20"/>
      <c r="AQ295" s="20"/>
      <c r="BA295" s="20"/>
    </row>
    <row r="296" spans="1:53" ht="12.75">
      <c r="A296" s="21">
        <v>104</v>
      </c>
      <c r="B296" s="81" t="s">
        <v>56</v>
      </c>
      <c r="C296" s="23">
        <v>35217</v>
      </c>
      <c r="D296" s="11">
        <f t="shared" si="123"/>
        <v>35202.13714586813</v>
      </c>
      <c r="E296" s="11">
        <f t="shared" si="124"/>
        <v>35231.86285413187</v>
      </c>
      <c r="F296" s="24">
        <f t="shared" si="125"/>
        <v>29.725708263737033</v>
      </c>
      <c r="G296" s="25">
        <v>32874</v>
      </c>
      <c r="H296" s="25">
        <v>38717</v>
      </c>
      <c r="I296" s="26">
        <f t="shared" si="126"/>
        <v>6.378457933885292</v>
      </c>
      <c r="J296" s="26">
        <f t="shared" si="127"/>
        <v>9.548320947583921</v>
      </c>
      <c r="K296" s="14">
        <v>0</v>
      </c>
      <c r="L296" s="14">
        <v>0</v>
      </c>
      <c r="M296" s="14">
        <v>0</v>
      </c>
      <c r="N296" s="28">
        <v>399</v>
      </c>
      <c r="O296" s="28">
        <v>471</v>
      </c>
      <c r="P296" s="28">
        <v>0.897</v>
      </c>
      <c r="Q296" s="28" t="s">
        <v>240</v>
      </c>
      <c r="R296" s="16">
        <f t="shared" si="128"/>
        <v>0</v>
      </c>
      <c r="S296" s="16">
        <f t="shared" si="129"/>
        <v>0</v>
      </c>
      <c r="T296" s="16">
        <f t="shared" si="130"/>
        <v>0</v>
      </c>
      <c r="U296" s="16">
        <f t="shared" si="131"/>
        <v>0</v>
      </c>
      <c r="V296" s="16">
        <f t="shared" si="132"/>
        <v>0</v>
      </c>
      <c r="W296" s="16">
        <f t="shared" si="133"/>
        <v>0</v>
      </c>
      <c r="X296" s="16">
        <f t="shared" si="134"/>
        <v>0</v>
      </c>
      <c r="Y296" s="16">
        <f t="shared" si="135"/>
        <v>0</v>
      </c>
      <c r="Z296" s="17">
        <f t="shared" si="136"/>
        <v>0</v>
      </c>
      <c r="AA296" s="30">
        <f t="shared" si="137"/>
        <v>0</v>
      </c>
      <c r="AB296" s="31"/>
      <c r="AC296" s="19" t="s">
        <v>84</v>
      </c>
      <c r="AD296" s="19"/>
      <c r="AE296" s="19">
        <v>0</v>
      </c>
      <c r="AF296" s="19"/>
      <c r="AG296" s="19"/>
      <c r="AH296" s="19">
        <v>0</v>
      </c>
      <c r="AI296" s="19"/>
      <c r="AJ296" s="19"/>
      <c r="AK296" s="19">
        <v>0</v>
      </c>
      <c r="AL296" s="19"/>
      <c r="AM296" s="20"/>
      <c r="AQ296" s="20"/>
      <c r="BA296" s="20"/>
    </row>
    <row r="297" spans="1:53" ht="12.75">
      <c r="A297" s="21">
        <v>109</v>
      </c>
      <c r="B297" s="81" t="s">
        <v>268</v>
      </c>
      <c r="C297" s="23">
        <v>35916</v>
      </c>
      <c r="D297" s="11">
        <f aca="true" t="shared" si="138" ref="D297:D328">C297-(SQRT(P297*1000)-P297*1000/4000)*0.5</f>
        <v>35898.85078110799</v>
      </c>
      <c r="E297" s="11">
        <f aca="true" t="shared" si="139" ref="E297:E328">C297+(SQRT(P297*1000)-P297*1000/4000)*0.5</f>
        <v>35933.14921889201</v>
      </c>
      <c r="F297" s="24">
        <f aca="true" t="shared" si="140" ref="F297:F328">E297-D297</f>
        <v>34.29843778401846</v>
      </c>
      <c r="G297" s="25">
        <v>32874</v>
      </c>
      <c r="H297" s="25">
        <v>38717</v>
      </c>
      <c r="I297" s="26">
        <f aca="true" t="shared" si="141" ref="I297:I328">((D297-G297)/365)</f>
        <v>8.287262413994496</v>
      </c>
      <c r="J297" s="26">
        <f aca="true" t="shared" si="142" ref="J297:J328">((H297-E297)/365)</f>
        <v>7.626988441391756</v>
      </c>
      <c r="K297" s="14">
        <v>0</v>
      </c>
      <c r="L297" s="14">
        <v>0</v>
      </c>
      <c r="M297" s="14">
        <v>0</v>
      </c>
      <c r="N297" s="28">
        <v>104</v>
      </c>
      <c r="O297" s="28">
        <v>44</v>
      </c>
      <c r="P297" s="28">
        <v>1.197</v>
      </c>
      <c r="Q297" s="28" t="s">
        <v>240</v>
      </c>
      <c r="R297" s="16">
        <f aca="true" t="shared" si="143" ref="R297:R328">K297/I297</f>
        <v>0</v>
      </c>
      <c r="S297" s="16">
        <f aca="true" t="shared" si="144" ref="S297:S328">L297/(F297/365)</f>
        <v>0</v>
      </c>
      <c r="T297" s="16">
        <f aca="true" t="shared" si="145" ref="T297:T328">M297/J297</f>
        <v>0</v>
      </c>
      <c r="U297" s="16">
        <f aca="true" t="shared" si="146" ref="U297:U328">R297/P297</f>
        <v>0</v>
      </c>
      <c r="V297" s="16">
        <f aca="true" t="shared" si="147" ref="V297:V328">S297/P297</f>
        <v>0</v>
      </c>
      <c r="W297" s="16">
        <f aca="true" t="shared" si="148" ref="W297:W328">T297/P297</f>
        <v>0</v>
      </c>
      <c r="X297" s="16">
        <f aca="true" t="shared" si="149" ref="X297:X328">(R297*1000000)/(O297*365*P297)</f>
        <v>0</v>
      </c>
      <c r="Y297" s="16">
        <f aca="true" t="shared" si="150" ref="Y297:Y328">(S297*1000000)/(O297*365*P297)</f>
        <v>0</v>
      </c>
      <c r="Z297" s="17">
        <f aca="true" t="shared" si="151" ref="Z297:Z328">(T297*1000000)/(N297*365*P297)</f>
        <v>0</v>
      </c>
      <c r="AA297" s="30">
        <f aca="true" t="shared" si="152" ref="AA297:AA328">Z297-X297</f>
        <v>0</v>
      </c>
      <c r="AB297" s="31"/>
      <c r="AC297" s="19" t="s">
        <v>86</v>
      </c>
      <c r="AD297" s="19"/>
      <c r="AE297" s="19">
        <v>0</v>
      </c>
      <c r="AF297" s="19"/>
      <c r="AG297" s="19"/>
      <c r="AH297" s="19">
        <v>0</v>
      </c>
      <c r="AI297" s="19"/>
      <c r="AJ297" s="19"/>
      <c r="AK297" s="19">
        <v>0</v>
      </c>
      <c r="AL297" s="19"/>
      <c r="AM297" s="20"/>
      <c r="AQ297" s="20"/>
      <c r="BA297" s="20"/>
    </row>
    <row r="298" spans="1:53" ht="12.75">
      <c r="A298" s="21">
        <v>112</v>
      </c>
      <c r="B298" s="81" t="s">
        <v>58</v>
      </c>
      <c r="C298" s="23">
        <v>35886</v>
      </c>
      <c r="D298" s="11">
        <f t="shared" si="138"/>
        <v>35862.53331582592</v>
      </c>
      <c r="E298" s="11">
        <f t="shared" si="139"/>
        <v>35909.46668417408</v>
      </c>
      <c r="F298" s="24">
        <f t="shared" si="140"/>
        <v>46.933368348152726</v>
      </c>
      <c r="G298" s="25">
        <v>32874</v>
      </c>
      <c r="H298" s="25">
        <v>38717</v>
      </c>
      <c r="I298" s="26">
        <f t="shared" si="141"/>
        <v>8.187762509112119</v>
      </c>
      <c r="J298" s="26">
        <f t="shared" si="142"/>
        <v>7.691872098153215</v>
      </c>
      <c r="K298" s="14">
        <v>0</v>
      </c>
      <c r="L298" s="14">
        <v>0</v>
      </c>
      <c r="M298" s="14">
        <v>0</v>
      </c>
      <c r="N298" s="28">
        <v>134</v>
      </c>
      <c r="O298" s="28">
        <v>134</v>
      </c>
      <c r="P298" s="28">
        <v>2.2560000000000002</v>
      </c>
      <c r="Q298" s="28" t="s">
        <v>240</v>
      </c>
      <c r="R298" s="16">
        <f t="shared" si="143"/>
        <v>0</v>
      </c>
      <c r="S298" s="16">
        <f t="shared" si="144"/>
        <v>0</v>
      </c>
      <c r="T298" s="16">
        <f t="shared" si="145"/>
        <v>0</v>
      </c>
      <c r="U298" s="16">
        <f t="shared" si="146"/>
        <v>0</v>
      </c>
      <c r="V298" s="16">
        <f t="shared" si="147"/>
        <v>0</v>
      </c>
      <c r="W298" s="16">
        <f t="shared" si="148"/>
        <v>0</v>
      </c>
      <c r="X298" s="16">
        <f t="shared" si="149"/>
        <v>0</v>
      </c>
      <c r="Y298" s="16">
        <f t="shared" si="150"/>
        <v>0</v>
      </c>
      <c r="Z298" s="17">
        <f t="shared" si="151"/>
        <v>0</v>
      </c>
      <c r="AA298" s="30">
        <f t="shared" si="152"/>
        <v>0</v>
      </c>
      <c r="AB298" s="31"/>
      <c r="AC298" s="19" t="s">
        <v>88</v>
      </c>
      <c r="AD298" s="19"/>
      <c r="AE298" s="19">
        <v>67</v>
      </c>
      <c r="AF298" s="19"/>
      <c r="AG298" s="19"/>
      <c r="AH298" s="19">
        <v>67</v>
      </c>
      <c r="AI298" s="19"/>
      <c r="AJ298" s="19"/>
      <c r="AK298" s="19">
        <v>67</v>
      </c>
      <c r="AL298" s="19"/>
      <c r="AM298" s="20"/>
      <c r="AQ298" s="20"/>
      <c r="BA298" s="20"/>
    </row>
    <row r="299" spans="1:53" ht="12.75">
      <c r="A299" s="21">
        <v>113</v>
      </c>
      <c r="B299" s="81" t="s">
        <v>269</v>
      </c>
      <c r="C299" s="23">
        <v>35916</v>
      </c>
      <c r="D299" s="11">
        <f t="shared" si="138"/>
        <v>35899.7783227662</v>
      </c>
      <c r="E299" s="11">
        <f t="shared" si="139"/>
        <v>35932.2216772338</v>
      </c>
      <c r="F299" s="24">
        <f t="shared" si="140"/>
        <v>32.44335446759942</v>
      </c>
      <c r="G299" s="25">
        <v>32874</v>
      </c>
      <c r="H299" s="25">
        <v>38717</v>
      </c>
      <c r="I299" s="26">
        <f t="shared" si="141"/>
        <v>8.289803624016987</v>
      </c>
      <c r="J299" s="26">
        <f t="shared" si="142"/>
        <v>7.629529651414248</v>
      </c>
      <c r="K299" s="14">
        <v>0</v>
      </c>
      <c r="L299" s="14">
        <v>0</v>
      </c>
      <c r="M299" s="14">
        <v>1</v>
      </c>
      <c r="N299" s="28">
        <v>152</v>
      </c>
      <c r="O299" s="28">
        <v>120</v>
      </c>
      <c r="P299" s="28">
        <v>1.07</v>
      </c>
      <c r="Q299" s="28" t="s">
        <v>240</v>
      </c>
      <c r="R299" s="16">
        <f t="shared" si="143"/>
        <v>0</v>
      </c>
      <c r="S299" s="16">
        <f t="shared" si="144"/>
        <v>0</v>
      </c>
      <c r="T299" s="16">
        <f t="shared" si="145"/>
        <v>0.13106967869436553</v>
      </c>
      <c r="U299" s="16">
        <f t="shared" si="146"/>
        <v>0</v>
      </c>
      <c r="V299" s="16">
        <f t="shared" si="147"/>
        <v>0</v>
      </c>
      <c r="W299" s="16">
        <f t="shared" si="148"/>
        <v>0.12249502681716404</v>
      </c>
      <c r="X299" s="16">
        <f t="shared" si="149"/>
        <v>0</v>
      </c>
      <c r="Y299" s="16">
        <f t="shared" si="150"/>
        <v>0</v>
      </c>
      <c r="Z299" s="17">
        <f t="shared" si="151"/>
        <v>2.2079132447217744</v>
      </c>
      <c r="AA299" s="30">
        <f t="shared" si="152"/>
        <v>2.2079132447217744</v>
      </c>
      <c r="AB299" s="31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20"/>
      <c r="AQ299" s="20"/>
      <c r="BA299" s="20"/>
    </row>
    <row r="300" spans="1:53" ht="12.75">
      <c r="A300" s="21">
        <v>114</v>
      </c>
      <c r="B300" s="81" t="s">
        <v>270</v>
      </c>
      <c r="C300" s="23">
        <v>36008</v>
      </c>
      <c r="D300" s="11">
        <f t="shared" si="138"/>
        <v>35993.62212664204</v>
      </c>
      <c r="E300" s="11">
        <f t="shared" si="139"/>
        <v>36022.37787335796</v>
      </c>
      <c r="F300" s="24">
        <f t="shared" si="140"/>
        <v>28.755746715920395</v>
      </c>
      <c r="G300" s="25">
        <v>32874</v>
      </c>
      <c r="H300" s="25">
        <v>38717</v>
      </c>
      <c r="I300" s="26">
        <f t="shared" si="141"/>
        <v>8.546909936005589</v>
      </c>
      <c r="J300" s="26">
        <f t="shared" si="142"/>
        <v>7.382526374361753</v>
      </c>
      <c r="K300" s="14">
        <v>0</v>
      </c>
      <c r="L300" s="14">
        <v>0</v>
      </c>
      <c r="M300" s="14">
        <v>0</v>
      </c>
      <c r="N300" s="28">
        <v>50</v>
      </c>
      <c r="O300" s="28">
        <v>45</v>
      </c>
      <c r="P300" s="28">
        <v>0.839</v>
      </c>
      <c r="Q300" s="28" t="s">
        <v>240</v>
      </c>
      <c r="R300" s="16">
        <f t="shared" si="143"/>
        <v>0</v>
      </c>
      <c r="S300" s="16">
        <f t="shared" si="144"/>
        <v>0</v>
      </c>
      <c r="T300" s="16">
        <f t="shared" si="145"/>
        <v>0</v>
      </c>
      <c r="U300" s="16">
        <f t="shared" si="146"/>
        <v>0</v>
      </c>
      <c r="V300" s="16">
        <f t="shared" si="147"/>
        <v>0</v>
      </c>
      <c r="W300" s="16">
        <f t="shared" si="148"/>
        <v>0</v>
      </c>
      <c r="X300" s="16">
        <f t="shared" si="149"/>
        <v>0</v>
      </c>
      <c r="Y300" s="16">
        <f t="shared" si="150"/>
        <v>0</v>
      </c>
      <c r="Z300" s="17">
        <f t="shared" si="151"/>
        <v>0</v>
      </c>
      <c r="AA300" s="30">
        <f t="shared" si="152"/>
        <v>0</v>
      </c>
      <c r="AB300" s="31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20"/>
      <c r="AQ300" s="20"/>
      <c r="BA300" s="20"/>
    </row>
    <row r="301" spans="1:53" ht="12.75">
      <c r="A301" s="21">
        <v>115</v>
      </c>
      <c r="B301" s="81" t="s">
        <v>271</v>
      </c>
      <c r="C301" s="23">
        <v>36161</v>
      </c>
      <c r="D301" s="11">
        <f t="shared" si="138"/>
        <v>36144.517354861404</v>
      </c>
      <c r="E301" s="11">
        <f t="shared" si="139"/>
        <v>36177.482645138596</v>
      </c>
      <c r="F301" s="24">
        <f t="shared" si="140"/>
        <v>32.96529027719225</v>
      </c>
      <c r="G301" s="25">
        <v>32874</v>
      </c>
      <c r="H301" s="25">
        <v>38717</v>
      </c>
      <c r="I301" s="26">
        <f t="shared" si="141"/>
        <v>8.960321520168229</v>
      </c>
      <c r="J301" s="26">
        <f t="shared" si="142"/>
        <v>6.957581794140832</v>
      </c>
      <c r="K301" s="14">
        <v>0</v>
      </c>
      <c r="L301" s="14">
        <v>0</v>
      </c>
      <c r="M301" s="14">
        <v>0</v>
      </c>
      <c r="N301" s="28">
        <v>55</v>
      </c>
      <c r="O301" s="28">
        <v>107</v>
      </c>
      <c r="P301" s="28">
        <v>1.105</v>
      </c>
      <c r="Q301" s="28" t="s">
        <v>240</v>
      </c>
      <c r="R301" s="16">
        <f t="shared" si="143"/>
        <v>0</v>
      </c>
      <c r="S301" s="16">
        <f t="shared" si="144"/>
        <v>0</v>
      </c>
      <c r="T301" s="16">
        <f t="shared" si="145"/>
        <v>0</v>
      </c>
      <c r="U301" s="16">
        <f t="shared" si="146"/>
        <v>0</v>
      </c>
      <c r="V301" s="16">
        <f t="shared" si="147"/>
        <v>0</v>
      </c>
      <c r="W301" s="16">
        <f t="shared" si="148"/>
        <v>0</v>
      </c>
      <c r="X301" s="16">
        <f t="shared" si="149"/>
        <v>0</v>
      </c>
      <c r="Y301" s="16">
        <f t="shared" si="150"/>
        <v>0</v>
      </c>
      <c r="Z301" s="17">
        <f t="shared" si="151"/>
        <v>0</v>
      </c>
      <c r="AA301" s="30">
        <f t="shared" si="152"/>
        <v>0</v>
      </c>
      <c r="AB301" s="31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20"/>
      <c r="AQ301" s="20"/>
      <c r="BA301" s="20"/>
    </row>
    <row r="302" spans="1:53" ht="12.75">
      <c r="A302" s="21">
        <v>117</v>
      </c>
      <c r="B302" s="81" t="s">
        <v>272</v>
      </c>
      <c r="C302" s="23">
        <v>36251</v>
      </c>
      <c r="D302" s="11">
        <f t="shared" si="138"/>
        <v>36227.82292120088</v>
      </c>
      <c r="E302" s="11">
        <f t="shared" si="139"/>
        <v>36274.17707879912</v>
      </c>
      <c r="F302" s="24">
        <f t="shared" si="140"/>
        <v>46.35415759823809</v>
      </c>
      <c r="G302" s="25">
        <v>32874</v>
      </c>
      <c r="H302" s="25">
        <v>38717</v>
      </c>
      <c r="I302" s="26">
        <f t="shared" si="141"/>
        <v>9.188555948495564</v>
      </c>
      <c r="J302" s="26">
        <f t="shared" si="142"/>
        <v>6.69266553753666</v>
      </c>
      <c r="K302" s="14">
        <v>0</v>
      </c>
      <c r="L302" s="14">
        <v>0</v>
      </c>
      <c r="M302" s="14">
        <v>0</v>
      </c>
      <c r="N302" s="28">
        <v>70</v>
      </c>
      <c r="O302" s="28">
        <v>69</v>
      </c>
      <c r="P302" s="28">
        <v>2.2</v>
      </c>
      <c r="Q302" s="28" t="s">
        <v>240</v>
      </c>
      <c r="R302" s="16">
        <f t="shared" si="143"/>
        <v>0</v>
      </c>
      <c r="S302" s="16">
        <f t="shared" si="144"/>
        <v>0</v>
      </c>
      <c r="T302" s="16">
        <f t="shared" si="145"/>
        <v>0</v>
      </c>
      <c r="U302" s="16">
        <f t="shared" si="146"/>
        <v>0</v>
      </c>
      <c r="V302" s="16">
        <f t="shared" si="147"/>
        <v>0</v>
      </c>
      <c r="W302" s="16">
        <f t="shared" si="148"/>
        <v>0</v>
      </c>
      <c r="X302" s="16">
        <f t="shared" si="149"/>
        <v>0</v>
      </c>
      <c r="Y302" s="16">
        <f t="shared" si="150"/>
        <v>0</v>
      </c>
      <c r="Z302" s="17">
        <f t="shared" si="151"/>
        <v>0</v>
      </c>
      <c r="AA302" s="30">
        <f t="shared" si="152"/>
        <v>0</v>
      </c>
      <c r="AB302" s="31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20"/>
      <c r="AQ302" s="20"/>
      <c r="BA302" s="20"/>
    </row>
    <row r="303" spans="1:53" ht="12.75">
      <c r="A303" s="21">
        <v>120</v>
      </c>
      <c r="B303" s="81" t="s">
        <v>272</v>
      </c>
      <c r="C303" s="23">
        <v>37012</v>
      </c>
      <c r="D303" s="11">
        <f t="shared" si="138"/>
        <v>36988.43077911625</v>
      </c>
      <c r="E303" s="11">
        <f t="shared" si="139"/>
        <v>37035.56922088375</v>
      </c>
      <c r="F303" s="24">
        <f t="shared" si="140"/>
        <v>47.1384417674999</v>
      </c>
      <c r="G303" s="25">
        <v>32874</v>
      </c>
      <c r="H303" s="25">
        <v>38717</v>
      </c>
      <c r="I303" s="26">
        <f t="shared" si="141"/>
        <v>11.272413093469178</v>
      </c>
      <c r="J303" s="26">
        <f t="shared" si="142"/>
        <v>4.606659668811644</v>
      </c>
      <c r="K303" s="14">
        <v>0</v>
      </c>
      <c r="L303" s="14">
        <v>0</v>
      </c>
      <c r="M303" s="14">
        <v>0</v>
      </c>
      <c r="N303" s="28">
        <v>54</v>
      </c>
      <c r="O303" s="28">
        <v>52</v>
      </c>
      <c r="P303" s="28">
        <v>2.2760000000000002</v>
      </c>
      <c r="Q303" s="28" t="s">
        <v>240</v>
      </c>
      <c r="R303" s="16">
        <f t="shared" si="143"/>
        <v>0</v>
      </c>
      <c r="S303" s="16">
        <f t="shared" si="144"/>
        <v>0</v>
      </c>
      <c r="T303" s="16">
        <f t="shared" si="145"/>
        <v>0</v>
      </c>
      <c r="U303" s="16">
        <f t="shared" si="146"/>
        <v>0</v>
      </c>
      <c r="V303" s="16">
        <f t="shared" si="147"/>
        <v>0</v>
      </c>
      <c r="W303" s="16">
        <f t="shared" si="148"/>
        <v>0</v>
      </c>
      <c r="X303" s="16">
        <f t="shared" si="149"/>
        <v>0</v>
      </c>
      <c r="Y303" s="16">
        <f t="shared" si="150"/>
        <v>0</v>
      </c>
      <c r="Z303" s="17">
        <f t="shared" si="151"/>
        <v>0</v>
      </c>
      <c r="AA303" s="30">
        <f t="shared" si="152"/>
        <v>0</v>
      </c>
      <c r="AB303" s="31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20"/>
      <c r="AQ303" s="20"/>
      <c r="BA303" s="20"/>
    </row>
    <row r="304" spans="1:53" ht="12.75" customHeight="1">
      <c r="A304" s="21">
        <v>128</v>
      </c>
      <c r="B304" s="81" t="s">
        <v>445</v>
      </c>
      <c r="C304" s="23">
        <v>34757</v>
      </c>
      <c r="D304" s="11">
        <f t="shared" si="138"/>
        <v>34744.430889359326</v>
      </c>
      <c r="E304" s="11">
        <f t="shared" si="139"/>
        <v>34769.569110640674</v>
      </c>
      <c r="F304" s="24">
        <f t="shared" si="140"/>
        <v>25.138221281347796</v>
      </c>
      <c r="G304" s="25">
        <v>32874</v>
      </c>
      <c r="H304" s="25">
        <v>38717</v>
      </c>
      <c r="I304" s="26">
        <f t="shared" si="141"/>
        <v>5.124468190025551</v>
      </c>
      <c r="J304" s="26">
        <f t="shared" si="142"/>
        <v>10.814879148929661</v>
      </c>
      <c r="K304" s="14">
        <v>0</v>
      </c>
      <c r="L304" s="14">
        <v>0</v>
      </c>
      <c r="M304" s="14">
        <v>0</v>
      </c>
      <c r="N304" s="28">
        <v>29</v>
      </c>
      <c r="O304" s="28">
        <v>29</v>
      </c>
      <c r="P304" s="28">
        <v>0.64</v>
      </c>
      <c r="Q304" s="28" t="s">
        <v>240</v>
      </c>
      <c r="R304" s="16">
        <f t="shared" si="143"/>
        <v>0</v>
      </c>
      <c r="S304" s="16">
        <f t="shared" si="144"/>
        <v>0</v>
      </c>
      <c r="T304" s="16">
        <f t="shared" si="145"/>
        <v>0</v>
      </c>
      <c r="U304" s="16">
        <f t="shared" si="146"/>
        <v>0</v>
      </c>
      <c r="V304" s="16">
        <f t="shared" si="147"/>
        <v>0</v>
      </c>
      <c r="W304" s="16">
        <f t="shared" si="148"/>
        <v>0</v>
      </c>
      <c r="X304" s="16">
        <f t="shared" si="149"/>
        <v>0</v>
      </c>
      <c r="Y304" s="16">
        <f t="shared" si="150"/>
        <v>0</v>
      </c>
      <c r="Z304" s="17">
        <f t="shared" si="151"/>
        <v>0</v>
      </c>
      <c r="AA304" s="30">
        <f t="shared" si="152"/>
        <v>0</v>
      </c>
      <c r="AB304" s="31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20"/>
      <c r="AQ304" s="20"/>
      <c r="BA304" s="20"/>
    </row>
    <row r="305" spans="1:53" ht="12.75">
      <c r="A305" s="21">
        <v>129</v>
      </c>
      <c r="B305" s="226" t="s">
        <v>446</v>
      </c>
      <c r="C305" s="23">
        <v>35584</v>
      </c>
      <c r="D305" s="11">
        <f t="shared" si="138"/>
        <v>35565.10321597166</v>
      </c>
      <c r="E305" s="11">
        <f t="shared" si="139"/>
        <v>35602.89678402834</v>
      </c>
      <c r="F305" s="24">
        <f t="shared" si="140"/>
        <v>37.793568056673394</v>
      </c>
      <c r="G305" s="25">
        <v>32874</v>
      </c>
      <c r="H305" s="25">
        <v>38717</v>
      </c>
      <c r="I305" s="26">
        <f t="shared" si="141"/>
        <v>7.372885523210036</v>
      </c>
      <c r="J305" s="26">
        <f t="shared" si="142"/>
        <v>8.531789632799077</v>
      </c>
      <c r="K305" s="14">
        <v>0</v>
      </c>
      <c r="L305" s="14">
        <v>0</v>
      </c>
      <c r="M305" s="14">
        <v>0</v>
      </c>
      <c r="N305" s="28">
        <v>177</v>
      </c>
      <c r="O305" s="28">
        <v>177</v>
      </c>
      <c r="P305" s="28">
        <v>1.456</v>
      </c>
      <c r="Q305" s="28" t="s">
        <v>240</v>
      </c>
      <c r="R305" s="16">
        <f t="shared" si="143"/>
        <v>0</v>
      </c>
      <c r="S305" s="16">
        <f t="shared" si="144"/>
        <v>0</v>
      </c>
      <c r="T305" s="16">
        <f t="shared" si="145"/>
        <v>0</v>
      </c>
      <c r="U305" s="16">
        <f t="shared" si="146"/>
        <v>0</v>
      </c>
      <c r="V305" s="16">
        <f t="shared" si="147"/>
        <v>0</v>
      </c>
      <c r="W305" s="16">
        <f t="shared" si="148"/>
        <v>0</v>
      </c>
      <c r="X305" s="16">
        <f t="shared" si="149"/>
        <v>0</v>
      </c>
      <c r="Y305" s="16">
        <f t="shared" si="150"/>
        <v>0</v>
      </c>
      <c r="Z305" s="17">
        <f t="shared" si="151"/>
        <v>0</v>
      </c>
      <c r="AA305" s="30">
        <f t="shared" si="152"/>
        <v>0</v>
      </c>
      <c r="AB305" s="31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20"/>
      <c r="AQ305" s="20"/>
      <c r="BA305" s="20"/>
    </row>
    <row r="306" spans="1:53" ht="12.75">
      <c r="A306" s="21">
        <v>131</v>
      </c>
      <c r="B306" s="226" t="s">
        <v>446</v>
      </c>
      <c r="C306" s="23">
        <v>36641</v>
      </c>
      <c r="D306" s="11">
        <f t="shared" si="138"/>
        <v>36629.29015601061</v>
      </c>
      <c r="E306" s="11">
        <f t="shared" si="139"/>
        <v>36652.70984398939</v>
      </c>
      <c r="F306" s="24">
        <f t="shared" si="140"/>
        <v>23.4196879787778</v>
      </c>
      <c r="G306" s="25">
        <v>32874</v>
      </c>
      <c r="H306" s="25">
        <v>38717</v>
      </c>
      <c r="I306" s="26">
        <f t="shared" si="141"/>
        <v>10.288466180850989</v>
      </c>
      <c r="J306" s="26">
        <f t="shared" si="142"/>
        <v>5.655589468522222</v>
      </c>
      <c r="K306" s="14">
        <v>0</v>
      </c>
      <c r="L306" s="14">
        <v>0</v>
      </c>
      <c r="M306" s="14">
        <v>0</v>
      </c>
      <c r="N306" s="28">
        <v>177</v>
      </c>
      <c r="O306" s="28">
        <v>177</v>
      </c>
      <c r="P306" s="28">
        <v>0.555</v>
      </c>
      <c r="Q306" s="28" t="s">
        <v>240</v>
      </c>
      <c r="R306" s="16">
        <f t="shared" si="143"/>
        <v>0</v>
      </c>
      <c r="S306" s="16">
        <f t="shared" si="144"/>
        <v>0</v>
      </c>
      <c r="T306" s="16">
        <f t="shared" si="145"/>
        <v>0</v>
      </c>
      <c r="U306" s="16">
        <f t="shared" si="146"/>
        <v>0</v>
      </c>
      <c r="V306" s="16">
        <f t="shared" si="147"/>
        <v>0</v>
      </c>
      <c r="W306" s="16">
        <f t="shared" si="148"/>
        <v>0</v>
      </c>
      <c r="X306" s="16">
        <f t="shared" si="149"/>
        <v>0</v>
      </c>
      <c r="Y306" s="16">
        <f t="shared" si="150"/>
        <v>0</v>
      </c>
      <c r="Z306" s="17">
        <f t="shared" si="151"/>
        <v>0</v>
      </c>
      <c r="AA306" s="30">
        <f t="shared" si="152"/>
        <v>0</v>
      </c>
      <c r="AB306" s="31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20"/>
      <c r="AQ306" s="20"/>
      <c r="BA306" s="20"/>
    </row>
    <row r="307" spans="1:53" ht="12.75">
      <c r="A307" s="21">
        <v>160</v>
      </c>
      <c r="B307" s="81" t="s">
        <v>475</v>
      </c>
      <c r="C307" s="23">
        <v>35584</v>
      </c>
      <c r="D307" s="11">
        <f t="shared" si="138"/>
        <v>35567.43620691151</v>
      </c>
      <c r="E307" s="11">
        <f t="shared" si="139"/>
        <v>35600.56379308849</v>
      </c>
      <c r="F307" s="24">
        <f t="shared" si="140"/>
        <v>33.12758617698273</v>
      </c>
      <c r="G307" s="25">
        <v>32874</v>
      </c>
      <c r="H307" s="25">
        <v>38717</v>
      </c>
      <c r="I307" s="26">
        <f t="shared" si="141"/>
        <v>7.379277279209613</v>
      </c>
      <c r="J307" s="26">
        <f t="shared" si="142"/>
        <v>8.538181388798654</v>
      </c>
      <c r="K307" s="14">
        <v>0</v>
      </c>
      <c r="L307" s="14">
        <v>0</v>
      </c>
      <c r="M307" s="14">
        <v>0</v>
      </c>
      <c r="N307" s="28">
        <v>130</v>
      </c>
      <c r="O307" s="28">
        <v>130</v>
      </c>
      <c r="P307" s="28">
        <v>1.116</v>
      </c>
      <c r="Q307" s="28" t="s">
        <v>240</v>
      </c>
      <c r="R307" s="16">
        <f t="shared" si="143"/>
        <v>0</v>
      </c>
      <c r="S307" s="16">
        <f t="shared" si="144"/>
        <v>0</v>
      </c>
      <c r="T307" s="16">
        <f t="shared" si="145"/>
        <v>0</v>
      </c>
      <c r="U307" s="16">
        <f t="shared" si="146"/>
        <v>0</v>
      </c>
      <c r="V307" s="16">
        <f t="shared" si="147"/>
        <v>0</v>
      </c>
      <c r="W307" s="16">
        <f t="shared" si="148"/>
        <v>0</v>
      </c>
      <c r="X307" s="16">
        <f t="shared" si="149"/>
        <v>0</v>
      </c>
      <c r="Y307" s="16">
        <f t="shared" si="150"/>
        <v>0</v>
      </c>
      <c r="Z307" s="17">
        <f t="shared" si="151"/>
        <v>0</v>
      </c>
      <c r="AA307" s="30">
        <f t="shared" si="152"/>
        <v>0</v>
      </c>
      <c r="AB307" s="31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20"/>
      <c r="AQ307" s="20"/>
      <c r="BA307" s="20"/>
    </row>
    <row r="308" spans="1:53" ht="12.75">
      <c r="A308" s="21">
        <v>161</v>
      </c>
      <c r="B308" s="81" t="s">
        <v>475</v>
      </c>
      <c r="C308" s="23">
        <v>36891</v>
      </c>
      <c r="D308" s="11">
        <f t="shared" si="138"/>
        <v>36867.22708116897</v>
      </c>
      <c r="E308" s="11">
        <f t="shared" si="139"/>
        <v>36914.77291883103</v>
      </c>
      <c r="F308" s="24">
        <f t="shared" si="140"/>
        <v>47.54583766206633</v>
      </c>
      <c r="G308" s="25">
        <v>32874</v>
      </c>
      <c r="H308" s="25">
        <v>38717</v>
      </c>
      <c r="I308" s="26">
        <f t="shared" si="141"/>
        <v>10.94034816758621</v>
      </c>
      <c r="J308" s="26">
        <f t="shared" si="142"/>
        <v>4.9376084415588135</v>
      </c>
      <c r="K308" s="14">
        <v>0</v>
      </c>
      <c r="L308" s="14">
        <v>0</v>
      </c>
      <c r="M308" s="14">
        <v>0</v>
      </c>
      <c r="N308" s="28">
        <v>130</v>
      </c>
      <c r="O308" s="28">
        <v>130</v>
      </c>
      <c r="P308" s="28">
        <v>2.316</v>
      </c>
      <c r="Q308" s="28" t="s">
        <v>240</v>
      </c>
      <c r="R308" s="16">
        <f t="shared" si="143"/>
        <v>0</v>
      </c>
      <c r="S308" s="16">
        <f t="shared" si="144"/>
        <v>0</v>
      </c>
      <c r="T308" s="16">
        <f t="shared" si="145"/>
        <v>0</v>
      </c>
      <c r="U308" s="16">
        <f t="shared" si="146"/>
        <v>0</v>
      </c>
      <c r="V308" s="16">
        <f t="shared" si="147"/>
        <v>0</v>
      </c>
      <c r="W308" s="16">
        <f t="shared" si="148"/>
        <v>0</v>
      </c>
      <c r="X308" s="16">
        <f t="shared" si="149"/>
        <v>0</v>
      </c>
      <c r="Y308" s="16">
        <f t="shared" si="150"/>
        <v>0</v>
      </c>
      <c r="Z308" s="17">
        <f t="shared" si="151"/>
        <v>0</v>
      </c>
      <c r="AA308" s="30">
        <f t="shared" si="152"/>
        <v>0</v>
      </c>
      <c r="AB308" s="31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20"/>
      <c r="AQ308" s="20"/>
      <c r="BA308" s="20"/>
    </row>
    <row r="309" spans="1:53" ht="12.75">
      <c r="A309" s="21">
        <v>164</v>
      </c>
      <c r="B309" s="81" t="s">
        <v>447</v>
      </c>
      <c r="C309" s="23">
        <v>35431</v>
      </c>
      <c r="D309" s="11">
        <f t="shared" si="138"/>
        <v>35414.27512220656</v>
      </c>
      <c r="E309" s="11">
        <f t="shared" si="139"/>
        <v>35447.72487779344</v>
      </c>
      <c r="F309" s="24">
        <f t="shared" si="140"/>
        <v>33.449755586872925</v>
      </c>
      <c r="G309" s="25">
        <v>32874</v>
      </c>
      <c r="H309" s="25">
        <v>38717</v>
      </c>
      <c r="I309" s="26">
        <f t="shared" si="141"/>
        <v>6.959657869059078</v>
      </c>
      <c r="J309" s="26">
        <f t="shared" si="142"/>
        <v>8.95691814303168</v>
      </c>
      <c r="K309" s="14">
        <v>0</v>
      </c>
      <c r="L309" s="14">
        <v>0</v>
      </c>
      <c r="M309" s="14">
        <v>0</v>
      </c>
      <c r="N309" s="28">
        <v>199</v>
      </c>
      <c r="O309" s="28">
        <v>199</v>
      </c>
      <c r="P309" s="28">
        <v>1.1380000000000001</v>
      </c>
      <c r="Q309" s="28" t="s">
        <v>240</v>
      </c>
      <c r="R309" s="16">
        <f t="shared" si="143"/>
        <v>0</v>
      </c>
      <c r="S309" s="16">
        <f t="shared" si="144"/>
        <v>0</v>
      </c>
      <c r="T309" s="16">
        <f t="shared" si="145"/>
        <v>0</v>
      </c>
      <c r="U309" s="16">
        <f t="shared" si="146"/>
        <v>0</v>
      </c>
      <c r="V309" s="16">
        <f t="shared" si="147"/>
        <v>0</v>
      </c>
      <c r="W309" s="16">
        <f t="shared" si="148"/>
        <v>0</v>
      </c>
      <c r="X309" s="16">
        <f t="shared" si="149"/>
        <v>0</v>
      </c>
      <c r="Y309" s="16">
        <f t="shared" si="150"/>
        <v>0</v>
      </c>
      <c r="Z309" s="17">
        <f t="shared" si="151"/>
        <v>0</v>
      </c>
      <c r="AA309" s="30">
        <f t="shared" si="152"/>
        <v>0</v>
      </c>
      <c r="AB309" s="31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20"/>
      <c r="AQ309" s="20"/>
      <c r="BA309" s="20"/>
    </row>
    <row r="310" spans="1:53" ht="12.75">
      <c r="A310" s="21">
        <v>169</v>
      </c>
      <c r="B310" s="81" t="s">
        <v>448</v>
      </c>
      <c r="C310" s="23">
        <v>34688</v>
      </c>
      <c r="D310" s="11">
        <f t="shared" si="138"/>
        <v>34662.375490028506</v>
      </c>
      <c r="E310" s="11">
        <f t="shared" si="139"/>
        <v>34713.624509971494</v>
      </c>
      <c r="F310" s="24">
        <f t="shared" si="140"/>
        <v>51.249019942988525</v>
      </c>
      <c r="G310" s="25">
        <v>32874</v>
      </c>
      <c r="H310" s="25">
        <v>38717</v>
      </c>
      <c r="I310" s="26">
        <f t="shared" si="141"/>
        <v>4.8996588767904266</v>
      </c>
      <c r="J310" s="26">
        <f t="shared" si="142"/>
        <v>10.968152027475359</v>
      </c>
      <c r="K310" s="14">
        <v>0</v>
      </c>
      <c r="L310" s="14">
        <v>0</v>
      </c>
      <c r="M310" s="14">
        <v>0</v>
      </c>
      <c r="N310" s="28">
        <v>131</v>
      </c>
      <c r="O310" s="28">
        <v>131</v>
      </c>
      <c r="P310" s="28">
        <v>2.696</v>
      </c>
      <c r="Q310" s="28" t="s">
        <v>240</v>
      </c>
      <c r="R310" s="16">
        <f t="shared" si="143"/>
        <v>0</v>
      </c>
      <c r="S310" s="16">
        <f t="shared" si="144"/>
        <v>0</v>
      </c>
      <c r="T310" s="16">
        <f t="shared" si="145"/>
        <v>0</v>
      </c>
      <c r="U310" s="16">
        <f t="shared" si="146"/>
        <v>0</v>
      </c>
      <c r="V310" s="16">
        <f t="shared" si="147"/>
        <v>0</v>
      </c>
      <c r="W310" s="16">
        <f t="shared" si="148"/>
        <v>0</v>
      </c>
      <c r="X310" s="16">
        <f t="shared" si="149"/>
        <v>0</v>
      </c>
      <c r="Y310" s="16">
        <f t="shared" si="150"/>
        <v>0</v>
      </c>
      <c r="Z310" s="17">
        <f t="shared" si="151"/>
        <v>0</v>
      </c>
      <c r="AA310" s="30">
        <f t="shared" si="152"/>
        <v>0</v>
      </c>
      <c r="AB310" s="31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20"/>
      <c r="AQ310" s="20"/>
      <c r="BA310" s="20"/>
    </row>
    <row r="311" spans="1:53" ht="12.75">
      <c r="A311" s="21">
        <v>170</v>
      </c>
      <c r="B311" s="81" t="s">
        <v>449</v>
      </c>
      <c r="C311" s="23">
        <v>35523</v>
      </c>
      <c r="D311" s="11">
        <f t="shared" si="138"/>
        <v>35509.5182530395</v>
      </c>
      <c r="E311" s="11">
        <f t="shared" si="139"/>
        <v>35536.4817469605</v>
      </c>
      <c r="F311" s="24">
        <f t="shared" si="140"/>
        <v>26.963493920993642</v>
      </c>
      <c r="G311" s="25">
        <v>32874</v>
      </c>
      <c r="H311" s="25">
        <v>38717</v>
      </c>
      <c r="I311" s="26">
        <f t="shared" si="141"/>
        <v>7.220597953532885</v>
      </c>
      <c r="J311" s="26">
        <f t="shared" si="142"/>
        <v>8.713748638464391</v>
      </c>
      <c r="K311" s="14">
        <v>0</v>
      </c>
      <c r="L311" s="14">
        <v>0</v>
      </c>
      <c r="M311" s="14">
        <v>0</v>
      </c>
      <c r="N311" s="28">
        <v>85</v>
      </c>
      <c r="O311" s="28">
        <v>85</v>
      </c>
      <c r="P311" s="28">
        <v>0.737</v>
      </c>
      <c r="Q311" s="28" t="s">
        <v>240</v>
      </c>
      <c r="R311" s="16">
        <f t="shared" si="143"/>
        <v>0</v>
      </c>
      <c r="S311" s="16">
        <f t="shared" si="144"/>
        <v>0</v>
      </c>
      <c r="T311" s="16">
        <f t="shared" si="145"/>
        <v>0</v>
      </c>
      <c r="U311" s="16">
        <f t="shared" si="146"/>
        <v>0</v>
      </c>
      <c r="V311" s="16">
        <f t="shared" si="147"/>
        <v>0</v>
      </c>
      <c r="W311" s="16">
        <f t="shared" si="148"/>
        <v>0</v>
      </c>
      <c r="X311" s="16">
        <f t="shared" si="149"/>
        <v>0</v>
      </c>
      <c r="Y311" s="16">
        <f t="shared" si="150"/>
        <v>0</v>
      </c>
      <c r="Z311" s="17">
        <f t="shared" si="151"/>
        <v>0</v>
      </c>
      <c r="AA311" s="30">
        <f t="shared" si="152"/>
        <v>0</v>
      </c>
      <c r="AB311" s="31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20"/>
      <c r="AQ311" s="20"/>
      <c r="BA311" s="20"/>
    </row>
    <row r="312" spans="1:53" ht="12.75">
      <c r="A312" s="21">
        <v>199</v>
      </c>
      <c r="B312" s="81" t="s">
        <v>450</v>
      </c>
      <c r="C312" s="23">
        <v>35431</v>
      </c>
      <c r="D312" s="11">
        <f t="shared" si="138"/>
        <v>35408.79661342711</v>
      </c>
      <c r="E312" s="11">
        <f t="shared" si="139"/>
        <v>35453.20338657289</v>
      </c>
      <c r="F312" s="24">
        <f t="shared" si="140"/>
        <v>44.40677314577624</v>
      </c>
      <c r="G312" s="25">
        <v>32874</v>
      </c>
      <c r="H312" s="25">
        <v>38717</v>
      </c>
      <c r="I312" s="26">
        <f t="shared" si="141"/>
        <v>6.94464825596469</v>
      </c>
      <c r="J312" s="26">
        <f t="shared" si="142"/>
        <v>8.941908529937292</v>
      </c>
      <c r="K312" s="14">
        <v>0</v>
      </c>
      <c r="L312" s="14">
        <v>0</v>
      </c>
      <c r="M312" s="14">
        <v>0</v>
      </c>
      <c r="N312" s="28">
        <v>117</v>
      </c>
      <c r="O312" s="28">
        <v>117</v>
      </c>
      <c r="P312" s="28">
        <v>2.017</v>
      </c>
      <c r="Q312" s="28" t="s">
        <v>240</v>
      </c>
      <c r="R312" s="16">
        <f t="shared" si="143"/>
        <v>0</v>
      </c>
      <c r="S312" s="16">
        <f t="shared" si="144"/>
        <v>0</v>
      </c>
      <c r="T312" s="16">
        <f t="shared" si="145"/>
        <v>0</v>
      </c>
      <c r="U312" s="16">
        <f t="shared" si="146"/>
        <v>0</v>
      </c>
      <c r="V312" s="16">
        <f t="shared" si="147"/>
        <v>0</v>
      </c>
      <c r="W312" s="16">
        <f t="shared" si="148"/>
        <v>0</v>
      </c>
      <c r="X312" s="16">
        <f t="shared" si="149"/>
        <v>0</v>
      </c>
      <c r="Y312" s="16">
        <f t="shared" si="150"/>
        <v>0</v>
      </c>
      <c r="Z312" s="17">
        <f t="shared" si="151"/>
        <v>0</v>
      </c>
      <c r="AA312" s="30">
        <f t="shared" si="152"/>
        <v>0</v>
      </c>
      <c r="AB312" s="31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20"/>
      <c r="AQ312" s="20"/>
      <c r="BA312" s="20"/>
    </row>
    <row r="313" spans="1:53" ht="12.75">
      <c r="A313" s="21">
        <v>202</v>
      </c>
      <c r="B313" s="81" t="s">
        <v>273</v>
      </c>
      <c r="C313" s="23">
        <v>35039</v>
      </c>
      <c r="D313" s="11">
        <f t="shared" si="138"/>
        <v>35022.92939825398</v>
      </c>
      <c r="E313" s="11">
        <f t="shared" si="139"/>
        <v>35055.07060174602</v>
      </c>
      <c r="F313" s="24">
        <f t="shared" si="140"/>
        <v>32.14120349203586</v>
      </c>
      <c r="G313" s="25">
        <v>32874</v>
      </c>
      <c r="H313" s="25">
        <v>38717</v>
      </c>
      <c r="I313" s="26">
        <f t="shared" si="141"/>
        <v>5.8874778034355675</v>
      </c>
      <c r="J313" s="26">
        <f t="shared" si="142"/>
        <v>10.032683282887621</v>
      </c>
      <c r="K313" s="14">
        <v>0</v>
      </c>
      <c r="L313" s="14">
        <v>0</v>
      </c>
      <c r="M313" s="14">
        <v>0</v>
      </c>
      <c r="N313" s="28">
        <v>171</v>
      </c>
      <c r="O313" s="28">
        <v>171</v>
      </c>
      <c r="P313" s="28">
        <v>1.05</v>
      </c>
      <c r="Q313" s="28" t="s">
        <v>240</v>
      </c>
      <c r="R313" s="16">
        <f t="shared" si="143"/>
        <v>0</v>
      </c>
      <c r="S313" s="16">
        <f t="shared" si="144"/>
        <v>0</v>
      </c>
      <c r="T313" s="16">
        <f t="shared" si="145"/>
        <v>0</v>
      </c>
      <c r="U313" s="16">
        <f t="shared" si="146"/>
        <v>0</v>
      </c>
      <c r="V313" s="16">
        <f t="shared" si="147"/>
        <v>0</v>
      </c>
      <c r="W313" s="16">
        <f t="shared" si="148"/>
        <v>0</v>
      </c>
      <c r="X313" s="16">
        <f t="shared" si="149"/>
        <v>0</v>
      </c>
      <c r="Y313" s="16">
        <f t="shared" si="150"/>
        <v>0</v>
      </c>
      <c r="Z313" s="17">
        <f t="shared" si="151"/>
        <v>0</v>
      </c>
      <c r="AA313" s="30">
        <f t="shared" si="152"/>
        <v>0</v>
      </c>
      <c r="AB313" s="31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20"/>
      <c r="AQ313" s="20"/>
      <c r="BA313" s="20"/>
    </row>
    <row r="314" spans="1:53" ht="12.75">
      <c r="A314" s="21">
        <v>203</v>
      </c>
      <c r="B314" s="81" t="s">
        <v>273</v>
      </c>
      <c r="C314" s="23">
        <v>36641</v>
      </c>
      <c r="D314" s="11">
        <f t="shared" si="138"/>
        <v>36612.68968676731</v>
      </c>
      <c r="E314" s="11">
        <f t="shared" si="139"/>
        <v>36669.31031323269</v>
      </c>
      <c r="F314" s="24">
        <f t="shared" si="140"/>
        <v>56.62062646537379</v>
      </c>
      <c r="G314" s="25">
        <v>32874</v>
      </c>
      <c r="H314" s="25">
        <v>38717</v>
      </c>
      <c r="I314" s="26">
        <f t="shared" si="141"/>
        <v>10.242985443198117</v>
      </c>
      <c r="J314" s="26">
        <f t="shared" si="142"/>
        <v>5.610108730869351</v>
      </c>
      <c r="K314" s="14">
        <v>0</v>
      </c>
      <c r="L314" s="14">
        <v>0</v>
      </c>
      <c r="M314" s="14">
        <v>0</v>
      </c>
      <c r="N314" s="28">
        <v>134</v>
      </c>
      <c r="O314" s="28">
        <v>134</v>
      </c>
      <c r="P314" s="28">
        <v>3.3</v>
      </c>
      <c r="Q314" s="28" t="s">
        <v>240</v>
      </c>
      <c r="R314" s="16">
        <f t="shared" si="143"/>
        <v>0</v>
      </c>
      <c r="S314" s="16">
        <f t="shared" si="144"/>
        <v>0</v>
      </c>
      <c r="T314" s="16">
        <f t="shared" si="145"/>
        <v>0</v>
      </c>
      <c r="U314" s="16">
        <f t="shared" si="146"/>
        <v>0</v>
      </c>
      <c r="V314" s="16">
        <f t="shared" si="147"/>
        <v>0</v>
      </c>
      <c r="W314" s="16">
        <f t="shared" si="148"/>
        <v>0</v>
      </c>
      <c r="X314" s="16">
        <f t="shared" si="149"/>
        <v>0</v>
      </c>
      <c r="Y314" s="16">
        <f t="shared" si="150"/>
        <v>0</v>
      </c>
      <c r="Z314" s="17">
        <f t="shared" si="151"/>
        <v>0</v>
      </c>
      <c r="AA314" s="30">
        <f t="shared" si="152"/>
        <v>0</v>
      </c>
      <c r="AB314" s="31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20"/>
      <c r="AQ314" s="20"/>
      <c r="BA314" s="20"/>
    </row>
    <row r="315" spans="1:53" ht="12.75">
      <c r="A315" s="21">
        <v>211</v>
      </c>
      <c r="B315" s="81" t="s">
        <v>476</v>
      </c>
      <c r="C315" s="23">
        <v>36311</v>
      </c>
      <c r="D315" s="11">
        <f t="shared" si="138"/>
        <v>36280.6686563985</v>
      </c>
      <c r="E315" s="11">
        <f t="shared" si="139"/>
        <v>36341.3313436015</v>
      </c>
      <c r="F315" s="24">
        <f t="shared" si="140"/>
        <v>60.66268720300286</v>
      </c>
      <c r="G315" s="25">
        <v>32874</v>
      </c>
      <c r="H315" s="25">
        <v>38717</v>
      </c>
      <c r="I315" s="26">
        <f t="shared" si="141"/>
        <v>9.33333878465342</v>
      </c>
      <c r="J315" s="26">
        <f t="shared" si="142"/>
        <v>6.508681250406846</v>
      </c>
      <c r="K315" s="14">
        <v>0</v>
      </c>
      <c r="L315" s="14">
        <v>0</v>
      </c>
      <c r="M315" s="14">
        <v>0</v>
      </c>
      <c r="N315" s="28">
        <v>70</v>
      </c>
      <c r="O315" s="28">
        <v>70</v>
      </c>
      <c r="P315" s="28">
        <v>3.7960000000000003</v>
      </c>
      <c r="Q315" s="28" t="s">
        <v>240</v>
      </c>
      <c r="R315" s="16">
        <f t="shared" si="143"/>
        <v>0</v>
      </c>
      <c r="S315" s="16">
        <f t="shared" si="144"/>
        <v>0</v>
      </c>
      <c r="T315" s="16">
        <f t="shared" si="145"/>
        <v>0</v>
      </c>
      <c r="U315" s="16">
        <f t="shared" si="146"/>
        <v>0</v>
      </c>
      <c r="V315" s="16">
        <f t="shared" si="147"/>
        <v>0</v>
      </c>
      <c r="W315" s="16">
        <f t="shared" si="148"/>
        <v>0</v>
      </c>
      <c r="X315" s="16">
        <f t="shared" si="149"/>
        <v>0</v>
      </c>
      <c r="Y315" s="16">
        <f t="shared" si="150"/>
        <v>0</v>
      </c>
      <c r="Z315" s="17">
        <f t="shared" si="151"/>
        <v>0</v>
      </c>
      <c r="AA315" s="30">
        <f t="shared" si="152"/>
        <v>0</v>
      </c>
      <c r="AB315" s="31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20"/>
      <c r="AQ315" s="20"/>
      <c r="BA315" s="20"/>
    </row>
    <row r="316" spans="1:53" ht="12.75">
      <c r="A316" s="21">
        <v>214</v>
      </c>
      <c r="B316" s="81" t="s">
        <v>454</v>
      </c>
      <c r="C316" s="23">
        <v>35372</v>
      </c>
      <c r="D316" s="11">
        <f t="shared" si="138"/>
        <v>35352.690125</v>
      </c>
      <c r="E316" s="11">
        <f t="shared" si="139"/>
        <v>35391.309875</v>
      </c>
      <c r="F316" s="24">
        <f t="shared" si="140"/>
        <v>38.61974999999802</v>
      </c>
      <c r="G316" s="25">
        <v>32874</v>
      </c>
      <c r="H316" s="25">
        <v>38717</v>
      </c>
      <c r="I316" s="26">
        <f t="shared" si="141"/>
        <v>6.790931849315071</v>
      </c>
      <c r="J316" s="26">
        <f t="shared" si="142"/>
        <v>9.11147979452055</v>
      </c>
      <c r="K316" s="14">
        <v>0</v>
      </c>
      <c r="L316" s="14">
        <v>0</v>
      </c>
      <c r="M316" s="14">
        <v>0</v>
      </c>
      <c r="N316" s="28">
        <v>152</v>
      </c>
      <c r="O316" s="28">
        <v>152</v>
      </c>
      <c r="P316" s="28">
        <v>1.5210000000000001</v>
      </c>
      <c r="Q316" s="28" t="s">
        <v>240</v>
      </c>
      <c r="R316" s="16">
        <f t="shared" si="143"/>
        <v>0</v>
      </c>
      <c r="S316" s="16">
        <f t="shared" si="144"/>
        <v>0</v>
      </c>
      <c r="T316" s="16">
        <f t="shared" si="145"/>
        <v>0</v>
      </c>
      <c r="U316" s="16">
        <f t="shared" si="146"/>
        <v>0</v>
      </c>
      <c r="V316" s="16">
        <f t="shared" si="147"/>
        <v>0</v>
      </c>
      <c r="W316" s="16">
        <f t="shared" si="148"/>
        <v>0</v>
      </c>
      <c r="X316" s="16">
        <f t="shared" si="149"/>
        <v>0</v>
      </c>
      <c r="Y316" s="16">
        <f t="shared" si="150"/>
        <v>0</v>
      </c>
      <c r="Z316" s="17">
        <f t="shared" si="151"/>
        <v>0</v>
      </c>
      <c r="AA316" s="30">
        <f t="shared" si="152"/>
        <v>0</v>
      </c>
      <c r="AB316" s="31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20"/>
      <c r="AQ316" s="20"/>
      <c r="BA316" s="20"/>
    </row>
    <row r="317" spans="1:53" ht="12.75">
      <c r="A317" s="21">
        <v>215</v>
      </c>
      <c r="B317" s="81" t="s">
        <v>454</v>
      </c>
      <c r="C317" s="23">
        <v>35774</v>
      </c>
      <c r="D317" s="11">
        <f t="shared" si="138"/>
        <v>35753.59697187191</v>
      </c>
      <c r="E317" s="11">
        <f t="shared" si="139"/>
        <v>35794.40302812809</v>
      </c>
      <c r="F317" s="24">
        <f t="shared" si="140"/>
        <v>40.80605625617318</v>
      </c>
      <c r="G317" s="25">
        <v>32874</v>
      </c>
      <c r="H317" s="25">
        <v>38717</v>
      </c>
      <c r="I317" s="26">
        <f t="shared" si="141"/>
        <v>7.8893067722518175</v>
      </c>
      <c r="J317" s="26">
        <f t="shared" si="142"/>
        <v>8.0071149914299</v>
      </c>
      <c r="K317" s="14">
        <v>0</v>
      </c>
      <c r="L317" s="14">
        <v>0</v>
      </c>
      <c r="M317" s="14">
        <v>0</v>
      </c>
      <c r="N317" s="28">
        <v>152</v>
      </c>
      <c r="O317" s="28">
        <v>152</v>
      </c>
      <c r="P317" s="28">
        <v>1.7</v>
      </c>
      <c r="Q317" s="28" t="s">
        <v>240</v>
      </c>
      <c r="R317" s="16">
        <f t="shared" si="143"/>
        <v>0</v>
      </c>
      <c r="S317" s="16">
        <f t="shared" si="144"/>
        <v>0</v>
      </c>
      <c r="T317" s="16">
        <f t="shared" si="145"/>
        <v>0</v>
      </c>
      <c r="U317" s="16">
        <f t="shared" si="146"/>
        <v>0</v>
      </c>
      <c r="V317" s="16">
        <f t="shared" si="147"/>
        <v>0</v>
      </c>
      <c r="W317" s="16">
        <f t="shared" si="148"/>
        <v>0</v>
      </c>
      <c r="X317" s="16">
        <f t="shared" si="149"/>
        <v>0</v>
      </c>
      <c r="Y317" s="16">
        <f t="shared" si="150"/>
        <v>0</v>
      </c>
      <c r="Z317" s="17">
        <f t="shared" si="151"/>
        <v>0</v>
      </c>
      <c r="AA317" s="30">
        <f t="shared" si="152"/>
        <v>0</v>
      </c>
      <c r="AB317" s="31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20"/>
      <c r="AQ317" s="20"/>
      <c r="BA317" s="20"/>
    </row>
    <row r="318" spans="1:53" ht="12.75">
      <c r="A318" s="21">
        <v>217</v>
      </c>
      <c r="B318" s="81" t="s">
        <v>454</v>
      </c>
      <c r="C318" s="23">
        <v>34848</v>
      </c>
      <c r="D318" s="11">
        <f t="shared" si="138"/>
        <v>34828.772012161055</v>
      </c>
      <c r="E318" s="11">
        <f t="shared" si="139"/>
        <v>34867.227987838945</v>
      </c>
      <c r="F318" s="24">
        <f t="shared" si="140"/>
        <v>38.45597567789082</v>
      </c>
      <c r="G318" s="25">
        <v>32874</v>
      </c>
      <c r="H318" s="25">
        <v>38717</v>
      </c>
      <c r="I318" s="26">
        <f t="shared" si="141"/>
        <v>5.355539759345355</v>
      </c>
      <c r="J318" s="26">
        <f t="shared" si="142"/>
        <v>10.547320581263163</v>
      </c>
      <c r="K318" s="14">
        <v>0</v>
      </c>
      <c r="L318" s="14">
        <v>0</v>
      </c>
      <c r="M318" s="14">
        <v>0</v>
      </c>
      <c r="N318" s="28">
        <v>234</v>
      </c>
      <c r="O318" s="28">
        <v>234</v>
      </c>
      <c r="P318" s="28">
        <v>1.508</v>
      </c>
      <c r="Q318" s="28" t="s">
        <v>240</v>
      </c>
      <c r="R318" s="16">
        <f t="shared" si="143"/>
        <v>0</v>
      </c>
      <c r="S318" s="16">
        <f t="shared" si="144"/>
        <v>0</v>
      </c>
      <c r="T318" s="16">
        <f t="shared" si="145"/>
        <v>0</v>
      </c>
      <c r="U318" s="16">
        <f t="shared" si="146"/>
        <v>0</v>
      </c>
      <c r="V318" s="16">
        <f t="shared" si="147"/>
        <v>0</v>
      </c>
      <c r="W318" s="16">
        <f t="shared" si="148"/>
        <v>0</v>
      </c>
      <c r="X318" s="16">
        <f t="shared" si="149"/>
        <v>0</v>
      </c>
      <c r="Y318" s="16">
        <f t="shared" si="150"/>
        <v>0</v>
      </c>
      <c r="Z318" s="17">
        <f t="shared" si="151"/>
        <v>0</v>
      </c>
      <c r="AA318" s="30">
        <f t="shared" si="152"/>
        <v>0</v>
      </c>
      <c r="AB318" s="31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20"/>
      <c r="AQ318" s="20"/>
      <c r="BA318" s="20"/>
    </row>
    <row r="319" spans="1:53" ht="12.75">
      <c r="A319" s="21">
        <v>221</v>
      </c>
      <c r="B319" s="81" t="s">
        <v>452</v>
      </c>
      <c r="C319" s="23">
        <v>36341</v>
      </c>
      <c r="D319" s="11">
        <f t="shared" si="138"/>
        <v>36306.041943446886</v>
      </c>
      <c r="E319" s="11">
        <f t="shared" si="139"/>
        <v>36375.958056553114</v>
      </c>
      <c r="F319" s="24">
        <f t="shared" si="140"/>
        <v>69.9161131062283</v>
      </c>
      <c r="G319" s="25">
        <v>32874</v>
      </c>
      <c r="H319" s="25">
        <v>38717</v>
      </c>
      <c r="I319" s="26">
        <f t="shared" si="141"/>
        <v>9.402854639580509</v>
      </c>
      <c r="J319" s="26">
        <f t="shared" si="142"/>
        <v>6.4138135436900985</v>
      </c>
      <c r="K319" s="14">
        <v>0</v>
      </c>
      <c r="L319" s="14">
        <v>0</v>
      </c>
      <c r="M319" s="14">
        <v>0</v>
      </c>
      <c r="N319" s="28">
        <v>383</v>
      </c>
      <c r="O319" s="28">
        <v>383</v>
      </c>
      <c r="P319" s="28">
        <v>5.067</v>
      </c>
      <c r="Q319" s="28" t="s">
        <v>240</v>
      </c>
      <c r="R319" s="16">
        <f t="shared" si="143"/>
        <v>0</v>
      </c>
      <c r="S319" s="16">
        <f t="shared" si="144"/>
        <v>0</v>
      </c>
      <c r="T319" s="16">
        <f t="shared" si="145"/>
        <v>0</v>
      </c>
      <c r="U319" s="16">
        <f t="shared" si="146"/>
        <v>0</v>
      </c>
      <c r="V319" s="16">
        <f t="shared" si="147"/>
        <v>0</v>
      </c>
      <c r="W319" s="16">
        <f t="shared" si="148"/>
        <v>0</v>
      </c>
      <c r="X319" s="16">
        <f t="shared" si="149"/>
        <v>0</v>
      </c>
      <c r="Y319" s="16">
        <f t="shared" si="150"/>
        <v>0</v>
      </c>
      <c r="Z319" s="17">
        <f t="shared" si="151"/>
        <v>0</v>
      </c>
      <c r="AA319" s="30">
        <f t="shared" si="152"/>
        <v>0</v>
      </c>
      <c r="AB319" s="31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20"/>
      <c r="AQ319" s="20"/>
      <c r="BA319" s="20"/>
    </row>
    <row r="320" spans="1:53" ht="12.75">
      <c r="A320" s="21">
        <v>231</v>
      </c>
      <c r="B320" s="81" t="s">
        <v>64</v>
      </c>
      <c r="C320" s="23">
        <v>37239</v>
      </c>
      <c r="D320" s="11">
        <f t="shared" si="138"/>
        <v>37224.93174768469</v>
      </c>
      <c r="E320" s="11">
        <f t="shared" si="139"/>
        <v>37253.06825231531</v>
      </c>
      <c r="F320" s="24">
        <f t="shared" si="140"/>
        <v>28.1365046306164</v>
      </c>
      <c r="G320" s="25">
        <v>32874</v>
      </c>
      <c r="H320" s="25">
        <v>38717</v>
      </c>
      <c r="I320" s="26">
        <f t="shared" si="141"/>
        <v>11.920360952560799</v>
      </c>
      <c r="J320" s="26">
        <f t="shared" si="142"/>
        <v>4.010771911464909</v>
      </c>
      <c r="K320" s="14">
        <v>0</v>
      </c>
      <c r="L320" s="14">
        <v>0</v>
      </c>
      <c r="M320" s="14">
        <v>1</v>
      </c>
      <c r="N320" s="28">
        <v>60</v>
      </c>
      <c r="O320" s="28">
        <v>60</v>
      </c>
      <c r="P320" s="28">
        <v>0.803</v>
      </c>
      <c r="Q320" s="28" t="s">
        <v>240</v>
      </c>
      <c r="R320" s="16">
        <f t="shared" si="143"/>
        <v>0</v>
      </c>
      <c r="S320" s="16">
        <f t="shared" si="144"/>
        <v>0</v>
      </c>
      <c r="T320" s="16">
        <f t="shared" si="145"/>
        <v>0.24932856369654696</v>
      </c>
      <c r="U320" s="16">
        <f t="shared" si="146"/>
        <v>0</v>
      </c>
      <c r="V320" s="16">
        <f t="shared" si="147"/>
        <v>0</v>
      </c>
      <c r="W320" s="16">
        <f t="shared" si="148"/>
        <v>0.31049634333318427</v>
      </c>
      <c r="X320" s="16">
        <f t="shared" si="149"/>
        <v>0</v>
      </c>
      <c r="Y320" s="16">
        <f t="shared" si="150"/>
        <v>0</v>
      </c>
      <c r="Z320" s="17">
        <f t="shared" si="151"/>
        <v>14.177915220693345</v>
      </c>
      <c r="AA320" s="30">
        <f t="shared" si="152"/>
        <v>14.177915220693345</v>
      </c>
      <c r="AB320" s="31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20"/>
      <c r="AQ320" s="20"/>
      <c r="BA320" s="20"/>
    </row>
    <row r="321" spans="1:53" ht="12.75">
      <c r="A321" s="21">
        <v>238</v>
      </c>
      <c r="B321" s="81" t="s">
        <v>453</v>
      </c>
      <c r="C321" s="23">
        <v>35394</v>
      </c>
      <c r="D321" s="11">
        <f t="shared" si="138"/>
        <v>35383.24184617361</v>
      </c>
      <c r="E321" s="11">
        <f t="shared" si="139"/>
        <v>35404.75815382639</v>
      </c>
      <c r="F321" s="24">
        <f t="shared" si="140"/>
        <v>21.516307652782416</v>
      </c>
      <c r="G321" s="25">
        <v>32874</v>
      </c>
      <c r="H321" s="25">
        <v>38717</v>
      </c>
      <c r="I321" s="26">
        <f t="shared" si="141"/>
        <v>6.874635194996189</v>
      </c>
      <c r="J321" s="26">
        <f t="shared" si="142"/>
        <v>9.074635194996189</v>
      </c>
      <c r="K321" s="14">
        <v>0</v>
      </c>
      <c r="L321" s="14">
        <v>0</v>
      </c>
      <c r="M321" s="14">
        <v>0</v>
      </c>
      <c r="N321" s="28">
        <v>189</v>
      </c>
      <c r="O321" s="28">
        <v>189</v>
      </c>
      <c r="P321" s="28">
        <v>0.468</v>
      </c>
      <c r="Q321" s="28" t="s">
        <v>240</v>
      </c>
      <c r="R321" s="16">
        <f t="shared" si="143"/>
        <v>0</v>
      </c>
      <c r="S321" s="16">
        <f t="shared" si="144"/>
        <v>0</v>
      </c>
      <c r="T321" s="16">
        <f t="shared" si="145"/>
        <v>0</v>
      </c>
      <c r="U321" s="16">
        <f t="shared" si="146"/>
        <v>0</v>
      </c>
      <c r="V321" s="16">
        <f t="shared" si="147"/>
        <v>0</v>
      </c>
      <c r="W321" s="16">
        <f t="shared" si="148"/>
        <v>0</v>
      </c>
      <c r="X321" s="16">
        <f t="shared" si="149"/>
        <v>0</v>
      </c>
      <c r="Y321" s="16">
        <f t="shared" si="150"/>
        <v>0</v>
      </c>
      <c r="Z321" s="17">
        <f t="shared" si="151"/>
        <v>0</v>
      </c>
      <c r="AA321" s="30">
        <f t="shared" si="152"/>
        <v>0</v>
      </c>
      <c r="AB321" s="31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20"/>
      <c r="AQ321" s="20"/>
      <c r="BA321" s="20"/>
    </row>
    <row r="322" spans="1:53" ht="12.75">
      <c r="A322" s="21">
        <v>241</v>
      </c>
      <c r="B322" s="81" t="s">
        <v>71</v>
      </c>
      <c r="C322" s="23">
        <v>35192</v>
      </c>
      <c r="D322" s="11">
        <f t="shared" si="138"/>
        <v>35180.849044254</v>
      </c>
      <c r="E322" s="11">
        <f t="shared" si="139"/>
        <v>35203.150955746</v>
      </c>
      <c r="F322" s="24">
        <f t="shared" si="140"/>
        <v>22.301911492002546</v>
      </c>
      <c r="G322" s="25">
        <v>32874</v>
      </c>
      <c r="H322" s="25">
        <v>38717</v>
      </c>
      <c r="I322" s="26">
        <f t="shared" si="141"/>
        <v>6.320134367819175</v>
      </c>
      <c r="J322" s="26">
        <f t="shared" si="142"/>
        <v>9.626983682887667</v>
      </c>
      <c r="K322" s="14">
        <v>0</v>
      </c>
      <c r="L322" s="14">
        <v>0</v>
      </c>
      <c r="M322" s="14">
        <v>0</v>
      </c>
      <c r="N322" s="28">
        <v>128</v>
      </c>
      <c r="O322" s="28">
        <v>128</v>
      </c>
      <c r="P322" s="28">
        <v>0.503</v>
      </c>
      <c r="Q322" s="28" t="s">
        <v>240</v>
      </c>
      <c r="R322" s="16">
        <f t="shared" si="143"/>
        <v>0</v>
      </c>
      <c r="S322" s="16">
        <f t="shared" si="144"/>
        <v>0</v>
      </c>
      <c r="T322" s="16">
        <f t="shared" si="145"/>
        <v>0</v>
      </c>
      <c r="U322" s="16">
        <f t="shared" si="146"/>
        <v>0</v>
      </c>
      <c r="V322" s="16">
        <f t="shared" si="147"/>
        <v>0</v>
      </c>
      <c r="W322" s="16">
        <f t="shared" si="148"/>
        <v>0</v>
      </c>
      <c r="X322" s="16">
        <f t="shared" si="149"/>
        <v>0</v>
      </c>
      <c r="Y322" s="16">
        <f t="shared" si="150"/>
        <v>0</v>
      </c>
      <c r="Z322" s="17">
        <f t="shared" si="151"/>
        <v>0</v>
      </c>
      <c r="AA322" s="30">
        <f t="shared" si="152"/>
        <v>0</v>
      </c>
      <c r="AB322" s="31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20"/>
      <c r="AQ322" s="20"/>
      <c r="BA322" s="20"/>
    </row>
    <row r="323" spans="1:53" ht="12.75">
      <c r="A323" s="21">
        <v>245</v>
      </c>
      <c r="B323" s="81" t="s">
        <v>455</v>
      </c>
      <c r="C323" s="23">
        <v>35104</v>
      </c>
      <c r="D323" s="11">
        <f t="shared" si="138"/>
        <v>35084.62111420922</v>
      </c>
      <c r="E323" s="11">
        <f t="shared" si="139"/>
        <v>35123.37888579078</v>
      </c>
      <c r="F323" s="24">
        <f t="shared" si="140"/>
        <v>38.75777158155688</v>
      </c>
      <c r="G323" s="25">
        <v>32874</v>
      </c>
      <c r="H323" s="25">
        <v>38717</v>
      </c>
      <c r="I323" s="26">
        <f t="shared" si="141"/>
        <v>6.0564962033129355</v>
      </c>
      <c r="J323" s="26">
        <f t="shared" si="142"/>
        <v>9.845537299203347</v>
      </c>
      <c r="K323" s="14">
        <v>0</v>
      </c>
      <c r="L323" s="14">
        <v>0</v>
      </c>
      <c r="M323" s="14">
        <v>0</v>
      </c>
      <c r="N323" s="28">
        <v>128</v>
      </c>
      <c r="O323" s="28">
        <v>128</v>
      </c>
      <c r="P323" s="28">
        <v>1.532</v>
      </c>
      <c r="Q323" s="28" t="s">
        <v>240</v>
      </c>
      <c r="R323" s="16">
        <f t="shared" si="143"/>
        <v>0</v>
      </c>
      <c r="S323" s="16">
        <f t="shared" si="144"/>
        <v>0</v>
      </c>
      <c r="T323" s="16">
        <f t="shared" si="145"/>
        <v>0</v>
      </c>
      <c r="U323" s="16">
        <f t="shared" si="146"/>
        <v>0</v>
      </c>
      <c r="V323" s="16">
        <f t="shared" si="147"/>
        <v>0</v>
      </c>
      <c r="W323" s="16">
        <f t="shared" si="148"/>
        <v>0</v>
      </c>
      <c r="X323" s="16">
        <f t="shared" si="149"/>
        <v>0</v>
      </c>
      <c r="Y323" s="16">
        <f t="shared" si="150"/>
        <v>0</v>
      </c>
      <c r="Z323" s="17">
        <f t="shared" si="151"/>
        <v>0</v>
      </c>
      <c r="AA323" s="30">
        <f t="shared" si="152"/>
        <v>0</v>
      </c>
      <c r="AB323" s="31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20"/>
      <c r="AQ323" s="20"/>
      <c r="BA323" s="20"/>
    </row>
    <row r="324" spans="1:53" ht="12.75">
      <c r="A324" s="21">
        <v>252</v>
      </c>
      <c r="B324" s="81" t="s">
        <v>387</v>
      </c>
      <c r="C324" s="23">
        <v>35424</v>
      </c>
      <c r="D324" s="11">
        <f t="shared" si="138"/>
        <v>35401.158559983414</v>
      </c>
      <c r="E324" s="11">
        <f t="shared" si="139"/>
        <v>35446.841440016586</v>
      </c>
      <c r="F324" s="24">
        <f t="shared" si="140"/>
        <v>45.68288003317139</v>
      </c>
      <c r="G324" s="25">
        <v>32874</v>
      </c>
      <c r="H324" s="25">
        <v>38717</v>
      </c>
      <c r="I324" s="26">
        <f t="shared" si="141"/>
        <v>6.923722082146341</v>
      </c>
      <c r="J324" s="26">
        <f t="shared" si="142"/>
        <v>8.959338520502506</v>
      </c>
      <c r="K324" s="14">
        <v>0</v>
      </c>
      <c r="L324" s="14">
        <v>0</v>
      </c>
      <c r="M324" s="14">
        <v>0</v>
      </c>
      <c r="N324" s="28">
        <v>67</v>
      </c>
      <c r="O324" s="28">
        <v>67</v>
      </c>
      <c r="P324" s="28">
        <v>2.136</v>
      </c>
      <c r="Q324" s="28" t="s">
        <v>240</v>
      </c>
      <c r="R324" s="16">
        <f t="shared" si="143"/>
        <v>0</v>
      </c>
      <c r="S324" s="16">
        <f t="shared" si="144"/>
        <v>0</v>
      </c>
      <c r="T324" s="16">
        <f t="shared" si="145"/>
        <v>0</v>
      </c>
      <c r="U324" s="16">
        <f t="shared" si="146"/>
        <v>0</v>
      </c>
      <c r="V324" s="16">
        <f t="shared" si="147"/>
        <v>0</v>
      </c>
      <c r="W324" s="16">
        <f t="shared" si="148"/>
        <v>0</v>
      </c>
      <c r="X324" s="16">
        <f t="shared" si="149"/>
        <v>0</v>
      </c>
      <c r="Y324" s="16">
        <f t="shared" si="150"/>
        <v>0</v>
      </c>
      <c r="Z324" s="17">
        <f t="shared" si="151"/>
        <v>0</v>
      </c>
      <c r="AA324" s="30">
        <f t="shared" si="152"/>
        <v>0</v>
      </c>
      <c r="AB324" s="31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20"/>
      <c r="AQ324" s="20"/>
      <c r="BA324" s="20"/>
    </row>
    <row r="325" spans="1:53" ht="12.75">
      <c r="A325" s="21">
        <v>263</v>
      </c>
      <c r="B325" s="81" t="s">
        <v>456</v>
      </c>
      <c r="C325" s="23">
        <v>34746</v>
      </c>
      <c r="D325" s="11">
        <f t="shared" si="138"/>
        <v>34732.5819939139</v>
      </c>
      <c r="E325" s="11">
        <f t="shared" si="139"/>
        <v>34759.4180060861</v>
      </c>
      <c r="F325" s="24">
        <f t="shared" si="140"/>
        <v>26.83601217220712</v>
      </c>
      <c r="G325" s="25">
        <v>32874</v>
      </c>
      <c r="H325" s="25">
        <v>38717</v>
      </c>
      <c r="I325" s="26">
        <f t="shared" si="141"/>
        <v>5.092005462777799</v>
      </c>
      <c r="J325" s="26">
        <f t="shared" si="142"/>
        <v>10.842690394284649</v>
      </c>
      <c r="K325" s="14">
        <v>0</v>
      </c>
      <c r="L325" s="14">
        <v>0</v>
      </c>
      <c r="M325" s="14">
        <v>0</v>
      </c>
      <c r="N325" s="28">
        <v>60</v>
      </c>
      <c r="O325" s="28">
        <v>60</v>
      </c>
      <c r="P325" s="28">
        <v>0.73</v>
      </c>
      <c r="Q325" s="28" t="s">
        <v>240</v>
      </c>
      <c r="R325" s="16">
        <f t="shared" si="143"/>
        <v>0</v>
      </c>
      <c r="S325" s="16">
        <f t="shared" si="144"/>
        <v>0</v>
      </c>
      <c r="T325" s="16">
        <f t="shared" si="145"/>
        <v>0</v>
      </c>
      <c r="U325" s="16">
        <f t="shared" si="146"/>
        <v>0</v>
      </c>
      <c r="V325" s="16">
        <f t="shared" si="147"/>
        <v>0</v>
      </c>
      <c r="W325" s="16">
        <f t="shared" si="148"/>
        <v>0</v>
      </c>
      <c r="X325" s="16">
        <f t="shared" si="149"/>
        <v>0</v>
      </c>
      <c r="Y325" s="16">
        <f t="shared" si="150"/>
        <v>0</v>
      </c>
      <c r="Z325" s="17">
        <f t="shared" si="151"/>
        <v>0</v>
      </c>
      <c r="AA325" s="30">
        <f t="shared" si="152"/>
        <v>0</v>
      </c>
      <c r="AB325" s="31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20"/>
      <c r="AQ325" s="20"/>
      <c r="BA325" s="20"/>
    </row>
    <row r="326" spans="1:53" ht="12.75">
      <c r="A326" s="21">
        <v>268</v>
      </c>
      <c r="B326" s="81" t="s">
        <v>457</v>
      </c>
      <c r="C326" s="23">
        <v>36721</v>
      </c>
      <c r="D326" s="11">
        <f t="shared" si="138"/>
        <v>36697.41032722737</v>
      </c>
      <c r="E326" s="11">
        <f t="shared" si="139"/>
        <v>36744.58967277263</v>
      </c>
      <c r="F326" s="24">
        <f t="shared" si="140"/>
        <v>47.17934554525709</v>
      </c>
      <c r="G326" s="25">
        <v>32874</v>
      </c>
      <c r="H326" s="25">
        <v>38717</v>
      </c>
      <c r="I326" s="26">
        <f t="shared" si="141"/>
        <v>10.475096786924306</v>
      </c>
      <c r="J326" s="26">
        <f t="shared" si="142"/>
        <v>5.403863910211976</v>
      </c>
      <c r="K326" s="14">
        <v>0</v>
      </c>
      <c r="L326" s="14">
        <v>0</v>
      </c>
      <c r="M326" s="14">
        <v>0</v>
      </c>
      <c r="N326" s="28">
        <v>75</v>
      </c>
      <c r="O326" s="28">
        <v>75</v>
      </c>
      <c r="P326" s="28">
        <v>2.28</v>
      </c>
      <c r="Q326" s="28" t="s">
        <v>240</v>
      </c>
      <c r="R326" s="16">
        <f t="shared" si="143"/>
        <v>0</v>
      </c>
      <c r="S326" s="16">
        <f t="shared" si="144"/>
        <v>0</v>
      </c>
      <c r="T326" s="16">
        <f t="shared" si="145"/>
        <v>0</v>
      </c>
      <c r="U326" s="16">
        <f t="shared" si="146"/>
        <v>0</v>
      </c>
      <c r="V326" s="16">
        <f t="shared" si="147"/>
        <v>0</v>
      </c>
      <c r="W326" s="16">
        <f t="shared" si="148"/>
        <v>0</v>
      </c>
      <c r="X326" s="16">
        <f t="shared" si="149"/>
        <v>0</v>
      </c>
      <c r="Y326" s="16">
        <f t="shared" si="150"/>
        <v>0</v>
      </c>
      <c r="Z326" s="17">
        <f t="shared" si="151"/>
        <v>0</v>
      </c>
      <c r="AA326" s="30">
        <f t="shared" si="152"/>
        <v>0</v>
      </c>
      <c r="AB326" s="31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20"/>
      <c r="AQ326" s="20"/>
      <c r="BA326" s="20"/>
    </row>
    <row r="327" spans="1:53" ht="12.75">
      <c r="A327" s="21">
        <v>275</v>
      </c>
      <c r="B327" s="81" t="s">
        <v>458</v>
      </c>
      <c r="C327" s="23">
        <v>36251</v>
      </c>
      <c r="D327" s="11">
        <f t="shared" si="138"/>
        <v>36228.889320225004</v>
      </c>
      <c r="E327" s="11">
        <f t="shared" si="139"/>
        <v>36273.110679774996</v>
      </c>
      <c r="F327" s="24">
        <f t="shared" si="140"/>
        <v>44.221359549992485</v>
      </c>
      <c r="G327" s="25">
        <v>32874</v>
      </c>
      <c r="H327" s="25">
        <v>38717</v>
      </c>
      <c r="I327" s="26">
        <f t="shared" si="141"/>
        <v>9.191477589657545</v>
      </c>
      <c r="J327" s="26">
        <f t="shared" si="142"/>
        <v>6.6955871786986405</v>
      </c>
      <c r="K327" s="14">
        <v>0</v>
      </c>
      <c r="L327" s="14">
        <v>0</v>
      </c>
      <c r="M327" s="14">
        <v>0</v>
      </c>
      <c r="N327" s="28">
        <v>60</v>
      </c>
      <c r="O327" s="28">
        <v>60</v>
      </c>
      <c r="P327" s="28">
        <v>2</v>
      </c>
      <c r="Q327" s="28" t="s">
        <v>240</v>
      </c>
      <c r="R327" s="16">
        <f t="shared" si="143"/>
        <v>0</v>
      </c>
      <c r="S327" s="16">
        <f t="shared" si="144"/>
        <v>0</v>
      </c>
      <c r="T327" s="16">
        <f t="shared" si="145"/>
        <v>0</v>
      </c>
      <c r="U327" s="16">
        <f t="shared" si="146"/>
        <v>0</v>
      </c>
      <c r="V327" s="16">
        <f t="shared" si="147"/>
        <v>0</v>
      </c>
      <c r="W327" s="16">
        <f t="shared" si="148"/>
        <v>0</v>
      </c>
      <c r="X327" s="16">
        <f t="shared" si="149"/>
        <v>0</v>
      </c>
      <c r="Y327" s="16">
        <f t="shared" si="150"/>
        <v>0</v>
      </c>
      <c r="Z327" s="17">
        <f t="shared" si="151"/>
        <v>0</v>
      </c>
      <c r="AA327" s="30">
        <f t="shared" si="152"/>
        <v>0</v>
      </c>
      <c r="AB327" s="31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20"/>
      <c r="AQ327" s="20"/>
      <c r="BA327" s="20"/>
    </row>
    <row r="328" spans="1:53" ht="12.75">
      <c r="A328" s="21">
        <v>284</v>
      </c>
      <c r="B328" s="81" t="s">
        <v>459</v>
      </c>
      <c r="C328" s="23">
        <v>35173</v>
      </c>
      <c r="D328" s="11">
        <f t="shared" si="138"/>
        <v>35156.8536794039</v>
      </c>
      <c r="E328" s="11">
        <f t="shared" si="139"/>
        <v>35189.1463205961</v>
      </c>
      <c r="F328" s="24">
        <f t="shared" si="140"/>
        <v>32.292641192194424</v>
      </c>
      <c r="G328" s="25">
        <v>32874</v>
      </c>
      <c r="H328" s="25">
        <v>38717</v>
      </c>
      <c r="I328" s="26">
        <f t="shared" si="141"/>
        <v>6.254393642202474</v>
      </c>
      <c r="J328" s="26">
        <f t="shared" si="142"/>
        <v>9.665352546312063</v>
      </c>
      <c r="K328" s="14">
        <v>0</v>
      </c>
      <c r="L328" s="14">
        <v>0</v>
      </c>
      <c r="M328" s="14">
        <v>0</v>
      </c>
      <c r="N328" s="28">
        <v>60</v>
      </c>
      <c r="O328" s="28">
        <v>60</v>
      </c>
      <c r="P328" s="28">
        <v>1.06</v>
      </c>
      <c r="Q328" s="28" t="s">
        <v>240</v>
      </c>
      <c r="R328" s="16">
        <f t="shared" si="143"/>
        <v>0</v>
      </c>
      <c r="S328" s="16">
        <f t="shared" si="144"/>
        <v>0</v>
      </c>
      <c r="T328" s="16">
        <f t="shared" si="145"/>
        <v>0</v>
      </c>
      <c r="U328" s="16">
        <f t="shared" si="146"/>
        <v>0</v>
      </c>
      <c r="V328" s="16">
        <f t="shared" si="147"/>
        <v>0</v>
      </c>
      <c r="W328" s="16">
        <f t="shared" si="148"/>
        <v>0</v>
      </c>
      <c r="X328" s="16">
        <f t="shared" si="149"/>
        <v>0</v>
      </c>
      <c r="Y328" s="16">
        <f t="shared" si="150"/>
        <v>0</v>
      </c>
      <c r="Z328" s="17">
        <f t="shared" si="151"/>
        <v>0</v>
      </c>
      <c r="AA328" s="30">
        <f t="shared" si="152"/>
        <v>0</v>
      </c>
      <c r="AB328" s="31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20"/>
      <c r="AQ328" s="20"/>
      <c r="BA328" s="20"/>
    </row>
    <row r="329" spans="1:53" ht="12.75">
      <c r="A329" s="21">
        <v>289</v>
      </c>
      <c r="B329" s="81" t="s">
        <v>460</v>
      </c>
      <c r="C329" s="23">
        <v>35386</v>
      </c>
      <c r="D329" s="11">
        <f aca="true" t="shared" si="153" ref="D329:D355">C329-(SQRT(P329*1000)-P329*1000/4000)*0.5</f>
        <v>35374.030905421205</v>
      </c>
      <c r="E329" s="11">
        <f aca="true" t="shared" si="154" ref="E329:E355">C329+(SQRT(P329*1000)-P329*1000/4000)*0.5</f>
        <v>35397.969094578795</v>
      </c>
      <c r="F329" s="24">
        <f aca="true" t="shared" si="155" ref="F329:F355">E329-D329</f>
        <v>23.938189157590386</v>
      </c>
      <c r="G329" s="25">
        <v>32874</v>
      </c>
      <c r="H329" s="25">
        <v>38717</v>
      </c>
      <c r="I329" s="26">
        <f aca="true" t="shared" si="156" ref="I329:I355">((D329-G329)/365)</f>
        <v>6.849399740880013</v>
      </c>
      <c r="J329" s="26">
        <f aca="true" t="shared" si="157" ref="J329:J355">((H329-E329)/365)</f>
        <v>9.093235357318369</v>
      </c>
      <c r="K329" s="14">
        <v>0</v>
      </c>
      <c r="L329" s="14">
        <v>0</v>
      </c>
      <c r="M329" s="14">
        <v>2</v>
      </c>
      <c r="N329" s="28">
        <v>433</v>
      </c>
      <c r="O329" s="28">
        <v>433</v>
      </c>
      <c r="P329" s="28">
        <v>0.58</v>
      </c>
      <c r="Q329" s="28" t="s">
        <v>240</v>
      </c>
      <c r="R329" s="16">
        <f aca="true" t="shared" si="158" ref="R329:R355">K329/I329</f>
        <v>0</v>
      </c>
      <c r="S329" s="16">
        <f aca="true" t="shared" si="159" ref="S329:S355">L329/(F329/365)</f>
        <v>0</v>
      </c>
      <c r="T329" s="16">
        <f aca="true" t="shared" si="160" ref="T329:T355">M329/J329</f>
        <v>0.21994371875466423</v>
      </c>
      <c r="U329" s="16">
        <f aca="true" t="shared" si="161" ref="U329:U355">R329/P329</f>
        <v>0</v>
      </c>
      <c r="V329" s="16">
        <f aca="true" t="shared" si="162" ref="V329:V355">S329/P329</f>
        <v>0</v>
      </c>
      <c r="W329" s="16">
        <f aca="true" t="shared" si="163" ref="W329:W355">T329/P329</f>
        <v>0.379213308197697</v>
      </c>
      <c r="X329" s="16">
        <f aca="true" t="shared" si="164" ref="X329:X355">(R329*1000000)/(O329*365*P329)</f>
        <v>0</v>
      </c>
      <c r="Y329" s="16">
        <f aca="true" t="shared" si="165" ref="Y329:Y355">(S329*1000000)/(O329*365*P329)</f>
        <v>0</v>
      </c>
      <c r="Z329" s="17">
        <f aca="true" t="shared" si="166" ref="Z329:Z355">(T329*1000000)/(N329*365*P329)</f>
        <v>2.3994008554379893</v>
      </c>
      <c r="AA329" s="30">
        <f aca="true" t="shared" si="167" ref="AA329:AA355">Z329-X329</f>
        <v>2.3994008554379893</v>
      </c>
      <c r="AB329" s="31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20"/>
      <c r="AQ329" s="20"/>
      <c r="BA329" s="20"/>
    </row>
    <row r="330" spans="1:53" ht="12.75">
      <c r="A330" s="21">
        <v>291</v>
      </c>
      <c r="B330" s="81" t="s">
        <v>460</v>
      </c>
      <c r="C330" s="23">
        <v>36574</v>
      </c>
      <c r="D330" s="11">
        <f t="shared" si="153"/>
        <v>36553.27301493435</v>
      </c>
      <c r="E330" s="11">
        <f t="shared" si="154"/>
        <v>36594.72698506565</v>
      </c>
      <c r="F330" s="24">
        <f t="shared" si="155"/>
        <v>41.45397013130423</v>
      </c>
      <c r="G330" s="25">
        <v>32874</v>
      </c>
      <c r="H330" s="25">
        <v>38717</v>
      </c>
      <c r="I330" s="26">
        <f t="shared" si="156"/>
        <v>10.080200040916022</v>
      </c>
      <c r="J330" s="26">
        <f t="shared" si="157"/>
        <v>5.814446616258487</v>
      </c>
      <c r="K330" s="14">
        <v>3</v>
      </c>
      <c r="L330" s="14">
        <v>0</v>
      </c>
      <c r="M330" s="14">
        <v>0</v>
      </c>
      <c r="N330" s="28">
        <v>175</v>
      </c>
      <c r="O330" s="28">
        <v>175</v>
      </c>
      <c r="P330" s="28">
        <v>1.755</v>
      </c>
      <c r="Q330" s="28" t="s">
        <v>240</v>
      </c>
      <c r="R330" s="16">
        <f t="shared" si="158"/>
        <v>0.2976131413883508</v>
      </c>
      <c r="S330" s="16">
        <f t="shared" si="159"/>
        <v>0</v>
      </c>
      <c r="T330" s="16">
        <f t="shared" si="160"/>
        <v>0</v>
      </c>
      <c r="U330" s="16">
        <f t="shared" si="161"/>
        <v>0.16958013754321985</v>
      </c>
      <c r="V330" s="16">
        <f t="shared" si="162"/>
        <v>0</v>
      </c>
      <c r="W330" s="16">
        <f t="shared" si="163"/>
        <v>0</v>
      </c>
      <c r="X330" s="16">
        <f t="shared" si="164"/>
        <v>2.6548749517529524</v>
      </c>
      <c r="Y330" s="16">
        <f t="shared" si="165"/>
        <v>0</v>
      </c>
      <c r="Z330" s="17">
        <f t="shared" si="166"/>
        <v>0</v>
      </c>
      <c r="AA330" s="30">
        <f t="shared" si="167"/>
        <v>-2.6548749517529524</v>
      </c>
      <c r="AB330" s="31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20"/>
      <c r="AQ330" s="20"/>
      <c r="BA330" s="20"/>
    </row>
    <row r="331" spans="1:53" ht="12.75">
      <c r="A331" s="21">
        <v>292</v>
      </c>
      <c r="B331" s="81" t="s">
        <v>460</v>
      </c>
      <c r="C331" s="23">
        <v>36154</v>
      </c>
      <c r="D331" s="11">
        <f t="shared" si="153"/>
        <v>36126.70190392867</v>
      </c>
      <c r="E331" s="11">
        <f t="shared" si="154"/>
        <v>36181.29809607133</v>
      </c>
      <c r="F331" s="24">
        <f t="shared" si="155"/>
        <v>54.59619214266422</v>
      </c>
      <c r="G331" s="25">
        <v>32874</v>
      </c>
      <c r="H331" s="25">
        <v>38717</v>
      </c>
      <c r="I331" s="26">
        <f t="shared" si="156"/>
        <v>8.911512065557995</v>
      </c>
      <c r="J331" s="26">
        <f t="shared" si="157"/>
        <v>6.947128503914159</v>
      </c>
      <c r="K331" s="14">
        <v>3</v>
      </c>
      <c r="L331" s="14">
        <v>0</v>
      </c>
      <c r="M331" s="14">
        <v>1</v>
      </c>
      <c r="N331" s="28">
        <v>200</v>
      </c>
      <c r="O331" s="28">
        <v>200</v>
      </c>
      <c r="P331" s="28">
        <v>3.065</v>
      </c>
      <c r="Q331" s="28" t="s">
        <v>240</v>
      </c>
      <c r="R331" s="16">
        <f t="shared" si="158"/>
        <v>0.3366432068913049</v>
      </c>
      <c r="S331" s="16">
        <f t="shared" si="159"/>
        <v>0</v>
      </c>
      <c r="T331" s="16">
        <f t="shared" si="160"/>
        <v>0.1439443648460769</v>
      </c>
      <c r="U331" s="16">
        <f t="shared" si="161"/>
        <v>0.10983465151429198</v>
      </c>
      <c r="V331" s="16">
        <f t="shared" si="162"/>
        <v>0</v>
      </c>
      <c r="W331" s="16">
        <f t="shared" si="163"/>
        <v>0.04696390370181954</v>
      </c>
      <c r="X331" s="16">
        <f t="shared" si="164"/>
        <v>1.504584267319068</v>
      </c>
      <c r="Y331" s="16">
        <f t="shared" si="165"/>
        <v>0</v>
      </c>
      <c r="Z331" s="17">
        <f t="shared" si="166"/>
        <v>0.6433411466002678</v>
      </c>
      <c r="AA331" s="30">
        <f t="shared" si="167"/>
        <v>-0.8612431207188002</v>
      </c>
      <c r="AB331" s="31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20"/>
      <c r="AQ331" s="20"/>
      <c r="BA331" s="20"/>
    </row>
    <row r="332" spans="1:53" ht="12.75">
      <c r="A332" s="21">
        <v>293</v>
      </c>
      <c r="B332" s="81" t="s">
        <v>460</v>
      </c>
      <c r="C332" s="23">
        <v>36154</v>
      </c>
      <c r="D332" s="11">
        <f t="shared" si="153"/>
        <v>36130.75535802732</v>
      </c>
      <c r="E332" s="11">
        <f t="shared" si="154"/>
        <v>36177.24464197268</v>
      </c>
      <c r="F332" s="24">
        <f t="shared" si="155"/>
        <v>46.489283945353236</v>
      </c>
      <c r="G332" s="25">
        <v>32874</v>
      </c>
      <c r="H332" s="25">
        <v>38717</v>
      </c>
      <c r="I332" s="26">
        <f t="shared" si="156"/>
        <v>8.92261741925294</v>
      </c>
      <c r="J332" s="26">
        <f t="shared" si="157"/>
        <v>6.958233857609105</v>
      </c>
      <c r="K332" s="14">
        <v>0</v>
      </c>
      <c r="L332" s="14">
        <v>0</v>
      </c>
      <c r="M332" s="14">
        <v>0</v>
      </c>
      <c r="N332" s="28">
        <v>271</v>
      </c>
      <c r="O332" s="28">
        <v>271</v>
      </c>
      <c r="P332" s="28">
        <v>2.213</v>
      </c>
      <c r="Q332" s="28" t="s">
        <v>240</v>
      </c>
      <c r="R332" s="16">
        <f t="shared" si="158"/>
        <v>0</v>
      </c>
      <c r="S332" s="16">
        <f t="shared" si="159"/>
        <v>0</v>
      </c>
      <c r="T332" s="16">
        <f t="shared" si="160"/>
        <v>0</v>
      </c>
      <c r="U332" s="16">
        <f t="shared" si="161"/>
        <v>0</v>
      </c>
      <c r="V332" s="16">
        <f t="shared" si="162"/>
        <v>0</v>
      </c>
      <c r="W332" s="16">
        <f t="shared" si="163"/>
        <v>0</v>
      </c>
      <c r="X332" s="16">
        <f t="shared" si="164"/>
        <v>0</v>
      </c>
      <c r="Y332" s="16">
        <f t="shared" si="165"/>
        <v>0</v>
      </c>
      <c r="Z332" s="17">
        <f t="shared" si="166"/>
        <v>0</v>
      </c>
      <c r="AA332" s="30">
        <f t="shared" si="167"/>
        <v>0</v>
      </c>
      <c r="AB332" s="31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20"/>
      <c r="AQ332" s="20"/>
      <c r="BA332" s="20"/>
    </row>
    <row r="333" spans="1:53" ht="12.75">
      <c r="A333" s="21">
        <v>301</v>
      </c>
      <c r="B333" s="81" t="s">
        <v>349</v>
      </c>
      <c r="C333" s="23">
        <v>34746</v>
      </c>
      <c r="D333" s="11">
        <f t="shared" si="153"/>
        <v>34734.37435943647</v>
      </c>
      <c r="E333" s="11">
        <f t="shared" si="154"/>
        <v>34757.62564056353</v>
      </c>
      <c r="F333" s="24">
        <f t="shared" si="155"/>
        <v>23.251281127057155</v>
      </c>
      <c r="G333" s="25">
        <v>32874</v>
      </c>
      <c r="H333" s="25">
        <v>38717</v>
      </c>
      <c r="I333" s="26">
        <f t="shared" si="156"/>
        <v>5.096916053250607</v>
      </c>
      <c r="J333" s="26">
        <f t="shared" si="157"/>
        <v>10.847600984757456</v>
      </c>
      <c r="K333" s="14">
        <v>0</v>
      </c>
      <c r="L333" s="14">
        <v>0</v>
      </c>
      <c r="M333" s="14">
        <v>2</v>
      </c>
      <c r="N333" s="28">
        <v>120</v>
      </c>
      <c r="O333" s="28">
        <v>120</v>
      </c>
      <c r="P333" s="28">
        <v>0.547</v>
      </c>
      <c r="Q333" s="28" t="s">
        <v>240</v>
      </c>
      <c r="R333" s="16">
        <f t="shared" si="158"/>
        <v>0</v>
      </c>
      <c r="S333" s="16">
        <f t="shared" si="159"/>
        <v>0</v>
      </c>
      <c r="T333" s="16">
        <f t="shared" si="160"/>
        <v>0.18437256337233524</v>
      </c>
      <c r="U333" s="16">
        <f t="shared" si="161"/>
        <v>0</v>
      </c>
      <c r="V333" s="16">
        <f t="shared" si="162"/>
        <v>0</v>
      </c>
      <c r="W333" s="16">
        <f t="shared" si="163"/>
        <v>0.3370613589987847</v>
      </c>
      <c r="X333" s="16">
        <f t="shared" si="164"/>
        <v>0</v>
      </c>
      <c r="Y333" s="16">
        <f t="shared" si="165"/>
        <v>0</v>
      </c>
      <c r="Z333" s="17">
        <f t="shared" si="166"/>
        <v>7.695464817323851</v>
      </c>
      <c r="AA333" s="30">
        <f t="shared" si="167"/>
        <v>7.695464817323851</v>
      </c>
      <c r="AB333" s="31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20"/>
      <c r="AQ333" s="20"/>
      <c r="BA333" s="20"/>
    </row>
    <row r="334" spans="1:53" ht="12.75">
      <c r="A334" s="21">
        <v>306</v>
      </c>
      <c r="B334" s="81" t="s">
        <v>397</v>
      </c>
      <c r="C334" s="23">
        <v>35091</v>
      </c>
      <c r="D334" s="11">
        <f t="shared" si="153"/>
        <v>35071.292095762605</v>
      </c>
      <c r="E334" s="11">
        <f t="shared" si="154"/>
        <v>35110.707904237395</v>
      </c>
      <c r="F334" s="24">
        <f t="shared" si="155"/>
        <v>39.41580847479054</v>
      </c>
      <c r="G334" s="25">
        <v>32874</v>
      </c>
      <c r="H334" s="25">
        <v>38717</v>
      </c>
      <c r="I334" s="26">
        <f t="shared" si="156"/>
        <v>6.019978344555081</v>
      </c>
      <c r="J334" s="26">
        <f t="shared" si="157"/>
        <v>9.88025231715782</v>
      </c>
      <c r="K334" s="14">
        <v>1</v>
      </c>
      <c r="L334" s="14">
        <v>0</v>
      </c>
      <c r="M334" s="14">
        <v>1</v>
      </c>
      <c r="N334" s="28">
        <v>198</v>
      </c>
      <c r="O334" s="28">
        <v>198</v>
      </c>
      <c r="P334" s="28">
        <v>1.585</v>
      </c>
      <c r="Q334" s="28" t="s">
        <v>240</v>
      </c>
      <c r="R334" s="16">
        <f t="shared" si="158"/>
        <v>0.1661135543626124</v>
      </c>
      <c r="S334" s="16">
        <f t="shared" si="159"/>
        <v>0</v>
      </c>
      <c r="T334" s="16">
        <f t="shared" si="160"/>
        <v>0.10121199012938392</v>
      </c>
      <c r="U334" s="16">
        <f t="shared" si="161"/>
        <v>0.10480350432972392</v>
      </c>
      <c r="V334" s="16">
        <f t="shared" si="162"/>
        <v>0</v>
      </c>
      <c r="W334" s="16">
        <f t="shared" si="163"/>
        <v>0.06385614519204033</v>
      </c>
      <c r="X334" s="16">
        <f t="shared" si="164"/>
        <v>1.4501661039120508</v>
      </c>
      <c r="Y334" s="16">
        <f t="shared" si="165"/>
        <v>0</v>
      </c>
      <c r="Z334" s="17">
        <f t="shared" si="166"/>
        <v>0.883577489858037</v>
      </c>
      <c r="AA334" s="30">
        <f t="shared" si="167"/>
        <v>-0.5665886140540138</v>
      </c>
      <c r="AB334" s="31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20"/>
      <c r="AQ334" s="20"/>
      <c r="BA334" s="20"/>
    </row>
    <row r="335" spans="1:53" ht="12.75">
      <c r="A335" s="21">
        <v>307</v>
      </c>
      <c r="B335" s="81" t="s">
        <v>397</v>
      </c>
      <c r="C335" s="23">
        <v>35516</v>
      </c>
      <c r="D335" s="11">
        <f t="shared" si="153"/>
        <v>35492.38478819456</v>
      </c>
      <c r="E335" s="11">
        <f t="shared" si="154"/>
        <v>35539.61521180544</v>
      </c>
      <c r="F335" s="24">
        <f t="shared" si="155"/>
        <v>47.23042361087573</v>
      </c>
      <c r="G335" s="25">
        <v>32874</v>
      </c>
      <c r="H335" s="25">
        <v>38717</v>
      </c>
      <c r="I335" s="26">
        <f t="shared" si="156"/>
        <v>7.173656953957704</v>
      </c>
      <c r="J335" s="26">
        <f t="shared" si="157"/>
        <v>8.705163803272773</v>
      </c>
      <c r="K335" s="14">
        <v>0</v>
      </c>
      <c r="L335" s="14">
        <v>0</v>
      </c>
      <c r="M335" s="14">
        <v>0</v>
      </c>
      <c r="N335" s="28">
        <v>198</v>
      </c>
      <c r="O335" s="28">
        <v>198</v>
      </c>
      <c r="P335" s="28">
        <v>2.285</v>
      </c>
      <c r="Q335" s="28" t="s">
        <v>240</v>
      </c>
      <c r="R335" s="16">
        <f t="shared" si="158"/>
        <v>0</v>
      </c>
      <c r="S335" s="16">
        <f t="shared" si="159"/>
        <v>0</v>
      </c>
      <c r="T335" s="16">
        <f t="shared" si="160"/>
        <v>0</v>
      </c>
      <c r="U335" s="16">
        <f t="shared" si="161"/>
        <v>0</v>
      </c>
      <c r="V335" s="16">
        <f t="shared" si="162"/>
        <v>0</v>
      </c>
      <c r="W335" s="16">
        <f t="shared" si="163"/>
        <v>0</v>
      </c>
      <c r="X335" s="16">
        <f t="shared" si="164"/>
        <v>0</v>
      </c>
      <c r="Y335" s="16">
        <f t="shared" si="165"/>
        <v>0</v>
      </c>
      <c r="Z335" s="17">
        <f t="shared" si="166"/>
        <v>0</v>
      </c>
      <c r="AA335" s="30">
        <f t="shared" si="167"/>
        <v>0</v>
      </c>
      <c r="AB335" s="31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20"/>
      <c r="AQ335" s="20"/>
      <c r="BA335" s="20"/>
    </row>
    <row r="336" spans="1:53" ht="12.75">
      <c r="A336" s="21">
        <v>376</v>
      </c>
      <c r="B336" s="81" t="s">
        <v>230</v>
      </c>
      <c r="C336" s="23">
        <v>36892.25</v>
      </c>
      <c r="D336" s="11">
        <f t="shared" si="153"/>
        <v>36872.45</v>
      </c>
      <c r="E336" s="11">
        <f t="shared" si="154"/>
        <v>36912.05</v>
      </c>
      <c r="F336" s="24">
        <f t="shared" si="155"/>
        <v>39.60000000000582</v>
      </c>
      <c r="G336" s="25">
        <v>32874</v>
      </c>
      <c r="H336" s="25">
        <v>38717</v>
      </c>
      <c r="I336" s="26">
        <f t="shared" si="156"/>
        <v>10.954657534246568</v>
      </c>
      <c r="J336" s="26">
        <f t="shared" si="157"/>
        <v>4.945068493150677</v>
      </c>
      <c r="K336" s="14">
        <v>0</v>
      </c>
      <c r="L336" s="14">
        <v>0</v>
      </c>
      <c r="M336" s="14">
        <v>0</v>
      </c>
      <c r="N336" s="28">
        <v>133</v>
      </c>
      <c r="O336" s="28">
        <v>97</v>
      </c>
      <c r="P336" s="28">
        <v>1.6</v>
      </c>
      <c r="Q336" s="28" t="s">
        <v>240</v>
      </c>
      <c r="R336" s="16">
        <f t="shared" si="158"/>
        <v>0</v>
      </c>
      <c r="S336" s="16">
        <f t="shared" si="159"/>
        <v>0</v>
      </c>
      <c r="T336" s="16">
        <f t="shared" si="160"/>
        <v>0</v>
      </c>
      <c r="U336" s="16">
        <f t="shared" si="161"/>
        <v>0</v>
      </c>
      <c r="V336" s="16">
        <f t="shared" si="162"/>
        <v>0</v>
      </c>
      <c r="W336" s="16">
        <f t="shared" si="163"/>
        <v>0</v>
      </c>
      <c r="X336" s="16">
        <f t="shared" si="164"/>
        <v>0</v>
      </c>
      <c r="Y336" s="16">
        <f t="shared" si="165"/>
        <v>0</v>
      </c>
      <c r="Z336" s="17">
        <f t="shared" si="166"/>
        <v>0</v>
      </c>
      <c r="AA336" s="30">
        <f t="shared" si="167"/>
        <v>0</v>
      </c>
      <c r="AB336" s="31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20"/>
      <c r="AQ336" s="20"/>
      <c r="BA336" s="20"/>
    </row>
    <row r="337" spans="1:53" ht="12.75">
      <c r="A337" s="21">
        <v>381</v>
      </c>
      <c r="B337" s="81" t="s">
        <v>274</v>
      </c>
      <c r="C337" s="23">
        <v>35431.25</v>
      </c>
      <c r="D337" s="11">
        <f t="shared" si="153"/>
        <v>35416.77887026289</v>
      </c>
      <c r="E337" s="11">
        <f t="shared" si="154"/>
        <v>35445.72112973711</v>
      </c>
      <c r="F337" s="24">
        <f t="shared" si="155"/>
        <v>28.94225947422092</v>
      </c>
      <c r="G337" s="25">
        <v>32874</v>
      </c>
      <c r="H337" s="25">
        <v>38717</v>
      </c>
      <c r="I337" s="26">
        <f t="shared" si="156"/>
        <v>6.96651745277504</v>
      </c>
      <c r="J337" s="26">
        <f t="shared" si="157"/>
        <v>8.962407863733944</v>
      </c>
      <c r="K337" s="14">
        <v>0</v>
      </c>
      <c r="L337" s="14">
        <v>0</v>
      </c>
      <c r="M337" s="14">
        <v>0</v>
      </c>
      <c r="N337" s="28">
        <v>85</v>
      </c>
      <c r="O337" s="28">
        <v>61</v>
      </c>
      <c r="P337" s="28">
        <v>0.85</v>
      </c>
      <c r="Q337" s="28" t="s">
        <v>240</v>
      </c>
      <c r="R337" s="16">
        <f t="shared" si="158"/>
        <v>0</v>
      </c>
      <c r="S337" s="16">
        <f t="shared" si="159"/>
        <v>0</v>
      </c>
      <c r="T337" s="16">
        <f t="shared" si="160"/>
        <v>0</v>
      </c>
      <c r="U337" s="16">
        <f t="shared" si="161"/>
        <v>0</v>
      </c>
      <c r="V337" s="16">
        <f t="shared" si="162"/>
        <v>0</v>
      </c>
      <c r="W337" s="16">
        <f t="shared" si="163"/>
        <v>0</v>
      </c>
      <c r="X337" s="16">
        <f t="shared" si="164"/>
        <v>0</v>
      </c>
      <c r="Y337" s="16">
        <f t="shared" si="165"/>
        <v>0</v>
      </c>
      <c r="Z337" s="17">
        <f t="shared" si="166"/>
        <v>0</v>
      </c>
      <c r="AA337" s="30">
        <f t="shared" si="167"/>
        <v>0</v>
      </c>
      <c r="AB337" s="31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20"/>
      <c r="AQ337" s="20"/>
      <c r="BA337" s="20"/>
    </row>
    <row r="338" spans="1:53" ht="12.75">
      <c r="A338" s="21">
        <v>391</v>
      </c>
      <c r="B338" s="81" t="s">
        <v>275</v>
      </c>
      <c r="C338" s="23">
        <v>35066</v>
      </c>
      <c r="D338" s="11">
        <f t="shared" si="153"/>
        <v>35053.430889359326</v>
      </c>
      <c r="E338" s="11">
        <f t="shared" si="154"/>
        <v>35078.569110640674</v>
      </c>
      <c r="F338" s="24">
        <f t="shared" si="155"/>
        <v>25.138221281347796</v>
      </c>
      <c r="G338" s="25">
        <v>32874</v>
      </c>
      <c r="H338" s="25">
        <v>38717</v>
      </c>
      <c r="I338" s="26">
        <f t="shared" si="156"/>
        <v>5.971043532491304</v>
      </c>
      <c r="J338" s="26">
        <f t="shared" si="157"/>
        <v>9.968303806463908</v>
      </c>
      <c r="K338" s="14">
        <v>1</v>
      </c>
      <c r="L338" s="14">
        <v>0</v>
      </c>
      <c r="M338" s="14">
        <v>0</v>
      </c>
      <c r="N338" s="28">
        <v>81</v>
      </c>
      <c r="O338" s="28">
        <v>20</v>
      </c>
      <c r="P338" s="28">
        <v>0.6399999999999988</v>
      </c>
      <c r="Q338" s="28" t="s">
        <v>240</v>
      </c>
      <c r="R338" s="16">
        <f t="shared" si="158"/>
        <v>0.16747491364926778</v>
      </c>
      <c r="S338" s="16">
        <f t="shared" si="159"/>
        <v>0</v>
      </c>
      <c r="T338" s="16">
        <f t="shared" si="160"/>
        <v>0</v>
      </c>
      <c r="U338" s="16">
        <f t="shared" si="161"/>
        <v>0.2616795525769814</v>
      </c>
      <c r="V338" s="16">
        <f t="shared" si="162"/>
        <v>0</v>
      </c>
      <c r="W338" s="16">
        <f t="shared" si="163"/>
        <v>0</v>
      </c>
      <c r="X338" s="16">
        <f t="shared" si="164"/>
        <v>35.84651405164129</v>
      </c>
      <c r="Y338" s="16">
        <f t="shared" si="165"/>
        <v>0</v>
      </c>
      <c r="Z338" s="17">
        <f t="shared" si="166"/>
        <v>0</v>
      </c>
      <c r="AA338" s="30">
        <f t="shared" si="167"/>
        <v>-35.84651405164129</v>
      </c>
      <c r="AB338" s="31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20"/>
      <c r="AQ338" s="20"/>
      <c r="BA338" s="20"/>
    </row>
    <row r="339" spans="1:53" ht="12.75">
      <c r="A339" s="21">
        <v>394</v>
      </c>
      <c r="B339" s="81" t="s">
        <v>461</v>
      </c>
      <c r="C339" s="23">
        <v>35968</v>
      </c>
      <c r="D339" s="11">
        <f t="shared" si="153"/>
        <v>35954.47291152812</v>
      </c>
      <c r="E339" s="11">
        <f t="shared" si="154"/>
        <v>35981.52708847188</v>
      </c>
      <c r="F339" s="24">
        <f t="shared" si="155"/>
        <v>27.05417694375501</v>
      </c>
      <c r="G339" s="25">
        <v>32874</v>
      </c>
      <c r="H339" s="25">
        <v>38717</v>
      </c>
      <c r="I339" s="26">
        <f t="shared" si="156"/>
        <v>8.439651812405815</v>
      </c>
      <c r="J339" s="26">
        <f t="shared" si="157"/>
        <v>7.4944463329537605</v>
      </c>
      <c r="K339" s="14">
        <v>0</v>
      </c>
      <c r="L339" s="14">
        <v>0</v>
      </c>
      <c r="M339" s="14">
        <v>0</v>
      </c>
      <c r="N339" s="28">
        <v>150</v>
      </c>
      <c r="O339" s="28">
        <v>150</v>
      </c>
      <c r="P339" s="28">
        <v>0.742</v>
      </c>
      <c r="Q339" s="28" t="s">
        <v>240</v>
      </c>
      <c r="R339" s="16">
        <f t="shared" si="158"/>
        <v>0</v>
      </c>
      <c r="S339" s="16">
        <f t="shared" si="159"/>
        <v>0</v>
      </c>
      <c r="T339" s="16">
        <f t="shared" si="160"/>
        <v>0</v>
      </c>
      <c r="U339" s="16">
        <f t="shared" si="161"/>
        <v>0</v>
      </c>
      <c r="V339" s="16">
        <f t="shared" si="162"/>
        <v>0</v>
      </c>
      <c r="W339" s="16">
        <f t="shared" si="163"/>
        <v>0</v>
      </c>
      <c r="X339" s="16">
        <f t="shared" si="164"/>
        <v>0</v>
      </c>
      <c r="Y339" s="16">
        <f t="shared" si="165"/>
        <v>0</v>
      </c>
      <c r="Z339" s="17">
        <f t="shared" si="166"/>
        <v>0</v>
      </c>
      <c r="AA339" s="30">
        <f t="shared" si="167"/>
        <v>0</v>
      </c>
      <c r="AB339" s="31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20"/>
      <c r="AQ339" s="20"/>
      <c r="BA339" s="20"/>
    </row>
    <row r="340" spans="1:53" ht="12.75">
      <c r="A340" s="21">
        <v>397</v>
      </c>
      <c r="B340" s="81" t="s">
        <v>462</v>
      </c>
      <c r="C340" s="23">
        <v>36208</v>
      </c>
      <c r="D340" s="11">
        <f t="shared" si="153"/>
        <v>36192.501500648184</v>
      </c>
      <c r="E340" s="11">
        <f t="shared" si="154"/>
        <v>36223.498499351816</v>
      </c>
      <c r="F340" s="24">
        <f t="shared" si="155"/>
        <v>30.996998703631107</v>
      </c>
      <c r="G340" s="25">
        <v>32874</v>
      </c>
      <c r="H340" s="25">
        <v>38717</v>
      </c>
      <c r="I340" s="26">
        <f t="shared" si="156"/>
        <v>9.091784933282698</v>
      </c>
      <c r="J340" s="26">
        <f t="shared" si="157"/>
        <v>6.8315109606799576</v>
      </c>
      <c r="K340" s="14">
        <v>0</v>
      </c>
      <c r="L340" s="14">
        <v>0</v>
      </c>
      <c r="M340" s="14">
        <v>0</v>
      </c>
      <c r="N340" s="28">
        <v>20</v>
      </c>
      <c r="O340" s="28">
        <v>20</v>
      </c>
      <c r="P340" s="28">
        <v>0.976</v>
      </c>
      <c r="Q340" s="28" t="s">
        <v>240</v>
      </c>
      <c r="R340" s="16">
        <f t="shared" si="158"/>
        <v>0</v>
      </c>
      <c r="S340" s="16">
        <f t="shared" si="159"/>
        <v>0</v>
      </c>
      <c r="T340" s="16">
        <f t="shared" si="160"/>
        <v>0</v>
      </c>
      <c r="U340" s="16">
        <f t="shared" si="161"/>
        <v>0</v>
      </c>
      <c r="V340" s="16">
        <f t="shared" si="162"/>
        <v>0</v>
      </c>
      <c r="W340" s="16">
        <f t="shared" si="163"/>
        <v>0</v>
      </c>
      <c r="X340" s="16">
        <f t="shared" si="164"/>
        <v>0</v>
      </c>
      <c r="Y340" s="16">
        <f t="shared" si="165"/>
        <v>0</v>
      </c>
      <c r="Z340" s="17">
        <f t="shared" si="166"/>
        <v>0</v>
      </c>
      <c r="AA340" s="30">
        <f t="shared" si="167"/>
        <v>0</v>
      </c>
      <c r="AB340" s="31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20"/>
      <c r="AQ340" s="20"/>
      <c r="BA340" s="20"/>
    </row>
    <row r="341" spans="1:53" ht="12.75">
      <c r="A341" s="21">
        <v>400</v>
      </c>
      <c r="B341" s="81" t="s">
        <v>463</v>
      </c>
      <c r="C341" s="23">
        <v>36257</v>
      </c>
      <c r="D341" s="11">
        <f t="shared" si="153"/>
        <v>36240.90664426041</v>
      </c>
      <c r="E341" s="11">
        <f t="shared" si="154"/>
        <v>36273.09335573959</v>
      </c>
      <c r="F341" s="24">
        <f t="shared" si="155"/>
        <v>32.18671147918212</v>
      </c>
      <c r="G341" s="25">
        <v>32874</v>
      </c>
      <c r="H341" s="25">
        <v>38717</v>
      </c>
      <c r="I341" s="26">
        <f t="shared" si="156"/>
        <v>9.22440176509701</v>
      </c>
      <c r="J341" s="26">
        <f t="shared" si="157"/>
        <v>6.69563464180934</v>
      </c>
      <c r="K341" s="14">
        <v>0</v>
      </c>
      <c r="L341" s="14">
        <v>0</v>
      </c>
      <c r="M341" s="14">
        <v>0</v>
      </c>
      <c r="N341" s="28">
        <v>83</v>
      </c>
      <c r="O341" s="28">
        <v>83</v>
      </c>
      <c r="P341" s="28">
        <v>1.053</v>
      </c>
      <c r="Q341" s="28" t="s">
        <v>240</v>
      </c>
      <c r="R341" s="16">
        <f t="shared" si="158"/>
        <v>0</v>
      </c>
      <c r="S341" s="16">
        <f t="shared" si="159"/>
        <v>0</v>
      </c>
      <c r="T341" s="16">
        <f t="shared" si="160"/>
        <v>0</v>
      </c>
      <c r="U341" s="16">
        <f t="shared" si="161"/>
        <v>0</v>
      </c>
      <c r="V341" s="16">
        <f t="shared" si="162"/>
        <v>0</v>
      </c>
      <c r="W341" s="16">
        <f t="shared" si="163"/>
        <v>0</v>
      </c>
      <c r="X341" s="16">
        <f t="shared" si="164"/>
        <v>0</v>
      </c>
      <c r="Y341" s="16">
        <f t="shared" si="165"/>
        <v>0</v>
      </c>
      <c r="Z341" s="17">
        <f t="shared" si="166"/>
        <v>0</v>
      </c>
      <c r="AA341" s="30">
        <f t="shared" si="167"/>
        <v>0</v>
      </c>
      <c r="AB341" s="31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20"/>
      <c r="AQ341" s="20"/>
      <c r="BA341" s="20"/>
    </row>
    <row r="342" spans="1:53" ht="12.75">
      <c r="A342" s="21">
        <v>404</v>
      </c>
      <c r="B342" s="81" t="s">
        <v>464</v>
      </c>
      <c r="C342" s="23">
        <v>36621</v>
      </c>
      <c r="D342" s="11">
        <f t="shared" si="153"/>
        <v>36601.13274275961</v>
      </c>
      <c r="E342" s="11">
        <f t="shared" si="154"/>
        <v>36640.86725724039</v>
      </c>
      <c r="F342" s="24">
        <f t="shared" si="155"/>
        <v>39.73451448077685</v>
      </c>
      <c r="G342" s="25">
        <v>32874</v>
      </c>
      <c r="H342" s="25">
        <v>38717</v>
      </c>
      <c r="I342" s="26">
        <f t="shared" si="156"/>
        <v>10.211322582903046</v>
      </c>
      <c r="J342" s="26">
        <f t="shared" si="157"/>
        <v>5.688034911670169</v>
      </c>
      <c r="K342" s="14">
        <v>2</v>
      </c>
      <c r="L342" s="14">
        <v>0</v>
      </c>
      <c r="M342" s="14">
        <v>0</v>
      </c>
      <c r="N342" s="28">
        <v>110</v>
      </c>
      <c r="O342" s="28">
        <v>110</v>
      </c>
      <c r="P342" s="28">
        <v>1.611</v>
      </c>
      <c r="Q342" s="28" t="s">
        <v>240</v>
      </c>
      <c r="R342" s="16">
        <f t="shared" si="158"/>
        <v>0.19586101445356616</v>
      </c>
      <c r="S342" s="16">
        <f t="shared" si="159"/>
        <v>0</v>
      </c>
      <c r="T342" s="16">
        <f t="shared" si="160"/>
        <v>0</v>
      </c>
      <c r="U342" s="16">
        <f t="shared" si="161"/>
        <v>0.12157729016360407</v>
      </c>
      <c r="V342" s="16">
        <f t="shared" si="162"/>
        <v>0</v>
      </c>
      <c r="W342" s="16">
        <f t="shared" si="163"/>
        <v>0</v>
      </c>
      <c r="X342" s="16">
        <f t="shared" si="164"/>
        <v>3.028076965469591</v>
      </c>
      <c r="Y342" s="16">
        <f t="shared" si="165"/>
        <v>0</v>
      </c>
      <c r="Z342" s="17">
        <f t="shared" si="166"/>
        <v>0</v>
      </c>
      <c r="AA342" s="30">
        <f t="shared" si="167"/>
        <v>-3.028076965469591</v>
      </c>
      <c r="AB342" s="31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20"/>
      <c r="AQ342" s="20"/>
      <c r="BA342" s="20"/>
    </row>
    <row r="343" spans="1:53" ht="12.75">
      <c r="A343" s="21">
        <v>541</v>
      </c>
      <c r="B343" s="81" t="s">
        <v>465</v>
      </c>
      <c r="C343" s="23">
        <v>35065</v>
      </c>
      <c r="D343" s="11">
        <f t="shared" si="153"/>
        <v>35053.8050447508</v>
      </c>
      <c r="E343" s="11">
        <f t="shared" si="154"/>
        <v>35076.1949552492</v>
      </c>
      <c r="F343" s="24">
        <f t="shared" si="155"/>
        <v>22.38991049840115</v>
      </c>
      <c r="G343" s="25">
        <v>32874</v>
      </c>
      <c r="H343" s="25">
        <v>38717</v>
      </c>
      <c r="I343" s="26">
        <f t="shared" si="156"/>
        <v>5.972068615755615</v>
      </c>
      <c r="J343" s="26">
        <f t="shared" si="157"/>
        <v>9.974808341783012</v>
      </c>
      <c r="K343" s="14">
        <v>0</v>
      </c>
      <c r="L343" s="14">
        <v>0</v>
      </c>
      <c r="M343" s="14">
        <v>0</v>
      </c>
      <c r="N343" s="28">
        <v>55</v>
      </c>
      <c r="O343" s="28">
        <v>55</v>
      </c>
      <c r="P343" s="28">
        <v>0.507</v>
      </c>
      <c r="Q343" s="28" t="s">
        <v>240</v>
      </c>
      <c r="R343" s="16">
        <f t="shared" si="158"/>
        <v>0</v>
      </c>
      <c r="S343" s="16">
        <f t="shared" si="159"/>
        <v>0</v>
      </c>
      <c r="T343" s="16">
        <f t="shared" si="160"/>
        <v>0</v>
      </c>
      <c r="U343" s="16">
        <f t="shared" si="161"/>
        <v>0</v>
      </c>
      <c r="V343" s="16">
        <f t="shared" si="162"/>
        <v>0</v>
      </c>
      <c r="W343" s="16">
        <f t="shared" si="163"/>
        <v>0</v>
      </c>
      <c r="X343" s="16">
        <f t="shared" si="164"/>
        <v>0</v>
      </c>
      <c r="Y343" s="16">
        <f t="shared" si="165"/>
        <v>0</v>
      </c>
      <c r="Z343" s="17">
        <f t="shared" si="166"/>
        <v>0</v>
      </c>
      <c r="AA343" s="30">
        <f t="shared" si="167"/>
        <v>0</v>
      </c>
      <c r="AB343" s="31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20"/>
      <c r="AQ343" s="20"/>
      <c r="BA343" s="20"/>
    </row>
    <row r="344" spans="1:53" ht="12.75">
      <c r="A344" s="21">
        <v>545</v>
      </c>
      <c r="B344" s="81" t="s">
        <v>466</v>
      </c>
      <c r="C344" s="23">
        <v>34700</v>
      </c>
      <c r="D344" s="11">
        <f t="shared" si="153"/>
        <v>34685.63063517387</v>
      </c>
      <c r="E344" s="11">
        <f t="shared" si="154"/>
        <v>34714.36936482613</v>
      </c>
      <c r="F344" s="24">
        <f t="shared" si="155"/>
        <v>28.738729652264738</v>
      </c>
      <c r="G344" s="25">
        <v>32874</v>
      </c>
      <c r="H344" s="25">
        <v>38717</v>
      </c>
      <c r="I344" s="26">
        <f t="shared" si="156"/>
        <v>4.963371603216076</v>
      </c>
      <c r="J344" s="26">
        <f t="shared" si="157"/>
        <v>10.966111329243473</v>
      </c>
      <c r="K344" s="14">
        <v>0</v>
      </c>
      <c r="L344" s="14">
        <v>0</v>
      </c>
      <c r="M344" s="14">
        <v>1</v>
      </c>
      <c r="N344" s="28">
        <v>110</v>
      </c>
      <c r="O344" s="28">
        <v>110</v>
      </c>
      <c r="P344" s="28">
        <v>0.838</v>
      </c>
      <c r="Q344" s="28" t="s">
        <v>240</v>
      </c>
      <c r="R344" s="16">
        <f t="shared" si="158"/>
        <v>0</v>
      </c>
      <c r="S344" s="16">
        <f t="shared" si="159"/>
        <v>0</v>
      </c>
      <c r="T344" s="16">
        <f t="shared" si="160"/>
        <v>0.09119002807615922</v>
      </c>
      <c r="U344" s="16">
        <f t="shared" si="161"/>
        <v>0</v>
      </c>
      <c r="V344" s="16">
        <f t="shared" si="162"/>
        <v>0</v>
      </c>
      <c r="W344" s="16">
        <f t="shared" si="163"/>
        <v>0.10881864925555994</v>
      </c>
      <c r="X344" s="16">
        <f t="shared" si="164"/>
        <v>0</v>
      </c>
      <c r="Y344" s="16">
        <f t="shared" si="165"/>
        <v>0</v>
      </c>
      <c r="Z344" s="17">
        <f t="shared" si="166"/>
        <v>2.7103025966515553</v>
      </c>
      <c r="AA344" s="30">
        <f t="shared" si="167"/>
        <v>2.7103025966515553</v>
      </c>
      <c r="AB344" s="31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20"/>
      <c r="AQ344" s="20"/>
      <c r="BA344" s="20"/>
    </row>
    <row r="345" spans="1:53" ht="12.75">
      <c r="A345" s="21">
        <v>555</v>
      </c>
      <c r="B345" s="81" t="s">
        <v>467</v>
      </c>
      <c r="C345" s="23">
        <v>36647</v>
      </c>
      <c r="D345" s="11">
        <f t="shared" si="153"/>
        <v>36630.554376048225</v>
      </c>
      <c r="E345" s="11">
        <f t="shared" si="154"/>
        <v>36663.445623951775</v>
      </c>
      <c r="F345" s="24">
        <f t="shared" si="155"/>
        <v>32.89124790354981</v>
      </c>
      <c r="G345" s="25">
        <v>32874</v>
      </c>
      <c r="H345" s="25">
        <v>38717</v>
      </c>
      <c r="I345" s="26">
        <f t="shared" si="156"/>
        <v>10.291929797392397</v>
      </c>
      <c r="J345" s="26">
        <f t="shared" si="157"/>
        <v>5.6261763727348635</v>
      </c>
      <c r="K345" s="14">
        <v>0</v>
      </c>
      <c r="L345" s="14">
        <v>0</v>
      </c>
      <c r="M345" s="14">
        <v>0</v>
      </c>
      <c r="N345" s="28">
        <v>110</v>
      </c>
      <c r="O345" s="28">
        <v>110</v>
      </c>
      <c r="P345" s="28">
        <v>1.1</v>
      </c>
      <c r="Q345" s="28" t="s">
        <v>240</v>
      </c>
      <c r="R345" s="16">
        <f t="shared" si="158"/>
        <v>0</v>
      </c>
      <c r="S345" s="16">
        <f t="shared" si="159"/>
        <v>0</v>
      </c>
      <c r="T345" s="16">
        <f t="shared" si="160"/>
        <v>0</v>
      </c>
      <c r="U345" s="16">
        <f t="shared" si="161"/>
        <v>0</v>
      </c>
      <c r="V345" s="16">
        <f t="shared" si="162"/>
        <v>0</v>
      </c>
      <c r="W345" s="16">
        <f t="shared" si="163"/>
        <v>0</v>
      </c>
      <c r="X345" s="16">
        <f t="shared" si="164"/>
        <v>0</v>
      </c>
      <c r="Y345" s="16">
        <f t="shared" si="165"/>
        <v>0</v>
      </c>
      <c r="Z345" s="17">
        <f t="shared" si="166"/>
        <v>0</v>
      </c>
      <c r="AA345" s="30">
        <f t="shared" si="167"/>
        <v>0</v>
      </c>
      <c r="AB345" s="31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20"/>
      <c r="AQ345" s="20"/>
      <c r="BA345" s="20"/>
    </row>
    <row r="346" spans="1:53" ht="12.75">
      <c r="A346" s="21">
        <v>561</v>
      </c>
      <c r="B346" s="81" t="s">
        <v>402</v>
      </c>
      <c r="C346" s="23">
        <v>36678</v>
      </c>
      <c r="D346" s="11">
        <f t="shared" si="153"/>
        <v>36658.31672964793</v>
      </c>
      <c r="E346" s="11">
        <f t="shared" si="154"/>
        <v>36697.68327035207</v>
      </c>
      <c r="F346" s="24">
        <f t="shared" si="155"/>
        <v>39.36654070414079</v>
      </c>
      <c r="G346" s="25">
        <v>32874</v>
      </c>
      <c r="H346" s="25">
        <v>38717</v>
      </c>
      <c r="I346" s="26">
        <f t="shared" si="156"/>
        <v>10.367991040131313</v>
      </c>
      <c r="J346" s="26">
        <f t="shared" si="157"/>
        <v>5.53237460177515</v>
      </c>
      <c r="K346" s="14">
        <v>2</v>
      </c>
      <c r="L346" s="14">
        <v>0</v>
      </c>
      <c r="M346" s="14">
        <v>0</v>
      </c>
      <c r="N346" s="28">
        <v>100</v>
      </c>
      <c r="O346" s="28">
        <v>100</v>
      </c>
      <c r="P346" s="28">
        <v>1.581</v>
      </c>
      <c r="Q346" s="28" t="s">
        <v>240</v>
      </c>
      <c r="R346" s="16">
        <f t="shared" si="158"/>
        <v>0.19290140127037278</v>
      </c>
      <c r="S346" s="16">
        <f t="shared" si="159"/>
        <v>0</v>
      </c>
      <c r="T346" s="16">
        <f t="shared" si="160"/>
        <v>0</v>
      </c>
      <c r="U346" s="16">
        <f t="shared" si="161"/>
        <v>0.12201227151826236</v>
      </c>
      <c r="V346" s="16">
        <f t="shared" si="162"/>
        <v>0</v>
      </c>
      <c r="W346" s="16">
        <f t="shared" si="163"/>
        <v>0</v>
      </c>
      <c r="X346" s="16">
        <f t="shared" si="164"/>
        <v>3.3428019594044485</v>
      </c>
      <c r="Y346" s="16">
        <f t="shared" si="165"/>
        <v>0</v>
      </c>
      <c r="Z346" s="17">
        <f t="shared" si="166"/>
        <v>0</v>
      </c>
      <c r="AA346" s="30">
        <f t="shared" si="167"/>
        <v>-3.3428019594044485</v>
      </c>
      <c r="AB346" s="31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20"/>
      <c r="AQ346" s="20"/>
      <c r="BA346" s="20"/>
    </row>
    <row r="347" spans="1:53" ht="12.75">
      <c r="A347" s="21">
        <v>743</v>
      </c>
      <c r="B347" s="81" t="s">
        <v>468</v>
      </c>
      <c r="C347" s="23">
        <v>34989</v>
      </c>
      <c r="D347" s="11">
        <f t="shared" si="153"/>
        <v>34953.46773575456</v>
      </c>
      <c r="E347" s="11">
        <f t="shared" si="154"/>
        <v>35024.53226424544</v>
      </c>
      <c r="F347" s="24">
        <f t="shared" si="155"/>
        <v>71.06452849088237</v>
      </c>
      <c r="G347" s="25">
        <v>32874</v>
      </c>
      <c r="H347" s="25">
        <v>38717</v>
      </c>
      <c r="I347" s="26">
        <f t="shared" si="156"/>
        <v>5.6971718787796135</v>
      </c>
      <c r="J347" s="26">
        <f t="shared" si="157"/>
        <v>10.116349960971394</v>
      </c>
      <c r="K347" s="14">
        <v>0</v>
      </c>
      <c r="L347" s="14">
        <v>0</v>
      </c>
      <c r="M347" s="14">
        <v>0</v>
      </c>
      <c r="N347" s="28">
        <v>28</v>
      </c>
      <c r="O347" s="28">
        <v>28</v>
      </c>
      <c r="P347" s="28">
        <v>5.238</v>
      </c>
      <c r="Q347" s="28" t="s">
        <v>240</v>
      </c>
      <c r="R347" s="16">
        <f t="shared" si="158"/>
        <v>0</v>
      </c>
      <c r="S347" s="16">
        <f t="shared" si="159"/>
        <v>0</v>
      </c>
      <c r="T347" s="16">
        <f t="shared" si="160"/>
        <v>0</v>
      </c>
      <c r="U347" s="16">
        <f t="shared" si="161"/>
        <v>0</v>
      </c>
      <c r="V347" s="16">
        <f t="shared" si="162"/>
        <v>0</v>
      </c>
      <c r="W347" s="16">
        <f t="shared" si="163"/>
        <v>0</v>
      </c>
      <c r="X347" s="16">
        <f t="shared" si="164"/>
        <v>0</v>
      </c>
      <c r="Y347" s="16">
        <f t="shared" si="165"/>
        <v>0</v>
      </c>
      <c r="Z347" s="17">
        <f t="shared" si="166"/>
        <v>0</v>
      </c>
      <c r="AA347" s="30">
        <f t="shared" si="167"/>
        <v>0</v>
      </c>
      <c r="AB347" s="31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20"/>
      <c r="AQ347" s="20"/>
      <c r="BA347" s="20"/>
    </row>
    <row r="348" spans="1:53" ht="12.75">
      <c r="A348" s="21">
        <v>876</v>
      </c>
      <c r="B348" s="81" t="s">
        <v>477</v>
      </c>
      <c r="C348" s="23">
        <v>35415</v>
      </c>
      <c r="D348" s="11">
        <f t="shared" si="153"/>
        <v>35395.12664010011</v>
      </c>
      <c r="E348" s="11">
        <f t="shared" si="154"/>
        <v>35434.87335989989</v>
      </c>
      <c r="F348" s="24">
        <f t="shared" si="155"/>
        <v>39.74671979977575</v>
      </c>
      <c r="G348" s="25">
        <v>32874</v>
      </c>
      <c r="H348" s="25">
        <v>38717</v>
      </c>
      <c r="I348" s="26">
        <f t="shared" si="156"/>
        <v>6.907196274246883</v>
      </c>
      <c r="J348" s="26">
        <f t="shared" si="157"/>
        <v>8.992127781096197</v>
      </c>
      <c r="K348" s="14">
        <v>1</v>
      </c>
      <c r="L348" s="14">
        <v>0</v>
      </c>
      <c r="M348" s="14">
        <v>0</v>
      </c>
      <c r="N348" s="28">
        <v>143</v>
      </c>
      <c r="O348" s="28">
        <v>143</v>
      </c>
      <c r="P348" s="28">
        <v>1.612</v>
      </c>
      <c r="Q348" s="28" t="s">
        <v>240</v>
      </c>
      <c r="R348" s="16">
        <f t="shared" si="158"/>
        <v>0.1447765432304924</v>
      </c>
      <c r="S348" s="16">
        <f t="shared" si="159"/>
        <v>0</v>
      </c>
      <c r="T348" s="16">
        <f t="shared" si="160"/>
        <v>0</v>
      </c>
      <c r="U348" s="16">
        <f t="shared" si="161"/>
        <v>0.08981175138368015</v>
      </c>
      <c r="V348" s="16">
        <f t="shared" si="162"/>
        <v>0</v>
      </c>
      <c r="W348" s="16">
        <f t="shared" si="163"/>
        <v>0</v>
      </c>
      <c r="X348" s="16">
        <f t="shared" si="164"/>
        <v>1.7206964533706322</v>
      </c>
      <c r="Y348" s="16">
        <f t="shared" si="165"/>
        <v>0</v>
      </c>
      <c r="Z348" s="17">
        <f t="shared" si="166"/>
        <v>0</v>
      </c>
      <c r="AA348" s="30">
        <f t="shared" si="167"/>
        <v>-1.7206964533706322</v>
      </c>
      <c r="AB348" s="31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20"/>
      <c r="AQ348" s="20"/>
      <c r="BA348" s="20"/>
    </row>
    <row r="349" spans="1:53" ht="12.75">
      <c r="A349" s="21">
        <v>1312</v>
      </c>
      <c r="B349" s="81" t="s">
        <v>422</v>
      </c>
      <c r="C349" s="23">
        <v>36175</v>
      </c>
      <c r="D349" s="11">
        <f t="shared" si="153"/>
        <v>36153.21978445446</v>
      </c>
      <c r="E349" s="11">
        <f t="shared" si="154"/>
        <v>36196.78021554554</v>
      </c>
      <c r="F349" s="24">
        <f t="shared" si="155"/>
        <v>43.560431091085775</v>
      </c>
      <c r="G349" s="25">
        <v>32874</v>
      </c>
      <c r="H349" s="25">
        <v>38717</v>
      </c>
      <c r="I349" s="26">
        <f t="shared" si="156"/>
        <v>8.98416379302591</v>
      </c>
      <c r="J349" s="26">
        <f t="shared" si="157"/>
        <v>6.90471173823139</v>
      </c>
      <c r="K349" s="14">
        <v>1</v>
      </c>
      <c r="L349" s="14">
        <v>0</v>
      </c>
      <c r="M349" s="14">
        <v>0</v>
      </c>
      <c r="N349" s="28">
        <v>222</v>
      </c>
      <c r="O349" s="28">
        <v>222</v>
      </c>
      <c r="P349" s="28">
        <v>1.94</v>
      </c>
      <c r="Q349" s="28" t="s">
        <v>240</v>
      </c>
      <c r="R349" s="16">
        <f t="shared" si="158"/>
        <v>0.11130696445853588</v>
      </c>
      <c r="S349" s="16">
        <f t="shared" si="159"/>
        <v>0</v>
      </c>
      <c r="T349" s="16">
        <f t="shared" si="160"/>
        <v>0</v>
      </c>
      <c r="U349" s="16">
        <f t="shared" si="161"/>
        <v>0.05737472394769891</v>
      </c>
      <c r="V349" s="16">
        <f t="shared" si="162"/>
        <v>0</v>
      </c>
      <c r="W349" s="16">
        <f t="shared" si="163"/>
        <v>0</v>
      </c>
      <c r="X349" s="16">
        <f t="shared" si="164"/>
        <v>0.7080676779920884</v>
      </c>
      <c r="Y349" s="16">
        <f t="shared" si="165"/>
        <v>0</v>
      </c>
      <c r="Z349" s="17">
        <f t="shared" si="166"/>
        <v>0</v>
      </c>
      <c r="AA349" s="30">
        <f t="shared" si="167"/>
        <v>-0.7080676779920884</v>
      </c>
      <c r="AB349" s="31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20"/>
      <c r="AQ349" s="20"/>
      <c r="BA349" s="20"/>
    </row>
    <row r="350" spans="1:53" ht="12.75">
      <c r="A350" s="21">
        <v>1406</v>
      </c>
      <c r="B350" s="81" t="s">
        <v>425</v>
      </c>
      <c r="C350" s="23">
        <v>36220</v>
      </c>
      <c r="D350" s="11">
        <f t="shared" si="153"/>
        <v>36198.44300528229</v>
      </c>
      <c r="E350" s="11">
        <f t="shared" si="154"/>
        <v>36241.55699471771</v>
      </c>
      <c r="F350" s="24">
        <f t="shared" si="155"/>
        <v>43.113989435412805</v>
      </c>
      <c r="G350" s="25">
        <v>32874</v>
      </c>
      <c r="H350" s="25">
        <v>38717</v>
      </c>
      <c r="I350" s="26">
        <f t="shared" si="156"/>
        <v>9.108063028170667</v>
      </c>
      <c r="J350" s="26">
        <f t="shared" si="157"/>
        <v>6.782035630910394</v>
      </c>
      <c r="K350" s="14">
        <v>0</v>
      </c>
      <c r="L350" s="14">
        <v>0</v>
      </c>
      <c r="M350" s="14">
        <v>0</v>
      </c>
      <c r="N350" s="28">
        <v>251</v>
      </c>
      <c r="O350" s="28">
        <v>251</v>
      </c>
      <c r="P350" s="28">
        <v>1.9</v>
      </c>
      <c r="Q350" s="28" t="s">
        <v>240</v>
      </c>
      <c r="R350" s="16">
        <f t="shared" si="158"/>
        <v>0</v>
      </c>
      <c r="S350" s="16">
        <f t="shared" si="159"/>
        <v>0</v>
      </c>
      <c r="T350" s="16">
        <f t="shared" si="160"/>
        <v>0</v>
      </c>
      <c r="U350" s="16">
        <f t="shared" si="161"/>
        <v>0</v>
      </c>
      <c r="V350" s="16">
        <f t="shared" si="162"/>
        <v>0</v>
      </c>
      <c r="W350" s="16">
        <f t="shared" si="163"/>
        <v>0</v>
      </c>
      <c r="X350" s="16">
        <f t="shared" si="164"/>
        <v>0</v>
      </c>
      <c r="Y350" s="16">
        <f t="shared" si="165"/>
        <v>0</v>
      </c>
      <c r="Z350" s="17">
        <f t="shared" si="166"/>
        <v>0</v>
      </c>
      <c r="AA350" s="30">
        <f t="shared" si="167"/>
        <v>0</v>
      </c>
      <c r="AB350" s="31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20"/>
      <c r="AQ350" s="20"/>
      <c r="BA350" s="20"/>
    </row>
    <row r="351" spans="1:53" ht="12.75">
      <c r="A351" s="21">
        <v>2203</v>
      </c>
      <c r="B351" s="34" t="s">
        <v>470</v>
      </c>
      <c r="C351" s="25">
        <v>36708</v>
      </c>
      <c r="D351" s="11">
        <f t="shared" si="153"/>
        <v>36660.16412462338</v>
      </c>
      <c r="E351" s="11">
        <f t="shared" si="154"/>
        <v>36755.83587537662</v>
      </c>
      <c r="F351" s="24">
        <f t="shared" si="155"/>
        <v>95.67175075324485</v>
      </c>
      <c r="G351" s="83">
        <v>32874</v>
      </c>
      <c r="H351" s="83">
        <v>38352</v>
      </c>
      <c r="I351" s="26">
        <f t="shared" si="156"/>
        <v>10.373052396228431</v>
      </c>
      <c r="J351" s="26">
        <f t="shared" si="157"/>
        <v>4.373052396228432</v>
      </c>
      <c r="K351" s="14">
        <v>13</v>
      </c>
      <c r="L351" s="14">
        <v>0</v>
      </c>
      <c r="M351" s="14">
        <v>4</v>
      </c>
      <c r="N351" s="27">
        <v>160</v>
      </c>
      <c r="O351" s="27">
        <v>160</v>
      </c>
      <c r="P351" s="27">
        <v>9.619</v>
      </c>
      <c r="Q351" s="27" t="s">
        <v>240</v>
      </c>
      <c r="R351" s="16">
        <f t="shared" si="158"/>
        <v>1.253247308837147</v>
      </c>
      <c r="S351" s="16">
        <f t="shared" si="159"/>
        <v>0</v>
      </c>
      <c r="T351" s="16">
        <f t="shared" si="160"/>
        <v>0.9146929049946502</v>
      </c>
      <c r="U351" s="16">
        <f t="shared" si="161"/>
        <v>0.13028873155599824</v>
      </c>
      <c r="V351" s="16">
        <f t="shared" si="162"/>
        <v>0</v>
      </c>
      <c r="W351" s="16">
        <f t="shared" si="163"/>
        <v>0.09509230741185676</v>
      </c>
      <c r="X351" s="16">
        <f t="shared" si="164"/>
        <v>2.2309714307533945</v>
      </c>
      <c r="Y351" s="16">
        <f t="shared" si="165"/>
        <v>0</v>
      </c>
      <c r="Z351" s="17">
        <f t="shared" si="166"/>
        <v>1.6282929351345337</v>
      </c>
      <c r="AA351" s="30">
        <f t="shared" si="167"/>
        <v>-0.6026784956188609</v>
      </c>
      <c r="AB351" s="31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20"/>
      <c r="AQ351" s="20"/>
      <c r="BA351" s="20"/>
    </row>
    <row r="352" spans="1:53" ht="12.75">
      <c r="A352" s="21">
        <v>2204</v>
      </c>
      <c r="B352" s="34" t="s">
        <v>471</v>
      </c>
      <c r="C352" s="25">
        <v>35978</v>
      </c>
      <c r="D352" s="11">
        <f t="shared" si="153"/>
        <v>35973.0125</v>
      </c>
      <c r="E352" s="11">
        <f t="shared" si="154"/>
        <v>35982.9875</v>
      </c>
      <c r="F352" s="24">
        <f t="shared" si="155"/>
        <v>9.97500000000582</v>
      </c>
      <c r="G352" s="83">
        <v>32874</v>
      </c>
      <c r="H352" s="83">
        <v>38352</v>
      </c>
      <c r="I352" s="26">
        <f t="shared" si="156"/>
        <v>8.490445205479444</v>
      </c>
      <c r="J352" s="26">
        <f t="shared" si="157"/>
        <v>6.490445205479444</v>
      </c>
      <c r="K352" s="14">
        <v>2</v>
      </c>
      <c r="L352" s="14">
        <v>0</v>
      </c>
      <c r="M352" s="14">
        <v>1</v>
      </c>
      <c r="N352" s="27">
        <v>90</v>
      </c>
      <c r="O352" s="27">
        <v>90</v>
      </c>
      <c r="P352" s="27">
        <v>0.1</v>
      </c>
      <c r="Q352" s="27" t="s">
        <v>240</v>
      </c>
      <c r="R352" s="16">
        <f t="shared" si="158"/>
        <v>0.23555890787791295</v>
      </c>
      <c r="S352" s="16">
        <f t="shared" si="159"/>
        <v>0</v>
      </c>
      <c r="T352" s="16">
        <f t="shared" si="160"/>
        <v>0.15407263575012814</v>
      </c>
      <c r="U352" s="16">
        <f t="shared" si="161"/>
        <v>2.355589078779129</v>
      </c>
      <c r="V352" s="16">
        <f t="shared" si="162"/>
        <v>0</v>
      </c>
      <c r="W352" s="16">
        <f t="shared" si="163"/>
        <v>1.5407263575012813</v>
      </c>
      <c r="X352" s="16">
        <f t="shared" si="164"/>
        <v>71.7074300998213</v>
      </c>
      <c r="Y352" s="16">
        <f t="shared" si="165"/>
        <v>0</v>
      </c>
      <c r="Z352" s="17">
        <f t="shared" si="166"/>
        <v>46.90186780825818</v>
      </c>
      <c r="AA352" s="30">
        <f t="shared" si="167"/>
        <v>-24.805562291563113</v>
      </c>
      <c r="AB352" s="31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20"/>
      <c r="AQ352" s="20"/>
      <c r="BA352" s="20"/>
    </row>
    <row r="353" spans="1:53" ht="12.75">
      <c r="A353" s="21">
        <v>2205</v>
      </c>
      <c r="B353" s="34" t="s">
        <v>471</v>
      </c>
      <c r="C353" s="25">
        <v>36091</v>
      </c>
      <c r="D353" s="11">
        <f t="shared" si="153"/>
        <v>36062.038123086604</v>
      </c>
      <c r="E353" s="11">
        <f t="shared" si="154"/>
        <v>36119.961876913396</v>
      </c>
      <c r="F353" s="24">
        <f t="shared" si="155"/>
        <v>57.92375382679165</v>
      </c>
      <c r="G353" s="83">
        <v>32874</v>
      </c>
      <c r="H353" s="83">
        <v>38352</v>
      </c>
      <c r="I353" s="26">
        <f t="shared" si="156"/>
        <v>8.73435102215508</v>
      </c>
      <c r="J353" s="26">
        <f t="shared" si="157"/>
        <v>6.1151729399632995</v>
      </c>
      <c r="K353" s="14">
        <v>0</v>
      </c>
      <c r="L353" s="14">
        <v>0</v>
      </c>
      <c r="M353" s="14">
        <v>1</v>
      </c>
      <c r="N353" s="27">
        <v>300</v>
      </c>
      <c r="O353" s="27">
        <v>300</v>
      </c>
      <c r="P353" s="27">
        <v>3.456</v>
      </c>
      <c r="Q353" s="27" t="s">
        <v>240</v>
      </c>
      <c r="R353" s="16">
        <f t="shared" si="158"/>
        <v>0</v>
      </c>
      <c r="S353" s="16">
        <f t="shared" si="159"/>
        <v>0</v>
      </c>
      <c r="T353" s="16">
        <f t="shared" si="160"/>
        <v>0.16352767285858666</v>
      </c>
      <c r="U353" s="16">
        <f t="shared" si="161"/>
        <v>0</v>
      </c>
      <c r="V353" s="16">
        <f t="shared" si="162"/>
        <v>0</v>
      </c>
      <c r="W353" s="16">
        <f t="shared" si="163"/>
        <v>0.04731703497065586</v>
      </c>
      <c r="X353" s="16">
        <f t="shared" si="164"/>
        <v>0</v>
      </c>
      <c r="Y353" s="16">
        <f t="shared" si="165"/>
        <v>0</v>
      </c>
      <c r="Z353" s="17">
        <f t="shared" si="166"/>
        <v>0.4321190408279074</v>
      </c>
      <c r="AA353" s="30">
        <f t="shared" si="167"/>
        <v>0.4321190408279074</v>
      </c>
      <c r="AB353" s="31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20"/>
      <c r="AQ353" s="20"/>
      <c r="BA353" s="20"/>
    </row>
    <row r="354" spans="1:53" ht="12.75">
      <c r="A354" s="21">
        <v>2206</v>
      </c>
      <c r="B354" s="34" t="s">
        <v>471</v>
      </c>
      <c r="C354" s="25">
        <v>36091</v>
      </c>
      <c r="D354" s="11">
        <f t="shared" si="153"/>
        <v>36041.12406443172</v>
      </c>
      <c r="E354" s="11">
        <f t="shared" si="154"/>
        <v>36140.87593556828</v>
      </c>
      <c r="F354" s="24">
        <f t="shared" si="155"/>
        <v>99.75187113655556</v>
      </c>
      <c r="G354" s="83">
        <v>32874</v>
      </c>
      <c r="H354" s="83">
        <v>38352</v>
      </c>
      <c r="I354" s="26">
        <f t="shared" si="156"/>
        <v>8.677052231319786</v>
      </c>
      <c r="J354" s="26">
        <f t="shared" si="157"/>
        <v>6.057874149128006</v>
      </c>
      <c r="K354" s="14">
        <v>1</v>
      </c>
      <c r="L354" s="14">
        <v>1</v>
      </c>
      <c r="M354" s="14">
        <v>2</v>
      </c>
      <c r="N354" s="27">
        <v>130</v>
      </c>
      <c r="O354" s="27">
        <v>130</v>
      </c>
      <c r="P354" s="27">
        <v>10.48</v>
      </c>
      <c r="Q354" s="27" t="s">
        <v>240</v>
      </c>
      <c r="R354" s="16">
        <f t="shared" si="158"/>
        <v>0.11524651152732536</v>
      </c>
      <c r="S354" s="16">
        <f t="shared" si="159"/>
        <v>3.659079231710174</v>
      </c>
      <c r="T354" s="16">
        <f t="shared" si="160"/>
        <v>0.33014881966273396</v>
      </c>
      <c r="U354" s="16">
        <f t="shared" si="161"/>
        <v>0.01099680453505013</v>
      </c>
      <c r="V354" s="16">
        <f t="shared" si="162"/>
        <v>0.34914878165173413</v>
      </c>
      <c r="W354" s="16">
        <f t="shared" si="163"/>
        <v>0.03150274996781813</v>
      </c>
      <c r="X354" s="16">
        <f t="shared" si="164"/>
        <v>0.231755627714439</v>
      </c>
      <c r="Y354" s="16">
        <f t="shared" si="165"/>
        <v>7.358246188656147</v>
      </c>
      <c r="Z354" s="17">
        <f t="shared" si="166"/>
        <v>0.6639146463186116</v>
      </c>
      <c r="AA354" s="30">
        <f t="shared" si="167"/>
        <v>0.4321590186041726</v>
      </c>
      <c r="AB354" s="31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20"/>
      <c r="AQ354" s="20"/>
      <c r="BA354" s="20"/>
    </row>
    <row r="355" spans="1:53" ht="13.5" thickBot="1">
      <c r="A355" s="35">
        <v>2207</v>
      </c>
      <c r="B355" s="36" t="s">
        <v>472</v>
      </c>
      <c r="C355" s="171">
        <v>35982</v>
      </c>
      <c r="D355" s="38">
        <f t="shared" si="153"/>
        <v>35921.500020016014</v>
      </c>
      <c r="E355" s="38">
        <f t="shared" si="154"/>
        <v>36042.499979983986</v>
      </c>
      <c r="F355" s="172">
        <f t="shared" si="155"/>
        <v>120.99995996797225</v>
      </c>
      <c r="G355" s="191">
        <v>32874</v>
      </c>
      <c r="H355" s="191">
        <v>38352</v>
      </c>
      <c r="I355" s="40">
        <f t="shared" si="156"/>
        <v>8.349315123331545</v>
      </c>
      <c r="J355" s="40">
        <f t="shared" si="157"/>
        <v>6.327397315112367</v>
      </c>
      <c r="K355" s="174">
        <v>5</v>
      </c>
      <c r="L355" s="195">
        <v>0</v>
      </c>
      <c r="M355" s="41">
        <v>2</v>
      </c>
      <c r="N355" s="174">
        <v>150</v>
      </c>
      <c r="O355" s="174">
        <v>150</v>
      </c>
      <c r="P355" s="174">
        <v>15.6</v>
      </c>
      <c r="Q355" s="174" t="s">
        <v>240</v>
      </c>
      <c r="R355" s="43">
        <f t="shared" si="158"/>
        <v>0.5988515137041444</v>
      </c>
      <c r="S355" s="43">
        <f t="shared" si="159"/>
        <v>0</v>
      </c>
      <c r="T355" s="43">
        <f t="shared" si="160"/>
        <v>0.31608573010314944</v>
      </c>
      <c r="U355" s="43">
        <f t="shared" si="161"/>
        <v>0.03838791754513746</v>
      </c>
      <c r="V355" s="43">
        <f t="shared" si="162"/>
        <v>0</v>
      </c>
      <c r="W355" s="43">
        <f t="shared" si="163"/>
        <v>0.020261905775842914</v>
      </c>
      <c r="X355" s="43">
        <f t="shared" si="164"/>
        <v>0.7011491789066203</v>
      </c>
      <c r="Y355" s="43">
        <f t="shared" si="165"/>
        <v>0</v>
      </c>
      <c r="Z355" s="44">
        <f t="shared" si="166"/>
        <v>0.37008047079165135</v>
      </c>
      <c r="AA355" s="45">
        <f t="shared" si="167"/>
        <v>-0.33106870811496897</v>
      </c>
      <c r="AB355" s="46"/>
      <c r="AQ355" s="20"/>
      <c r="BA355" s="20"/>
    </row>
    <row r="356" spans="1:68" ht="16.5" thickTop="1">
      <c r="A356" s="65">
        <f>COUNT(A265:A355)</f>
        <v>91</v>
      </c>
      <c r="B356" s="66" t="s">
        <v>100</v>
      </c>
      <c r="C356" s="67"/>
      <c r="D356" s="67"/>
      <c r="E356" s="67"/>
      <c r="F356" s="67"/>
      <c r="G356" s="67"/>
      <c r="H356" s="67"/>
      <c r="I356" s="67"/>
      <c r="J356" s="67"/>
      <c r="K356" s="333"/>
      <c r="L356" s="342"/>
      <c r="M356" s="313" t="s">
        <v>101</v>
      </c>
      <c r="N356" s="146">
        <f>SUM(N265:N355)</f>
        <v>11287</v>
      </c>
      <c r="O356" s="146">
        <f>SUM(O265:O355)</f>
        <v>10998</v>
      </c>
      <c r="P356" s="338">
        <f>SUM(P265:P355)</f>
        <v>185.7709999999999</v>
      </c>
      <c r="Q356" s="145" t="s">
        <v>29</v>
      </c>
      <c r="R356" s="334">
        <f>SUM(R265:R355)</f>
        <v>4.261585059800709</v>
      </c>
      <c r="S356" s="151"/>
      <c r="T356" s="151"/>
      <c r="U356" s="194"/>
      <c r="V356" s="154"/>
      <c r="W356" s="156" t="s">
        <v>102</v>
      </c>
      <c r="X356" s="194">
        <f>(R356*10^6)/(O356*365*P356)</f>
        <v>0.005714610864624228</v>
      </c>
      <c r="Y356" s="157"/>
      <c r="Z356" s="194"/>
      <c r="AA356" s="335">
        <f>AVERAGE(AA265:AA355)</f>
        <v>-0.7213030185433768</v>
      </c>
      <c r="AB356" s="315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</row>
    <row r="357" spans="1:68" ht="15.75">
      <c r="A357" s="72"/>
      <c r="B357" s="41"/>
      <c r="C357" s="48"/>
      <c r="D357" s="48"/>
      <c r="E357" s="48"/>
      <c r="F357" s="48"/>
      <c r="G357" s="48"/>
      <c r="H357" s="48"/>
      <c r="I357" s="48"/>
      <c r="J357" s="48"/>
      <c r="K357" s="50"/>
      <c r="L357" s="49"/>
      <c r="M357" s="137"/>
      <c r="N357" s="134"/>
      <c r="O357" s="134"/>
      <c r="P357" s="339"/>
      <c r="Q357" s="133" t="s">
        <v>30</v>
      </c>
      <c r="R357" s="196"/>
      <c r="S357" s="138"/>
      <c r="T357" s="199"/>
      <c r="U357" s="144"/>
      <c r="V357" s="337"/>
      <c r="W357" s="140"/>
      <c r="X357" s="144"/>
      <c r="Y357" s="144"/>
      <c r="Z357" s="144"/>
      <c r="AA357" s="144">
        <f>STDEV(AA265:AA355)</f>
        <v>5.929690149605371</v>
      </c>
      <c r="AB357" s="317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</row>
    <row r="358" spans="1:68" ht="13.5" thickBot="1">
      <c r="A358" s="73"/>
      <c r="B358" s="74"/>
      <c r="C358" s="75"/>
      <c r="D358" s="75"/>
      <c r="E358" s="75"/>
      <c r="F358" s="75"/>
      <c r="G358" s="75"/>
      <c r="H358" s="75"/>
      <c r="I358" s="75"/>
      <c r="J358" s="75"/>
      <c r="K358" s="74"/>
      <c r="L358" s="76"/>
      <c r="M358" s="343"/>
      <c r="N358" s="159"/>
      <c r="O358" s="324"/>
      <c r="P358" s="340"/>
      <c r="Q358" s="341" t="s">
        <v>31</v>
      </c>
      <c r="R358" s="336"/>
      <c r="S358" s="164"/>
      <c r="T358" s="327">
        <f>SUM(T265:T355)</f>
        <v>3.6714500948400337</v>
      </c>
      <c r="U358" s="163"/>
      <c r="V358" s="166"/>
      <c r="W358" s="168"/>
      <c r="X358" s="169"/>
      <c r="Y358" s="169"/>
      <c r="Z358" s="169">
        <f>(T358*10^6)/(N356*365*P356)</f>
        <v>0.00479720547782998</v>
      </c>
      <c r="AA358" s="169">
        <f>AA356-1.987*AA357/SQRT(A356)</f>
        <v>-1.9564230670501255</v>
      </c>
      <c r="AB358" s="328">
        <f>AA356+1.987*AA357/SQRT(A356)</f>
        <v>0.5138170299633721</v>
      </c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</row>
    <row r="359" spans="1:68" ht="49.5" customHeight="1" thickBot="1" thickTop="1">
      <c r="A359" s="360" t="s">
        <v>382</v>
      </c>
      <c r="B359" s="360"/>
      <c r="C359" s="360"/>
      <c r="D359" s="360"/>
      <c r="E359" s="360"/>
      <c r="F359" s="360"/>
      <c r="G359" s="360"/>
      <c r="H359" s="360"/>
      <c r="I359" s="360"/>
      <c r="J359" s="360"/>
      <c r="K359" s="360"/>
      <c r="L359" s="360"/>
      <c r="M359" s="360"/>
      <c r="N359" s="360"/>
      <c r="O359" s="360"/>
      <c r="P359" s="360"/>
      <c r="Q359" s="360"/>
      <c r="R359" s="360"/>
      <c r="S359" s="360"/>
      <c r="T359" s="360"/>
      <c r="U359" s="360"/>
      <c r="V359" s="360"/>
      <c r="W359" s="360"/>
      <c r="X359" s="360"/>
      <c r="Y359" s="360"/>
      <c r="Z359" s="360"/>
      <c r="AA359" s="79"/>
      <c r="AB359" s="79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</row>
    <row r="360" spans="1:38" s="179" customFormat="1" ht="65.25" thickBot="1" thickTop="1">
      <c r="A360" s="205" t="s">
        <v>1</v>
      </c>
      <c r="B360" s="211" t="s">
        <v>2</v>
      </c>
      <c r="C360" s="206" t="s">
        <v>3</v>
      </c>
      <c r="D360" s="206" t="s">
        <v>4</v>
      </c>
      <c r="E360" s="206" t="s">
        <v>5</v>
      </c>
      <c r="F360" s="206" t="s">
        <v>6</v>
      </c>
      <c r="G360" s="206" t="s">
        <v>7</v>
      </c>
      <c r="H360" s="206" t="s">
        <v>8</v>
      </c>
      <c r="I360" s="206" t="s">
        <v>9</v>
      </c>
      <c r="J360" s="206" t="s">
        <v>10</v>
      </c>
      <c r="K360" s="206" t="s">
        <v>11</v>
      </c>
      <c r="L360" s="206" t="s">
        <v>12</v>
      </c>
      <c r="M360" s="206" t="s">
        <v>13</v>
      </c>
      <c r="N360" s="206" t="s">
        <v>14</v>
      </c>
      <c r="O360" s="206" t="s">
        <v>310</v>
      </c>
      <c r="P360" s="206" t="s">
        <v>15</v>
      </c>
      <c r="Q360" s="206" t="s">
        <v>16</v>
      </c>
      <c r="R360" s="206" t="s">
        <v>17</v>
      </c>
      <c r="S360" s="206" t="s">
        <v>18</v>
      </c>
      <c r="T360" s="206" t="s">
        <v>19</v>
      </c>
      <c r="U360" s="206" t="s">
        <v>20</v>
      </c>
      <c r="V360" s="206" t="s">
        <v>21</v>
      </c>
      <c r="W360" s="206" t="s">
        <v>22</v>
      </c>
      <c r="X360" s="206" t="s">
        <v>23</v>
      </c>
      <c r="Y360" s="206" t="s">
        <v>24</v>
      </c>
      <c r="Z360" s="207" t="s">
        <v>25</v>
      </c>
      <c r="AA360" s="205" t="s">
        <v>26</v>
      </c>
      <c r="AB360" s="207" t="s">
        <v>27</v>
      </c>
      <c r="AC360" s="178" t="s">
        <v>28</v>
      </c>
      <c r="AD360" s="358" t="s">
        <v>29</v>
      </c>
      <c r="AE360" s="358"/>
      <c r="AF360" s="358"/>
      <c r="AG360" s="358" t="s">
        <v>30</v>
      </c>
      <c r="AH360" s="358"/>
      <c r="AI360" s="358"/>
      <c r="AJ360" s="358" t="s">
        <v>31</v>
      </c>
      <c r="AK360" s="358"/>
      <c r="AL360" s="358"/>
    </row>
    <row r="361" spans="1:68" ht="13.5" thickTop="1">
      <c r="A361" s="8">
        <v>2</v>
      </c>
      <c r="B361" s="80" t="s">
        <v>276</v>
      </c>
      <c r="C361" s="10">
        <v>34366</v>
      </c>
      <c r="D361" s="11">
        <f aca="true" t="shared" si="168" ref="D361:D392">C361-(SQRT(P361*1000)-P361*1000/4000)*0.5</f>
        <v>34354.8821601125</v>
      </c>
      <c r="E361" s="11">
        <f aca="true" t="shared" si="169" ref="E361:E392">C361+(SQRT(P361*1000)-P361*1000/4000)*0.5</f>
        <v>34377.1178398875</v>
      </c>
      <c r="F361" s="12">
        <f aca="true" t="shared" si="170" ref="F361:F392">E361-D361</f>
        <v>22.235679774996242</v>
      </c>
      <c r="G361" s="11">
        <v>32874</v>
      </c>
      <c r="H361" s="11">
        <v>38717</v>
      </c>
      <c r="I361" s="13">
        <f aca="true" t="shared" si="171" ref="I361:I392">((D361-G361)/365)</f>
        <v>4.057211397568499</v>
      </c>
      <c r="J361" s="13">
        <f aca="true" t="shared" si="172" ref="J361:J392">((H361-E361)/365)</f>
        <v>11.890088109897265</v>
      </c>
      <c r="K361" s="14">
        <v>0</v>
      </c>
      <c r="L361" s="14">
        <v>0</v>
      </c>
      <c r="M361" s="14">
        <v>0</v>
      </c>
      <c r="N361" s="15">
        <v>99</v>
      </c>
      <c r="O361" s="15">
        <v>99</v>
      </c>
      <c r="P361" s="15">
        <v>0.5</v>
      </c>
      <c r="Q361" s="15" t="s">
        <v>277</v>
      </c>
      <c r="R361" s="16">
        <f aca="true" t="shared" si="173" ref="R361:R392">K361/I361</f>
        <v>0</v>
      </c>
      <c r="S361" s="16">
        <f aca="true" t="shared" si="174" ref="S361:S392">L361/(F361/365)</f>
        <v>0</v>
      </c>
      <c r="T361" s="16">
        <f aca="true" t="shared" si="175" ref="T361:T392">M361/J361</f>
        <v>0</v>
      </c>
      <c r="U361" s="16">
        <f aca="true" t="shared" si="176" ref="U361:U392">R361/P361</f>
        <v>0</v>
      </c>
      <c r="V361" s="16">
        <f aca="true" t="shared" si="177" ref="V361:V392">S361/P361</f>
        <v>0</v>
      </c>
      <c r="W361" s="16">
        <f aca="true" t="shared" si="178" ref="W361:W392">T361/P361</f>
        <v>0</v>
      </c>
      <c r="X361" s="16">
        <f aca="true" t="shared" si="179" ref="X361:X392">(R361*1000000)/(O361*365*P361)</f>
        <v>0</v>
      </c>
      <c r="Y361" s="16">
        <f aca="true" t="shared" si="180" ref="Y361:Y392">(S361*1000000)/(O361*365*P361)</f>
        <v>0</v>
      </c>
      <c r="Z361" s="17">
        <f aca="true" t="shared" si="181" ref="Z361:Z392">(T361*1000000)/(N361*365*P361)</f>
        <v>0</v>
      </c>
      <c r="AA361" s="18">
        <f aca="true" t="shared" si="182" ref="AA361:AA392">Z361-X361</f>
        <v>0</v>
      </c>
      <c r="AB361" s="17"/>
      <c r="AC361" s="19" t="s">
        <v>278</v>
      </c>
      <c r="AD361" s="19"/>
      <c r="AE361" s="19">
        <v>1</v>
      </c>
      <c r="AF361" s="19"/>
      <c r="AG361" s="19"/>
      <c r="AH361" s="19">
        <v>0</v>
      </c>
      <c r="AI361" s="19"/>
      <c r="AJ361" s="19"/>
      <c r="AK361" s="19">
        <v>0</v>
      </c>
      <c r="AL361" s="19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</row>
    <row r="362" spans="1:68" ht="12.75">
      <c r="A362" s="21">
        <v>12</v>
      </c>
      <c r="B362" s="81" t="s">
        <v>242</v>
      </c>
      <c r="C362" s="23">
        <v>35735</v>
      </c>
      <c r="D362" s="11">
        <f t="shared" si="168"/>
        <v>35727.95393218813</v>
      </c>
      <c r="E362" s="11">
        <f t="shared" si="169"/>
        <v>35742.04606781187</v>
      </c>
      <c r="F362" s="24">
        <f t="shared" si="170"/>
        <v>14.092135623737704</v>
      </c>
      <c r="G362" s="25">
        <v>32874</v>
      </c>
      <c r="H362" s="25">
        <v>38717</v>
      </c>
      <c r="I362" s="26">
        <f t="shared" si="171"/>
        <v>7.819051869008579</v>
      </c>
      <c r="J362" s="26">
        <f t="shared" si="172"/>
        <v>8.150558718323648</v>
      </c>
      <c r="K362" s="14">
        <v>0</v>
      </c>
      <c r="L362" s="14">
        <v>0</v>
      </c>
      <c r="M362" s="14">
        <v>0</v>
      </c>
      <c r="N362" s="28">
        <v>159</v>
      </c>
      <c r="O362" s="28">
        <v>159</v>
      </c>
      <c r="P362" s="28">
        <v>0.2</v>
      </c>
      <c r="Q362" s="15" t="s">
        <v>277</v>
      </c>
      <c r="R362" s="16">
        <f t="shared" si="173"/>
        <v>0</v>
      </c>
      <c r="S362" s="16">
        <f t="shared" si="174"/>
        <v>0</v>
      </c>
      <c r="T362" s="16">
        <f t="shared" si="175"/>
        <v>0</v>
      </c>
      <c r="U362" s="16">
        <f t="shared" si="176"/>
        <v>0</v>
      </c>
      <c r="V362" s="16">
        <f t="shared" si="177"/>
        <v>0</v>
      </c>
      <c r="W362" s="16">
        <f t="shared" si="178"/>
        <v>0</v>
      </c>
      <c r="X362" s="16">
        <f t="shared" si="179"/>
        <v>0</v>
      </c>
      <c r="Y362" s="16">
        <f t="shared" si="180"/>
        <v>0</v>
      </c>
      <c r="Z362" s="17">
        <f t="shared" si="181"/>
        <v>0</v>
      </c>
      <c r="AA362" s="30">
        <f t="shared" si="182"/>
        <v>0</v>
      </c>
      <c r="AB362" s="31"/>
      <c r="AC362" s="19" t="s">
        <v>34</v>
      </c>
      <c r="AD362" s="19"/>
      <c r="AE362" s="19">
        <v>0</v>
      </c>
      <c r="AF362" s="19"/>
      <c r="AG362" s="19"/>
      <c r="AH362" s="19">
        <v>0</v>
      </c>
      <c r="AI362" s="19"/>
      <c r="AJ362" s="19"/>
      <c r="AK362" s="19">
        <v>0</v>
      </c>
      <c r="AL362" s="19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</row>
    <row r="363" spans="1:68" ht="12.75">
      <c r="A363" s="21">
        <v>16</v>
      </c>
      <c r="B363" s="81" t="s">
        <v>279</v>
      </c>
      <c r="C363" s="23">
        <v>35855</v>
      </c>
      <c r="D363" s="11">
        <f t="shared" si="168"/>
        <v>35831.30834238344</v>
      </c>
      <c r="E363" s="11">
        <f t="shared" si="169"/>
        <v>35878.69165761656</v>
      </c>
      <c r="F363" s="24">
        <f t="shared" si="170"/>
        <v>47.38331523312081</v>
      </c>
      <c r="G363" s="25">
        <v>32874</v>
      </c>
      <c r="H363" s="25">
        <v>38717</v>
      </c>
      <c r="I363" s="26">
        <f t="shared" si="171"/>
        <v>8.102214636666957</v>
      </c>
      <c r="J363" s="26">
        <f t="shared" si="172"/>
        <v>7.776187239406684</v>
      </c>
      <c r="K363" s="14">
        <v>0</v>
      </c>
      <c r="L363" s="14">
        <v>0</v>
      </c>
      <c r="M363" s="14">
        <v>0</v>
      </c>
      <c r="N363" s="28">
        <v>115</v>
      </c>
      <c r="O363" s="28">
        <v>115</v>
      </c>
      <c r="P363" s="28">
        <v>2.3</v>
      </c>
      <c r="Q363" s="28" t="s">
        <v>277</v>
      </c>
      <c r="R363" s="16">
        <f t="shared" si="173"/>
        <v>0</v>
      </c>
      <c r="S363" s="16">
        <f t="shared" si="174"/>
        <v>0</v>
      </c>
      <c r="T363" s="16">
        <f t="shared" si="175"/>
        <v>0</v>
      </c>
      <c r="U363" s="16">
        <f t="shared" si="176"/>
        <v>0</v>
      </c>
      <c r="V363" s="16">
        <f t="shared" si="177"/>
        <v>0</v>
      </c>
      <c r="W363" s="16">
        <f t="shared" si="178"/>
        <v>0</v>
      </c>
      <c r="X363" s="16">
        <f t="shared" si="179"/>
        <v>0</v>
      </c>
      <c r="Y363" s="16">
        <f t="shared" si="180"/>
        <v>0</v>
      </c>
      <c r="Z363" s="17">
        <f t="shared" si="181"/>
        <v>0</v>
      </c>
      <c r="AA363" s="30">
        <f t="shared" si="182"/>
        <v>0</v>
      </c>
      <c r="AB363" s="31"/>
      <c r="AC363" s="19" t="s">
        <v>36</v>
      </c>
      <c r="AD363" s="19"/>
      <c r="AE363" s="19">
        <v>0</v>
      </c>
      <c r="AF363" s="19"/>
      <c r="AG363" s="19"/>
      <c r="AH363" s="19">
        <v>0</v>
      </c>
      <c r="AI363" s="19"/>
      <c r="AJ363" s="19"/>
      <c r="AK363" s="19">
        <v>0</v>
      </c>
      <c r="AL363" s="19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</row>
    <row r="364" spans="1:68" ht="12.75">
      <c r="A364" s="21">
        <v>38</v>
      </c>
      <c r="B364" s="81" t="s">
        <v>280</v>
      </c>
      <c r="C364" s="23">
        <v>35431.25</v>
      </c>
      <c r="D364" s="11">
        <f t="shared" si="168"/>
        <v>35405.74772863447</v>
      </c>
      <c r="E364" s="11">
        <f t="shared" si="169"/>
        <v>35456.75227136553</v>
      </c>
      <c r="F364" s="24">
        <f t="shared" si="170"/>
        <v>51.004542731054244</v>
      </c>
      <c r="G364" s="25">
        <v>32874</v>
      </c>
      <c r="H364" s="25">
        <v>38717</v>
      </c>
      <c r="I364" s="26">
        <f t="shared" si="171"/>
        <v>6.9362951469437615</v>
      </c>
      <c r="J364" s="26">
        <f t="shared" si="172"/>
        <v>8.932185557902665</v>
      </c>
      <c r="K364" s="14">
        <v>0</v>
      </c>
      <c r="L364" s="14">
        <v>0</v>
      </c>
      <c r="M364" s="14">
        <v>1</v>
      </c>
      <c r="N364" s="28">
        <v>227</v>
      </c>
      <c r="O364" s="28">
        <v>182</v>
      </c>
      <c r="P364" s="28">
        <v>2.67</v>
      </c>
      <c r="Q364" s="28" t="s">
        <v>277</v>
      </c>
      <c r="R364" s="16">
        <f t="shared" si="173"/>
        <v>0</v>
      </c>
      <c r="S364" s="16">
        <f t="shared" si="174"/>
        <v>0</v>
      </c>
      <c r="T364" s="16">
        <f t="shared" si="175"/>
        <v>0.11195468270531612</v>
      </c>
      <c r="U364" s="16">
        <f t="shared" si="176"/>
        <v>0</v>
      </c>
      <c r="V364" s="16">
        <f t="shared" si="177"/>
        <v>0</v>
      </c>
      <c r="W364" s="16">
        <f t="shared" si="178"/>
        <v>0.04193059277352664</v>
      </c>
      <c r="X364" s="16">
        <f t="shared" si="179"/>
        <v>0</v>
      </c>
      <c r="Y364" s="16">
        <f t="shared" si="180"/>
        <v>0</v>
      </c>
      <c r="Z364" s="17">
        <f t="shared" si="181"/>
        <v>0.5060719663692793</v>
      </c>
      <c r="AA364" s="30">
        <f t="shared" si="182"/>
        <v>0.5060719663692793</v>
      </c>
      <c r="AB364" s="31"/>
      <c r="AC364" s="19" t="s">
        <v>38</v>
      </c>
      <c r="AD364" s="19"/>
      <c r="AE364" s="19">
        <v>0</v>
      </c>
      <c r="AF364" s="19"/>
      <c r="AG364" s="19"/>
      <c r="AH364" s="19">
        <v>0</v>
      </c>
      <c r="AI364" s="19"/>
      <c r="AJ364" s="19"/>
      <c r="AK364" s="19">
        <v>0</v>
      </c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</row>
    <row r="365" spans="1:68" ht="12.75">
      <c r="A365" s="21">
        <v>40</v>
      </c>
      <c r="B365" s="81" t="s">
        <v>281</v>
      </c>
      <c r="C365" s="23">
        <v>35431.25</v>
      </c>
      <c r="D365" s="11">
        <f t="shared" si="168"/>
        <v>35415.957714992575</v>
      </c>
      <c r="E365" s="11">
        <f t="shared" si="169"/>
        <v>35446.542285007425</v>
      </c>
      <c r="F365" s="24">
        <f t="shared" si="170"/>
        <v>30.584570014849305</v>
      </c>
      <c r="G365" s="25">
        <v>32874</v>
      </c>
      <c r="H365" s="25">
        <v>38717</v>
      </c>
      <c r="I365" s="26">
        <f t="shared" si="171"/>
        <v>6.964267712308426</v>
      </c>
      <c r="J365" s="26">
        <f t="shared" si="172"/>
        <v>8.96015812326733</v>
      </c>
      <c r="K365" s="14">
        <v>0</v>
      </c>
      <c r="L365" s="14">
        <v>0</v>
      </c>
      <c r="M365" s="14">
        <v>0</v>
      </c>
      <c r="N365" s="28">
        <v>35</v>
      </c>
      <c r="O365" s="28">
        <v>27</v>
      </c>
      <c r="P365" s="28">
        <v>0.95</v>
      </c>
      <c r="Q365" s="28" t="s">
        <v>277</v>
      </c>
      <c r="R365" s="16">
        <f t="shared" si="173"/>
        <v>0</v>
      </c>
      <c r="S365" s="16">
        <f t="shared" si="174"/>
        <v>0</v>
      </c>
      <c r="T365" s="16">
        <f t="shared" si="175"/>
        <v>0</v>
      </c>
      <c r="U365" s="16">
        <f t="shared" si="176"/>
        <v>0</v>
      </c>
      <c r="V365" s="16">
        <f t="shared" si="177"/>
        <v>0</v>
      </c>
      <c r="W365" s="16">
        <f t="shared" si="178"/>
        <v>0</v>
      </c>
      <c r="X365" s="16">
        <f t="shared" si="179"/>
        <v>0</v>
      </c>
      <c r="Y365" s="16">
        <f t="shared" si="180"/>
        <v>0</v>
      </c>
      <c r="Z365" s="17">
        <f t="shared" si="181"/>
        <v>0</v>
      </c>
      <c r="AA365" s="30">
        <f t="shared" si="182"/>
        <v>0</v>
      </c>
      <c r="AB365" s="31"/>
      <c r="AC365" s="19" t="s">
        <v>203</v>
      </c>
      <c r="AD365" s="19"/>
      <c r="AE365" s="19">
        <v>3</v>
      </c>
      <c r="AF365" s="19"/>
      <c r="AG365" s="19"/>
      <c r="AH365" s="19">
        <v>0</v>
      </c>
      <c r="AI365" s="19"/>
      <c r="AJ365" s="19"/>
      <c r="AK365" s="19">
        <v>3</v>
      </c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</row>
    <row r="366" spans="1:68" ht="12.75">
      <c r="A366" s="21">
        <v>41</v>
      </c>
      <c r="B366" s="81" t="s">
        <v>282</v>
      </c>
      <c r="C366" s="23">
        <v>35431.25</v>
      </c>
      <c r="D366" s="11">
        <f t="shared" si="168"/>
        <v>35405.70064178891</v>
      </c>
      <c r="E366" s="11">
        <f t="shared" si="169"/>
        <v>35456.79935821109</v>
      </c>
      <c r="F366" s="24">
        <f t="shared" si="170"/>
        <v>51.09871642217331</v>
      </c>
      <c r="G366" s="25">
        <v>32874</v>
      </c>
      <c r="H366" s="25">
        <v>38717</v>
      </c>
      <c r="I366" s="26">
        <f t="shared" si="171"/>
        <v>6.936166141887433</v>
      </c>
      <c r="J366" s="26">
        <f t="shared" si="172"/>
        <v>8.932056552846339</v>
      </c>
      <c r="K366" s="14">
        <v>0</v>
      </c>
      <c r="L366" s="14">
        <v>0</v>
      </c>
      <c r="M366" s="14">
        <v>0</v>
      </c>
      <c r="N366" s="28">
        <v>103</v>
      </c>
      <c r="O366" s="28">
        <v>82</v>
      </c>
      <c r="P366" s="28">
        <v>2.68</v>
      </c>
      <c r="Q366" s="28" t="s">
        <v>277</v>
      </c>
      <c r="R366" s="16">
        <f t="shared" si="173"/>
        <v>0</v>
      </c>
      <c r="S366" s="16">
        <f t="shared" si="174"/>
        <v>0</v>
      </c>
      <c r="T366" s="16">
        <f t="shared" si="175"/>
        <v>0</v>
      </c>
      <c r="U366" s="16">
        <f t="shared" si="176"/>
        <v>0</v>
      </c>
      <c r="V366" s="16">
        <f t="shared" si="177"/>
        <v>0</v>
      </c>
      <c r="W366" s="16">
        <f t="shared" si="178"/>
        <v>0</v>
      </c>
      <c r="X366" s="16">
        <f t="shared" si="179"/>
        <v>0</v>
      </c>
      <c r="Y366" s="16">
        <f t="shared" si="180"/>
        <v>0</v>
      </c>
      <c r="Z366" s="17">
        <f t="shared" si="181"/>
        <v>0</v>
      </c>
      <c r="AA366" s="30">
        <f t="shared" si="182"/>
        <v>0</v>
      </c>
      <c r="AB366" s="31"/>
      <c r="AC366" s="19" t="s">
        <v>40</v>
      </c>
      <c r="AD366" s="19"/>
      <c r="AE366" s="19">
        <v>1</v>
      </c>
      <c r="AF366" s="19"/>
      <c r="AG366" s="19"/>
      <c r="AH366" s="19">
        <v>0</v>
      </c>
      <c r="AI366" s="19"/>
      <c r="AJ366" s="19"/>
      <c r="AK366" s="19">
        <v>1</v>
      </c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</row>
    <row r="367" spans="1:68" ht="12.75">
      <c r="A367" s="21">
        <v>43</v>
      </c>
      <c r="B367" s="81" t="s">
        <v>283</v>
      </c>
      <c r="C367" s="23">
        <v>35796.5</v>
      </c>
      <c r="D367" s="11">
        <f t="shared" si="168"/>
        <v>35769.711798772</v>
      </c>
      <c r="E367" s="11">
        <f t="shared" si="169"/>
        <v>35823.288201228</v>
      </c>
      <c r="F367" s="24">
        <f t="shared" si="170"/>
        <v>53.57640245600487</v>
      </c>
      <c r="G367" s="25">
        <v>32874</v>
      </c>
      <c r="H367" s="25">
        <v>38717</v>
      </c>
      <c r="I367" s="26">
        <f t="shared" si="171"/>
        <v>7.933456982936979</v>
      </c>
      <c r="J367" s="26">
        <f t="shared" si="172"/>
        <v>7.927977530882185</v>
      </c>
      <c r="K367" s="14">
        <v>0</v>
      </c>
      <c r="L367" s="14">
        <v>0</v>
      </c>
      <c r="M367" s="14">
        <v>0</v>
      </c>
      <c r="N367" s="28">
        <v>50</v>
      </c>
      <c r="O367" s="28">
        <v>50</v>
      </c>
      <c r="P367" s="28">
        <v>2.95</v>
      </c>
      <c r="Q367" s="28" t="s">
        <v>277</v>
      </c>
      <c r="R367" s="16">
        <f t="shared" si="173"/>
        <v>0</v>
      </c>
      <c r="S367" s="16">
        <f t="shared" si="174"/>
        <v>0</v>
      </c>
      <c r="T367" s="16">
        <f t="shared" si="175"/>
        <v>0</v>
      </c>
      <c r="U367" s="16">
        <f t="shared" si="176"/>
        <v>0</v>
      </c>
      <c r="V367" s="16">
        <f t="shared" si="177"/>
        <v>0</v>
      </c>
      <c r="W367" s="16">
        <f t="shared" si="178"/>
        <v>0</v>
      </c>
      <c r="X367" s="16">
        <f t="shared" si="179"/>
        <v>0</v>
      </c>
      <c r="Y367" s="16">
        <f t="shared" si="180"/>
        <v>0</v>
      </c>
      <c r="Z367" s="17">
        <f t="shared" si="181"/>
        <v>0</v>
      </c>
      <c r="AA367" s="30">
        <f t="shared" si="182"/>
        <v>0</v>
      </c>
      <c r="AB367" s="31"/>
      <c r="AC367" s="19" t="s">
        <v>42</v>
      </c>
      <c r="AD367" s="19"/>
      <c r="AE367" s="19">
        <v>1</v>
      </c>
      <c r="AF367" s="19"/>
      <c r="AG367" s="19"/>
      <c r="AH367" s="19">
        <v>0</v>
      </c>
      <c r="AI367" s="19"/>
      <c r="AJ367" s="19"/>
      <c r="AK367" s="19">
        <v>1</v>
      </c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</row>
    <row r="368" spans="1:68" ht="12.75">
      <c r="A368" s="21">
        <v>45</v>
      </c>
      <c r="B368" s="81" t="s">
        <v>284</v>
      </c>
      <c r="C368" s="23">
        <v>35796.5</v>
      </c>
      <c r="D368" s="11">
        <f t="shared" si="168"/>
        <v>35767.52161766029</v>
      </c>
      <c r="E368" s="11">
        <f t="shared" si="169"/>
        <v>35825.47838233971</v>
      </c>
      <c r="F368" s="24">
        <f t="shared" si="170"/>
        <v>57.956764679416665</v>
      </c>
      <c r="G368" s="25">
        <v>32874</v>
      </c>
      <c r="H368" s="25">
        <v>38717</v>
      </c>
      <c r="I368" s="26">
        <f t="shared" si="171"/>
        <v>7.9274564867405255</v>
      </c>
      <c r="J368" s="26">
        <f t="shared" si="172"/>
        <v>7.921977034685731</v>
      </c>
      <c r="K368" s="14">
        <v>0</v>
      </c>
      <c r="L368" s="14">
        <v>0</v>
      </c>
      <c r="M368" s="14">
        <v>0</v>
      </c>
      <c r="N368" s="28">
        <v>111</v>
      </c>
      <c r="O368" s="28">
        <v>98</v>
      </c>
      <c r="P368" s="28">
        <v>3.46</v>
      </c>
      <c r="Q368" s="28" t="s">
        <v>277</v>
      </c>
      <c r="R368" s="16">
        <f t="shared" si="173"/>
        <v>0</v>
      </c>
      <c r="S368" s="16">
        <f t="shared" si="174"/>
        <v>0</v>
      </c>
      <c r="T368" s="16">
        <f t="shared" si="175"/>
        <v>0</v>
      </c>
      <c r="U368" s="16">
        <f t="shared" si="176"/>
        <v>0</v>
      </c>
      <c r="V368" s="16">
        <f t="shared" si="177"/>
        <v>0</v>
      </c>
      <c r="W368" s="16">
        <f t="shared" si="178"/>
        <v>0</v>
      </c>
      <c r="X368" s="16">
        <f t="shared" si="179"/>
        <v>0</v>
      </c>
      <c r="Y368" s="16">
        <f t="shared" si="180"/>
        <v>0</v>
      </c>
      <c r="Z368" s="17">
        <f t="shared" si="181"/>
        <v>0</v>
      </c>
      <c r="AA368" s="30">
        <f t="shared" si="182"/>
        <v>0</v>
      </c>
      <c r="AB368" s="31"/>
      <c r="AC368" s="19" t="s">
        <v>44</v>
      </c>
      <c r="AD368" s="19"/>
      <c r="AE368" s="19">
        <v>0</v>
      </c>
      <c r="AF368" s="19"/>
      <c r="AG368" s="19"/>
      <c r="AH368" s="19">
        <v>0</v>
      </c>
      <c r="AI368" s="19"/>
      <c r="AJ368" s="19"/>
      <c r="AK368" s="19">
        <v>0</v>
      </c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</row>
    <row r="369" spans="1:68" ht="12.75">
      <c r="A369" s="21">
        <v>46</v>
      </c>
      <c r="B369" s="81" t="s">
        <v>285</v>
      </c>
      <c r="C369" s="23">
        <v>35796.5</v>
      </c>
      <c r="D369" s="11">
        <f t="shared" si="168"/>
        <v>35763.84733456823</v>
      </c>
      <c r="E369" s="11">
        <f t="shared" si="169"/>
        <v>35829.15266543177</v>
      </c>
      <c r="F369" s="24">
        <f t="shared" si="170"/>
        <v>65.30533086354262</v>
      </c>
      <c r="G369" s="25">
        <v>32874</v>
      </c>
      <c r="H369" s="25">
        <v>38717</v>
      </c>
      <c r="I369" s="26">
        <f t="shared" si="171"/>
        <v>7.917389957721174</v>
      </c>
      <c r="J369" s="26">
        <f t="shared" si="172"/>
        <v>7.91191050566638</v>
      </c>
      <c r="K369" s="14">
        <v>1</v>
      </c>
      <c r="L369" s="14">
        <v>0</v>
      </c>
      <c r="M369" s="14">
        <v>0</v>
      </c>
      <c r="N369" s="28">
        <v>95</v>
      </c>
      <c r="O369" s="28">
        <v>52</v>
      </c>
      <c r="P369" s="28">
        <v>4.41</v>
      </c>
      <c r="Q369" s="28" t="s">
        <v>277</v>
      </c>
      <c r="R369" s="16">
        <f t="shared" si="173"/>
        <v>0.12630424992832176</v>
      </c>
      <c r="S369" s="16">
        <f t="shared" si="174"/>
        <v>0</v>
      </c>
      <c r="T369" s="16">
        <f t="shared" si="175"/>
        <v>0</v>
      </c>
      <c r="U369" s="16">
        <f t="shared" si="176"/>
        <v>0.028640419484880216</v>
      </c>
      <c r="V369" s="16">
        <f t="shared" si="177"/>
        <v>0</v>
      </c>
      <c r="W369" s="16">
        <f t="shared" si="178"/>
        <v>0</v>
      </c>
      <c r="X369" s="16">
        <f t="shared" si="179"/>
        <v>1.5089788980442687</v>
      </c>
      <c r="Y369" s="16">
        <f t="shared" si="180"/>
        <v>0</v>
      </c>
      <c r="Z369" s="17">
        <f t="shared" si="181"/>
        <v>0</v>
      </c>
      <c r="AA369" s="30">
        <f t="shared" si="182"/>
        <v>-1.5089788980442687</v>
      </c>
      <c r="AB369" s="31"/>
      <c r="AC369" s="19" t="s">
        <v>46</v>
      </c>
      <c r="AD369" s="19"/>
      <c r="AE369" s="19">
        <v>1</v>
      </c>
      <c r="AF369" s="19"/>
      <c r="AG369" s="19"/>
      <c r="AH369" s="19">
        <v>0</v>
      </c>
      <c r="AI369" s="19"/>
      <c r="AJ369" s="19"/>
      <c r="AK369" s="19">
        <v>2</v>
      </c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</row>
    <row r="370" spans="1:68" ht="12.75">
      <c r="A370" s="21">
        <v>47</v>
      </c>
      <c r="B370" s="81" t="s">
        <v>286</v>
      </c>
      <c r="C370" s="23">
        <v>36161.75</v>
      </c>
      <c r="D370" s="11">
        <f t="shared" si="168"/>
        <v>36137.0625</v>
      </c>
      <c r="E370" s="11">
        <f t="shared" si="169"/>
        <v>36186.4375</v>
      </c>
      <c r="F370" s="24">
        <f t="shared" si="170"/>
        <v>49.375</v>
      </c>
      <c r="G370" s="25">
        <v>32874</v>
      </c>
      <c r="H370" s="25">
        <v>38717</v>
      </c>
      <c r="I370" s="26">
        <f t="shared" si="171"/>
        <v>8.939897260273973</v>
      </c>
      <c r="J370" s="26">
        <f t="shared" si="172"/>
        <v>6.933047945205479</v>
      </c>
      <c r="K370" s="14">
        <v>1</v>
      </c>
      <c r="L370" s="14">
        <v>0</v>
      </c>
      <c r="M370" s="14">
        <v>0</v>
      </c>
      <c r="N370" s="28">
        <v>52</v>
      </c>
      <c r="O370" s="28">
        <v>44</v>
      </c>
      <c r="P370" s="28">
        <v>2.5</v>
      </c>
      <c r="Q370" s="28" t="s">
        <v>277</v>
      </c>
      <c r="R370" s="16">
        <f t="shared" si="173"/>
        <v>0.11185810875519546</v>
      </c>
      <c r="S370" s="16">
        <f t="shared" si="174"/>
        <v>0</v>
      </c>
      <c r="T370" s="16">
        <f t="shared" si="175"/>
        <v>0</v>
      </c>
      <c r="U370" s="16">
        <f t="shared" si="176"/>
        <v>0.04474324350207819</v>
      </c>
      <c r="V370" s="16">
        <f t="shared" si="177"/>
        <v>0</v>
      </c>
      <c r="W370" s="16">
        <f t="shared" si="178"/>
        <v>0</v>
      </c>
      <c r="X370" s="16">
        <f t="shared" si="179"/>
        <v>2.786005199382203</v>
      </c>
      <c r="Y370" s="16">
        <f t="shared" si="180"/>
        <v>0</v>
      </c>
      <c r="Z370" s="17">
        <f t="shared" si="181"/>
        <v>0</v>
      </c>
      <c r="AA370" s="30">
        <f t="shared" si="182"/>
        <v>-2.786005199382203</v>
      </c>
      <c r="AB370" s="31"/>
      <c r="AC370" s="19" t="s">
        <v>48</v>
      </c>
      <c r="AD370" s="19"/>
      <c r="AE370" s="19">
        <v>0</v>
      </c>
      <c r="AF370" s="19"/>
      <c r="AG370" s="19"/>
      <c r="AH370" s="19">
        <v>0</v>
      </c>
      <c r="AI370" s="19"/>
      <c r="AJ370" s="19"/>
      <c r="AK370" s="19">
        <v>0</v>
      </c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</row>
    <row r="371" spans="1:68" ht="12.75">
      <c r="A371" s="21">
        <v>51</v>
      </c>
      <c r="B371" s="81" t="s">
        <v>287</v>
      </c>
      <c r="C371" s="23">
        <v>36161.75</v>
      </c>
      <c r="D371" s="11">
        <f t="shared" si="168"/>
        <v>36146.37806661517</v>
      </c>
      <c r="E371" s="11">
        <f t="shared" si="169"/>
        <v>36177.12193338483</v>
      </c>
      <c r="F371" s="24">
        <f t="shared" si="170"/>
        <v>30.743866769655142</v>
      </c>
      <c r="G371" s="25">
        <v>32874</v>
      </c>
      <c r="H371" s="25">
        <v>38717</v>
      </c>
      <c r="I371" s="26">
        <f t="shared" si="171"/>
        <v>8.965419360589513</v>
      </c>
      <c r="J371" s="26">
        <f t="shared" si="172"/>
        <v>6.958570045521021</v>
      </c>
      <c r="K371" s="14">
        <v>0</v>
      </c>
      <c r="L371" s="14">
        <v>0</v>
      </c>
      <c r="M371" s="14">
        <v>0</v>
      </c>
      <c r="N371" s="28">
        <v>35</v>
      </c>
      <c r="O371" s="28">
        <v>35</v>
      </c>
      <c r="P371" s="28">
        <v>0.96</v>
      </c>
      <c r="Q371" s="28" t="s">
        <v>277</v>
      </c>
      <c r="R371" s="16">
        <f t="shared" si="173"/>
        <v>0</v>
      </c>
      <c r="S371" s="16">
        <f t="shared" si="174"/>
        <v>0</v>
      </c>
      <c r="T371" s="16">
        <f t="shared" si="175"/>
        <v>0</v>
      </c>
      <c r="U371" s="16">
        <f t="shared" si="176"/>
        <v>0</v>
      </c>
      <c r="V371" s="16">
        <f t="shared" si="177"/>
        <v>0</v>
      </c>
      <c r="W371" s="16">
        <f t="shared" si="178"/>
        <v>0</v>
      </c>
      <c r="X371" s="16">
        <f t="shared" si="179"/>
        <v>0</v>
      </c>
      <c r="Y371" s="16">
        <f t="shared" si="180"/>
        <v>0</v>
      </c>
      <c r="Z371" s="17">
        <f t="shared" si="181"/>
        <v>0</v>
      </c>
      <c r="AA371" s="30">
        <f t="shared" si="182"/>
        <v>0</v>
      </c>
      <c r="AB371" s="31"/>
      <c r="AC371" s="19" t="s">
        <v>49</v>
      </c>
      <c r="AD371" s="19"/>
      <c r="AE371" s="19">
        <v>0</v>
      </c>
      <c r="AF371" s="19"/>
      <c r="AG371" s="19"/>
      <c r="AH371" s="19">
        <v>0</v>
      </c>
      <c r="AI371" s="19"/>
      <c r="AJ371" s="19"/>
      <c r="AK371" s="19">
        <v>0</v>
      </c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</row>
    <row r="372" spans="1:68" ht="12.75">
      <c r="A372" s="21">
        <v>52</v>
      </c>
      <c r="B372" s="81" t="s">
        <v>288</v>
      </c>
      <c r="C372" s="23">
        <v>36161.75</v>
      </c>
      <c r="D372" s="11">
        <f t="shared" si="168"/>
        <v>36137.258306464726</v>
      </c>
      <c r="E372" s="11">
        <f t="shared" si="169"/>
        <v>36186.241693535274</v>
      </c>
      <c r="F372" s="24">
        <f t="shared" si="170"/>
        <v>48.983387070547906</v>
      </c>
      <c r="G372" s="25">
        <v>32874</v>
      </c>
      <c r="H372" s="25">
        <v>38717</v>
      </c>
      <c r="I372" s="26">
        <f t="shared" si="171"/>
        <v>8.940433716341715</v>
      </c>
      <c r="J372" s="26">
        <f t="shared" si="172"/>
        <v>6.933584401273222</v>
      </c>
      <c r="K372" s="14">
        <v>0</v>
      </c>
      <c r="L372" s="14">
        <v>0</v>
      </c>
      <c r="M372" s="14">
        <v>0</v>
      </c>
      <c r="N372" s="28">
        <v>36</v>
      </c>
      <c r="O372" s="28">
        <v>43</v>
      </c>
      <c r="P372" s="28">
        <v>2.46</v>
      </c>
      <c r="Q372" s="28" t="s">
        <v>277</v>
      </c>
      <c r="R372" s="16">
        <f t="shared" si="173"/>
        <v>0</v>
      </c>
      <c r="S372" s="16">
        <f t="shared" si="174"/>
        <v>0</v>
      </c>
      <c r="T372" s="16">
        <f t="shared" si="175"/>
        <v>0</v>
      </c>
      <c r="U372" s="16">
        <f t="shared" si="176"/>
        <v>0</v>
      </c>
      <c r="V372" s="16">
        <f t="shared" si="177"/>
        <v>0</v>
      </c>
      <c r="W372" s="16">
        <f t="shared" si="178"/>
        <v>0</v>
      </c>
      <c r="X372" s="16">
        <f t="shared" si="179"/>
        <v>0</v>
      </c>
      <c r="Y372" s="16">
        <f t="shared" si="180"/>
        <v>0</v>
      </c>
      <c r="Z372" s="17">
        <f t="shared" si="181"/>
        <v>0</v>
      </c>
      <c r="AA372" s="30">
        <f t="shared" si="182"/>
        <v>0</v>
      </c>
      <c r="AB372" s="31"/>
      <c r="AC372" s="19" t="s">
        <v>51</v>
      </c>
      <c r="AD372" s="19"/>
      <c r="AE372" s="19">
        <v>1</v>
      </c>
      <c r="AF372" s="19"/>
      <c r="AG372" s="19"/>
      <c r="AH372" s="19">
        <v>0</v>
      </c>
      <c r="AI372" s="19"/>
      <c r="AJ372" s="19"/>
      <c r="AK372" s="19">
        <v>1</v>
      </c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</row>
    <row r="373" spans="1:68" ht="12.75">
      <c r="A373" s="21">
        <v>53</v>
      </c>
      <c r="B373" s="81" t="s">
        <v>289</v>
      </c>
      <c r="C373" s="23">
        <v>36161.75</v>
      </c>
      <c r="D373" s="11">
        <f t="shared" si="168"/>
        <v>36147.97181307449</v>
      </c>
      <c r="E373" s="11">
        <f t="shared" si="169"/>
        <v>36175.52818692551</v>
      </c>
      <c r="F373" s="24">
        <f t="shared" si="170"/>
        <v>27.556373851024546</v>
      </c>
      <c r="G373" s="25">
        <v>32874</v>
      </c>
      <c r="H373" s="25">
        <v>38717</v>
      </c>
      <c r="I373" s="26">
        <f t="shared" si="171"/>
        <v>8.969785789245172</v>
      </c>
      <c r="J373" s="26">
        <f t="shared" si="172"/>
        <v>6.962936474176678</v>
      </c>
      <c r="K373" s="14">
        <v>0</v>
      </c>
      <c r="L373" s="14">
        <v>0</v>
      </c>
      <c r="M373" s="14">
        <v>0</v>
      </c>
      <c r="N373" s="28">
        <v>35</v>
      </c>
      <c r="O373" s="28">
        <v>31</v>
      </c>
      <c r="P373" s="28">
        <v>0.77</v>
      </c>
      <c r="Q373" s="28" t="s">
        <v>277</v>
      </c>
      <c r="R373" s="16">
        <f t="shared" si="173"/>
        <v>0</v>
      </c>
      <c r="S373" s="16">
        <f t="shared" si="174"/>
        <v>0</v>
      </c>
      <c r="T373" s="16">
        <f t="shared" si="175"/>
        <v>0</v>
      </c>
      <c r="U373" s="16">
        <f t="shared" si="176"/>
        <v>0</v>
      </c>
      <c r="V373" s="16">
        <f t="shared" si="177"/>
        <v>0</v>
      </c>
      <c r="W373" s="16">
        <f t="shared" si="178"/>
        <v>0</v>
      </c>
      <c r="X373" s="16">
        <f t="shared" si="179"/>
        <v>0</v>
      </c>
      <c r="Y373" s="16">
        <f t="shared" si="180"/>
        <v>0</v>
      </c>
      <c r="Z373" s="17">
        <f t="shared" si="181"/>
        <v>0</v>
      </c>
      <c r="AA373" s="30">
        <f t="shared" si="182"/>
        <v>0</v>
      </c>
      <c r="AB373" s="31"/>
      <c r="AC373" s="19" t="s">
        <v>52</v>
      </c>
      <c r="AD373" s="19"/>
      <c r="AE373" s="19">
        <v>0</v>
      </c>
      <c r="AF373" s="19"/>
      <c r="AG373" s="19"/>
      <c r="AH373" s="19">
        <v>0</v>
      </c>
      <c r="AI373" s="19"/>
      <c r="AJ373" s="19"/>
      <c r="AK373" s="19">
        <v>0</v>
      </c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</row>
    <row r="374" spans="1:68" ht="12.75">
      <c r="A374" s="21">
        <v>57</v>
      </c>
      <c r="B374" s="81" t="s">
        <v>259</v>
      </c>
      <c r="C374" s="23">
        <v>36161.75</v>
      </c>
      <c r="D374" s="11">
        <f t="shared" si="168"/>
        <v>36142.32108312965</v>
      </c>
      <c r="E374" s="11">
        <f t="shared" si="169"/>
        <v>36181.17891687035</v>
      </c>
      <c r="F374" s="24">
        <f t="shared" si="170"/>
        <v>38.85783374069433</v>
      </c>
      <c r="G374" s="25">
        <v>32874</v>
      </c>
      <c r="H374" s="25">
        <v>38717</v>
      </c>
      <c r="I374" s="26">
        <f t="shared" si="171"/>
        <v>8.954304337341515</v>
      </c>
      <c r="J374" s="26">
        <f t="shared" si="172"/>
        <v>6.947455022273021</v>
      </c>
      <c r="K374" s="14">
        <v>0</v>
      </c>
      <c r="L374" s="14">
        <v>0</v>
      </c>
      <c r="M374" s="14">
        <v>0</v>
      </c>
      <c r="N374" s="28">
        <v>166</v>
      </c>
      <c r="O374" s="28">
        <v>93</v>
      </c>
      <c r="P374" s="28">
        <v>1.54</v>
      </c>
      <c r="Q374" s="28" t="s">
        <v>277</v>
      </c>
      <c r="R374" s="16">
        <f t="shared" si="173"/>
        <v>0</v>
      </c>
      <c r="S374" s="16">
        <f t="shared" si="174"/>
        <v>0</v>
      </c>
      <c r="T374" s="16">
        <f t="shared" si="175"/>
        <v>0</v>
      </c>
      <c r="U374" s="16">
        <f t="shared" si="176"/>
        <v>0</v>
      </c>
      <c r="V374" s="16">
        <f t="shared" si="177"/>
        <v>0</v>
      </c>
      <c r="W374" s="16">
        <f t="shared" si="178"/>
        <v>0</v>
      </c>
      <c r="X374" s="16">
        <f t="shared" si="179"/>
        <v>0</v>
      </c>
      <c r="Y374" s="16">
        <f t="shared" si="180"/>
        <v>0</v>
      </c>
      <c r="Z374" s="17">
        <f t="shared" si="181"/>
        <v>0</v>
      </c>
      <c r="AA374" s="30">
        <f t="shared" si="182"/>
        <v>0</v>
      </c>
      <c r="AB374" s="31"/>
      <c r="AC374" s="19" t="s">
        <v>53</v>
      </c>
      <c r="AD374" s="19"/>
      <c r="AE374" s="19">
        <v>7</v>
      </c>
      <c r="AF374" s="19"/>
      <c r="AG374" s="19"/>
      <c r="AH374" s="19">
        <v>0</v>
      </c>
      <c r="AI374" s="19"/>
      <c r="AJ374" s="19"/>
      <c r="AK374" s="19">
        <v>7</v>
      </c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</row>
    <row r="375" spans="1:68" ht="12.75">
      <c r="A375" s="21">
        <v>58</v>
      </c>
      <c r="B375" s="81" t="s">
        <v>290</v>
      </c>
      <c r="C375" s="23">
        <v>36161.75</v>
      </c>
      <c r="D375" s="11">
        <f t="shared" si="168"/>
        <v>36143.348324378996</v>
      </c>
      <c r="E375" s="11">
        <f t="shared" si="169"/>
        <v>36180.151675621004</v>
      </c>
      <c r="F375" s="24">
        <f t="shared" si="170"/>
        <v>36.80335124200792</v>
      </c>
      <c r="G375" s="25">
        <v>32874</v>
      </c>
      <c r="H375" s="25">
        <v>38717</v>
      </c>
      <c r="I375" s="26">
        <f t="shared" si="171"/>
        <v>8.957118696928756</v>
      </c>
      <c r="J375" s="26">
        <f t="shared" si="172"/>
        <v>6.950269381860263</v>
      </c>
      <c r="K375" s="14">
        <v>0</v>
      </c>
      <c r="L375" s="14">
        <v>0</v>
      </c>
      <c r="M375" s="14">
        <v>0</v>
      </c>
      <c r="N375" s="28">
        <v>52</v>
      </c>
      <c r="O375" s="28">
        <v>52</v>
      </c>
      <c r="P375" s="28">
        <v>1.38</v>
      </c>
      <c r="Q375" s="28" t="s">
        <v>277</v>
      </c>
      <c r="R375" s="16">
        <f t="shared" si="173"/>
        <v>0</v>
      </c>
      <c r="S375" s="16">
        <f t="shared" si="174"/>
        <v>0</v>
      </c>
      <c r="T375" s="16">
        <f t="shared" si="175"/>
        <v>0</v>
      </c>
      <c r="U375" s="16">
        <f t="shared" si="176"/>
        <v>0</v>
      </c>
      <c r="V375" s="16">
        <f t="shared" si="177"/>
        <v>0</v>
      </c>
      <c r="W375" s="16">
        <f t="shared" si="178"/>
        <v>0</v>
      </c>
      <c r="X375" s="16">
        <f t="shared" si="179"/>
        <v>0</v>
      </c>
      <c r="Y375" s="16">
        <f t="shared" si="180"/>
        <v>0</v>
      </c>
      <c r="Z375" s="17">
        <f t="shared" si="181"/>
        <v>0</v>
      </c>
      <c r="AA375" s="30">
        <f t="shared" si="182"/>
        <v>0</v>
      </c>
      <c r="AB375" s="31"/>
      <c r="AC375" s="19" t="s">
        <v>55</v>
      </c>
      <c r="AD375" s="19"/>
      <c r="AE375" s="19">
        <v>1</v>
      </c>
      <c r="AF375" s="19"/>
      <c r="AG375" s="19"/>
      <c r="AH375" s="19">
        <v>0</v>
      </c>
      <c r="AI375" s="19"/>
      <c r="AJ375" s="19"/>
      <c r="AK375" s="19">
        <v>4</v>
      </c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</row>
    <row r="376" spans="1:68" ht="12.75">
      <c r="A376" s="21">
        <v>60</v>
      </c>
      <c r="B376" s="81" t="s">
        <v>291</v>
      </c>
      <c r="C376" s="23">
        <v>36527</v>
      </c>
      <c r="D376" s="11">
        <f t="shared" si="168"/>
        <v>36501.73453221586</v>
      </c>
      <c r="E376" s="11">
        <f t="shared" si="169"/>
        <v>36552.26546778414</v>
      </c>
      <c r="F376" s="24">
        <f t="shared" si="170"/>
        <v>50.530935568283894</v>
      </c>
      <c r="G376" s="25">
        <v>32874</v>
      </c>
      <c r="H376" s="25">
        <v>38717</v>
      </c>
      <c r="I376" s="26">
        <f t="shared" si="171"/>
        <v>9.938998718399612</v>
      </c>
      <c r="J376" s="26">
        <f t="shared" si="172"/>
        <v>5.9307795403174195</v>
      </c>
      <c r="K376" s="14">
        <v>0</v>
      </c>
      <c r="L376" s="14">
        <v>0</v>
      </c>
      <c r="M376" s="14">
        <v>0</v>
      </c>
      <c r="N376" s="28">
        <v>102</v>
      </c>
      <c r="O376" s="28">
        <v>82</v>
      </c>
      <c r="P376" s="28">
        <v>2.62</v>
      </c>
      <c r="Q376" s="28" t="s">
        <v>277</v>
      </c>
      <c r="R376" s="16">
        <f t="shared" si="173"/>
        <v>0</v>
      </c>
      <c r="S376" s="16">
        <f t="shared" si="174"/>
        <v>0</v>
      </c>
      <c r="T376" s="16">
        <f t="shared" si="175"/>
        <v>0</v>
      </c>
      <c r="U376" s="16">
        <f t="shared" si="176"/>
        <v>0</v>
      </c>
      <c r="V376" s="16">
        <f t="shared" si="177"/>
        <v>0</v>
      </c>
      <c r="W376" s="16">
        <f t="shared" si="178"/>
        <v>0</v>
      </c>
      <c r="X376" s="16">
        <f t="shared" si="179"/>
        <v>0</v>
      </c>
      <c r="Y376" s="16">
        <f t="shared" si="180"/>
        <v>0</v>
      </c>
      <c r="Z376" s="17">
        <f t="shared" si="181"/>
        <v>0</v>
      </c>
      <c r="AA376" s="30">
        <f t="shared" si="182"/>
        <v>0</v>
      </c>
      <c r="AB376" s="31"/>
      <c r="AC376" s="19" t="s">
        <v>57</v>
      </c>
      <c r="AD376" s="19"/>
      <c r="AE376" s="19">
        <v>0</v>
      </c>
      <c r="AF376" s="19"/>
      <c r="AG376" s="19"/>
      <c r="AH376" s="19">
        <v>0</v>
      </c>
      <c r="AI376" s="19"/>
      <c r="AJ376" s="19"/>
      <c r="AK376" s="19">
        <v>0</v>
      </c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</row>
    <row r="377" spans="1:68" ht="12.75">
      <c r="A377" s="21">
        <v>64</v>
      </c>
      <c r="B377" s="81" t="s">
        <v>292</v>
      </c>
      <c r="C377" s="23">
        <v>36527</v>
      </c>
      <c r="D377" s="11">
        <f t="shared" si="168"/>
        <v>36504.13743298756</v>
      </c>
      <c r="E377" s="11">
        <f t="shared" si="169"/>
        <v>36549.86256701244</v>
      </c>
      <c r="F377" s="24">
        <f t="shared" si="170"/>
        <v>45.72513402487675</v>
      </c>
      <c r="G377" s="25">
        <v>32874</v>
      </c>
      <c r="H377" s="25">
        <v>38717</v>
      </c>
      <c r="I377" s="26">
        <f t="shared" si="171"/>
        <v>9.9455820081851</v>
      </c>
      <c r="J377" s="26">
        <f t="shared" si="172"/>
        <v>5.937362830102908</v>
      </c>
      <c r="K377" s="14">
        <v>0</v>
      </c>
      <c r="L377" s="14">
        <v>0</v>
      </c>
      <c r="M377" s="14">
        <v>0</v>
      </c>
      <c r="N377" s="28">
        <v>74</v>
      </c>
      <c r="O377" s="28">
        <v>58</v>
      </c>
      <c r="P377" s="28">
        <v>2.14</v>
      </c>
      <c r="Q377" s="28" t="s">
        <v>277</v>
      </c>
      <c r="R377" s="16">
        <f t="shared" si="173"/>
        <v>0</v>
      </c>
      <c r="S377" s="16">
        <f t="shared" si="174"/>
        <v>0</v>
      </c>
      <c r="T377" s="16">
        <f t="shared" si="175"/>
        <v>0</v>
      </c>
      <c r="U377" s="16">
        <f t="shared" si="176"/>
        <v>0</v>
      </c>
      <c r="V377" s="16">
        <f t="shared" si="177"/>
        <v>0</v>
      </c>
      <c r="W377" s="16">
        <f t="shared" si="178"/>
        <v>0</v>
      </c>
      <c r="X377" s="16">
        <f t="shared" si="179"/>
        <v>0</v>
      </c>
      <c r="Y377" s="16">
        <f t="shared" si="180"/>
        <v>0</v>
      </c>
      <c r="Z377" s="17">
        <f t="shared" si="181"/>
        <v>0</v>
      </c>
      <c r="AA377" s="30">
        <f t="shared" si="182"/>
        <v>0</v>
      </c>
      <c r="AB377" s="31"/>
      <c r="AC377" s="19" t="s">
        <v>59</v>
      </c>
      <c r="AD377" s="19"/>
      <c r="AE377" s="19">
        <v>0</v>
      </c>
      <c r="AF377" s="19"/>
      <c r="AG377" s="19"/>
      <c r="AH377" s="19">
        <v>0</v>
      </c>
      <c r="AI377" s="19"/>
      <c r="AJ377" s="19"/>
      <c r="AK377" s="19">
        <v>0</v>
      </c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</row>
    <row r="378" spans="1:68" ht="12.75">
      <c r="A378" s="21">
        <v>65</v>
      </c>
      <c r="B378" s="81" t="s">
        <v>293</v>
      </c>
      <c r="C378" s="23">
        <v>36527</v>
      </c>
      <c r="D378" s="11">
        <f t="shared" si="168"/>
        <v>36493.77036243769</v>
      </c>
      <c r="E378" s="11">
        <f t="shared" si="169"/>
        <v>36560.22963756231</v>
      </c>
      <c r="F378" s="24">
        <f t="shared" si="170"/>
        <v>66.45927512462367</v>
      </c>
      <c r="G378" s="25">
        <v>32874</v>
      </c>
      <c r="H378" s="25">
        <v>38717</v>
      </c>
      <c r="I378" s="26">
        <f t="shared" si="171"/>
        <v>9.917179075171749</v>
      </c>
      <c r="J378" s="26">
        <f t="shared" si="172"/>
        <v>5.908959897089557</v>
      </c>
      <c r="K378" s="14">
        <v>1</v>
      </c>
      <c r="L378" s="14">
        <v>0</v>
      </c>
      <c r="M378" s="14">
        <v>1</v>
      </c>
      <c r="N378" s="28">
        <v>57</v>
      </c>
      <c r="O378" s="28">
        <v>57</v>
      </c>
      <c r="P378" s="28">
        <v>4.57</v>
      </c>
      <c r="Q378" s="28" t="s">
        <v>277</v>
      </c>
      <c r="R378" s="16">
        <f t="shared" si="173"/>
        <v>0.10083512583770518</v>
      </c>
      <c r="S378" s="16">
        <f t="shared" si="174"/>
        <v>0</v>
      </c>
      <c r="T378" s="16">
        <f t="shared" si="175"/>
        <v>0.16923452137364267</v>
      </c>
      <c r="U378" s="16">
        <f t="shared" si="176"/>
        <v>0.022064578957922357</v>
      </c>
      <c r="V378" s="16">
        <f t="shared" si="177"/>
        <v>0</v>
      </c>
      <c r="W378" s="16">
        <f t="shared" si="178"/>
        <v>0.03703162393296338</v>
      </c>
      <c r="X378" s="16">
        <f t="shared" si="179"/>
        <v>1.060542127273365</v>
      </c>
      <c r="Y378" s="16">
        <f t="shared" si="180"/>
        <v>0</v>
      </c>
      <c r="Z378" s="17">
        <f t="shared" si="181"/>
        <v>1.7799386653671416</v>
      </c>
      <c r="AA378" s="30">
        <f t="shared" si="182"/>
        <v>0.7193965380937766</v>
      </c>
      <c r="AB378" s="31"/>
      <c r="AC378" s="19" t="s">
        <v>60</v>
      </c>
      <c r="AD378" s="19"/>
      <c r="AE378" s="19">
        <v>0</v>
      </c>
      <c r="AF378" s="19"/>
      <c r="AG378" s="19"/>
      <c r="AH378" s="19">
        <v>0</v>
      </c>
      <c r="AI378" s="19"/>
      <c r="AJ378" s="19"/>
      <c r="AK378" s="19">
        <v>1</v>
      </c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</row>
    <row r="379" spans="1:68" ht="12.75">
      <c r="A379" s="21">
        <v>70</v>
      </c>
      <c r="B379" s="81" t="s">
        <v>294</v>
      </c>
      <c r="C379" s="23">
        <v>36527</v>
      </c>
      <c r="D379" s="11">
        <f t="shared" si="168"/>
        <v>36518.52155681704</v>
      </c>
      <c r="E379" s="11">
        <f t="shared" si="169"/>
        <v>36535.47844318296</v>
      </c>
      <c r="F379" s="24">
        <f t="shared" si="170"/>
        <v>16.9568863659224</v>
      </c>
      <c r="G379" s="25">
        <v>32874</v>
      </c>
      <c r="H379" s="25">
        <v>38717</v>
      </c>
      <c r="I379" s="26">
        <f t="shared" si="171"/>
        <v>9.984990566622024</v>
      </c>
      <c r="J379" s="26">
        <f t="shared" si="172"/>
        <v>5.976771388539833</v>
      </c>
      <c r="K379" s="14">
        <v>0</v>
      </c>
      <c r="L379" s="14">
        <v>0</v>
      </c>
      <c r="M379" s="14">
        <v>0</v>
      </c>
      <c r="N379" s="28">
        <v>34</v>
      </c>
      <c r="O379" s="28">
        <v>34</v>
      </c>
      <c r="P379" s="28">
        <v>0.29</v>
      </c>
      <c r="Q379" s="28" t="s">
        <v>277</v>
      </c>
      <c r="R379" s="16">
        <f t="shared" si="173"/>
        <v>0</v>
      </c>
      <c r="S379" s="16">
        <f t="shared" si="174"/>
        <v>0</v>
      </c>
      <c r="T379" s="16">
        <f t="shared" si="175"/>
        <v>0</v>
      </c>
      <c r="U379" s="16">
        <f t="shared" si="176"/>
        <v>0</v>
      </c>
      <c r="V379" s="16">
        <f t="shared" si="177"/>
        <v>0</v>
      </c>
      <c r="W379" s="16">
        <f t="shared" si="178"/>
        <v>0</v>
      </c>
      <c r="X379" s="16">
        <f t="shared" si="179"/>
        <v>0</v>
      </c>
      <c r="Y379" s="16">
        <f t="shared" si="180"/>
        <v>0</v>
      </c>
      <c r="Z379" s="17">
        <f t="shared" si="181"/>
        <v>0</v>
      </c>
      <c r="AA379" s="30">
        <f t="shared" si="182"/>
        <v>0</v>
      </c>
      <c r="AB379" s="31"/>
      <c r="AC379" s="19" t="s">
        <v>62</v>
      </c>
      <c r="AD379" s="19"/>
      <c r="AE379" s="19">
        <v>0</v>
      </c>
      <c r="AF379" s="19"/>
      <c r="AG379" s="19"/>
      <c r="AH379" s="19">
        <v>0</v>
      </c>
      <c r="AI379" s="19"/>
      <c r="AJ379" s="19"/>
      <c r="AK379" s="19">
        <v>0</v>
      </c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</row>
    <row r="380" spans="1:68" ht="12.75">
      <c r="A380" s="21">
        <v>71</v>
      </c>
      <c r="B380" s="81" t="s">
        <v>295</v>
      </c>
      <c r="C380" s="23">
        <v>36892.25</v>
      </c>
      <c r="D380" s="11">
        <f t="shared" si="168"/>
        <v>36860.67138692824</v>
      </c>
      <c r="E380" s="11">
        <f t="shared" si="169"/>
        <v>36923.82861307176</v>
      </c>
      <c r="F380" s="24">
        <f t="shared" si="170"/>
        <v>63.15722614352126</v>
      </c>
      <c r="G380" s="25">
        <v>32874</v>
      </c>
      <c r="H380" s="25">
        <v>38717</v>
      </c>
      <c r="I380" s="26">
        <f t="shared" si="171"/>
        <v>10.922387361447232</v>
      </c>
      <c r="J380" s="26">
        <f t="shared" si="172"/>
        <v>4.912798320351341</v>
      </c>
      <c r="K380" s="14">
        <v>1</v>
      </c>
      <c r="L380" s="14">
        <v>0</v>
      </c>
      <c r="M380" s="14">
        <v>0</v>
      </c>
      <c r="N380" s="28">
        <v>53</v>
      </c>
      <c r="O380" s="28">
        <v>56</v>
      </c>
      <c r="P380" s="28">
        <v>4.12</v>
      </c>
      <c r="Q380" s="28" t="s">
        <v>277</v>
      </c>
      <c r="R380" s="16">
        <f t="shared" si="173"/>
        <v>0.09155507554417101</v>
      </c>
      <c r="S380" s="16">
        <f t="shared" si="174"/>
        <v>0</v>
      </c>
      <c r="T380" s="16">
        <f t="shared" si="175"/>
        <v>0</v>
      </c>
      <c r="U380" s="16">
        <f t="shared" si="176"/>
        <v>0.022222105714604614</v>
      </c>
      <c r="V380" s="16">
        <f t="shared" si="177"/>
        <v>0</v>
      </c>
      <c r="W380" s="16">
        <f t="shared" si="178"/>
        <v>0</v>
      </c>
      <c r="X380" s="16">
        <f t="shared" si="179"/>
        <v>1.0871871680334937</v>
      </c>
      <c r="Y380" s="16">
        <f t="shared" si="180"/>
        <v>0</v>
      </c>
      <c r="Z380" s="17">
        <f t="shared" si="181"/>
        <v>0</v>
      </c>
      <c r="AA380" s="30">
        <f t="shared" si="182"/>
        <v>-1.0871871680334937</v>
      </c>
      <c r="AB380" s="31"/>
      <c r="AC380" s="19" t="s">
        <v>63</v>
      </c>
      <c r="AD380" s="19"/>
      <c r="AE380" s="19">
        <v>0</v>
      </c>
      <c r="AF380" s="19"/>
      <c r="AG380" s="19"/>
      <c r="AH380" s="19">
        <v>0</v>
      </c>
      <c r="AI380" s="19"/>
      <c r="AJ380" s="19"/>
      <c r="AK380" s="19">
        <v>0</v>
      </c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</row>
    <row r="381" spans="1:68" ht="12.75">
      <c r="A381" s="21">
        <v>75</v>
      </c>
      <c r="B381" s="81" t="s">
        <v>296</v>
      </c>
      <c r="C381" s="23">
        <v>36892.25</v>
      </c>
      <c r="D381" s="11">
        <f t="shared" si="168"/>
        <v>36860.82256115466</v>
      </c>
      <c r="E381" s="11">
        <f t="shared" si="169"/>
        <v>36923.67743884534</v>
      </c>
      <c r="F381" s="24">
        <f t="shared" si="170"/>
        <v>62.85487769068277</v>
      </c>
      <c r="G381" s="25">
        <v>32874</v>
      </c>
      <c r="H381" s="25">
        <v>38717</v>
      </c>
      <c r="I381" s="26">
        <f t="shared" si="171"/>
        <v>10.922801537410024</v>
      </c>
      <c r="J381" s="26">
        <f t="shared" si="172"/>
        <v>4.9132124963141335</v>
      </c>
      <c r="K381" s="14">
        <v>0</v>
      </c>
      <c r="L381" s="14">
        <v>0</v>
      </c>
      <c r="M381" s="14">
        <v>0</v>
      </c>
      <c r="N381" s="28">
        <v>56</v>
      </c>
      <c r="O381" s="28">
        <v>54</v>
      </c>
      <c r="P381" s="28">
        <v>4.08</v>
      </c>
      <c r="Q381" s="28" t="s">
        <v>277</v>
      </c>
      <c r="R381" s="16">
        <f t="shared" si="173"/>
        <v>0</v>
      </c>
      <c r="S381" s="16">
        <f t="shared" si="174"/>
        <v>0</v>
      </c>
      <c r="T381" s="16">
        <f t="shared" si="175"/>
        <v>0</v>
      </c>
      <c r="U381" s="16">
        <f t="shared" si="176"/>
        <v>0</v>
      </c>
      <c r="V381" s="16">
        <f t="shared" si="177"/>
        <v>0</v>
      </c>
      <c r="W381" s="16">
        <f t="shared" si="178"/>
        <v>0</v>
      </c>
      <c r="X381" s="16">
        <f t="shared" si="179"/>
        <v>0</v>
      </c>
      <c r="Y381" s="16">
        <f t="shared" si="180"/>
        <v>0</v>
      </c>
      <c r="Z381" s="17">
        <f t="shared" si="181"/>
        <v>0</v>
      </c>
      <c r="AA381" s="30">
        <f t="shared" si="182"/>
        <v>0</v>
      </c>
      <c r="AB381" s="31"/>
      <c r="AC381" s="19" t="s">
        <v>65</v>
      </c>
      <c r="AD381" s="19"/>
      <c r="AE381" s="19">
        <v>0</v>
      </c>
      <c r="AF381" s="19"/>
      <c r="AG381" s="19"/>
      <c r="AH381" s="19">
        <v>0</v>
      </c>
      <c r="AI381" s="19"/>
      <c r="AJ381" s="19"/>
      <c r="AK381" s="19">
        <v>0</v>
      </c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</row>
    <row r="382" spans="1:68" ht="12.75">
      <c r="A382" s="21">
        <v>77</v>
      </c>
      <c r="B382" s="81" t="s">
        <v>297</v>
      </c>
      <c r="C382" s="23">
        <v>36892.25</v>
      </c>
      <c r="D382" s="11">
        <f t="shared" si="168"/>
        <v>36865.461798772</v>
      </c>
      <c r="E382" s="11">
        <f t="shared" si="169"/>
        <v>36919.038201228</v>
      </c>
      <c r="F382" s="24">
        <f t="shared" si="170"/>
        <v>53.57640245600487</v>
      </c>
      <c r="G382" s="25">
        <v>32874</v>
      </c>
      <c r="H382" s="25">
        <v>38717</v>
      </c>
      <c r="I382" s="26">
        <f t="shared" si="171"/>
        <v>10.935511777457528</v>
      </c>
      <c r="J382" s="26">
        <f t="shared" si="172"/>
        <v>4.925922736361637</v>
      </c>
      <c r="K382" s="14">
        <v>0</v>
      </c>
      <c r="L382" s="14">
        <v>0</v>
      </c>
      <c r="M382" s="14">
        <v>0</v>
      </c>
      <c r="N382" s="28">
        <v>49</v>
      </c>
      <c r="O382" s="28">
        <v>41</v>
      </c>
      <c r="P382" s="28">
        <v>2.95</v>
      </c>
      <c r="Q382" s="28" t="s">
        <v>277</v>
      </c>
      <c r="R382" s="16">
        <f t="shared" si="173"/>
        <v>0</v>
      </c>
      <c r="S382" s="16">
        <f t="shared" si="174"/>
        <v>0</v>
      </c>
      <c r="T382" s="16">
        <f t="shared" si="175"/>
        <v>0</v>
      </c>
      <c r="U382" s="16">
        <f t="shared" si="176"/>
        <v>0</v>
      </c>
      <c r="V382" s="16">
        <f t="shared" si="177"/>
        <v>0</v>
      </c>
      <c r="W382" s="16">
        <f t="shared" si="178"/>
        <v>0</v>
      </c>
      <c r="X382" s="16">
        <f t="shared" si="179"/>
        <v>0</v>
      </c>
      <c r="Y382" s="16">
        <f t="shared" si="180"/>
        <v>0</v>
      </c>
      <c r="Z382" s="17">
        <f t="shared" si="181"/>
        <v>0</v>
      </c>
      <c r="AA382" s="30">
        <f t="shared" si="182"/>
        <v>0</v>
      </c>
      <c r="AB382" s="31"/>
      <c r="AC382" s="19" t="s">
        <v>67</v>
      </c>
      <c r="AD382" s="19"/>
      <c r="AE382" s="19">
        <v>0</v>
      </c>
      <c r="AF382" s="19"/>
      <c r="AG382" s="19"/>
      <c r="AH382" s="19">
        <v>0</v>
      </c>
      <c r="AI382" s="19"/>
      <c r="AJ382" s="19"/>
      <c r="AK382" s="19">
        <v>0</v>
      </c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</row>
    <row r="383" spans="1:68" ht="12.75">
      <c r="A383" s="21">
        <v>81</v>
      </c>
      <c r="B383" s="81" t="s">
        <v>268</v>
      </c>
      <c r="C383" s="23">
        <v>35217</v>
      </c>
      <c r="D383" s="11">
        <f t="shared" si="168"/>
        <v>35204.33370121602</v>
      </c>
      <c r="E383" s="11">
        <f t="shared" si="169"/>
        <v>35229.66629878398</v>
      </c>
      <c r="F383" s="24">
        <f t="shared" si="170"/>
        <v>25.332597567961784</v>
      </c>
      <c r="G383" s="25">
        <v>32874</v>
      </c>
      <c r="H383" s="25">
        <v>38717</v>
      </c>
      <c r="I383" s="26">
        <f t="shared" si="171"/>
        <v>6.384475893742518</v>
      </c>
      <c r="J383" s="26">
        <f t="shared" si="172"/>
        <v>9.554338907441148</v>
      </c>
      <c r="K383" s="14">
        <v>0</v>
      </c>
      <c r="L383" s="14">
        <v>0</v>
      </c>
      <c r="M383" s="14">
        <v>0</v>
      </c>
      <c r="N383" s="28">
        <v>104</v>
      </c>
      <c r="O383" s="28">
        <v>28</v>
      </c>
      <c r="P383" s="28">
        <v>0.65</v>
      </c>
      <c r="Q383" s="28" t="s">
        <v>277</v>
      </c>
      <c r="R383" s="16">
        <f t="shared" si="173"/>
        <v>0</v>
      </c>
      <c r="S383" s="16">
        <f t="shared" si="174"/>
        <v>0</v>
      </c>
      <c r="T383" s="16">
        <f t="shared" si="175"/>
        <v>0</v>
      </c>
      <c r="U383" s="16">
        <f t="shared" si="176"/>
        <v>0</v>
      </c>
      <c r="V383" s="16">
        <f t="shared" si="177"/>
        <v>0</v>
      </c>
      <c r="W383" s="16">
        <f t="shared" si="178"/>
        <v>0</v>
      </c>
      <c r="X383" s="16">
        <f t="shared" si="179"/>
        <v>0</v>
      </c>
      <c r="Y383" s="16">
        <f t="shared" si="180"/>
        <v>0</v>
      </c>
      <c r="Z383" s="17">
        <f t="shared" si="181"/>
        <v>0</v>
      </c>
      <c r="AA383" s="30">
        <f t="shared" si="182"/>
        <v>0</v>
      </c>
      <c r="AB383" s="31"/>
      <c r="AC383" s="19" t="s">
        <v>68</v>
      </c>
      <c r="AD383" s="19"/>
      <c r="AE383" s="19">
        <v>0</v>
      </c>
      <c r="AF383" s="19"/>
      <c r="AG383" s="19"/>
      <c r="AH383" s="19">
        <v>0</v>
      </c>
      <c r="AI383" s="19"/>
      <c r="AJ383" s="19"/>
      <c r="AK383" s="19">
        <v>0</v>
      </c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</row>
    <row r="384" spans="1:68" ht="12.75">
      <c r="A384" s="21">
        <v>100</v>
      </c>
      <c r="B384" s="81" t="s">
        <v>298</v>
      </c>
      <c r="C384" s="23">
        <v>35217</v>
      </c>
      <c r="D384" s="11">
        <f t="shared" si="168"/>
        <v>35197.34139534833</v>
      </c>
      <c r="E384" s="11">
        <f t="shared" si="169"/>
        <v>35236.65860465167</v>
      </c>
      <c r="F384" s="24">
        <f t="shared" si="170"/>
        <v>39.3172093033354</v>
      </c>
      <c r="G384" s="25">
        <v>32874</v>
      </c>
      <c r="H384" s="25">
        <v>38717</v>
      </c>
      <c r="I384" s="26">
        <f t="shared" si="171"/>
        <v>6.365318891365294</v>
      </c>
      <c r="J384" s="26">
        <f t="shared" si="172"/>
        <v>9.535181905063924</v>
      </c>
      <c r="K384" s="14">
        <v>0</v>
      </c>
      <c r="L384" s="14">
        <v>0</v>
      </c>
      <c r="M384" s="14">
        <v>0</v>
      </c>
      <c r="N384" s="28">
        <v>35</v>
      </c>
      <c r="O384" s="28">
        <v>35</v>
      </c>
      <c r="P384" s="28">
        <v>1.577</v>
      </c>
      <c r="Q384" s="28" t="s">
        <v>277</v>
      </c>
      <c r="R384" s="16">
        <f t="shared" si="173"/>
        <v>0</v>
      </c>
      <c r="S384" s="16">
        <f t="shared" si="174"/>
        <v>0</v>
      </c>
      <c r="T384" s="16">
        <f t="shared" si="175"/>
        <v>0</v>
      </c>
      <c r="U384" s="16">
        <f t="shared" si="176"/>
        <v>0</v>
      </c>
      <c r="V384" s="16">
        <f t="shared" si="177"/>
        <v>0</v>
      </c>
      <c r="W384" s="16">
        <f t="shared" si="178"/>
        <v>0</v>
      </c>
      <c r="X384" s="16">
        <f t="shared" si="179"/>
        <v>0</v>
      </c>
      <c r="Y384" s="16">
        <f t="shared" si="180"/>
        <v>0</v>
      </c>
      <c r="Z384" s="17">
        <f t="shared" si="181"/>
        <v>0</v>
      </c>
      <c r="AA384" s="30">
        <f t="shared" si="182"/>
        <v>0</v>
      </c>
      <c r="AB384" s="31"/>
      <c r="AC384" s="19" t="s">
        <v>115</v>
      </c>
      <c r="AD384" s="19"/>
      <c r="AE384" s="19">
        <v>0</v>
      </c>
      <c r="AF384" s="19"/>
      <c r="AG384" s="19"/>
      <c r="AH384" s="19">
        <v>0</v>
      </c>
      <c r="AI384" s="19"/>
      <c r="AJ384" s="19"/>
      <c r="AK384" s="19">
        <v>0</v>
      </c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</row>
    <row r="385" spans="1:68" ht="12.75">
      <c r="A385" s="21">
        <v>134</v>
      </c>
      <c r="B385" s="81" t="s">
        <v>410</v>
      </c>
      <c r="C385" s="23">
        <v>36641</v>
      </c>
      <c r="D385" s="11">
        <f t="shared" si="168"/>
        <v>36630.04926722723</v>
      </c>
      <c r="E385" s="11">
        <f t="shared" si="169"/>
        <v>36651.95073277277</v>
      </c>
      <c r="F385" s="24">
        <f t="shared" si="170"/>
        <v>21.901465545539395</v>
      </c>
      <c r="G385" s="25">
        <v>32874</v>
      </c>
      <c r="H385" s="25">
        <v>38717</v>
      </c>
      <c r="I385" s="26">
        <f t="shared" si="171"/>
        <v>10.29054593760885</v>
      </c>
      <c r="J385" s="26">
        <f t="shared" si="172"/>
        <v>5.657669225280083</v>
      </c>
      <c r="K385" s="14">
        <v>1</v>
      </c>
      <c r="L385" s="14">
        <v>0</v>
      </c>
      <c r="M385" s="14">
        <v>0</v>
      </c>
      <c r="N385" s="28">
        <v>177</v>
      </c>
      <c r="O385" s="28">
        <v>177</v>
      </c>
      <c r="P385" s="28">
        <v>0.485</v>
      </c>
      <c r="Q385" s="28" t="s">
        <v>277</v>
      </c>
      <c r="R385" s="16">
        <f t="shared" si="173"/>
        <v>0.0971765741159855</v>
      </c>
      <c r="S385" s="16">
        <f t="shared" si="174"/>
        <v>0</v>
      </c>
      <c r="T385" s="16">
        <f t="shared" si="175"/>
        <v>0</v>
      </c>
      <c r="U385" s="16">
        <f t="shared" si="176"/>
        <v>0.20036407034223816</v>
      </c>
      <c r="V385" s="16">
        <f t="shared" si="177"/>
        <v>0</v>
      </c>
      <c r="W385" s="16">
        <f t="shared" si="178"/>
        <v>0</v>
      </c>
      <c r="X385" s="16">
        <f t="shared" si="179"/>
        <v>3.101370951818561</v>
      </c>
      <c r="Y385" s="16">
        <f t="shared" si="180"/>
        <v>0</v>
      </c>
      <c r="Z385" s="17">
        <f t="shared" si="181"/>
        <v>0</v>
      </c>
      <c r="AA385" s="30">
        <f t="shared" si="182"/>
        <v>-3.101370951818561</v>
      </c>
      <c r="AB385" s="31"/>
      <c r="AC385" s="19" t="s">
        <v>70</v>
      </c>
      <c r="AD385" s="19"/>
      <c r="AE385" s="19">
        <v>0</v>
      </c>
      <c r="AF385" s="19"/>
      <c r="AG385" s="19"/>
      <c r="AH385" s="19">
        <v>0</v>
      </c>
      <c r="AI385" s="19"/>
      <c r="AJ385" s="19"/>
      <c r="AK385" s="19">
        <v>0</v>
      </c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</row>
    <row r="386" spans="1:68" ht="12.75">
      <c r="A386" s="21">
        <v>138</v>
      </c>
      <c r="B386" s="81" t="s">
        <v>406</v>
      </c>
      <c r="C386" s="23">
        <v>35083</v>
      </c>
      <c r="D386" s="11">
        <f t="shared" si="168"/>
        <v>35057.96886033183</v>
      </c>
      <c r="E386" s="11">
        <f t="shared" si="169"/>
        <v>35108.03113966817</v>
      </c>
      <c r="F386" s="24">
        <f t="shared" si="170"/>
        <v>50.062279336343636</v>
      </c>
      <c r="G386" s="25">
        <v>32874</v>
      </c>
      <c r="H386" s="25">
        <v>38717</v>
      </c>
      <c r="I386" s="26">
        <f t="shared" si="171"/>
        <v>5.983476329676241</v>
      </c>
      <c r="J386" s="26">
        <f t="shared" si="172"/>
        <v>9.887585918717338</v>
      </c>
      <c r="K386" s="14">
        <v>1</v>
      </c>
      <c r="L386" s="14">
        <v>0</v>
      </c>
      <c r="M386" s="14">
        <v>2</v>
      </c>
      <c r="N386" s="28">
        <v>200</v>
      </c>
      <c r="O386" s="28">
        <v>200</v>
      </c>
      <c r="P386" s="28">
        <v>2.571</v>
      </c>
      <c r="Q386" s="28" t="s">
        <v>277</v>
      </c>
      <c r="R386" s="16">
        <f t="shared" si="173"/>
        <v>0.167126925035251</v>
      </c>
      <c r="S386" s="16">
        <f t="shared" si="174"/>
        <v>0</v>
      </c>
      <c r="T386" s="16">
        <f t="shared" si="175"/>
        <v>0.20227384282082161</v>
      </c>
      <c r="U386" s="16">
        <f t="shared" si="176"/>
        <v>0.06500463828675651</v>
      </c>
      <c r="V386" s="16">
        <f t="shared" si="177"/>
        <v>0</v>
      </c>
      <c r="W386" s="16">
        <f t="shared" si="178"/>
        <v>0.07867516251296056</v>
      </c>
      <c r="X386" s="16">
        <f t="shared" si="179"/>
        <v>0.8904744970788564</v>
      </c>
      <c r="Y386" s="16">
        <f t="shared" si="180"/>
        <v>0</v>
      </c>
      <c r="Z386" s="17">
        <f t="shared" si="181"/>
        <v>1.0777419522323366</v>
      </c>
      <c r="AA386" s="30">
        <f t="shared" si="182"/>
        <v>0.1872674551534802</v>
      </c>
      <c r="AB386" s="31"/>
      <c r="AC386" s="19" t="s">
        <v>72</v>
      </c>
      <c r="AD386" s="19"/>
      <c r="AE386" s="19">
        <v>0</v>
      </c>
      <c r="AF386" s="19"/>
      <c r="AG386" s="19"/>
      <c r="AH386" s="19">
        <v>0</v>
      </c>
      <c r="AI386" s="19"/>
      <c r="AJ386" s="19"/>
      <c r="AK386" s="19">
        <v>0</v>
      </c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</row>
    <row r="387" spans="1:68" ht="12.75">
      <c r="A387" s="21">
        <v>143</v>
      </c>
      <c r="B387" s="81" t="s">
        <v>407</v>
      </c>
      <c r="C387" s="23">
        <v>35372</v>
      </c>
      <c r="D387" s="11">
        <f t="shared" si="168"/>
        <v>35341.38298191983</v>
      </c>
      <c r="E387" s="11">
        <f t="shared" si="169"/>
        <v>35402.61701808017</v>
      </c>
      <c r="F387" s="24">
        <f t="shared" si="170"/>
        <v>61.23403616034193</v>
      </c>
      <c r="G387" s="25">
        <v>32874</v>
      </c>
      <c r="H387" s="25">
        <v>38717</v>
      </c>
      <c r="I387" s="26">
        <f t="shared" si="171"/>
        <v>6.759953375122819</v>
      </c>
      <c r="J387" s="26">
        <f t="shared" si="172"/>
        <v>9.080501320328299</v>
      </c>
      <c r="K387" s="14">
        <v>0</v>
      </c>
      <c r="L387" s="14">
        <v>0</v>
      </c>
      <c r="M387" s="14">
        <v>1</v>
      </c>
      <c r="N387" s="28">
        <v>94</v>
      </c>
      <c r="O387" s="28">
        <v>94</v>
      </c>
      <c r="P387" s="28">
        <v>3.869</v>
      </c>
      <c r="Q387" s="28" t="s">
        <v>277</v>
      </c>
      <c r="R387" s="16">
        <f t="shared" si="173"/>
        <v>0</v>
      </c>
      <c r="S387" s="16">
        <f t="shared" si="174"/>
        <v>0</v>
      </c>
      <c r="T387" s="16">
        <f t="shared" si="175"/>
        <v>0.11012607836544488</v>
      </c>
      <c r="U387" s="16">
        <f t="shared" si="176"/>
        <v>0</v>
      </c>
      <c r="V387" s="16">
        <f t="shared" si="177"/>
        <v>0</v>
      </c>
      <c r="W387" s="16">
        <f t="shared" si="178"/>
        <v>0.028463705961603743</v>
      </c>
      <c r="X387" s="16">
        <f t="shared" si="179"/>
        <v>0</v>
      </c>
      <c r="Y387" s="16">
        <f t="shared" si="180"/>
        <v>0</v>
      </c>
      <c r="Z387" s="17">
        <f t="shared" si="181"/>
        <v>0.8296037878637057</v>
      </c>
      <c r="AA387" s="30">
        <f t="shared" si="182"/>
        <v>0.8296037878637057</v>
      </c>
      <c r="AB387" s="31"/>
      <c r="AC387" s="19" t="s">
        <v>74</v>
      </c>
      <c r="AD387" s="19"/>
      <c r="AE387" s="19">
        <v>0</v>
      </c>
      <c r="AF387" s="19"/>
      <c r="AG387" s="19"/>
      <c r="AH387" s="19">
        <v>0</v>
      </c>
      <c r="AI387" s="19"/>
      <c r="AJ387" s="19"/>
      <c r="AK387" s="19">
        <v>0</v>
      </c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</row>
    <row r="388" spans="1:68" ht="12.75">
      <c r="A388" s="21">
        <v>153</v>
      </c>
      <c r="B388" s="81" t="s">
        <v>409</v>
      </c>
      <c r="C388" s="23">
        <v>34687</v>
      </c>
      <c r="D388" s="11">
        <f t="shared" si="168"/>
        <v>34659.28373940626</v>
      </c>
      <c r="E388" s="11">
        <f t="shared" si="169"/>
        <v>34714.71626059374</v>
      </c>
      <c r="F388" s="24">
        <f t="shared" si="170"/>
        <v>55.43252118748205</v>
      </c>
      <c r="G388" s="25">
        <v>32874</v>
      </c>
      <c r="H388" s="25">
        <v>38717</v>
      </c>
      <c r="I388" s="26">
        <f t="shared" si="171"/>
        <v>4.891188327140435</v>
      </c>
      <c r="J388" s="26">
        <f t="shared" si="172"/>
        <v>10.965160929880161</v>
      </c>
      <c r="K388" s="14">
        <v>0</v>
      </c>
      <c r="L388" s="14">
        <v>0</v>
      </c>
      <c r="M388" s="14">
        <v>0</v>
      </c>
      <c r="N388" s="28">
        <v>156</v>
      </c>
      <c r="O388" s="28">
        <v>156</v>
      </c>
      <c r="P388" s="28">
        <v>3.161</v>
      </c>
      <c r="Q388" s="28" t="s">
        <v>277</v>
      </c>
      <c r="R388" s="16">
        <f t="shared" si="173"/>
        <v>0</v>
      </c>
      <c r="S388" s="16">
        <f t="shared" si="174"/>
        <v>0</v>
      </c>
      <c r="T388" s="16">
        <f t="shared" si="175"/>
        <v>0</v>
      </c>
      <c r="U388" s="16">
        <f t="shared" si="176"/>
        <v>0</v>
      </c>
      <c r="V388" s="16">
        <f t="shared" si="177"/>
        <v>0</v>
      </c>
      <c r="W388" s="16">
        <f t="shared" si="178"/>
        <v>0</v>
      </c>
      <c r="X388" s="16">
        <f t="shared" si="179"/>
        <v>0</v>
      </c>
      <c r="Y388" s="16">
        <f t="shared" si="180"/>
        <v>0</v>
      </c>
      <c r="Z388" s="17">
        <f t="shared" si="181"/>
        <v>0</v>
      </c>
      <c r="AA388" s="30">
        <f t="shared" si="182"/>
        <v>0</v>
      </c>
      <c r="AB388" s="31"/>
      <c r="AC388" s="19" t="s">
        <v>76</v>
      </c>
      <c r="AD388" s="19"/>
      <c r="AE388" s="19">
        <v>0</v>
      </c>
      <c r="AF388" s="19"/>
      <c r="AG388" s="19"/>
      <c r="AH388" s="19">
        <v>0</v>
      </c>
      <c r="AI388" s="19"/>
      <c r="AJ388" s="19"/>
      <c r="AK388" s="19">
        <v>0</v>
      </c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</row>
    <row r="389" spans="1:68" ht="12.75">
      <c r="A389" s="21">
        <v>154</v>
      </c>
      <c r="B389" s="81" t="s">
        <v>409</v>
      </c>
      <c r="C389" s="23">
        <v>35053</v>
      </c>
      <c r="D389" s="11">
        <f t="shared" si="168"/>
        <v>35021.49687881284</v>
      </c>
      <c r="E389" s="11">
        <f t="shared" si="169"/>
        <v>35084.50312118716</v>
      </c>
      <c r="F389" s="24">
        <f t="shared" si="170"/>
        <v>63.00624237432203</v>
      </c>
      <c r="G389" s="25">
        <v>32874</v>
      </c>
      <c r="H389" s="25">
        <v>38717</v>
      </c>
      <c r="I389" s="26">
        <f t="shared" si="171"/>
        <v>5.883553092637915</v>
      </c>
      <c r="J389" s="26">
        <f t="shared" si="172"/>
        <v>9.952046243322847</v>
      </c>
      <c r="K389" s="14">
        <v>0</v>
      </c>
      <c r="L389" s="14">
        <v>0</v>
      </c>
      <c r="M389" s="14">
        <v>0</v>
      </c>
      <c r="N389" s="28">
        <v>156</v>
      </c>
      <c r="O389" s="28">
        <v>156</v>
      </c>
      <c r="P389" s="28">
        <v>4.1</v>
      </c>
      <c r="Q389" s="28" t="s">
        <v>277</v>
      </c>
      <c r="R389" s="16">
        <f t="shared" si="173"/>
        <v>0</v>
      </c>
      <c r="S389" s="16">
        <f t="shared" si="174"/>
        <v>0</v>
      </c>
      <c r="T389" s="16">
        <f t="shared" si="175"/>
        <v>0</v>
      </c>
      <c r="U389" s="16">
        <f t="shared" si="176"/>
        <v>0</v>
      </c>
      <c r="V389" s="16">
        <f t="shared" si="177"/>
        <v>0</v>
      </c>
      <c r="W389" s="16">
        <f t="shared" si="178"/>
        <v>0</v>
      </c>
      <c r="X389" s="16">
        <f t="shared" si="179"/>
        <v>0</v>
      </c>
      <c r="Y389" s="16">
        <f t="shared" si="180"/>
        <v>0</v>
      </c>
      <c r="Z389" s="17">
        <f t="shared" si="181"/>
        <v>0</v>
      </c>
      <c r="AA389" s="30">
        <f t="shared" si="182"/>
        <v>0</v>
      </c>
      <c r="AB389" s="31"/>
      <c r="AC389" s="19" t="s">
        <v>78</v>
      </c>
      <c r="AD389" s="19"/>
      <c r="AE389" s="19">
        <v>0</v>
      </c>
      <c r="AF389" s="19"/>
      <c r="AG389" s="19"/>
      <c r="AH389" s="19">
        <v>0</v>
      </c>
      <c r="AI389" s="19"/>
      <c r="AJ389" s="19"/>
      <c r="AK389" s="19">
        <v>0</v>
      </c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</row>
    <row r="390" spans="1:68" ht="12.75">
      <c r="A390" s="21">
        <v>156</v>
      </c>
      <c r="B390" s="81" t="s">
        <v>408</v>
      </c>
      <c r="C390" s="23">
        <v>35053</v>
      </c>
      <c r="D390" s="11">
        <f t="shared" si="168"/>
        <v>35016.83448314612</v>
      </c>
      <c r="E390" s="11">
        <f t="shared" si="169"/>
        <v>35089.16551685388</v>
      </c>
      <c r="F390" s="24">
        <f t="shared" si="170"/>
        <v>72.33103370775643</v>
      </c>
      <c r="G390" s="25">
        <v>32874</v>
      </c>
      <c r="H390" s="25">
        <v>38717</v>
      </c>
      <c r="I390" s="26">
        <f t="shared" si="171"/>
        <v>5.8707794058797855</v>
      </c>
      <c r="J390" s="26">
        <f t="shared" si="172"/>
        <v>9.939272556564717</v>
      </c>
      <c r="K390" s="14">
        <v>0</v>
      </c>
      <c r="L390" s="14">
        <v>0</v>
      </c>
      <c r="M390" s="14">
        <v>0</v>
      </c>
      <c r="N390" s="28">
        <v>50</v>
      </c>
      <c r="O390" s="28">
        <v>50</v>
      </c>
      <c r="P390" s="28">
        <v>5.43</v>
      </c>
      <c r="Q390" s="28" t="s">
        <v>277</v>
      </c>
      <c r="R390" s="16">
        <f t="shared" si="173"/>
        <v>0</v>
      </c>
      <c r="S390" s="16">
        <f t="shared" si="174"/>
        <v>0</v>
      </c>
      <c r="T390" s="16">
        <f t="shared" si="175"/>
        <v>0</v>
      </c>
      <c r="U390" s="16">
        <f t="shared" si="176"/>
        <v>0</v>
      </c>
      <c r="V390" s="16">
        <f t="shared" si="177"/>
        <v>0</v>
      </c>
      <c r="W390" s="16">
        <f t="shared" si="178"/>
        <v>0</v>
      </c>
      <c r="X390" s="16">
        <f t="shared" si="179"/>
        <v>0</v>
      </c>
      <c r="Y390" s="16">
        <f t="shared" si="180"/>
        <v>0</v>
      </c>
      <c r="Z390" s="17">
        <f t="shared" si="181"/>
        <v>0</v>
      </c>
      <c r="AA390" s="30">
        <f t="shared" si="182"/>
        <v>0</v>
      </c>
      <c r="AB390" s="31"/>
      <c r="AC390" s="19" t="s">
        <v>80</v>
      </c>
      <c r="AD390" s="19"/>
      <c r="AE390" s="19">
        <v>0</v>
      </c>
      <c r="AF390" s="19"/>
      <c r="AG390" s="19"/>
      <c r="AH390" s="19">
        <v>0</v>
      </c>
      <c r="AI390" s="19"/>
      <c r="AJ390" s="19"/>
      <c r="AK390" s="19">
        <v>0</v>
      </c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</row>
    <row r="391" spans="1:68" ht="12.75">
      <c r="A391" s="21">
        <v>162</v>
      </c>
      <c r="B391" s="81" t="s">
        <v>411</v>
      </c>
      <c r="C391" s="23">
        <v>36891</v>
      </c>
      <c r="D391" s="11">
        <f t="shared" si="168"/>
        <v>36868.00584475174</v>
      </c>
      <c r="E391" s="11">
        <f t="shared" si="169"/>
        <v>36913.99415524826</v>
      </c>
      <c r="F391" s="24">
        <f t="shared" si="170"/>
        <v>45.98831049652654</v>
      </c>
      <c r="G391" s="25">
        <v>32874</v>
      </c>
      <c r="H391" s="25">
        <v>38717</v>
      </c>
      <c r="I391" s="26">
        <f t="shared" si="171"/>
        <v>10.942481766443114</v>
      </c>
      <c r="J391" s="26">
        <f t="shared" si="172"/>
        <v>4.939742040415717</v>
      </c>
      <c r="K391" s="14">
        <v>0</v>
      </c>
      <c r="L391" s="14">
        <v>0</v>
      </c>
      <c r="M391" s="14">
        <v>0</v>
      </c>
      <c r="N391" s="28">
        <v>130</v>
      </c>
      <c r="O391" s="28">
        <v>130</v>
      </c>
      <c r="P391" s="28">
        <v>2.165</v>
      </c>
      <c r="Q391" s="28" t="s">
        <v>277</v>
      </c>
      <c r="R391" s="16">
        <f t="shared" si="173"/>
        <v>0</v>
      </c>
      <c r="S391" s="16">
        <f t="shared" si="174"/>
        <v>0</v>
      </c>
      <c r="T391" s="16">
        <f t="shared" si="175"/>
        <v>0</v>
      </c>
      <c r="U391" s="16">
        <f t="shared" si="176"/>
        <v>0</v>
      </c>
      <c r="V391" s="16">
        <f t="shared" si="177"/>
        <v>0</v>
      </c>
      <c r="W391" s="16">
        <f t="shared" si="178"/>
        <v>0</v>
      </c>
      <c r="X391" s="16">
        <f t="shared" si="179"/>
        <v>0</v>
      </c>
      <c r="Y391" s="16">
        <f t="shared" si="180"/>
        <v>0</v>
      </c>
      <c r="Z391" s="17">
        <f t="shared" si="181"/>
        <v>0</v>
      </c>
      <c r="AA391" s="30">
        <f t="shared" si="182"/>
        <v>0</v>
      </c>
      <c r="AB391" s="31"/>
      <c r="AC391" s="19" t="s">
        <v>226</v>
      </c>
      <c r="AD391" s="19"/>
      <c r="AE391" s="19">
        <v>0</v>
      </c>
      <c r="AF391" s="19"/>
      <c r="AG391" s="19"/>
      <c r="AH391" s="19">
        <v>0</v>
      </c>
      <c r="AI391" s="19"/>
      <c r="AJ391" s="19"/>
      <c r="AK391" s="19">
        <v>0</v>
      </c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</row>
    <row r="392" spans="1:68" ht="12.75">
      <c r="A392" s="21">
        <v>185</v>
      </c>
      <c r="B392" s="81" t="s">
        <v>412</v>
      </c>
      <c r="C392" s="23">
        <v>35760</v>
      </c>
      <c r="D392" s="11">
        <f t="shared" si="168"/>
        <v>35732.816312095325</v>
      </c>
      <c r="E392" s="11">
        <f t="shared" si="169"/>
        <v>35787.183687904675</v>
      </c>
      <c r="F392" s="24">
        <f t="shared" si="170"/>
        <v>54.36737580935005</v>
      </c>
      <c r="G392" s="25">
        <v>32874</v>
      </c>
      <c r="H392" s="25">
        <v>38717</v>
      </c>
      <c r="I392" s="26">
        <f t="shared" si="171"/>
        <v>7.832373457795411</v>
      </c>
      <c r="J392" s="26">
        <f t="shared" si="172"/>
        <v>8.026894005740616</v>
      </c>
      <c r="K392" s="14">
        <v>0</v>
      </c>
      <c r="L392" s="14">
        <v>0</v>
      </c>
      <c r="M392" s="14">
        <v>0</v>
      </c>
      <c r="N392" s="28">
        <v>232</v>
      </c>
      <c r="O392" s="28">
        <v>232</v>
      </c>
      <c r="P392" s="28">
        <v>3.039</v>
      </c>
      <c r="Q392" s="28" t="s">
        <v>277</v>
      </c>
      <c r="R392" s="16">
        <f t="shared" si="173"/>
        <v>0</v>
      </c>
      <c r="S392" s="16">
        <f t="shared" si="174"/>
        <v>0</v>
      </c>
      <c r="T392" s="16">
        <f t="shared" si="175"/>
        <v>0</v>
      </c>
      <c r="U392" s="16">
        <f t="shared" si="176"/>
        <v>0</v>
      </c>
      <c r="V392" s="16">
        <f t="shared" si="177"/>
        <v>0</v>
      </c>
      <c r="W392" s="16">
        <f t="shared" si="178"/>
        <v>0</v>
      </c>
      <c r="X392" s="16">
        <f t="shared" si="179"/>
        <v>0</v>
      </c>
      <c r="Y392" s="16">
        <f t="shared" si="180"/>
        <v>0</v>
      </c>
      <c r="Z392" s="17">
        <f t="shared" si="181"/>
        <v>0</v>
      </c>
      <c r="AA392" s="30">
        <f t="shared" si="182"/>
        <v>0</v>
      </c>
      <c r="AB392" s="31"/>
      <c r="AC392" s="19" t="s">
        <v>227</v>
      </c>
      <c r="AD392" s="19"/>
      <c r="AE392" s="19">
        <v>0</v>
      </c>
      <c r="AF392" s="19"/>
      <c r="AG392" s="19"/>
      <c r="AH392" s="19">
        <v>0</v>
      </c>
      <c r="AI392" s="19"/>
      <c r="AJ392" s="19"/>
      <c r="AK392" s="19">
        <v>0</v>
      </c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</row>
    <row r="393" spans="1:68" ht="12.75">
      <c r="A393" s="21">
        <v>204</v>
      </c>
      <c r="B393" s="81" t="s">
        <v>413</v>
      </c>
      <c r="C393" s="23">
        <v>35940</v>
      </c>
      <c r="D393" s="11">
        <f aca="true" t="shared" si="183" ref="D393:D419">C393-(SQRT(P393*1000)-P393*1000/4000)*0.5</f>
        <v>35924.33697159615</v>
      </c>
      <c r="E393" s="11">
        <f aca="true" t="shared" si="184" ref="E393:E419">C393+(SQRT(P393*1000)-P393*1000/4000)*0.5</f>
        <v>35955.66302840385</v>
      </c>
      <c r="F393" s="24">
        <f aca="true" t="shared" si="185" ref="F393:F419">E393-D393</f>
        <v>31.32605680769484</v>
      </c>
      <c r="G393" s="25">
        <v>32874</v>
      </c>
      <c r="H393" s="25">
        <v>38717</v>
      </c>
      <c r="I393" s="26">
        <f aca="true" t="shared" si="186" ref="I393:I419">((D393-G393)/365)</f>
        <v>8.357087593414116</v>
      </c>
      <c r="J393" s="26">
        <f aca="true" t="shared" si="187" ref="J393:J419">((H393-E393)/365)</f>
        <v>7.565306771496308</v>
      </c>
      <c r="K393" s="14">
        <v>0</v>
      </c>
      <c r="L393" s="14">
        <v>0</v>
      </c>
      <c r="M393" s="14">
        <v>0</v>
      </c>
      <c r="N393" s="28">
        <v>50</v>
      </c>
      <c r="O393" s="28">
        <v>50</v>
      </c>
      <c r="P393" s="28">
        <v>0.997</v>
      </c>
      <c r="Q393" s="28" t="s">
        <v>277</v>
      </c>
      <c r="R393" s="16">
        <f aca="true" t="shared" si="188" ref="R393:R419">K393/I393</f>
        <v>0</v>
      </c>
      <c r="S393" s="16">
        <f aca="true" t="shared" si="189" ref="S393:S419">L393/(F393/365)</f>
        <v>0</v>
      </c>
      <c r="T393" s="16">
        <f aca="true" t="shared" si="190" ref="T393:T419">M393/J393</f>
        <v>0</v>
      </c>
      <c r="U393" s="16">
        <f aca="true" t="shared" si="191" ref="U393:U419">R393/P393</f>
        <v>0</v>
      </c>
      <c r="V393" s="16">
        <f aca="true" t="shared" si="192" ref="V393:V419">S393/P393</f>
        <v>0</v>
      </c>
      <c r="W393" s="16">
        <f aca="true" t="shared" si="193" ref="W393:W419">T393/P393</f>
        <v>0</v>
      </c>
      <c r="X393" s="16">
        <f aca="true" t="shared" si="194" ref="X393:X419">(R393*1000000)/(O393*365*P393)</f>
        <v>0</v>
      </c>
      <c r="Y393" s="16">
        <f aca="true" t="shared" si="195" ref="Y393:Y419">(S393*1000000)/(O393*365*P393)</f>
        <v>0</v>
      </c>
      <c r="Z393" s="17">
        <f aca="true" t="shared" si="196" ref="Z393:Z419">(T393*1000000)/(N393*365*P393)</f>
        <v>0</v>
      </c>
      <c r="AA393" s="30">
        <f aca="true" t="shared" si="197" ref="AA393:AA419">Z393-X393</f>
        <v>0</v>
      </c>
      <c r="AB393" s="31"/>
      <c r="AC393" s="19" t="s">
        <v>82</v>
      </c>
      <c r="AD393" s="19"/>
      <c r="AE393" s="19">
        <v>0</v>
      </c>
      <c r="AF393" s="19"/>
      <c r="AG393" s="19"/>
      <c r="AH393" s="19">
        <v>0</v>
      </c>
      <c r="AI393" s="19"/>
      <c r="AJ393" s="19"/>
      <c r="AK393" s="19">
        <v>0</v>
      </c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</row>
    <row r="394" spans="1:68" ht="12.75">
      <c r="A394" s="21">
        <v>212</v>
      </c>
      <c r="B394" s="81" t="s">
        <v>414</v>
      </c>
      <c r="C394" s="23">
        <v>36130</v>
      </c>
      <c r="D394" s="11">
        <f t="shared" si="183"/>
        <v>36077.383603567236</v>
      </c>
      <c r="E394" s="11">
        <f t="shared" si="184"/>
        <v>36182.616396432764</v>
      </c>
      <c r="F394" s="24">
        <f t="shared" si="185"/>
        <v>105.23279286552861</v>
      </c>
      <c r="G394" s="25">
        <v>32874</v>
      </c>
      <c r="H394" s="25">
        <v>38717</v>
      </c>
      <c r="I394" s="26">
        <f t="shared" si="186"/>
        <v>8.776393434430783</v>
      </c>
      <c r="J394" s="26">
        <f t="shared" si="187"/>
        <v>6.943516722102015</v>
      </c>
      <c r="K394" s="14">
        <v>0</v>
      </c>
      <c r="L394" s="14">
        <v>0</v>
      </c>
      <c r="M394" s="14">
        <v>0</v>
      </c>
      <c r="N394" s="28">
        <v>60</v>
      </c>
      <c r="O394" s="28">
        <v>60</v>
      </c>
      <c r="P394" s="28">
        <v>11.698</v>
      </c>
      <c r="Q394" s="28" t="s">
        <v>277</v>
      </c>
      <c r="R394" s="16">
        <f t="shared" si="188"/>
        <v>0</v>
      </c>
      <c r="S394" s="16">
        <f t="shared" si="189"/>
        <v>0</v>
      </c>
      <c r="T394" s="16">
        <f t="shared" si="190"/>
        <v>0</v>
      </c>
      <c r="U394" s="16">
        <f t="shared" si="191"/>
        <v>0</v>
      </c>
      <c r="V394" s="16">
        <f t="shared" si="192"/>
        <v>0</v>
      </c>
      <c r="W394" s="16">
        <f t="shared" si="193"/>
        <v>0</v>
      </c>
      <c r="X394" s="16">
        <f t="shared" si="194"/>
        <v>0</v>
      </c>
      <c r="Y394" s="16">
        <f t="shared" si="195"/>
        <v>0</v>
      </c>
      <c r="Z394" s="17">
        <f t="shared" si="196"/>
        <v>0</v>
      </c>
      <c r="AA394" s="30">
        <f t="shared" si="197"/>
        <v>0</v>
      </c>
      <c r="AB394" s="31"/>
      <c r="AC394" s="19" t="s">
        <v>84</v>
      </c>
      <c r="AD394" s="19"/>
      <c r="AE394" s="19">
        <v>0</v>
      </c>
      <c r="AF394" s="19"/>
      <c r="AG394" s="19"/>
      <c r="AH394" s="19">
        <v>0</v>
      </c>
      <c r="AI394" s="19"/>
      <c r="AJ394" s="19"/>
      <c r="AK394" s="19">
        <v>0</v>
      </c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</row>
    <row r="395" spans="1:68" ht="12.75">
      <c r="A395" s="21">
        <v>216</v>
      </c>
      <c r="B395" s="81" t="s">
        <v>426</v>
      </c>
      <c r="C395" s="23">
        <v>36646</v>
      </c>
      <c r="D395" s="11">
        <f t="shared" si="183"/>
        <v>36611.512706363064</v>
      </c>
      <c r="E395" s="11">
        <f t="shared" si="184"/>
        <v>36680.487293636936</v>
      </c>
      <c r="F395" s="24">
        <f t="shared" si="185"/>
        <v>68.9745872738713</v>
      </c>
      <c r="G395" s="25">
        <v>32874</v>
      </c>
      <c r="H395" s="25">
        <v>38717</v>
      </c>
      <c r="I395" s="26">
        <f t="shared" si="186"/>
        <v>10.239760839350861</v>
      </c>
      <c r="J395" s="26">
        <f t="shared" si="187"/>
        <v>5.579486866748121</v>
      </c>
      <c r="K395" s="14">
        <v>0</v>
      </c>
      <c r="L395" s="14">
        <v>0</v>
      </c>
      <c r="M395" s="14">
        <v>0</v>
      </c>
      <c r="N395" s="28">
        <v>156</v>
      </c>
      <c r="O395" s="28">
        <v>156</v>
      </c>
      <c r="P395" s="28">
        <v>4.929</v>
      </c>
      <c r="Q395" s="28" t="s">
        <v>277</v>
      </c>
      <c r="R395" s="16">
        <f t="shared" si="188"/>
        <v>0</v>
      </c>
      <c r="S395" s="16">
        <f t="shared" si="189"/>
        <v>0</v>
      </c>
      <c r="T395" s="16">
        <f t="shared" si="190"/>
        <v>0</v>
      </c>
      <c r="U395" s="16">
        <f t="shared" si="191"/>
        <v>0</v>
      </c>
      <c r="V395" s="16">
        <f t="shared" si="192"/>
        <v>0</v>
      </c>
      <c r="W395" s="16">
        <f t="shared" si="193"/>
        <v>0</v>
      </c>
      <c r="X395" s="16">
        <f t="shared" si="194"/>
        <v>0</v>
      </c>
      <c r="Y395" s="16">
        <f t="shared" si="195"/>
        <v>0</v>
      </c>
      <c r="Z395" s="17">
        <f t="shared" si="196"/>
        <v>0</v>
      </c>
      <c r="AA395" s="30">
        <f t="shared" si="197"/>
        <v>0</v>
      </c>
      <c r="AB395" s="31"/>
      <c r="AC395" s="19" t="s">
        <v>86</v>
      </c>
      <c r="AD395" s="19"/>
      <c r="AE395" s="19">
        <v>1</v>
      </c>
      <c r="AF395" s="19"/>
      <c r="AG395" s="19"/>
      <c r="AH395" s="19">
        <v>0</v>
      </c>
      <c r="AI395" s="19"/>
      <c r="AJ395" s="19"/>
      <c r="AK395" s="19">
        <v>0</v>
      </c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</row>
    <row r="396" spans="1:68" ht="12.75">
      <c r="A396" s="21">
        <v>318</v>
      </c>
      <c r="B396" s="81" t="s">
        <v>415</v>
      </c>
      <c r="C396" s="23">
        <v>36607</v>
      </c>
      <c r="D396" s="11">
        <f t="shared" si="183"/>
        <v>36584.7585562416</v>
      </c>
      <c r="E396" s="11">
        <f t="shared" si="184"/>
        <v>36629.2414437584</v>
      </c>
      <c r="F396" s="24">
        <f t="shared" si="185"/>
        <v>44.48288751680229</v>
      </c>
      <c r="G396" s="25">
        <v>32874</v>
      </c>
      <c r="H396" s="25">
        <v>38717</v>
      </c>
      <c r="I396" s="26">
        <f t="shared" si="186"/>
        <v>10.166461797922189</v>
      </c>
      <c r="J396" s="26">
        <f t="shared" si="187"/>
        <v>5.719886455456435</v>
      </c>
      <c r="K396" s="14">
        <v>0</v>
      </c>
      <c r="L396" s="14">
        <v>0</v>
      </c>
      <c r="M396" s="14">
        <v>0</v>
      </c>
      <c r="N396" s="28">
        <v>75</v>
      </c>
      <c r="O396" s="28">
        <v>75</v>
      </c>
      <c r="P396" s="28">
        <v>2.024</v>
      </c>
      <c r="Q396" s="28" t="s">
        <v>277</v>
      </c>
      <c r="R396" s="16">
        <f t="shared" si="188"/>
        <v>0</v>
      </c>
      <c r="S396" s="16">
        <f t="shared" si="189"/>
        <v>0</v>
      </c>
      <c r="T396" s="16">
        <f t="shared" si="190"/>
        <v>0</v>
      </c>
      <c r="U396" s="16">
        <f t="shared" si="191"/>
        <v>0</v>
      </c>
      <c r="V396" s="16">
        <f t="shared" si="192"/>
        <v>0</v>
      </c>
      <c r="W396" s="16">
        <f t="shared" si="193"/>
        <v>0</v>
      </c>
      <c r="X396" s="16">
        <f t="shared" si="194"/>
        <v>0</v>
      </c>
      <c r="Y396" s="16">
        <f t="shared" si="195"/>
        <v>0</v>
      </c>
      <c r="Z396" s="17">
        <f t="shared" si="196"/>
        <v>0</v>
      </c>
      <c r="AA396" s="30">
        <f t="shared" si="197"/>
        <v>0</v>
      </c>
      <c r="AB396" s="31"/>
      <c r="AC396" s="19" t="s">
        <v>88</v>
      </c>
      <c r="AD396" s="19"/>
      <c r="AE396" s="19">
        <v>49</v>
      </c>
      <c r="AF396" s="19"/>
      <c r="AG396" s="19"/>
      <c r="AH396" s="19">
        <v>49</v>
      </c>
      <c r="AI396" s="19"/>
      <c r="AJ396" s="19"/>
      <c r="AK396" s="19">
        <v>49</v>
      </c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</row>
    <row r="397" spans="1:68" ht="12.75">
      <c r="A397" s="21">
        <v>378</v>
      </c>
      <c r="B397" s="81" t="s">
        <v>231</v>
      </c>
      <c r="C397" s="23">
        <v>34700.75</v>
      </c>
      <c r="D397" s="11">
        <f t="shared" si="183"/>
        <v>34673.69451655131</v>
      </c>
      <c r="E397" s="11">
        <f t="shared" si="184"/>
        <v>34727.80548344869</v>
      </c>
      <c r="F397" s="24">
        <f t="shared" si="185"/>
        <v>54.11096689738042</v>
      </c>
      <c r="G397" s="25">
        <v>32874</v>
      </c>
      <c r="H397" s="25">
        <v>38717</v>
      </c>
      <c r="I397" s="26">
        <f t="shared" si="186"/>
        <v>4.930669908359753</v>
      </c>
      <c r="J397" s="26">
        <f t="shared" si="187"/>
        <v>10.929300045346054</v>
      </c>
      <c r="K397" s="14">
        <v>0</v>
      </c>
      <c r="L397" s="14">
        <v>0</v>
      </c>
      <c r="M397" s="14">
        <v>0</v>
      </c>
      <c r="N397" s="28">
        <v>50</v>
      </c>
      <c r="O397" s="28">
        <v>44</v>
      </c>
      <c r="P397" s="28">
        <v>3.01</v>
      </c>
      <c r="Q397" s="28" t="s">
        <v>277</v>
      </c>
      <c r="R397" s="16">
        <f t="shared" si="188"/>
        <v>0</v>
      </c>
      <c r="S397" s="16">
        <f t="shared" si="189"/>
        <v>0</v>
      </c>
      <c r="T397" s="16">
        <f t="shared" si="190"/>
        <v>0</v>
      </c>
      <c r="U397" s="16">
        <f t="shared" si="191"/>
        <v>0</v>
      </c>
      <c r="V397" s="16">
        <f t="shared" si="192"/>
        <v>0</v>
      </c>
      <c r="W397" s="16">
        <f t="shared" si="193"/>
        <v>0</v>
      </c>
      <c r="X397" s="16">
        <f t="shared" si="194"/>
        <v>0</v>
      </c>
      <c r="Y397" s="16">
        <f t="shared" si="195"/>
        <v>0</v>
      </c>
      <c r="Z397" s="17">
        <f t="shared" si="196"/>
        <v>0</v>
      </c>
      <c r="AA397" s="30">
        <f t="shared" si="197"/>
        <v>0</v>
      </c>
      <c r="AB397" s="31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</row>
    <row r="398" spans="1:68" ht="12.75">
      <c r="A398" s="21">
        <v>389</v>
      </c>
      <c r="B398" s="81" t="s">
        <v>299</v>
      </c>
      <c r="C398" s="23">
        <v>36527</v>
      </c>
      <c r="D398" s="11">
        <f t="shared" si="183"/>
        <v>36516.4496482822</v>
      </c>
      <c r="E398" s="11">
        <f t="shared" si="184"/>
        <v>36537.5503517178</v>
      </c>
      <c r="F398" s="24">
        <f t="shared" si="185"/>
        <v>21.100703435600735</v>
      </c>
      <c r="G398" s="25">
        <v>32874</v>
      </c>
      <c r="H398" s="25">
        <v>38717</v>
      </c>
      <c r="I398" s="26">
        <f t="shared" si="186"/>
        <v>9.97931410488274</v>
      </c>
      <c r="J398" s="26">
        <f t="shared" si="187"/>
        <v>5.971094926800547</v>
      </c>
      <c r="K398" s="14">
        <v>0</v>
      </c>
      <c r="L398" s="14">
        <v>0</v>
      </c>
      <c r="M398" s="14">
        <v>0</v>
      </c>
      <c r="N398" s="28">
        <v>54</v>
      </c>
      <c r="O398" s="28">
        <v>31</v>
      </c>
      <c r="P398" s="28">
        <v>0.45</v>
      </c>
      <c r="Q398" s="28" t="s">
        <v>277</v>
      </c>
      <c r="R398" s="16">
        <f t="shared" si="188"/>
        <v>0</v>
      </c>
      <c r="S398" s="16">
        <f t="shared" si="189"/>
        <v>0</v>
      </c>
      <c r="T398" s="16">
        <f t="shared" si="190"/>
        <v>0</v>
      </c>
      <c r="U398" s="16">
        <f t="shared" si="191"/>
        <v>0</v>
      </c>
      <c r="V398" s="16">
        <f t="shared" si="192"/>
        <v>0</v>
      </c>
      <c r="W398" s="16">
        <f t="shared" si="193"/>
        <v>0</v>
      </c>
      <c r="X398" s="16">
        <f t="shared" si="194"/>
        <v>0</v>
      </c>
      <c r="Y398" s="16">
        <f t="shared" si="195"/>
        <v>0</v>
      </c>
      <c r="Z398" s="17">
        <f t="shared" si="196"/>
        <v>0</v>
      </c>
      <c r="AA398" s="30">
        <f t="shared" si="197"/>
        <v>0</v>
      </c>
      <c r="AB398" s="31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</row>
    <row r="399" spans="1:68" ht="12.75">
      <c r="A399" s="21">
        <v>401</v>
      </c>
      <c r="B399" s="81" t="s">
        <v>416</v>
      </c>
      <c r="C399" s="23">
        <v>36284</v>
      </c>
      <c r="D399" s="11">
        <f t="shared" si="183"/>
        <v>36267.76329445626</v>
      </c>
      <c r="E399" s="11">
        <f t="shared" si="184"/>
        <v>36300.23670554374</v>
      </c>
      <c r="F399" s="24">
        <f t="shared" si="185"/>
        <v>32.47341108748515</v>
      </c>
      <c r="G399" s="25">
        <v>32874</v>
      </c>
      <c r="H399" s="25">
        <v>38717</v>
      </c>
      <c r="I399" s="26">
        <f t="shared" si="186"/>
        <v>9.29798162864728</v>
      </c>
      <c r="J399" s="26">
        <f t="shared" si="187"/>
        <v>6.621269299880157</v>
      </c>
      <c r="K399" s="14">
        <v>0</v>
      </c>
      <c r="L399" s="14">
        <v>0</v>
      </c>
      <c r="M399" s="14">
        <v>0</v>
      </c>
      <c r="N399" s="28">
        <v>83</v>
      </c>
      <c r="O399" s="28">
        <v>83</v>
      </c>
      <c r="P399" s="28">
        <v>1.072</v>
      </c>
      <c r="Q399" s="28" t="s">
        <v>277</v>
      </c>
      <c r="R399" s="16">
        <f t="shared" si="188"/>
        <v>0</v>
      </c>
      <c r="S399" s="16">
        <f t="shared" si="189"/>
        <v>0</v>
      </c>
      <c r="T399" s="16">
        <f t="shared" si="190"/>
        <v>0</v>
      </c>
      <c r="U399" s="16">
        <f t="shared" si="191"/>
        <v>0</v>
      </c>
      <c r="V399" s="16">
        <f t="shared" si="192"/>
        <v>0</v>
      </c>
      <c r="W399" s="16">
        <f t="shared" si="193"/>
        <v>0</v>
      </c>
      <c r="X399" s="16">
        <f t="shared" si="194"/>
        <v>0</v>
      </c>
      <c r="Y399" s="16">
        <f t="shared" si="195"/>
        <v>0</v>
      </c>
      <c r="Z399" s="17">
        <f t="shared" si="196"/>
        <v>0</v>
      </c>
      <c r="AA399" s="30">
        <f t="shared" si="197"/>
        <v>0</v>
      </c>
      <c r="AB399" s="31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</row>
    <row r="400" spans="1:68" ht="12.75">
      <c r="A400" s="21">
        <v>410</v>
      </c>
      <c r="B400" s="81" t="s">
        <v>416</v>
      </c>
      <c r="C400" s="23">
        <v>36885</v>
      </c>
      <c r="D400" s="11">
        <f t="shared" si="183"/>
        <v>36869.86829931803</v>
      </c>
      <c r="E400" s="11">
        <f t="shared" si="184"/>
        <v>36900.13170068197</v>
      </c>
      <c r="F400" s="24">
        <f t="shared" si="185"/>
        <v>30.263401363947196</v>
      </c>
      <c r="G400" s="25">
        <v>32874</v>
      </c>
      <c r="H400" s="25">
        <v>38717</v>
      </c>
      <c r="I400" s="26">
        <f t="shared" si="186"/>
        <v>10.947584381693224</v>
      </c>
      <c r="J400" s="26">
        <f t="shared" si="187"/>
        <v>4.977721367994593</v>
      </c>
      <c r="K400" s="14">
        <v>0</v>
      </c>
      <c r="L400" s="14">
        <v>0</v>
      </c>
      <c r="M400" s="14">
        <v>0</v>
      </c>
      <c r="N400" s="28">
        <v>112</v>
      </c>
      <c r="O400" s="28">
        <v>112</v>
      </c>
      <c r="P400" s="28">
        <v>0.93</v>
      </c>
      <c r="Q400" s="28" t="s">
        <v>277</v>
      </c>
      <c r="R400" s="16">
        <f t="shared" si="188"/>
        <v>0</v>
      </c>
      <c r="S400" s="16">
        <f t="shared" si="189"/>
        <v>0</v>
      </c>
      <c r="T400" s="16">
        <f t="shared" si="190"/>
        <v>0</v>
      </c>
      <c r="U400" s="16">
        <f t="shared" si="191"/>
        <v>0</v>
      </c>
      <c r="V400" s="16">
        <f t="shared" si="192"/>
        <v>0</v>
      </c>
      <c r="W400" s="16">
        <f t="shared" si="193"/>
        <v>0</v>
      </c>
      <c r="X400" s="16">
        <f t="shared" si="194"/>
        <v>0</v>
      </c>
      <c r="Y400" s="16">
        <f t="shared" si="195"/>
        <v>0</v>
      </c>
      <c r="Z400" s="17">
        <f t="shared" si="196"/>
        <v>0</v>
      </c>
      <c r="AA400" s="30">
        <f t="shared" si="197"/>
        <v>0</v>
      </c>
      <c r="AB400" s="31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</row>
    <row r="401" spans="1:68" ht="12.75">
      <c r="A401" s="21">
        <v>522</v>
      </c>
      <c r="B401" s="81" t="s">
        <v>417</v>
      </c>
      <c r="C401" s="23">
        <v>36951</v>
      </c>
      <c r="D401" s="11">
        <f t="shared" si="183"/>
        <v>36940.80554923404</v>
      </c>
      <c r="E401" s="11">
        <f t="shared" si="184"/>
        <v>36961.19445076596</v>
      </c>
      <c r="F401" s="24">
        <f t="shared" si="185"/>
        <v>20.3889015319146</v>
      </c>
      <c r="G401" s="25">
        <v>32874</v>
      </c>
      <c r="H401" s="25">
        <v>38717</v>
      </c>
      <c r="I401" s="26">
        <f t="shared" si="186"/>
        <v>11.141933011600116</v>
      </c>
      <c r="J401" s="26">
        <f t="shared" si="187"/>
        <v>4.810426162285048</v>
      </c>
      <c r="K401" s="14">
        <v>0</v>
      </c>
      <c r="L401" s="14">
        <v>0</v>
      </c>
      <c r="M401" s="14">
        <v>1</v>
      </c>
      <c r="N401" s="28">
        <v>168</v>
      </c>
      <c r="O401" s="28">
        <v>168</v>
      </c>
      <c r="P401" s="28">
        <v>0.42</v>
      </c>
      <c r="Q401" s="28" t="s">
        <v>277</v>
      </c>
      <c r="R401" s="16">
        <f t="shared" si="188"/>
        <v>0</v>
      </c>
      <c r="S401" s="16">
        <f t="shared" si="189"/>
        <v>0</v>
      </c>
      <c r="T401" s="16">
        <f t="shared" si="190"/>
        <v>0.20788178973419272</v>
      </c>
      <c r="U401" s="16">
        <f t="shared" si="191"/>
        <v>0</v>
      </c>
      <c r="V401" s="16">
        <f t="shared" si="192"/>
        <v>0</v>
      </c>
      <c r="W401" s="16">
        <f t="shared" si="193"/>
        <v>0.4949566422242684</v>
      </c>
      <c r="X401" s="16">
        <f t="shared" si="194"/>
        <v>0</v>
      </c>
      <c r="Y401" s="16">
        <f t="shared" si="195"/>
        <v>0</v>
      </c>
      <c r="Z401" s="17">
        <f t="shared" si="196"/>
        <v>8.071699971041559</v>
      </c>
      <c r="AA401" s="30">
        <f t="shared" si="197"/>
        <v>8.071699971041559</v>
      </c>
      <c r="AB401" s="31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</row>
    <row r="402" spans="1:68" ht="12.75">
      <c r="A402" s="21">
        <v>523</v>
      </c>
      <c r="B402" s="81" t="s">
        <v>417</v>
      </c>
      <c r="C402" s="23">
        <v>36951</v>
      </c>
      <c r="D402" s="11">
        <f t="shared" si="183"/>
        <v>36939.13391361369</v>
      </c>
      <c r="E402" s="11">
        <f t="shared" si="184"/>
        <v>36962.86608638631</v>
      </c>
      <c r="F402" s="24">
        <f t="shared" si="185"/>
        <v>23.732172772623016</v>
      </c>
      <c r="G402" s="25">
        <v>32874</v>
      </c>
      <c r="H402" s="25">
        <v>38717</v>
      </c>
      <c r="I402" s="26">
        <f t="shared" si="186"/>
        <v>11.137353187982708</v>
      </c>
      <c r="J402" s="26">
        <f t="shared" si="187"/>
        <v>4.8058463386676396</v>
      </c>
      <c r="K402" s="14">
        <v>0</v>
      </c>
      <c r="L402" s="14">
        <v>0</v>
      </c>
      <c r="M402" s="14">
        <v>0</v>
      </c>
      <c r="N402" s="28">
        <v>168</v>
      </c>
      <c r="O402" s="28">
        <v>168</v>
      </c>
      <c r="P402" s="28">
        <v>0.57</v>
      </c>
      <c r="Q402" s="28" t="s">
        <v>277</v>
      </c>
      <c r="R402" s="16">
        <f t="shared" si="188"/>
        <v>0</v>
      </c>
      <c r="S402" s="16">
        <f t="shared" si="189"/>
        <v>0</v>
      </c>
      <c r="T402" s="16">
        <f t="shared" si="190"/>
        <v>0</v>
      </c>
      <c r="U402" s="16">
        <f t="shared" si="191"/>
        <v>0</v>
      </c>
      <c r="V402" s="16">
        <f t="shared" si="192"/>
        <v>0</v>
      </c>
      <c r="W402" s="16">
        <f t="shared" si="193"/>
        <v>0</v>
      </c>
      <c r="X402" s="16">
        <f t="shared" si="194"/>
        <v>0</v>
      </c>
      <c r="Y402" s="16">
        <f t="shared" si="195"/>
        <v>0</v>
      </c>
      <c r="Z402" s="17">
        <f t="shared" si="196"/>
        <v>0</v>
      </c>
      <c r="AA402" s="30">
        <f t="shared" si="197"/>
        <v>0</v>
      </c>
      <c r="AB402" s="31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</row>
    <row r="403" spans="1:68" ht="12.75">
      <c r="A403" s="21">
        <v>540</v>
      </c>
      <c r="B403" s="81" t="s">
        <v>418</v>
      </c>
      <c r="C403" s="23">
        <v>35775</v>
      </c>
      <c r="D403" s="11">
        <f t="shared" si="183"/>
        <v>35761.159765135235</v>
      </c>
      <c r="E403" s="11">
        <f t="shared" si="184"/>
        <v>35788.840234864765</v>
      </c>
      <c r="F403" s="24">
        <f t="shared" si="185"/>
        <v>27.68046972953016</v>
      </c>
      <c r="G403" s="25">
        <v>32874</v>
      </c>
      <c r="H403" s="25">
        <v>38717</v>
      </c>
      <c r="I403" s="26">
        <f t="shared" si="186"/>
        <v>7.910026753795164</v>
      </c>
      <c r="J403" s="26">
        <f t="shared" si="187"/>
        <v>8.022355520918452</v>
      </c>
      <c r="K403" s="14">
        <v>0</v>
      </c>
      <c r="L403" s="14">
        <v>0</v>
      </c>
      <c r="M403" s="14">
        <v>0</v>
      </c>
      <c r="N403" s="28">
        <v>25</v>
      </c>
      <c r="O403" s="28">
        <v>25</v>
      </c>
      <c r="P403" s="28">
        <v>0.777</v>
      </c>
      <c r="Q403" s="28" t="s">
        <v>277</v>
      </c>
      <c r="R403" s="16">
        <f t="shared" si="188"/>
        <v>0</v>
      </c>
      <c r="S403" s="16">
        <f t="shared" si="189"/>
        <v>0</v>
      </c>
      <c r="T403" s="16">
        <f t="shared" si="190"/>
        <v>0</v>
      </c>
      <c r="U403" s="16">
        <f t="shared" si="191"/>
        <v>0</v>
      </c>
      <c r="V403" s="16">
        <f t="shared" si="192"/>
        <v>0</v>
      </c>
      <c r="W403" s="16">
        <f t="shared" si="193"/>
        <v>0</v>
      </c>
      <c r="X403" s="16">
        <f t="shared" si="194"/>
        <v>0</v>
      </c>
      <c r="Y403" s="16">
        <f t="shared" si="195"/>
        <v>0</v>
      </c>
      <c r="Z403" s="17">
        <f t="shared" si="196"/>
        <v>0</v>
      </c>
      <c r="AA403" s="30">
        <f t="shared" si="197"/>
        <v>0</v>
      </c>
      <c r="AB403" s="31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</row>
    <row r="404" spans="1:68" ht="12.75">
      <c r="A404" s="21">
        <v>547</v>
      </c>
      <c r="B404" s="81" t="s">
        <v>400</v>
      </c>
      <c r="C404" s="23">
        <v>36885</v>
      </c>
      <c r="D404" s="11">
        <f t="shared" si="183"/>
        <v>36872.68723830664</v>
      </c>
      <c r="E404" s="11">
        <f t="shared" si="184"/>
        <v>36897.31276169336</v>
      </c>
      <c r="F404" s="24">
        <f t="shared" si="185"/>
        <v>24.625523386726854</v>
      </c>
      <c r="G404" s="25">
        <v>32874</v>
      </c>
      <c r="H404" s="25">
        <v>38717</v>
      </c>
      <c r="I404" s="26">
        <f t="shared" si="186"/>
        <v>10.955307502209964</v>
      </c>
      <c r="J404" s="26">
        <f t="shared" si="187"/>
        <v>4.985444488511333</v>
      </c>
      <c r="K404" s="14">
        <v>0</v>
      </c>
      <c r="L404" s="14">
        <v>0</v>
      </c>
      <c r="M404" s="14">
        <v>0</v>
      </c>
      <c r="N404" s="28">
        <v>30</v>
      </c>
      <c r="O404" s="28">
        <v>30</v>
      </c>
      <c r="P404" s="28">
        <v>0.614</v>
      </c>
      <c r="Q404" s="28" t="s">
        <v>277</v>
      </c>
      <c r="R404" s="16">
        <f t="shared" si="188"/>
        <v>0</v>
      </c>
      <c r="S404" s="16">
        <f t="shared" si="189"/>
        <v>0</v>
      </c>
      <c r="T404" s="16">
        <f t="shared" si="190"/>
        <v>0</v>
      </c>
      <c r="U404" s="16">
        <f t="shared" si="191"/>
        <v>0</v>
      </c>
      <c r="V404" s="16">
        <f t="shared" si="192"/>
        <v>0</v>
      </c>
      <c r="W404" s="16">
        <f t="shared" si="193"/>
        <v>0</v>
      </c>
      <c r="X404" s="16">
        <f t="shared" si="194"/>
        <v>0</v>
      </c>
      <c r="Y404" s="16">
        <f t="shared" si="195"/>
        <v>0</v>
      </c>
      <c r="Z404" s="17">
        <f t="shared" si="196"/>
        <v>0</v>
      </c>
      <c r="AA404" s="30">
        <f t="shared" si="197"/>
        <v>0</v>
      </c>
      <c r="AB404" s="31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</row>
    <row r="405" spans="1:68" ht="12.75">
      <c r="A405" s="21">
        <v>557</v>
      </c>
      <c r="B405" s="81" t="s">
        <v>419</v>
      </c>
      <c r="C405" s="23">
        <v>34733</v>
      </c>
      <c r="D405" s="11">
        <f t="shared" si="183"/>
        <v>34711.942703346205</v>
      </c>
      <c r="E405" s="11">
        <f t="shared" si="184"/>
        <v>34754.057296653795</v>
      </c>
      <c r="F405" s="24">
        <f t="shared" si="185"/>
        <v>42.11459330758953</v>
      </c>
      <c r="G405" s="25">
        <v>32874</v>
      </c>
      <c r="H405" s="25">
        <v>38717</v>
      </c>
      <c r="I405" s="26">
        <f t="shared" si="186"/>
        <v>5.03545946122248</v>
      </c>
      <c r="J405" s="26">
        <f t="shared" si="187"/>
        <v>10.857377269441658</v>
      </c>
      <c r="K405" s="14">
        <v>0</v>
      </c>
      <c r="L405" s="14">
        <v>0</v>
      </c>
      <c r="M405" s="14">
        <v>1</v>
      </c>
      <c r="N405" s="28">
        <v>130</v>
      </c>
      <c r="O405" s="28">
        <v>130</v>
      </c>
      <c r="P405" s="28">
        <v>1.812</v>
      </c>
      <c r="Q405" s="28" t="s">
        <v>277</v>
      </c>
      <c r="R405" s="16">
        <f t="shared" si="188"/>
        <v>0</v>
      </c>
      <c r="S405" s="16">
        <f t="shared" si="189"/>
        <v>0</v>
      </c>
      <c r="T405" s="16">
        <f t="shared" si="190"/>
        <v>0.09210327459233855</v>
      </c>
      <c r="U405" s="16">
        <f t="shared" si="191"/>
        <v>0</v>
      </c>
      <c r="V405" s="16">
        <f t="shared" si="192"/>
        <v>0</v>
      </c>
      <c r="W405" s="16">
        <f t="shared" si="193"/>
        <v>0.05082962173970119</v>
      </c>
      <c r="X405" s="16">
        <f t="shared" si="194"/>
        <v>0</v>
      </c>
      <c r="Y405" s="16">
        <f t="shared" si="195"/>
        <v>0</v>
      </c>
      <c r="Z405" s="17">
        <f t="shared" si="196"/>
        <v>1.071224904946284</v>
      </c>
      <c r="AA405" s="30">
        <f t="shared" si="197"/>
        <v>1.071224904946284</v>
      </c>
      <c r="AB405" s="31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</row>
    <row r="406" spans="1:68" ht="12.75">
      <c r="A406" s="21">
        <v>562</v>
      </c>
      <c r="B406" s="81" t="s">
        <v>420</v>
      </c>
      <c r="C406" s="23">
        <v>35431</v>
      </c>
      <c r="D406" s="11">
        <f t="shared" si="183"/>
        <v>35409.84522021966</v>
      </c>
      <c r="E406" s="11">
        <f t="shared" si="184"/>
        <v>35452.15477978034</v>
      </c>
      <c r="F406" s="24">
        <f t="shared" si="185"/>
        <v>42.309559560686466</v>
      </c>
      <c r="G406" s="25">
        <v>32874</v>
      </c>
      <c r="H406" s="25">
        <v>38717</v>
      </c>
      <c r="I406" s="26">
        <f t="shared" si="186"/>
        <v>6.947521151286731</v>
      </c>
      <c r="J406" s="26">
        <f t="shared" si="187"/>
        <v>8.944781425259334</v>
      </c>
      <c r="K406" s="14">
        <v>0</v>
      </c>
      <c r="L406" s="14">
        <v>0</v>
      </c>
      <c r="M406" s="14">
        <v>3</v>
      </c>
      <c r="N406" s="28">
        <v>130</v>
      </c>
      <c r="O406" s="28">
        <v>130</v>
      </c>
      <c r="P406" s="28">
        <v>1.829</v>
      </c>
      <c r="Q406" s="28" t="s">
        <v>277</v>
      </c>
      <c r="R406" s="16">
        <f t="shared" si="188"/>
        <v>0</v>
      </c>
      <c r="S406" s="16">
        <f t="shared" si="189"/>
        <v>0</v>
      </c>
      <c r="T406" s="16">
        <f t="shared" si="190"/>
        <v>0.33539109089108027</v>
      </c>
      <c r="U406" s="16">
        <f t="shared" si="191"/>
        <v>0</v>
      </c>
      <c r="V406" s="16">
        <f t="shared" si="192"/>
        <v>0</v>
      </c>
      <c r="W406" s="16">
        <f t="shared" si="193"/>
        <v>0.18337402454405702</v>
      </c>
      <c r="X406" s="16">
        <f t="shared" si="194"/>
        <v>0</v>
      </c>
      <c r="Y406" s="16">
        <f t="shared" si="195"/>
        <v>0</v>
      </c>
      <c r="Z406" s="17">
        <f t="shared" si="196"/>
        <v>3.8645737522456693</v>
      </c>
      <c r="AA406" s="30">
        <f t="shared" si="197"/>
        <v>3.8645737522456693</v>
      </c>
      <c r="AB406" s="31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</row>
    <row r="407" spans="1:68" ht="12.75">
      <c r="A407" s="21">
        <v>563</v>
      </c>
      <c r="B407" s="81" t="s">
        <v>420</v>
      </c>
      <c r="C407" s="23">
        <v>34444</v>
      </c>
      <c r="D407" s="11">
        <f t="shared" si="183"/>
        <v>34426.801148427105</v>
      </c>
      <c r="E407" s="11">
        <f t="shared" si="184"/>
        <v>34461.198851572895</v>
      </c>
      <c r="F407" s="24">
        <f t="shared" si="185"/>
        <v>34.39770314579073</v>
      </c>
      <c r="G407" s="25">
        <v>32874</v>
      </c>
      <c r="H407" s="25">
        <v>38717</v>
      </c>
      <c r="I407" s="26">
        <f t="shared" si="186"/>
        <v>4.254249721718095</v>
      </c>
      <c r="J407" s="26">
        <f t="shared" si="187"/>
        <v>11.65972917377289</v>
      </c>
      <c r="K407" s="14">
        <v>0</v>
      </c>
      <c r="L407" s="14">
        <v>0</v>
      </c>
      <c r="M407" s="14">
        <v>0</v>
      </c>
      <c r="N407" s="28">
        <v>100</v>
      </c>
      <c r="O407" s="28">
        <v>100</v>
      </c>
      <c r="P407" s="28">
        <v>1.204</v>
      </c>
      <c r="Q407" s="28" t="s">
        <v>277</v>
      </c>
      <c r="R407" s="16">
        <f t="shared" si="188"/>
        <v>0</v>
      </c>
      <c r="S407" s="16">
        <f t="shared" si="189"/>
        <v>0</v>
      </c>
      <c r="T407" s="16">
        <f t="shared" si="190"/>
        <v>0</v>
      </c>
      <c r="U407" s="16">
        <f t="shared" si="191"/>
        <v>0</v>
      </c>
      <c r="V407" s="16">
        <f t="shared" si="192"/>
        <v>0</v>
      </c>
      <c r="W407" s="16">
        <f t="shared" si="193"/>
        <v>0</v>
      </c>
      <c r="X407" s="16">
        <f t="shared" si="194"/>
        <v>0</v>
      </c>
      <c r="Y407" s="16">
        <f t="shared" si="195"/>
        <v>0</v>
      </c>
      <c r="Z407" s="17">
        <f t="shared" si="196"/>
        <v>0</v>
      </c>
      <c r="AA407" s="30">
        <f t="shared" si="197"/>
        <v>0</v>
      </c>
      <c r="AB407" s="31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</row>
    <row r="408" spans="1:68" ht="12.75">
      <c r="A408" s="21">
        <v>570</v>
      </c>
      <c r="B408" s="81" t="s">
        <v>421</v>
      </c>
      <c r="C408" s="23">
        <v>34434</v>
      </c>
      <c r="D408" s="11">
        <f t="shared" si="183"/>
        <v>34414.734173541656</v>
      </c>
      <c r="E408" s="11">
        <f t="shared" si="184"/>
        <v>34453.265826458344</v>
      </c>
      <c r="F408" s="24">
        <f t="shared" si="185"/>
        <v>38.53165291668847</v>
      </c>
      <c r="G408" s="25">
        <v>32874</v>
      </c>
      <c r="H408" s="25">
        <v>38717</v>
      </c>
      <c r="I408" s="26">
        <f t="shared" si="186"/>
        <v>4.2211895165524815</v>
      </c>
      <c r="J408" s="26">
        <f t="shared" si="187"/>
        <v>11.681463489155222</v>
      </c>
      <c r="K408" s="14">
        <v>0</v>
      </c>
      <c r="L408" s="14">
        <v>0</v>
      </c>
      <c r="M408" s="14">
        <v>0</v>
      </c>
      <c r="N408" s="28">
        <v>60</v>
      </c>
      <c r="O408" s="28">
        <v>60</v>
      </c>
      <c r="P408" s="28">
        <v>1.514</v>
      </c>
      <c r="Q408" s="28" t="s">
        <v>277</v>
      </c>
      <c r="R408" s="16">
        <f t="shared" si="188"/>
        <v>0</v>
      </c>
      <c r="S408" s="16">
        <f t="shared" si="189"/>
        <v>0</v>
      </c>
      <c r="T408" s="16">
        <f t="shared" si="190"/>
        <v>0</v>
      </c>
      <c r="U408" s="16">
        <f t="shared" si="191"/>
        <v>0</v>
      </c>
      <c r="V408" s="16">
        <f t="shared" si="192"/>
        <v>0</v>
      </c>
      <c r="W408" s="16">
        <f t="shared" si="193"/>
        <v>0</v>
      </c>
      <c r="X408" s="16">
        <f t="shared" si="194"/>
        <v>0</v>
      </c>
      <c r="Y408" s="16">
        <f t="shared" si="195"/>
        <v>0</v>
      </c>
      <c r="Z408" s="17">
        <f t="shared" si="196"/>
        <v>0</v>
      </c>
      <c r="AA408" s="30">
        <f t="shared" si="197"/>
        <v>0</v>
      </c>
      <c r="AB408" s="31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</row>
    <row r="409" spans="1:68" ht="12.75">
      <c r="A409" s="21">
        <v>601</v>
      </c>
      <c r="B409" s="81" t="s">
        <v>422</v>
      </c>
      <c r="C409" s="23">
        <v>34683</v>
      </c>
      <c r="D409" s="11">
        <f t="shared" si="183"/>
        <v>34672.80554923404</v>
      </c>
      <c r="E409" s="11">
        <f t="shared" si="184"/>
        <v>34693.19445076596</v>
      </c>
      <c r="F409" s="24">
        <f t="shared" si="185"/>
        <v>20.3889015319146</v>
      </c>
      <c r="G409" s="25">
        <v>32874</v>
      </c>
      <c r="H409" s="25">
        <v>38717</v>
      </c>
      <c r="I409" s="26">
        <f t="shared" si="186"/>
        <v>4.928234381463131</v>
      </c>
      <c r="J409" s="26">
        <f t="shared" si="187"/>
        <v>11.024124792422034</v>
      </c>
      <c r="K409" s="14">
        <v>0</v>
      </c>
      <c r="L409" s="14">
        <v>0</v>
      </c>
      <c r="M409" s="14">
        <v>0</v>
      </c>
      <c r="N409" s="28">
        <v>222</v>
      </c>
      <c r="O409" s="28">
        <v>222</v>
      </c>
      <c r="P409" s="28">
        <v>0.42</v>
      </c>
      <c r="Q409" s="28" t="s">
        <v>277</v>
      </c>
      <c r="R409" s="16">
        <f t="shared" si="188"/>
        <v>0</v>
      </c>
      <c r="S409" s="16">
        <f t="shared" si="189"/>
        <v>0</v>
      </c>
      <c r="T409" s="16">
        <f t="shared" si="190"/>
        <v>0</v>
      </c>
      <c r="U409" s="16">
        <f t="shared" si="191"/>
        <v>0</v>
      </c>
      <c r="V409" s="16">
        <f t="shared" si="192"/>
        <v>0</v>
      </c>
      <c r="W409" s="16">
        <f t="shared" si="193"/>
        <v>0</v>
      </c>
      <c r="X409" s="16">
        <f t="shared" si="194"/>
        <v>0</v>
      </c>
      <c r="Y409" s="16">
        <f t="shared" si="195"/>
        <v>0</v>
      </c>
      <c r="Z409" s="17">
        <f t="shared" si="196"/>
        <v>0</v>
      </c>
      <c r="AA409" s="30">
        <f t="shared" si="197"/>
        <v>0</v>
      </c>
      <c r="AB409" s="31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</row>
    <row r="410" spans="1:68" ht="12.75">
      <c r="A410" s="21">
        <v>605</v>
      </c>
      <c r="B410" s="81" t="s">
        <v>423</v>
      </c>
      <c r="C410" s="23">
        <v>34690</v>
      </c>
      <c r="D410" s="11">
        <f t="shared" si="183"/>
        <v>34671.78422368915</v>
      </c>
      <c r="E410" s="11">
        <f t="shared" si="184"/>
        <v>34708.21577631085</v>
      </c>
      <c r="F410" s="24">
        <f t="shared" si="185"/>
        <v>36.43155262169603</v>
      </c>
      <c r="G410" s="25">
        <v>32874</v>
      </c>
      <c r="H410" s="25">
        <v>38717</v>
      </c>
      <c r="I410" s="26">
        <f t="shared" si="186"/>
        <v>4.9254362292853475</v>
      </c>
      <c r="J410" s="26">
        <f t="shared" si="187"/>
        <v>10.982970475860691</v>
      </c>
      <c r="K410" s="14">
        <v>2</v>
      </c>
      <c r="L410" s="14">
        <v>0</v>
      </c>
      <c r="M410" s="14">
        <v>2</v>
      </c>
      <c r="N410" s="28">
        <v>614</v>
      </c>
      <c r="O410" s="28">
        <v>614</v>
      </c>
      <c r="P410" s="28">
        <v>1.352</v>
      </c>
      <c r="Q410" s="28" t="s">
        <v>277</v>
      </c>
      <c r="R410" s="16">
        <f t="shared" si="188"/>
        <v>0.40605540441444077</v>
      </c>
      <c r="S410" s="16">
        <f t="shared" si="189"/>
        <v>0</v>
      </c>
      <c r="T410" s="16">
        <f t="shared" si="190"/>
        <v>0.18210009800133492</v>
      </c>
      <c r="U410" s="16">
        <f t="shared" si="191"/>
        <v>0.3003368375846455</v>
      </c>
      <c r="V410" s="16">
        <f t="shared" si="192"/>
        <v>0</v>
      </c>
      <c r="W410" s="16">
        <f t="shared" si="193"/>
        <v>0.1346894215986205</v>
      </c>
      <c r="X410" s="16">
        <f t="shared" si="194"/>
        <v>1.340131353284751</v>
      </c>
      <c r="Y410" s="16">
        <f t="shared" si="195"/>
        <v>0</v>
      </c>
      <c r="Z410" s="17">
        <f t="shared" si="196"/>
        <v>0.6009969282879858</v>
      </c>
      <c r="AA410" s="30">
        <f t="shared" si="197"/>
        <v>-0.7391344249967652</v>
      </c>
      <c r="AB410" s="31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</row>
    <row r="411" spans="1:68" ht="12.75">
      <c r="A411" s="21">
        <v>724</v>
      </c>
      <c r="B411" s="81" t="s">
        <v>422</v>
      </c>
      <c r="C411" s="23">
        <v>34801</v>
      </c>
      <c r="D411" s="11">
        <f t="shared" si="183"/>
        <v>34770.27414692997</v>
      </c>
      <c r="E411" s="11">
        <f t="shared" si="184"/>
        <v>34831.72585307003</v>
      </c>
      <c r="F411" s="24">
        <f t="shared" si="185"/>
        <v>61.45170614005474</v>
      </c>
      <c r="G411" s="25">
        <v>32874</v>
      </c>
      <c r="H411" s="25">
        <v>38717</v>
      </c>
      <c r="I411" s="26">
        <f t="shared" si="186"/>
        <v>5.195271635424582</v>
      </c>
      <c r="J411" s="26">
        <f t="shared" si="187"/>
        <v>10.644586703917733</v>
      </c>
      <c r="K411" s="14">
        <v>0</v>
      </c>
      <c r="L411" s="14">
        <v>0</v>
      </c>
      <c r="M411" s="14">
        <v>0</v>
      </c>
      <c r="N411" s="28">
        <v>222</v>
      </c>
      <c r="O411" s="28">
        <v>222</v>
      </c>
      <c r="P411" s="28">
        <v>3.8970000000000002</v>
      </c>
      <c r="Q411" s="28" t="s">
        <v>277</v>
      </c>
      <c r="R411" s="16">
        <f t="shared" si="188"/>
        <v>0</v>
      </c>
      <c r="S411" s="16">
        <f t="shared" si="189"/>
        <v>0</v>
      </c>
      <c r="T411" s="16">
        <f t="shared" si="190"/>
        <v>0</v>
      </c>
      <c r="U411" s="16">
        <f t="shared" si="191"/>
        <v>0</v>
      </c>
      <c r="V411" s="16">
        <f t="shared" si="192"/>
        <v>0</v>
      </c>
      <c r="W411" s="16">
        <f t="shared" si="193"/>
        <v>0</v>
      </c>
      <c r="X411" s="16">
        <f t="shared" si="194"/>
        <v>0</v>
      </c>
      <c r="Y411" s="16">
        <f t="shared" si="195"/>
        <v>0</v>
      </c>
      <c r="Z411" s="17">
        <f t="shared" si="196"/>
        <v>0</v>
      </c>
      <c r="AA411" s="30">
        <f t="shared" si="197"/>
        <v>0</v>
      </c>
      <c r="AB411" s="31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</row>
    <row r="412" spans="1:68" ht="12.75">
      <c r="A412" s="21">
        <v>725</v>
      </c>
      <c r="B412" s="81" t="s">
        <v>422</v>
      </c>
      <c r="C412" s="23">
        <v>34801</v>
      </c>
      <c r="D412" s="11">
        <f t="shared" si="183"/>
        <v>34785.62806661517</v>
      </c>
      <c r="E412" s="11">
        <f t="shared" si="184"/>
        <v>34816.37193338483</v>
      </c>
      <c r="F412" s="24">
        <f t="shared" si="185"/>
        <v>30.743866769655142</v>
      </c>
      <c r="G412" s="25">
        <v>32874</v>
      </c>
      <c r="H412" s="25">
        <v>38717</v>
      </c>
      <c r="I412" s="26">
        <f t="shared" si="186"/>
        <v>5.237337168808692</v>
      </c>
      <c r="J412" s="26">
        <f t="shared" si="187"/>
        <v>10.686652237301843</v>
      </c>
      <c r="K412" s="14">
        <v>0</v>
      </c>
      <c r="L412" s="14">
        <v>0</v>
      </c>
      <c r="M412" s="14">
        <v>2</v>
      </c>
      <c r="N412" s="28">
        <v>222</v>
      </c>
      <c r="O412" s="28">
        <v>222</v>
      </c>
      <c r="P412" s="28">
        <v>0.96</v>
      </c>
      <c r="Q412" s="28" t="s">
        <v>277</v>
      </c>
      <c r="R412" s="16">
        <f t="shared" si="188"/>
        <v>0</v>
      </c>
      <c r="S412" s="16">
        <f t="shared" si="189"/>
        <v>0</v>
      </c>
      <c r="T412" s="16">
        <f t="shared" si="190"/>
        <v>0.18714934813907244</v>
      </c>
      <c r="U412" s="16">
        <f t="shared" si="191"/>
        <v>0</v>
      </c>
      <c r="V412" s="16">
        <f t="shared" si="192"/>
        <v>0</v>
      </c>
      <c r="W412" s="16">
        <f t="shared" si="193"/>
        <v>0.19494723764486713</v>
      </c>
      <c r="X412" s="16">
        <f t="shared" si="194"/>
        <v>0</v>
      </c>
      <c r="Y412" s="16">
        <f t="shared" si="195"/>
        <v>0</v>
      </c>
      <c r="Z412" s="17">
        <f t="shared" si="196"/>
        <v>2.4058649592109975</v>
      </c>
      <c r="AA412" s="30">
        <f t="shared" si="197"/>
        <v>2.4058649592109975</v>
      </c>
      <c r="AB412" s="31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</row>
    <row r="413" spans="1:68" ht="12.75">
      <c r="A413" s="21">
        <v>737</v>
      </c>
      <c r="B413" s="81" t="s">
        <v>424</v>
      </c>
      <c r="C413" s="23">
        <v>34964</v>
      </c>
      <c r="D413" s="11">
        <f t="shared" si="183"/>
        <v>34948.755708504264</v>
      </c>
      <c r="E413" s="11">
        <f t="shared" si="184"/>
        <v>34979.244291495736</v>
      </c>
      <c r="F413" s="24">
        <f t="shared" si="185"/>
        <v>30.48858299147105</v>
      </c>
      <c r="G413" s="25">
        <v>32874</v>
      </c>
      <c r="H413" s="25">
        <v>38717</v>
      </c>
      <c r="I413" s="26">
        <f t="shared" si="186"/>
        <v>5.684262215080176</v>
      </c>
      <c r="J413" s="26">
        <f t="shared" si="187"/>
        <v>10.24042659864182</v>
      </c>
      <c r="K413" s="14">
        <v>1</v>
      </c>
      <c r="L413" s="14">
        <v>0</v>
      </c>
      <c r="M413" s="14">
        <v>0</v>
      </c>
      <c r="N413" s="28">
        <v>123</v>
      </c>
      <c r="O413" s="28">
        <v>123</v>
      </c>
      <c r="P413" s="28">
        <v>0.9440000000000001</v>
      </c>
      <c r="Q413" s="28" t="s">
        <v>277</v>
      </c>
      <c r="R413" s="16">
        <f t="shared" si="188"/>
        <v>0.1759243261767605</v>
      </c>
      <c r="S413" s="16">
        <f t="shared" si="189"/>
        <v>0</v>
      </c>
      <c r="T413" s="16">
        <f t="shared" si="190"/>
        <v>0</v>
      </c>
      <c r="U413" s="16">
        <f t="shared" si="191"/>
        <v>0.18636051501775475</v>
      </c>
      <c r="V413" s="16">
        <f t="shared" si="192"/>
        <v>0</v>
      </c>
      <c r="W413" s="16">
        <f t="shared" si="193"/>
        <v>0</v>
      </c>
      <c r="X413" s="16">
        <f t="shared" si="194"/>
        <v>4.151030516043095</v>
      </c>
      <c r="Y413" s="16">
        <f t="shared" si="195"/>
        <v>0</v>
      </c>
      <c r="Z413" s="17">
        <f t="shared" si="196"/>
        <v>0</v>
      </c>
      <c r="AA413" s="30">
        <f t="shared" si="197"/>
        <v>-4.151030516043095</v>
      </c>
      <c r="AB413" s="31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</row>
    <row r="414" spans="1:68" ht="12.75">
      <c r="A414" s="21">
        <v>1407</v>
      </c>
      <c r="B414" s="81" t="s">
        <v>425</v>
      </c>
      <c r="C414" s="23">
        <v>36220</v>
      </c>
      <c r="D414" s="11">
        <f t="shared" si="183"/>
        <v>36185.95898384862</v>
      </c>
      <c r="E414" s="11">
        <f t="shared" si="184"/>
        <v>36254.04101615138</v>
      </c>
      <c r="F414" s="24">
        <f t="shared" si="185"/>
        <v>68.08203230275831</v>
      </c>
      <c r="G414" s="25">
        <v>32874</v>
      </c>
      <c r="H414" s="25">
        <v>38717</v>
      </c>
      <c r="I414" s="26">
        <f t="shared" si="186"/>
        <v>9.073860229722248</v>
      </c>
      <c r="J414" s="26">
        <f t="shared" si="187"/>
        <v>6.747832832461975</v>
      </c>
      <c r="K414" s="14">
        <v>1</v>
      </c>
      <c r="L414" s="14">
        <v>0</v>
      </c>
      <c r="M414" s="14">
        <v>1</v>
      </c>
      <c r="N414" s="28">
        <v>251</v>
      </c>
      <c r="O414" s="28">
        <v>251</v>
      </c>
      <c r="P414" s="28">
        <v>4.8</v>
      </c>
      <c r="Q414" s="28" t="s">
        <v>277</v>
      </c>
      <c r="R414" s="16">
        <f t="shared" si="188"/>
        <v>0.11020667882059829</v>
      </c>
      <c r="S414" s="16">
        <f t="shared" si="189"/>
        <v>0</v>
      </c>
      <c r="T414" s="16">
        <f t="shared" si="190"/>
        <v>0.1481957281438974</v>
      </c>
      <c r="U414" s="16">
        <f t="shared" si="191"/>
        <v>0.02295972475429131</v>
      </c>
      <c r="V414" s="16">
        <f t="shared" si="192"/>
        <v>0</v>
      </c>
      <c r="W414" s="16">
        <f t="shared" si="193"/>
        <v>0.030874110029978623</v>
      </c>
      <c r="X414" s="16">
        <f t="shared" si="194"/>
        <v>0.2506109780526258</v>
      </c>
      <c r="Y414" s="16">
        <f t="shared" si="195"/>
        <v>0</v>
      </c>
      <c r="Z414" s="17">
        <f t="shared" si="196"/>
        <v>0.33699841761696914</v>
      </c>
      <c r="AA414" s="30">
        <f t="shared" si="197"/>
        <v>0.08638743956434336</v>
      </c>
      <c r="AB414" s="31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</row>
    <row r="415" spans="1:68" ht="12.75">
      <c r="A415" s="21">
        <v>1796</v>
      </c>
      <c r="B415" s="81" t="s">
        <v>301</v>
      </c>
      <c r="C415" s="23">
        <v>36586</v>
      </c>
      <c r="D415" s="11">
        <f t="shared" si="183"/>
        <v>36554.447787510355</v>
      </c>
      <c r="E415" s="11">
        <f t="shared" si="184"/>
        <v>36617.552212489645</v>
      </c>
      <c r="F415" s="24">
        <f t="shared" si="185"/>
        <v>63.10442497929034</v>
      </c>
      <c r="G415" s="25">
        <v>32874</v>
      </c>
      <c r="H415" s="25">
        <v>38717</v>
      </c>
      <c r="I415" s="26">
        <f t="shared" si="186"/>
        <v>10.083418595918781</v>
      </c>
      <c r="J415" s="26">
        <f t="shared" si="187"/>
        <v>5.751911746603712</v>
      </c>
      <c r="K415" s="14">
        <v>2</v>
      </c>
      <c r="L415" s="14">
        <v>0</v>
      </c>
      <c r="M415" s="14">
        <v>0</v>
      </c>
      <c r="N415" s="28">
        <v>144</v>
      </c>
      <c r="O415" s="28">
        <v>144</v>
      </c>
      <c r="P415" s="28">
        <v>4.113</v>
      </c>
      <c r="Q415" s="28" t="s">
        <v>277</v>
      </c>
      <c r="R415" s="16">
        <f t="shared" si="188"/>
        <v>0.19834543026999704</v>
      </c>
      <c r="S415" s="16">
        <f t="shared" si="189"/>
        <v>0</v>
      </c>
      <c r="T415" s="16">
        <f t="shared" si="190"/>
        <v>0</v>
      </c>
      <c r="U415" s="16">
        <f t="shared" si="191"/>
        <v>0.04822402875516582</v>
      </c>
      <c r="V415" s="16">
        <f t="shared" si="192"/>
        <v>0</v>
      </c>
      <c r="W415" s="16">
        <f t="shared" si="193"/>
        <v>0</v>
      </c>
      <c r="X415" s="16">
        <f t="shared" si="194"/>
        <v>0.917504352267234</v>
      </c>
      <c r="Y415" s="16">
        <f t="shared" si="195"/>
        <v>0</v>
      </c>
      <c r="Z415" s="17">
        <f t="shared" si="196"/>
        <v>0</v>
      </c>
      <c r="AA415" s="30">
        <f t="shared" si="197"/>
        <v>-0.917504352267234</v>
      </c>
      <c r="AB415" s="31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</row>
    <row r="416" spans="1:68" ht="12.75">
      <c r="A416" s="84">
        <v>2016</v>
      </c>
      <c r="B416" s="34" t="s">
        <v>302</v>
      </c>
      <c r="C416" s="85">
        <v>34746</v>
      </c>
      <c r="D416" s="11">
        <f t="shared" si="183"/>
        <v>34729.4730416875</v>
      </c>
      <c r="E416" s="11">
        <f t="shared" si="184"/>
        <v>34762.5269583125</v>
      </c>
      <c r="F416" s="24">
        <f t="shared" si="185"/>
        <v>33.0539166249946</v>
      </c>
      <c r="G416" s="23">
        <v>32874</v>
      </c>
      <c r="H416" s="23">
        <v>38352</v>
      </c>
      <c r="I416" s="26">
        <f t="shared" si="186"/>
        <v>5.083487785445213</v>
      </c>
      <c r="J416" s="26">
        <f t="shared" si="187"/>
        <v>9.834172716952063</v>
      </c>
      <c r="K416" s="14">
        <v>0</v>
      </c>
      <c r="L416" s="14">
        <v>0</v>
      </c>
      <c r="M416" s="14">
        <v>0</v>
      </c>
      <c r="N416" s="28">
        <v>332</v>
      </c>
      <c r="O416" s="28">
        <v>332</v>
      </c>
      <c r="P416" s="28">
        <v>1.111</v>
      </c>
      <c r="Q416" s="28" t="s">
        <v>277</v>
      </c>
      <c r="R416" s="16">
        <f t="shared" si="188"/>
        <v>0</v>
      </c>
      <c r="S416" s="16">
        <f t="shared" si="189"/>
        <v>0</v>
      </c>
      <c r="T416" s="16">
        <f t="shared" si="190"/>
        <v>0</v>
      </c>
      <c r="U416" s="16">
        <f t="shared" si="191"/>
        <v>0</v>
      </c>
      <c r="V416" s="16">
        <f t="shared" si="192"/>
        <v>0</v>
      </c>
      <c r="W416" s="16">
        <f t="shared" si="193"/>
        <v>0</v>
      </c>
      <c r="X416" s="16">
        <f t="shared" si="194"/>
        <v>0</v>
      </c>
      <c r="Y416" s="16">
        <f t="shared" si="195"/>
        <v>0</v>
      </c>
      <c r="Z416" s="17">
        <f t="shared" si="196"/>
        <v>0</v>
      </c>
      <c r="AA416" s="30">
        <f t="shared" si="197"/>
        <v>0</v>
      </c>
      <c r="AB416" s="31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</row>
    <row r="417" spans="1:68" ht="12.75">
      <c r="A417" s="84">
        <v>2018</v>
      </c>
      <c r="B417" s="34" t="s">
        <v>303</v>
      </c>
      <c r="C417" s="85">
        <v>35034</v>
      </c>
      <c r="D417" s="11">
        <f t="shared" si="183"/>
        <v>35011.60699669419</v>
      </c>
      <c r="E417" s="11">
        <f t="shared" si="184"/>
        <v>35056.39300330581</v>
      </c>
      <c r="F417" s="24">
        <f t="shared" si="185"/>
        <v>44.78600661162636</v>
      </c>
      <c r="G417" s="23">
        <v>32874</v>
      </c>
      <c r="H417" s="23">
        <v>38352</v>
      </c>
      <c r="I417" s="26">
        <f t="shared" si="186"/>
        <v>5.856457525189553</v>
      </c>
      <c r="J417" s="26">
        <f t="shared" si="187"/>
        <v>9.02906026491558</v>
      </c>
      <c r="K417" s="14">
        <v>0</v>
      </c>
      <c r="L417" s="14">
        <v>0</v>
      </c>
      <c r="M417" s="14">
        <v>0</v>
      </c>
      <c r="N417" s="28">
        <v>332</v>
      </c>
      <c r="O417" s="28">
        <v>332</v>
      </c>
      <c r="P417" s="28">
        <v>2.052</v>
      </c>
      <c r="Q417" s="28" t="s">
        <v>277</v>
      </c>
      <c r="R417" s="16">
        <f t="shared" si="188"/>
        <v>0</v>
      </c>
      <c r="S417" s="16">
        <f t="shared" si="189"/>
        <v>0</v>
      </c>
      <c r="T417" s="16">
        <f t="shared" si="190"/>
        <v>0</v>
      </c>
      <c r="U417" s="16">
        <f t="shared" si="191"/>
        <v>0</v>
      </c>
      <c r="V417" s="16">
        <f t="shared" si="192"/>
        <v>0</v>
      </c>
      <c r="W417" s="16">
        <f t="shared" si="193"/>
        <v>0</v>
      </c>
      <c r="X417" s="16">
        <f t="shared" si="194"/>
        <v>0</v>
      </c>
      <c r="Y417" s="16">
        <f t="shared" si="195"/>
        <v>0</v>
      </c>
      <c r="Z417" s="17">
        <f t="shared" si="196"/>
        <v>0</v>
      </c>
      <c r="AA417" s="30">
        <f t="shared" si="197"/>
        <v>0</v>
      </c>
      <c r="AB417" s="31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</row>
    <row r="418" spans="1:68" ht="12.75">
      <c r="A418" s="21">
        <v>2019</v>
      </c>
      <c r="B418" s="34" t="s">
        <v>304</v>
      </c>
      <c r="C418" s="23">
        <v>35851</v>
      </c>
      <c r="D418" s="11">
        <f t="shared" si="183"/>
        <v>35828.37095371548</v>
      </c>
      <c r="E418" s="11">
        <f t="shared" si="184"/>
        <v>35873.62904628452</v>
      </c>
      <c r="F418" s="24">
        <f t="shared" si="185"/>
        <v>45.258092569041764</v>
      </c>
      <c r="G418" s="23">
        <v>32874</v>
      </c>
      <c r="H418" s="23">
        <v>38352</v>
      </c>
      <c r="I418" s="26">
        <f t="shared" si="186"/>
        <v>8.094166996480764</v>
      </c>
      <c r="J418" s="26">
        <f t="shared" si="187"/>
        <v>6.790057407439669</v>
      </c>
      <c r="K418" s="14">
        <v>1</v>
      </c>
      <c r="L418" s="14">
        <v>0</v>
      </c>
      <c r="M418" s="14">
        <v>2</v>
      </c>
      <c r="N418" s="28">
        <v>955</v>
      </c>
      <c r="O418" s="28">
        <v>955</v>
      </c>
      <c r="P418" s="28">
        <v>2.096</v>
      </c>
      <c r="Q418" s="28" t="s">
        <v>277</v>
      </c>
      <c r="R418" s="16">
        <f t="shared" si="188"/>
        <v>0.12354575837572744</v>
      </c>
      <c r="S418" s="16">
        <f t="shared" si="189"/>
        <v>0</v>
      </c>
      <c r="T418" s="16">
        <f t="shared" si="190"/>
        <v>0.2945483196958921</v>
      </c>
      <c r="U418" s="16">
        <f t="shared" si="191"/>
        <v>0.05894358701132034</v>
      </c>
      <c r="V418" s="16">
        <f t="shared" si="192"/>
        <v>0</v>
      </c>
      <c r="W418" s="16">
        <f t="shared" si="193"/>
        <v>0.14052877848086456</v>
      </c>
      <c r="X418" s="16">
        <f t="shared" si="194"/>
        <v>0.16909872197180045</v>
      </c>
      <c r="Y418" s="16">
        <f t="shared" si="195"/>
        <v>0</v>
      </c>
      <c r="Z418" s="17">
        <f t="shared" si="196"/>
        <v>0.40315220104960064</v>
      </c>
      <c r="AA418" s="30">
        <f t="shared" si="197"/>
        <v>0.2340534790778002</v>
      </c>
      <c r="AB418" s="31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</row>
    <row r="419" spans="1:68" ht="13.5" thickBot="1">
      <c r="A419" s="21">
        <v>2020</v>
      </c>
      <c r="B419" s="34" t="s">
        <v>305</v>
      </c>
      <c r="C419" s="23">
        <v>35096</v>
      </c>
      <c r="D419" s="11">
        <f t="shared" si="183"/>
        <v>35070.98808991821</v>
      </c>
      <c r="E419" s="11">
        <f t="shared" si="184"/>
        <v>35121.01191008179</v>
      </c>
      <c r="F419" s="24">
        <f t="shared" si="185"/>
        <v>50.02382016358024</v>
      </c>
      <c r="G419" s="23">
        <v>32874</v>
      </c>
      <c r="H419" s="23">
        <v>38352</v>
      </c>
      <c r="I419" s="26">
        <f t="shared" si="186"/>
        <v>6.019145451830712</v>
      </c>
      <c r="J419" s="26">
        <f t="shared" si="187"/>
        <v>8.852022164159479</v>
      </c>
      <c r="K419" s="14">
        <v>0</v>
      </c>
      <c r="L419" s="14">
        <v>0</v>
      </c>
      <c r="M419" s="14">
        <v>1</v>
      </c>
      <c r="N419" s="28">
        <v>332</v>
      </c>
      <c r="O419" s="28">
        <v>332</v>
      </c>
      <c r="P419" s="28">
        <v>2.567</v>
      </c>
      <c r="Q419" s="28" t="s">
        <v>277</v>
      </c>
      <c r="R419" s="16">
        <f t="shared" si="188"/>
        <v>0</v>
      </c>
      <c r="S419" s="16">
        <f t="shared" si="189"/>
        <v>0</v>
      </c>
      <c r="T419" s="16">
        <f t="shared" si="190"/>
        <v>0.11296853774822789</v>
      </c>
      <c r="U419" s="16">
        <f t="shared" si="191"/>
        <v>0</v>
      </c>
      <c r="V419" s="16">
        <f t="shared" si="192"/>
        <v>0</v>
      </c>
      <c r="W419" s="16">
        <f t="shared" si="193"/>
        <v>0.0440080006810393</v>
      </c>
      <c r="X419" s="16">
        <f t="shared" si="194"/>
        <v>0</v>
      </c>
      <c r="Y419" s="16">
        <f t="shared" si="195"/>
        <v>0</v>
      </c>
      <c r="Z419" s="17">
        <f t="shared" si="196"/>
        <v>0.3631622436131317</v>
      </c>
      <c r="AA419" s="30">
        <f t="shared" si="197"/>
        <v>0.3631622436131317</v>
      </c>
      <c r="AB419" s="31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</row>
    <row r="420" spans="1:68" ht="16.5" thickTop="1">
      <c r="A420" s="65">
        <f>COUNT(A361:A419)</f>
        <v>59</v>
      </c>
      <c r="B420" s="66" t="s">
        <v>100</v>
      </c>
      <c r="C420" s="67"/>
      <c r="D420" s="67"/>
      <c r="E420" s="67"/>
      <c r="F420" s="67"/>
      <c r="G420" s="67"/>
      <c r="H420" s="67"/>
      <c r="I420" s="67"/>
      <c r="J420" s="67"/>
      <c r="K420" s="68"/>
      <c r="L420" s="68"/>
      <c r="M420" s="145" t="s">
        <v>101</v>
      </c>
      <c r="N420" s="146">
        <f>SUM(N361:N419)</f>
        <v>8329</v>
      </c>
      <c r="O420" s="147">
        <f>SUM(O361:O419)</f>
        <v>7973</v>
      </c>
      <c r="P420" s="148">
        <f>SUM(P361:P419)</f>
        <v>135.709</v>
      </c>
      <c r="Q420" s="149" t="s">
        <v>29</v>
      </c>
      <c r="R420" s="150">
        <f>SUM(R361:R419)</f>
        <v>1.7089336572741538</v>
      </c>
      <c r="S420" s="151"/>
      <c r="T420" s="152"/>
      <c r="U420" s="153"/>
      <c r="V420" s="154"/>
      <c r="W420" s="155" t="s">
        <v>102</v>
      </c>
      <c r="X420" s="156">
        <f>(R420*10^6)/(O420*365*P420)</f>
        <v>0.00432714974261891</v>
      </c>
      <c r="Y420" s="157"/>
      <c r="Z420" s="154"/>
      <c r="AA420" s="194">
        <f>AVERAGE(AA361:AA419)</f>
        <v>0.06861177943380349</v>
      </c>
      <c r="AB420" s="154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</row>
    <row r="421" spans="1:68" ht="15.75">
      <c r="A421" s="72"/>
      <c r="B421" s="41"/>
      <c r="C421" s="48"/>
      <c r="D421" s="48"/>
      <c r="E421" s="48"/>
      <c r="F421" s="48"/>
      <c r="G421" s="48"/>
      <c r="H421" s="48"/>
      <c r="I421" s="48"/>
      <c r="J421" s="48"/>
      <c r="K421" s="49"/>
      <c r="L421" s="49"/>
      <c r="M421" s="133"/>
      <c r="N421" s="134"/>
      <c r="O421" s="135"/>
      <c r="P421" s="136"/>
      <c r="Q421" s="137" t="s">
        <v>30</v>
      </c>
      <c r="R421" s="134"/>
      <c r="S421" s="138"/>
      <c r="T421" s="139"/>
      <c r="U421" s="140"/>
      <c r="V421" s="141"/>
      <c r="W421" s="142"/>
      <c r="X421" s="143"/>
      <c r="Y421" s="144"/>
      <c r="Z421" s="141"/>
      <c r="AA421" s="140">
        <f>STDEV(AA361:AA419)</f>
        <v>1.4849522422774166</v>
      </c>
      <c r="AB421" s="141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</row>
    <row r="422" spans="1:68" ht="13.5" thickBot="1">
      <c r="A422" s="73"/>
      <c r="B422" s="74"/>
      <c r="C422" s="75"/>
      <c r="D422" s="75"/>
      <c r="E422" s="75"/>
      <c r="F422" s="75"/>
      <c r="G422" s="75"/>
      <c r="H422" s="75"/>
      <c r="I422" s="75"/>
      <c r="J422" s="75"/>
      <c r="K422" s="76"/>
      <c r="L422" s="76"/>
      <c r="M422" s="158"/>
      <c r="N422" s="159"/>
      <c r="O422" s="160"/>
      <c r="P422" s="161"/>
      <c r="Q422" s="162" t="s">
        <v>31</v>
      </c>
      <c r="R422" s="163"/>
      <c r="S422" s="164"/>
      <c r="T422" s="165">
        <f>SUM(T361:T419)</f>
        <v>2.1539273122112617</v>
      </c>
      <c r="U422" s="162"/>
      <c r="V422" s="166"/>
      <c r="W422" s="167"/>
      <c r="X422" s="168"/>
      <c r="Y422" s="169"/>
      <c r="Z422" s="166">
        <f>(T422*10^6)/(N420*365*P420)</f>
        <v>0.005220795310849531</v>
      </c>
      <c r="AA422" s="170">
        <f>AA420-1.987*AA421/SQRT(A420)</f>
        <v>-0.31552363502880715</v>
      </c>
      <c r="AB422" s="166">
        <f>AA420+1.987*AA421/SQRT(A420)</f>
        <v>0.4527471938964141</v>
      </c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</row>
    <row r="423" spans="1:68" ht="13.5" thickTop="1">
      <c r="A423" s="71" t="s">
        <v>306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</row>
    <row r="424" spans="2:68" ht="12.75">
      <c r="B424" s="86" t="s">
        <v>307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</row>
    <row r="425" spans="2:68" ht="12.75">
      <c r="B425" s="8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</row>
    <row r="426" spans="3:68" ht="13.5" thickBot="1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 t="s">
        <v>308</v>
      </c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</row>
    <row r="427" spans="3:68" ht="16.5" thickTop="1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69">
        <f>AVERAGE(AA6:AA85,AA91:AA150,AA151:AA188)</f>
        <v>0.5423403711740008</v>
      </c>
      <c r="AB427" s="7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</row>
    <row r="428" spans="3:68" ht="15.7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51">
        <f>STDEV(AA368:AA426)</f>
        <v>1.550450179420351</v>
      </c>
      <c r="AB428" s="52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</row>
    <row r="429" spans="3:68" ht="16.5" thickBot="1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78" t="e">
        <f>AA427-1.987*AA428/SQRT(A427)</f>
        <v>#DIV/0!</v>
      </c>
      <c r="AB429" s="77" t="e">
        <f>AA427+1.987*AA428/SQRT(A427)</f>
        <v>#DIV/0!</v>
      </c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</row>
    <row r="430" spans="3:68" ht="13.5" thickTop="1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</row>
    <row r="431" spans="3:68" ht="13.5" thickBot="1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 t="s">
        <v>309</v>
      </c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</row>
    <row r="432" spans="3:68" ht="16.5" thickTop="1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69">
        <f>AVERAGE(AA361:AA419,AA265:AA355,AA195:AA259,AA151:AA188,AA91:AA150,AA6:AA85)</f>
        <v>0.08403941844043285</v>
      </c>
      <c r="AB432" s="7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</row>
    <row r="433" spans="3:68" ht="15.7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51">
        <f>STDEV(AA361:AA419,AA265:AA355,AA195:AA259,AA151:AA188,AA91:AA150,AA6:AA85)</f>
        <v>3.5143578912547695</v>
      </c>
      <c r="AB433" s="52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</row>
    <row r="434" spans="3:68" ht="16.5" thickBot="1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78" t="e">
        <f>AA432-1.987*AA433/SQRT(A432)</f>
        <v>#DIV/0!</v>
      </c>
      <c r="AB434" s="77" t="e">
        <f>AA432+1.987*AA433/SQRT(A432)</f>
        <v>#DIV/0!</v>
      </c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</row>
    <row r="435" spans="3:68" ht="13.5" thickTop="1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</row>
    <row r="436" spans="3:68" ht="12.7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</row>
    <row r="437" spans="3:68" ht="12.7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</row>
    <row r="438" spans="3:68" ht="12.7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</row>
    <row r="439" spans="3:68" ht="12.7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</row>
    <row r="440" spans="3:68" ht="12.7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</row>
    <row r="441" spans="3:68" ht="12.7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</row>
    <row r="442" spans="3:68" ht="12.7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</row>
    <row r="443" spans="3:68" ht="12.7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</row>
    <row r="444" spans="3:68" ht="12.7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</row>
    <row r="445" spans="3:68" ht="12.7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</row>
    <row r="446" spans="3:68" ht="12.7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</row>
    <row r="447" spans="3:68" ht="12.7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</row>
    <row r="448" spans="3:68" ht="12.7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</row>
    <row r="449" spans="3:68" ht="12.7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</row>
    <row r="450" spans="3:68" ht="12.7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</row>
    <row r="451" spans="3:68" ht="12.7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</row>
    <row r="452" spans="3:68" ht="12.7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</row>
    <row r="453" spans="3:68" ht="12.7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</row>
    <row r="454" spans="3:68" ht="12.7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</row>
    <row r="455" spans="3:68" ht="12.7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</row>
    <row r="456" spans="3:68" ht="12.7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</row>
    <row r="457" spans="3:68" ht="12.7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</row>
    <row r="458" spans="3:68" ht="12.7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</row>
    <row r="459" spans="3:68" ht="12.7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</row>
    <row r="460" spans="3:68" ht="12.7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</row>
    <row r="461" spans="3:68" ht="12.7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</row>
    <row r="462" spans="3:68" ht="12.7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</row>
    <row r="463" spans="3:68" ht="12.7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</row>
    <row r="464" spans="3:68" ht="12.7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</row>
    <row r="465" spans="3:68" ht="12.7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</row>
    <row r="466" spans="3:68" ht="12.7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</row>
    <row r="467" spans="3:68" ht="12.7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</row>
    <row r="468" spans="3:68" ht="12.7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</row>
    <row r="469" spans="3:68" ht="12.7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</row>
    <row r="470" spans="3:68" ht="12.7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</row>
    <row r="471" spans="3:68" ht="12.7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</row>
    <row r="472" spans="3:68" ht="12.7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</row>
    <row r="473" spans="3:68" ht="12.7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</row>
    <row r="474" spans="3:68" ht="12.7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</row>
    <row r="475" spans="3:68" ht="12.7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</row>
    <row r="476" spans="3:68" ht="12.7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</row>
    <row r="477" spans="3:68" ht="12.7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</row>
    <row r="478" spans="3:68" ht="12.7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</row>
    <row r="479" spans="3:68" ht="12.7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</row>
    <row r="480" spans="3:68" ht="12.7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</row>
    <row r="481" spans="3:68" ht="12.7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</row>
    <row r="482" spans="3:68" ht="12.7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</row>
    <row r="483" spans="3:68" ht="12.7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</row>
    <row r="484" spans="3:68" ht="12.7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</row>
    <row r="485" spans="3:68" ht="12.7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</row>
    <row r="486" spans="3:68" ht="12.7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</row>
    <row r="487" spans="3:68" ht="12.7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</row>
    <row r="488" spans="3:68" ht="12.7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</row>
    <row r="489" spans="3:68" ht="12.7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</row>
    <row r="490" spans="3:68" ht="12.7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</row>
    <row r="491" spans="3:68" ht="12.7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</row>
    <row r="492" spans="3:68" ht="12.7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</row>
    <row r="493" spans="3:68" ht="12.7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</row>
    <row r="494" spans="3:68" ht="12.7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</row>
    <row r="495" spans="3:68" ht="12.7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</row>
    <row r="496" spans="3:68" ht="12.7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</row>
    <row r="497" spans="3:68" ht="12.7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</row>
    <row r="498" spans="3:68" ht="12.7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</row>
    <row r="499" spans="3:68" ht="12.7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</row>
    <row r="500" spans="3:68" ht="12.7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</row>
    <row r="501" spans="3:68" ht="12.7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</row>
    <row r="502" spans="3:68" ht="12.7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</row>
    <row r="503" spans="3:68" ht="12.7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</row>
    <row r="504" spans="3:68" ht="12.7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</row>
    <row r="505" spans="3:68" ht="12.7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</row>
    <row r="506" spans="3:68" ht="12.7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</row>
    <row r="507" spans="3:68" ht="12.7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</row>
    <row r="508" spans="3:68" ht="12.7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</row>
    <row r="509" spans="3:68" ht="12.7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</row>
    <row r="510" spans="3:68" ht="12.7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</row>
    <row r="511" spans="3:68" ht="12.7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</row>
    <row r="512" spans="3:68" ht="12.7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</row>
    <row r="513" spans="3:68" ht="12.7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</row>
    <row r="514" spans="3:68" ht="12.7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</row>
    <row r="515" spans="3:68" ht="12.7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</row>
    <row r="516" spans="3:68" ht="12.7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</row>
    <row r="517" spans="3:68" ht="12.7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</row>
    <row r="518" spans="3:68" ht="12.7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</row>
    <row r="519" spans="3:68" ht="12.7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</row>
    <row r="520" spans="3:68" ht="12.75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</row>
    <row r="521" spans="3:68" ht="12.75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</row>
    <row r="522" spans="3:68" ht="12.75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</row>
    <row r="523" spans="3:68" ht="12.75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</row>
    <row r="524" spans="3:68" ht="12.75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</row>
    <row r="525" spans="3:68" ht="12.75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</row>
    <row r="526" spans="3:68" ht="12.75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</row>
    <row r="527" spans="3:68" ht="12.75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</row>
    <row r="528" spans="3:68" ht="12.75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</row>
    <row r="529" spans="3:68" ht="12.75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</row>
    <row r="530" spans="3:68" ht="12.75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</row>
    <row r="531" spans="3:68" ht="12.75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</row>
    <row r="532" spans="3:68" ht="12.75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</row>
    <row r="533" spans="3:68" ht="12.75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</row>
    <row r="534" spans="3:68" ht="12.75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</row>
    <row r="535" spans="3:68" ht="12.75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</row>
    <row r="536" spans="3:68" ht="12.75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</row>
    <row r="537" spans="3:68" ht="12.75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</row>
    <row r="538" spans="3:68" ht="12.75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</row>
    <row r="539" spans="3:68" ht="12.75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</row>
    <row r="540" spans="3:68" ht="12.75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</row>
    <row r="541" spans="3:68" ht="12.75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</row>
    <row r="542" spans="3:68" ht="12.75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</row>
    <row r="543" spans="3:68" ht="12.75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</row>
    <row r="544" spans="3:68" ht="12.75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</row>
    <row r="545" spans="3:68" ht="12.75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</row>
    <row r="546" spans="3:68" ht="12.75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</row>
    <row r="547" spans="3:68" ht="12.75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</row>
    <row r="548" spans="3:68" ht="12.75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</row>
    <row r="549" spans="3:68" ht="12.75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</row>
    <row r="550" spans="3:68" ht="12.75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</row>
    <row r="551" spans="3:68" ht="12.75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</row>
    <row r="552" spans="3:68" ht="12.75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</row>
    <row r="553" spans="3:68" ht="12.75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</row>
    <row r="554" spans="3:68" ht="12.75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</row>
    <row r="555" spans="3:68" ht="12.75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</row>
    <row r="556" spans="3:68" ht="12.75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</row>
    <row r="557" spans="3:68" ht="12.75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</row>
    <row r="558" spans="3:68" ht="12.75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</row>
    <row r="559" spans="3:68" ht="12.75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</row>
    <row r="560" spans="3:68" ht="12.75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</row>
    <row r="561" spans="3:68" ht="12.75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</row>
    <row r="562" spans="3:68" ht="12.75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</row>
    <row r="563" spans="3:68" ht="12.75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</row>
    <row r="564" spans="3:68" ht="12.75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</row>
    <row r="565" spans="3:68" ht="12.75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</row>
    <row r="566" spans="3:68" ht="12.75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</row>
    <row r="567" spans="3:68" ht="12.75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</row>
    <row r="568" spans="3:68" ht="12.75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</row>
    <row r="569" spans="3:68" ht="12.75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</row>
    <row r="570" spans="3:68" ht="12.75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</row>
    <row r="571" spans="3:68" ht="12.75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</row>
    <row r="572" spans="3:68" ht="12.75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</row>
    <row r="573" spans="3:68" ht="12.75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</row>
    <row r="574" spans="3:68" ht="12.75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</row>
    <row r="575" spans="3:68" ht="12.75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</row>
    <row r="576" spans="3:68" ht="12.75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</row>
    <row r="577" spans="3:68" ht="12.75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</row>
    <row r="578" spans="3:68" ht="12.75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</row>
    <row r="579" spans="3:68" ht="12.75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</row>
    <row r="580" spans="3:68" ht="12.75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</row>
    <row r="581" spans="3:68" ht="12.75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</row>
    <row r="582" spans="3:68" ht="12.75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</row>
    <row r="583" spans="3:68" ht="12.75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</row>
    <row r="584" spans="3:68" ht="12.75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</row>
    <row r="585" spans="3:68" ht="12.75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</row>
    <row r="586" spans="3:68" ht="12.75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</row>
    <row r="587" spans="3:68" ht="12.75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</row>
    <row r="588" spans="3:68" ht="12.75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</row>
    <row r="589" spans="3:68" ht="12.75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</row>
    <row r="590" spans="3:68" ht="12.75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</row>
    <row r="591" spans="3:68" ht="12.75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</row>
    <row r="592" spans="3:68" ht="12.75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</row>
    <row r="593" spans="3:68" ht="12.75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</row>
    <row r="594" spans="3:68" ht="12.75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</row>
    <row r="595" spans="3:68" ht="12.75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</row>
    <row r="596" spans="3:68" ht="12.75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</row>
    <row r="597" spans="3:68" ht="12.75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</row>
    <row r="598" spans="3:68" ht="12.75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</row>
    <row r="599" spans="3:68" ht="12.75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</row>
    <row r="600" spans="3:68" ht="12.75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</row>
    <row r="601" spans="3:68" ht="12.75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</row>
    <row r="602" spans="3:68" ht="12.75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</row>
    <row r="603" spans="3:68" ht="12.75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</row>
    <row r="604" spans="3:68" ht="12.75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</row>
    <row r="605" spans="3:68" ht="12.75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</row>
    <row r="606" spans="3:68" ht="12.75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</row>
    <row r="607" spans="3:68" ht="12.75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</row>
    <row r="608" spans="3:68" ht="12.75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</row>
    <row r="609" spans="3:68" ht="12.75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</row>
    <row r="610" spans="3:68" ht="12.75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</row>
    <row r="611" spans="3:68" ht="12.75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</row>
    <row r="612" spans="3:68" ht="12.75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</row>
    <row r="613" spans="3:68" ht="12.75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</row>
    <row r="614" spans="3:68" ht="12.75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</row>
    <row r="615" spans="3:68" ht="12.75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</row>
    <row r="616" spans="3:68" ht="12.75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</row>
    <row r="617" spans="3:68" ht="12.75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</row>
    <row r="618" spans="3:68" ht="12.75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</row>
    <row r="619" spans="3:68" ht="12.75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</row>
    <row r="620" spans="3:68" ht="12.75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</row>
    <row r="621" spans="3:68" ht="12.75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</row>
    <row r="622" spans="3:68" ht="12.75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</row>
    <row r="623" spans="3:68" ht="12.75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</row>
    <row r="624" spans="3:68" ht="12.75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</row>
    <row r="625" spans="3:68" ht="12.75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</row>
    <row r="626" spans="3:68" ht="12.75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</row>
    <row r="627" spans="3:68" ht="12.75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</row>
    <row r="628" spans="3:68" ht="12.75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</row>
    <row r="629" spans="3:68" ht="12.75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</row>
    <row r="630" spans="3:68" ht="12.75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</row>
    <row r="631" spans="3:68" ht="12.75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</row>
    <row r="632" spans="3:68" ht="12.75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</row>
    <row r="633" spans="3:68" ht="12.75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</row>
    <row r="634" spans="3:68" ht="12.75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</row>
    <row r="635" spans="3:68" ht="12.75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</row>
    <row r="636" spans="3:68" ht="12.75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</row>
    <row r="637" spans="3:68" ht="12.75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</row>
    <row r="638" spans="3:68" ht="12.75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</row>
    <row r="639" spans="3:68" ht="12.75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</row>
    <row r="640" spans="3:68" ht="12.75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</row>
    <row r="641" spans="3:68" ht="12.75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</row>
    <row r="642" spans="3:68" ht="12.75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</row>
    <row r="643" spans="3:68" ht="12.75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</row>
    <row r="644" spans="3:68" ht="12.75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</row>
    <row r="645" spans="3:68" ht="12.75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</row>
    <row r="646" spans="3:68" ht="12.75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</row>
    <row r="647" spans="3:68" ht="12.75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</row>
    <row r="648" spans="3:68" ht="12.75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</row>
    <row r="649" spans="3:68" ht="12.75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</row>
    <row r="650" spans="3:68" ht="12.75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</row>
    <row r="651" spans="3:68" ht="12.75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</row>
    <row r="652" spans="3:68" ht="12.75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</row>
    <row r="653" spans="3:68" ht="12.75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</row>
    <row r="654" spans="3:68" ht="12.75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</row>
    <row r="655" spans="3:68" ht="12.75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</row>
    <row r="656" spans="3:68" ht="12.75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</row>
    <row r="657" spans="3:68" ht="12.75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</row>
    <row r="658" spans="3:68" ht="12.75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</row>
    <row r="659" spans="3:68" ht="12.75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</row>
    <row r="660" spans="3:68" ht="12.75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</row>
    <row r="661" spans="3:68" ht="12.75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</row>
    <row r="662" spans="3:68" ht="12.75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</row>
    <row r="663" spans="3:68" ht="12.75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</row>
    <row r="664" spans="3:68" ht="12.75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</row>
    <row r="665" spans="3:68" ht="12.75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</row>
    <row r="666" spans="3:68" ht="12.75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</row>
    <row r="667" spans="3:68" ht="12.75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</row>
    <row r="668" spans="3:68" ht="12.75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</row>
    <row r="669" spans="3:68" ht="12.75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</row>
    <row r="670" spans="3:68" ht="12.75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</row>
    <row r="671" spans="3:68" ht="12.75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</row>
    <row r="672" spans="3:68" ht="12.75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</row>
    <row r="673" spans="3:68" ht="12.75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</row>
    <row r="674" spans="3:68" ht="12.75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</row>
    <row r="675" spans="3:68" ht="12.75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</row>
    <row r="676" spans="3:68" ht="12.75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</row>
    <row r="677" spans="3:68" ht="12.75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</row>
    <row r="678" spans="3:68" ht="12.75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</row>
    <row r="679" spans="3:68" ht="12.75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</row>
    <row r="680" spans="3:68" ht="12.75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</row>
    <row r="681" spans="3:68" ht="12.75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</row>
    <row r="682" spans="3:68" ht="12.75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</row>
    <row r="683" spans="3:68" ht="12.75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</row>
    <row r="684" spans="3:68" ht="12.75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</row>
    <row r="685" spans="3:68" ht="12.75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</row>
    <row r="686" spans="3:68" ht="12.75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</row>
    <row r="687" spans="3:68" ht="12.75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</row>
    <row r="688" spans="3:68" ht="12.75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</row>
    <row r="689" spans="3:68" ht="12.75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</row>
    <row r="690" spans="3:68" ht="12.75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</row>
    <row r="691" spans="3:68" ht="12.75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</row>
    <row r="692" spans="3:68" ht="12.75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</row>
    <row r="693" spans="3:68" ht="12.75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</row>
    <row r="694" spans="3:68" ht="12.75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</row>
    <row r="695" spans="3:68" ht="12.75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</row>
    <row r="696" spans="3:68" ht="12.75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</row>
    <row r="697" spans="3:68" ht="12.75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</row>
    <row r="698" spans="3:68" ht="12.75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</row>
    <row r="699" spans="3:68" ht="12.75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</row>
    <row r="700" spans="3:68" ht="12.75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</row>
    <row r="701" spans="3:68" ht="12.75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</row>
    <row r="702" spans="3:68" ht="12.75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</row>
    <row r="703" spans="3:68" ht="12.75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</row>
    <row r="704" spans="3:68" ht="12.75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</row>
    <row r="705" spans="3:68" ht="12.75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</row>
    <row r="706" spans="3:68" ht="12.75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</row>
    <row r="707" spans="3:68" ht="12.75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</row>
    <row r="708" spans="3:68" ht="12.75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</row>
    <row r="709" spans="3:68" ht="12.75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</row>
    <row r="710" spans="3:68" ht="12.75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</row>
    <row r="711" spans="3:68" ht="12.75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</row>
    <row r="712" spans="3:68" ht="12.75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</row>
    <row r="713" spans="3:68" ht="12.75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</row>
    <row r="714" spans="3:68" ht="12.75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</row>
    <row r="715" spans="3:68" ht="12.75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</row>
    <row r="716" spans="3:68" ht="12.75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</row>
    <row r="717" spans="3:68" ht="12.75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</row>
    <row r="718" spans="3:68" ht="12.75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</row>
    <row r="719" spans="3:68" ht="12.75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</row>
    <row r="720" spans="3:68" ht="12.75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</row>
    <row r="721" spans="3:68" ht="12.75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</row>
    <row r="722" spans="3:68" ht="12.75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</row>
    <row r="723" spans="3:68" ht="12.75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</row>
    <row r="724" spans="3:68" ht="12.75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</row>
    <row r="725" spans="3:68" ht="12.75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</row>
    <row r="726" spans="3:68" ht="12.75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</row>
    <row r="727" spans="3:68" ht="12.75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</row>
    <row r="728" spans="3:68" ht="12.75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</row>
    <row r="729" spans="3:68" ht="12.75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</row>
    <row r="730" spans="3:68" ht="12.75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</row>
    <row r="731" spans="3:68" ht="12.75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</row>
    <row r="732" spans="3:68" ht="12.75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</row>
    <row r="733" spans="3:68" ht="12.75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</row>
    <row r="734" spans="3:68" ht="12.75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</row>
    <row r="735" spans="3:68" ht="12.75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</row>
    <row r="736" spans="3:68" ht="12.75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</row>
    <row r="737" spans="3:68" ht="12.75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</row>
    <row r="738" spans="3:68" ht="12.75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</row>
    <row r="739" spans="3:68" ht="12.75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</row>
    <row r="740" spans="3:68" ht="12.75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</row>
    <row r="741" spans="3:68" ht="12.75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</row>
    <row r="742" spans="3:68" ht="12.75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</row>
    <row r="743" spans="3:68" ht="12.75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</row>
    <row r="744" spans="3:68" ht="12.75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</row>
    <row r="745" spans="3:68" ht="12.75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</row>
    <row r="746" spans="3:68" ht="12.75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</row>
    <row r="747" spans="3:68" ht="12.75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</row>
    <row r="748" spans="3:68" ht="12.75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</row>
    <row r="749" spans="3:68" ht="12.75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</row>
    <row r="750" spans="3:68" ht="12.75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</row>
    <row r="751" spans="3:68" ht="12.75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</row>
    <row r="752" spans="3:68" ht="12.75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</row>
    <row r="753" spans="3:68" ht="12.75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</row>
    <row r="754" spans="3:68" ht="12.75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</row>
    <row r="755" spans="3:68" ht="12.75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</row>
    <row r="756" spans="3:68" ht="12.75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</row>
    <row r="757" spans="3:68" ht="12.75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</row>
    <row r="758" spans="3:68" ht="12.75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</row>
    <row r="759" spans="3:68" ht="12.75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</row>
    <row r="760" spans="3:68" ht="12.75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</row>
    <row r="761" spans="3:68" ht="12.75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</row>
    <row r="762" spans="3:68" ht="12.75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</row>
    <row r="763" spans="3:68" ht="12.75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</row>
    <row r="764" spans="3:68" ht="12.75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</row>
    <row r="765" spans="3:68" ht="12.75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</row>
    <row r="766" spans="3:68" ht="12.75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</row>
    <row r="767" spans="3:68" ht="12.75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</row>
    <row r="768" spans="3:68" ht="12.75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</row>
    <row r="769" spans="3:68" ht="12.75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</row>
    <row r="770" spans="3:68" ht="12.75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</row>
    <row r="771" spans="3:68" ht="12.75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</row>
    <row r="772" spans="3:68" ht="12.75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</row>
    <row r="773" spans="3:68" ht="12.75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</row>
    <row r="774" spans="3:68" ht="12.75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</row>
    <row r="775" spans="3:68" ht="12.75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</row>
    <row r="776" spans="3:68" ht="12.75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</row>
    <row r="777" spans="3:68" ht="12.75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</row>
    <row r="778" spans="3:68" ht="12.75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</row>
    <row r="779" spans="3:68" ht="12.75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</row>
    <row r="780" spans="3:68" ht="12.75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</row>
    <row r="781" spans="3:68" ht="12.75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</row>
    <row r="782" spans="3:68" ht="12.75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</row>
    <row r="783" spans="3:68" ht="12.75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</row>
    <row r="784" spans="3:68" ht="12.75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</row>
    <row r="785" spans="3:68" ht="12.75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</row>
    <row r="786" spans="3:68" ht="12.75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</row>
    <row r="787" spans="3:68" ht="12.75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</row>
    <row r="788" spans="3:68" ht="12.75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</row>
    <row r="789" spans="3:68" ht="12.75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</row>
    <row r="790" spans="3:68" ht="12.75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</row>
    <row r="791" spans="3:68" ht="12.75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</row>
    <row r="792" spans="3:68" ht="12.75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</row>
    <row r="793" spans="3:68" ht="12.75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</row>
    <row r="794" spans="3:68" ht="12.75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</row>
    <row r="795" spans="3:68" ht="12.75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</row>
    <row r="796" spans="3:68" ht="12.75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</row>
    <row r="797" spans="3:68" ht="12.75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</row>
    <row r="798" spans="3:68" ht="12.75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</row>
    <row r="799" spans="3:68" ht="12.75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</row>
    <row r="800" spans="3:68" ht="12.75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</row>
    <row r="801" spans="3:68" ht="12.75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</row>
    <row r="802" spans="3:68" ht="12.75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</row>
    <row r="803" spans="3:68" ht="12.75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</row>
    <row r="804" spans="3:68" ht="12.75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</row>
    <row r="805" spans="3:68" ht="12.75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</row>
    <row r="806" spans="3:68" ht="12.75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</row>
    <row r="807" spans="3:68" ht="12.75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</row>
    <row r="808" spans="3:68" ht="12.75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</row>
    <row r="809" spans="3:68" ht="12.75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</row>
    <row r="810" spans="3:68" ht="12.75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</row>
    <row r="811" spans="3:68" ht="12.75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</row>
    <row r="812" spans="3:68" ht="12.75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</row>
    <row r="813" spans="3:68" ht="12.75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</row>
    <row r="814" spans="3:68" ht="12.75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</row>
    <row r="815" spans="3:68" ht="12.75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</row>
    <row r="816" spans="3:68" ht="12.75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</row>
    <row r="817" spans="3:68" ht="12.75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</row>
    <row r="818" spans="3:68" ht="12.75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</row>
    <row r="819" spans="3:68" ht="12.75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</row>
    <row r="820" spans="3:68" ht="12.75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</row>
    <row r="821" spans="3:68" ht="12.75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</row>
    <row r="822" spans="3:68" ht="12.75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</row>
    <row r="823" spans="3:68" ht="12.75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</row>
    <row r="824" spans="3:68" ht="12.75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</row>
    <row r="825" spans="3:68" ht="12.75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</row>
    <row r="826" spans="3:68" ht="12.75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</row>
    <row r="827" spans="3:68" ht="12.75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</row>
    <row r="828" spans="3:68" ht="12.75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</row>
    <row r="829" spans="3:68" ht="12.75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</row>
    <row r="830" spans="3:68" ht="12.75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</row>
    <row r="831" spans="3:68" ht="12.75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</row>
    <row r="832" spans="3:68" ht="12.75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</row>
    <row r="833" spans="3:68" ht="12.75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</row>
    <row r="834" spans="3:68" ht="12.75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</row>
    <row r="835" spans="3:68" ht="12.75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</row>
    <row r="836" spans="3:68" ht="12.75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</row>
    <row r="837" spans="3:68" ht="12.75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</row>
    <row r="838" spans="3:68" ht="12.75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</row>
    <row r="839" spans="3:68" ht="12.75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</row>
    <row r="840" spans="3:68" ht="12.75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</row>
    <row r="841" spans="3:68" ht="12.75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</row>
    <row r="842" spans="3:68" ht="12.75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</row>
    <row r="843" spans="3:68" ht="12.75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</row>
    <row r="844" spans="3:68" ht="12.75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</row>
    <row r="845" spans="3:68" ht="12.75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</row>
    <row r="846" spans="3:68" ht="12.75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</row>
    <row r="847" spans="3:68" ht="12.75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</row>
    <row r="848" spans="3:68" ht="12.75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</row>
    <row r="849" spans="3:68" ht="12.75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</row>
    <row r="850" spans="3:68" ht="12.75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</row>
    <row r="851" spans="3:68" ht="12.75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</row>
    <row r="852" spans="3:68" ht="12.75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</row>
    <row r="853" spans="3:68" ht="12.75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</row>
    <row r="854" spans="3:68" ht="12.75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</row>
    <row r="855" spans="3:68" ht="12.75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</row>
    <row r="856" spans="3:68" ht="12.75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</row>
    <row r="857" spans="3:68" ht="12.75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</row>
    <row r="858" spans="3:68" ht="12.75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</row>
    <row r="859" spans="3:68" ht="12.75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</row>
    <row r="860" spans="3:68" ht="12.75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</row>
    <row r="861" spans="3:68" ht="12.75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</row>
    <row r="862" spans="3:68" ht="12.75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</row>
    <row r="863" spans="3:68" ht="12.75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</row>
    <row r="864" spans="3:68" ht="12.75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</row>
    <row r="865" spans="3:68" ht="12.75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</row>
    <row r="866" spans="3:68" ht="12.75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</row>
    <row r="867" spans="3:68" ht="12.75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</row>
    <row r="868" spans="3:68" ht="12.75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</row>
    <row r="869" spans="3:68" ht="12.75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</row>
    <row r="870" spans="3:68" ht="12.75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</row>
    <row r="871" spans="3:68" ht="12.75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</row>
    <row r="872" spans="3:68" ht="12.75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</row>
    <row r="873" spans="3:68" ht="12.75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</row>
    <row r="874" spans="3:68" ht="12.75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</row>
    <row r="875" spans="3:68" ht="12.75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</row>
    <row r="876" spans="3:68" ht="12.75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</row>
    <row r="877" spans="3:68" ht="12.75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</row>
    <row r="878" spans="3:68" ht="12.75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</row>
    <row r="879" spans="3:68" ht="12.75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</row>
    <row r="880" spans="3:68" ht="12.75"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</row>
    <row r="881" spans="3:68" ht="12.75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</row>
    <row r="882" spans="3:68" ht="12.75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</row>
    <row r="883" spans="3:68" ht="12.75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</row>
    <row r="884" spans="3:68" ht="12.75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</row>
    <row r="885" spans="3:68" ht="12.75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</row>
    <row r="886" spans="3:68" ht="12.75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</row>
    <row r="887" spans="3:68" ht="12.75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</row>
    <row r="888" spans="3:68" ht="12.75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</row>
    <row r="889" spans="3:68" ht="12.75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</row>
    <row r="890" spans="3:68" ht="12.75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</row>
    <row r="891" spans="3:68" ht="12.75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</row>
    <row r="892" spans="3:68" ht="12.75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</row>
    <row r="893" spans="3:68" ht="12.75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</row>
    <row r="894" spans="3:68" ht="12.75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</row>
    <row r="895" spans="3:68" ht="12.75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</row>
    <row r="896" spans="3:68" ht="12.75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</row>
    <row r="897" spans="3:68" ht="12.75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</row>
    <row r="898" spans="3:68" ht="12.75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</row>
    <row r="899" spans="3:68" ht="12.75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</row>
    <row r="900" spans="29:39" ht="12.75"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</row>
    <row r="901" spans="29:39" ht="12.75"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</row>
    <row r="902" spans="29:39" ht="12.75"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</row>
    <row r="903" spans="29:39" ht="12.75"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</row>
    <row r="904" spans="29:39" ht="12.75"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</row>
    <row r="905" spans="29:39" ht="12.75"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</row>
    <row r="906" spans="29:39" ht="12.75"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</row>
    <row r="907" spans="29:39" ht="12.75"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</row>
    <row r="908" spans="29:39" ht="12.75"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</row>
    <row r="909" spans="29:39" ht="12.75"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</row>
    <row r="910" spans="29:39" ht="12.75"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</row>
    <row r="911" spans="29:39" ht="12.75"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</row>
    <row r="912" spans="29:39" ht="12.75"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</row>
    <row r="913" spans="29:39" ht="12.75"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</row>
    <row r="914" spans="29:39" ht="12.75"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</row>
    <row r="915" spans="29:39" ht="12.75"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</row>
    <row r="916" spans="29:39" ht="12.75"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</row>
    <row r="917" spans="29:39" ht="12.75"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</row>
    <row r="918" spans="29:39" ht="12.75"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</row>
    <row r="919" spans="29:39" ht="12.75"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</row>
    <row r="920" spans="29:39" ht="12.75"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</row>
    <row r="921" spans="29:39" ht="12.75"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</row>
    <row r="922" spans="29:39" ht="12.75"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</row>
    <row r="923" spans="29:39" ht="12.75"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</row>
    <row r="924" spans="29:39" ht="12.75"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</row>
    <row r="925" spans="29:39" ht="12.75"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</row>
    <row r="926" spans="29:39" ht="12.75"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</row>
    <row r="927" spans="29:39" ht="12.75"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</row>
    <row r="928" spans="29:39" ht="12.75"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</row>
    <row r="929" spans="29:39" ht="12.75"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</row>
    <row r="930" spans="29:39" ht="12.75"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</row>
    <row r="931" spans="29:39" ht="12.75"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</row>
    <row r="932" spans="29:39" ht="12.75"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</row>
    <row r="933" spans="29:39" ht="12.75"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</row>
    <row r="934" spans="29:39" ht="12.75"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</row>
    <row r="935" spans="29:39" ht="12.75"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</row>
    <row r="936" spans="29:39" ht="12.75"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</row>
    <row r="937" spans="29:39" ht="12.75"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</row>
    <row r="938" spans="29:39" ht="12.75"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</row>
    <row r="939" spans="29:39" ht="12.75"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</row>
    <row r="940" spans="29:39" ht="12.75"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</row>
    <row r="941" spans="29:39" ht="12.75"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</row>
    <row r="942" spans="29:39" ht="12.75"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</row>
    <row r="943" spans="29:39" ht="12.75"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</row>
    <row r="944" spans="29:39" ht="12.75"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</row>
    <row r="945" spans="29:39" ht="12.75"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</row>
    <row r="946" spans="29:39" ht="12.75"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</row>
    <row r="947" spans="29:39" ht="12.75"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</row>
    <row r="948" spans="29:39" ht="12.75"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</row>
    <row r="949" spans="29:39" ht="12.75"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</row>
    <row r="950" spans="29:39" ht="12.75"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</row>
    <row r="951" spans="29:39" ht="12.75"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</row>
    <row r="952" spans="29:39" ht="12.75"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</row>
    <row r="953" spans="29:39" ht="12.75"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</row>
    <row r="954" spans="29:39" ht="12.75"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</row>
    <row r="955" spans="29:39" ht="12.75"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</row>
    <row r="956" spans="29:39" ht="12.75"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</row>
    <row r="957" spans="29:39" ht="12.75"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</row>
    <row r="958" spans="29:39" ht="12.75"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</row>
    <row r="959" spans="29:39" ht="12.75"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</row>
    <row r="960" spans="29:39" ht="12.75"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</row>
    <row r="961" spans="29:39" ht="12.75"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</row>
    <row r="962" spans="29:39" ht="12.75"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</row>
    <row r="963" spans="29:39" ht="12.75"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</row>
    <row r="964" spans="29:39" ht="12.75"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</row>
    <row r="965" spans="29:39" ht="12.75"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</row>
    <row r="966" spans="29:39" ht="12.75"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</row>
    <row r="967" spans="29:39" ht="12.75"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</row>
    <row r="968" spans="29:39" ht="12.75"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</row>
    <row r="969" spans="29:39" ht="12.75"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</row>
    <row r="970" spans="29:39" ht="12.75"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</row>
    <row r="971" spans="29:39" ht="12.75"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</row>
    <row r="972" spans="29:39" ht="12.75"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</row>
    <row r="973" spans="29:39" ht="12.75"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</row>
    <row r="974" spans="29:39" ht="12.75"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</row>
    <row r="975" spans="29:39" ht="12.75"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</row>
    <row r="976" spans="29:39" ht="12.75"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</row>
    <row r="977" spans="29:39" ht="12.75"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</row>
    <row r="978" spans="29:39" ht="12.75"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</row>
    <row r="979" spans="29:39" ht="12.75"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</row>
    <row r="980" spans="29:39" ht="12.75"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</row>
    <row r="981" spans="29:39" ht="12.75"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</row>
    <row r="982" spans="29:39" ht="12.75"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</row>
    <row r="983" spans="29:39" ht="12.75"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</row>
    <row r="984" spans="29:39" ht="12.75"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</row>
    <row r="985" spans="29:39" ht="12.75"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</row>
    <row r="986" spans="29:39" ht="12.75"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</row>
    <row r="987" spans="29:39" ht="12.75"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</row>
    <row r="988" spans="29:39" ht="12.75"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</row>
    <row r="989" spans="29:39" ht="12.75"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</row>
    <row r="990" spans="29:39" ht="12.75"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</row>
    <row r="991" spans="29:39" ht="12.75"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</row>
    <row r="992" spans="29:39" ht="12.75"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</row>
    <row r="993" spans="29:39" ht="12.75"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</row>
    <row r="994" spans="29:39" ht="12.75"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</row>
    <row r="995" spans="29:39" ht="12.75"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</row>
    <row r="996" spans="29:39" ht="12.75"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</row>
    <row r="997" spans="29:39" ht="12.75"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</row>
    <row r="998" spans="29:39" ht="12.75"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</row>
    <row r="999" spans="29:39" ht="12.75"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</row>
    <row r="1000" spans="29:39" ht="12.75"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</row>
    <row r="1001" spans="29:39" ht="12.75"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</row>
    <row r="1002" spans="29:39" ht="12.75"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</row>
    <row r="1003" spans="29:39" ht="12.75"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</row>
    <row r="1004" spans="29:39" ht="12.75"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</row>
    <row r="1005" spans="29:39" ht="12.75"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</row>
    <row r="1006" spans="29:39" ht="12.75"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</row>
    <row r="1007" spans="29:39" ht="12.75"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</row>
    <row r="1008" spans="29:39" ht="12.75"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</row>
    <row r="1009" spans="29:39" ht="12.75"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</row>
    <row r="1010" spans="29:39" ht="12.75"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</row>
    <row r="1011" spans="29:39" ht="12.75"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</row>
    <row r="1012" spans="29:39" ht="12.75"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</row>
    <row r="1013" spans="29:39" ht="12.75"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</row>
    <row r="1014" spans="29:39" ht="12.75"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</row>
    <row r="1015" spans="29:39" ht="12.75"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</row>
    <row r="1016" spans="29:39" ht="12.75"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</row>
    <row r="1017" spans="29:39" ht="12.75"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</row>
    <row r="1018" spans="29:39" ht="12.75"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</row>
    <row r="1019" spans="29:39" ht="12.75"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</row>
    <row r="1020" spans="29:39" ht="12.75"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</row>
    <row r="1021" spans="29:39" ht="12.75"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</row>
    <row r="1022" spans="29:39" ht="12.75"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</row>
    <row r="1023" spans="29:39" ht="12.75"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</row>
    <row r="1024" spans="29:39" ht="12.75"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</row>
    <row r="1025" spans="29:39" ht="12.75"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</row>
    <row r="1026" spans="29:39" ht="12.75"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</row>
    <row r="1027" spans="29:39" ht="12.75"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</row>
    <row r="1028" spans="29:39" ht="12.75"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</row>
    <row r="1029" spans="29:39" ht="12.75"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</row>
    <row r="1030" spans="29:39" ht="12.75"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</row>
    <row r="1031" spans="29:39" ht="12.75"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</row>
    <row r="1032" spans="29:39" ht="12.75"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</row>
    <row r="1033" spans="29:39" ht="12.75"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</row>
    <row r="1034" spans="29:39" ht="12.75"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</row>
    <row r="1035" spans="29:39" ht="12.75"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</row>
    <row r="1036" spans="29:39" ht="12.75"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</row>
    <row r="1037" spans="29:39" ht="12.75"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</row>
    <row r="1038" spans="29:39" ht="12.75"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</row>
    <row r="1039" spans="29:39" ht="12.75"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</row>
    <row r="1040" spans="29:39" ht="12.75"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</row>
    <row r="1041" spans="29:39" ht="12.75"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</row>
    <row r="1042" spans="29:39" ht="12.75"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</row>
    <row r="1043" spans="29:39" ht="12.75"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</row>
    <row r="1044" spans="29:39" ht="12.75"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</row>
    <row r="1045" spans="29:39" ht="12.75"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</row>
    <row r="1046" spans="29:39" ht="12.75"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</row>
    <row r="1047" spans="29:39" ht="12.75"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</row>
    <row r="1048" spans="29:39" ht="12.75"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</row>
    <row r="1049" spans="29:39" ht="12.75"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</row>
    <row r="1050" spans="29:39" ht="12.75"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</row>
    <row r="1051" spans="29:39" ht="12.75"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</row>
    <row r="1052" spans="29:39" ht="12.75"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</row>
    <row r="1053" spans="29:39" ht="12.75"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</row>
    <row r="1054" spans="29:39" ht="12.75"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</row>
    <row r="1055" spans="29:39" ht="12.75"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</row>
    <row r="1056" spans="29:39" ht="12.75"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</row>
    <row r="1057" spans="29:39" ht="12.75"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</row>
    <row r="1058" spans="29:39" ht="12.75"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</row>
    <row r="1059" spans="29:39" ht="12.75"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</row>
    <row r="1060" spans="29:39" ht="12.75"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</row>
    <row r="1061" spans="29:39" ht="12.75"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</row>
    <row r="1062" spans="29:39" ht="12.75"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</row>
    <row r="1063" spans="29:39" ht="12.75"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</row>
    <row r="1064" spans="29:39" ht="12.75"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</row>
    <row r="1065" spans="29:39" ht="12.75"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</row>
    <row r="1066" spans="29:39" ht="12.75"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</row>
    <row r="1067" spans="29:39" ht="12.75"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</row>
    <row r="1068" spans="29:39" ht="12.75"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</row>
    <row r="1069" spans="29:39" ht="12.75"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</row>
    <row r="1070" spans="29:39" ht="12.75"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</row>
    <row r="1071" spans="29:39" ht="12.75"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</row>
    <row r="1072" spans="29:39" ht="12.75"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</row>
    <row r="1073" spans="29:39" ht="12.75"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</row>
    <row r="1074" spans="29:39" ht="12.75"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</row>
    <row r="1075" spans="29:39" ht="12.75"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</row>
    <row r="1076" spans="29:39" ht="12.75"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</row>
    <row r="1077" spans="29:39" ht="12.75"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</row>
    <row r="1078" spans="29:39" ht="12.75"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</row>
    <row r="1079" spans="29:39" ht="12.75"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</row>
    <row r="1080" spans="29:39" ht="12.75"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</row>
    <row r="1081" spans="29:39" ht="12.75"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</row>
    <row r="1082" spans="29:39" ht="12.75"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</row>
    <row r="1083" spans="29:39" ht="12.75"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</row>
    <row r="1084" spans="29:39" ht="12.75"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</row>
    <row r="1085" spans="29:39" ht="12.75"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</row>
    <row r="1086" spans="29:39" ht="12.75"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</row>
    <row r="1087" spans="29:39" ht="12.75"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</row>
    <row r="1088" spans="29:39" ht="12.75"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</row>
    <row r="1089" spans="29:39" ht="12.75"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</row>
    <row r="1090" spans="29:39" ht="12.75"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</row>
    <row r="1091" spans="29:39" ht="12.75"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</row>
    <row r="1092" spans="29:39" ht="12.75"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</row>
    <row r="1093" spans="29:39" ht="12.75"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</row>
    <row r="1094" spans="29:39" ht="12.75"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</row>
    <row r="1095" spans="29:39" ht="12.75"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</row>
    <row r="1096" spans="29:39" ht="12.75"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</row>
    <row r="1097" spans="29:39" ht="12.75"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</row>
    <row r="1098" spans="29:39" ht="12.75"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</row>
    <row r="1099" spans="29:39" ht="12.75"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</row>
    <row r="1100" spans="29:39" ht="12.75"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</row>
    <row r="1101" spans="29:39" ht="12.75"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</row>
    <row r="1102" spans="29:39" ht="12.75"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</row>
    <row r="1103" spans="29:39" ht="12.75"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</row>
    <row r="1104" spans="29:39" ht="12.75"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</row>
    <row r="1105" spans="29:39" ht="12.75"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</row>
    <row r="1106" spans="29:39" ht="12.75"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</row>
    <row r="1107" spans="29:39" ht="12.75"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</row>
    <row r="1108" spans="29:39" ht="12.75"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</row>
    <row r="1109" spans="29:39" ht="12.75"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</row>
    <row r="1110" spans="29:39" ht="12.75"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</row>
    <row r="1111" spans="29:39" ht="12.75"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</row>
    <row r="1112" spans="29:39" ht="12.75"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</row>
    <row r="1113" spans="29:39" ht="12.75"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</row>
    <row r="1114" spans="29:39" ht="12.75"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</row>
    <row r="1115" spans="29:39" ht="12.75"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</row>
    <row r="1116" spans="29:39" ht="12.75"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</row>
    <row r="1117" spans="29:39" ht="12.75"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</row>
    <row r="1118" spans="29:39" ht="12.75"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</row>
    <row r="1119" spans="29:39" ht="12.75"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</row>
    <row r="1120" spans="29:39" ht="12.75"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</row>
    <row r="1121" spans="29:39" ht="12.75"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</row>
    <row r="1122" spans="29:39" ht="12.75"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</row>
    <row r="1123" spans="29:39" ht="12.75"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</row>
    <row r="1124" spans="29:39" ht="12.75"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</row>
    <row r="1125" spans="29:39" ht="12.75"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</row>
    <row r="1126" spans="29:39" ht="12.75"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</row>
    <row r="1127" spans="29:39" ht="12.75"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</row>
    <row r="1128" spans="29:39" ht="12.75"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</row>
    <row r="1129" spans="29:39" ht="12.75"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</row>
    <row r="1130" spans="29:39" ht="12.75"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</row>
    <row r="1131" spans="29:39" ht="12.75"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</row>
    <row r="1132" spans="29:39" ht="12.75"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</row>
    <row r="1133" spans="29:39" ht="12.75"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</row>
    <row r="1134" spans="29:39" ht="12.75"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</row>
    <row r="1135" spans="29:39" ht="12.75"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</row>
    <row r="1136" spans="29:39" ht="12.75"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</row>
    <row r="1137" spans="29:39" ht="12.75"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</row>
    <row r="1138" spans="29:39" ht="12.75"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</row>
    <row r="1139" spans="29:39" ht="12.75"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</row>
    <row r="1140" spans="29:39" ht="12.75"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</row>
    <row r="1141" spans="29:39" ht="12.75"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</row>
    <row r="1142" spans="29:39" ht="12.75"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</row>
    <row r="1143" spans="29:39" ht="12.75"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</row>
    <row r="1144" spans="29:39" ht="12.75"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</row>
    <row r="1145" spans="29:39" ht="12.75"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</row>
    <row r="1146" spans="29:39" ht="12.75"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</row>
    <row r="1147" spans="29:39" ht="12.75"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</row>
    <row r="1148" spans="29:39" ht="12.75"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</row>
    <row r="1149" spans="29:39" ht="12.75"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</row>
    <row r="1150" spans="29:39" ht="12.75"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</row>
    <row r="1151" spans="29:39" ht="12.75"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</row>
    <row r="1152" spans="29:39" ht="12.75"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</row>
    <row r="1153" spans="29:39" ht="12.75"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</row>
    <row r="1154" spans="29:39" ht="12.75"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</row>
    <row r="1155" spans="29:39" ht="12.75"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</row>
    <row r="1156" spans="29:39" ht="12.75"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</row>
    <row r="1157" spans="29:39" ht="12.75"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</row>
    <row r="1158" spans="29:39" ht="12.75"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</row>
    <row r="1159" spans="29:39" ht="12.75"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</row>
    <row r="1160" spans="29:39" ht="12.75"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</row>
    <row r="1161" spans="29:39" ht="12.75"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</row>
    <row r="1162" spans="29:39" ht="12.75"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</row>
    <row r="1163" spans="29:39" ht="12.75"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</row>
    <row r="1164" spans="29:39" ht="12.75"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</row>
    <row r="1165" spans="29:39" ht="12.75"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</row>
    <row r="1166" spans="29:39" ht="12.75"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</row>
    <row r="1167" spans="29:39" ht="12.75"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</row>
    <row r="1168" spans="29:39" ht="12.75"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</row>
    <row r="1169" spans="29:39" ht="12.75"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</row>
    <row r="1170" spans="29:39" ht="12.75"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</row>
    <row r="1171" spans="29:39" ht="12.75"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</row>
    <row r="1172" spans="29:39" ht="12.75"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</row>
    <row r="1173" spans="29:39" ht="12.75"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</row>
    <row r="1174" spans="29:39" ht="12.75"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</row>
    <row r="1175" spans="29:39" ht="12.75"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</row>
    <row r="1176" spans="29:39" ht="12.75"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</row>
    <row r="1177" spans="29:39" ht="12.75"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</row>
    <row r="1178" spans="29:39" ht="12.75"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</row>
    <row r="1179" spans="29:39" ht="12.75"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</row>
    <row r="1180" spans="29:39" ht="12.75"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</row>
    <row r="1181" spans="29:39" ht="12.75"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</row>
    <row r="1182" spans="29:39" ht="12.75"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</row>
    <row r="1183" spans="29:39" ht="12.75"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</row>
    <row r="1184" spans="29:39" ht="12.75"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</row>
    <row r="1185" spans="29:39" ht="12.75"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</row>
    <row r="1186" spans="29:39" ht="12.75"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</row>
    <row r="1187" spans="29:39" ht="12.75"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</row>
    <row r="1188" spans="29:39" ht="12.75"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</row>
    <row r="1189" spans="29:39" ht="12.75"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</row>
    <row r="1190" spans="29:39" ht="12.75"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</row>
    <row r="1191" spans="29:39" ht="12.75"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</row>
    <row r="1192" spans="29:39" ht="12.75"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</row>
    <row r="1193" spans="29:39" ht="12.75"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</row>
    <row r="1194" spans="29:39" ht="12.75"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</row>
    <row r="1195" spans="29:39" ht="12.75"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</row>
    <row r="1196" spans="29:39" ht="12.75"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</row>
    <row r="1197" spans="29:39" ht="12.75"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</row>
    <row r="1198" spans="29:39" ht="12.75"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</row>
    <row r="1199" spans="29:39" ht="12.75"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</row>
    <row r="1200" spans="29:39" ht="12.75"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</row>
    <row r="1201" spans="29:39" ht="12.75"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</row>
    <row r="1202" spans="29:39" ht="12.75"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</row>
    <row r="1203" spans="29:39" ht="12.75"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</row>
    <row r="1204" spans="29:39" ht="12.75"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</row>
    <row r="1205" spans="29:39" ht="12.75"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</row>
    <row r="1206" spans="29:39" ht="12.75"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</row>
    <row r="1207" spans="29:39" ht="12.75"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</row>
    <row r="1208" spans="29:39" ht="12.75"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</row>
    <row r="1209" spans="29:39" ht="12.75"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</row>
    <row r="1210" spans="29:39" ht="12.75"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</row>
    <row r="1211" spans="29:39" ht="12.75"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</row>
    <row r="1212" spans="29:39" ht="12.75"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</row>
    <row r="1213" spans="29:39" ht="12.75"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</row>
    <row r="1214" spans="29:39" ht="12.75"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</row>
    <row r="1215" spans="29:39" ht="12.75"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</row>
    <row r="1216" spans="29:39" ht="12.75"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</row>
    <row r="1217" spans="29:39" ht="12.75"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</row>
    <row r="1218" spans="29:39" ht="12.75"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</row>
    <row r="1219" spans="29:39" ht="12.75"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</row>
    <row r="1220" spans="29:39" ht="12.75"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</row>
    <row r="1221" spans="29:39" ht="12.75"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</row>
    <row r="1222" spans="29:39" ht="12.75"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</row>
    <row r="1223" spans="29:39" ht="12.75"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</row>
    <row r="1224" spans="29:39" ht="12.75"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</row>
    <row r="1225" spans="29:39" ht="12.75"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</row>
    <row r="1226" spans="29:39" ht="12.75"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</row>
    <row r="1227" spans="29:39" ht="12.75"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</row>
    <row r="1228" spans="29:39" ht="12.75"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</row>
    <row r="1229" spans="29:39" ht="12.75"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</row>
    <row r="1230" spans="29:39" ht="12.75"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</row>
    <row r="1231" spans="29:39" ht="12.75"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</row>
    <row r="1232" spans="29:39" ht="12.75"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</row>
    <row r="1233" spans="29:39" ht="12.75"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</row>
    <row r="1234" spans="29:39" ht="12.75"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</row>
    <row r="1235" spans="29:39" ht="12.75"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</row>
    <row r="1236" spans="29:39" ht="12.75"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</row>
    <row r="1237" spans="29:39" ht="12.75"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</row>
    <row r="1238" spans="29:39" ht="12.75"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</row>
    <row r="1239" spans="29:39" ht="12.75"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</row>
    <row r="1240" spans="29:39" ht="12.75"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</row>
    <row r="1241" spans="29:39" ht="12.75"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</row>
    <row r="1242" spans="29:39" ht="12.75"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</row>
    <row r="1243" spans="29:39" ht="12.75"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</row>
    <row r="1244" spans="29:39" ht="12.75"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</row>
    <row r="1245" spans="29:39" ht="12.75"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</row>
    <row r="1246" spans="29:39" ht="12.75"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</row>
    <row r="1247" spans="29:39" ht="12.75"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</row>
    <row r="1248" spans="29:39" ht="12.75"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</row>
    <row r="1249" spans="29:39" ht="12.75"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</row>
    <row r="1250" spans="29:39" ht="12.75"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</row>
    <row r="1251" spans="29:39" ht="12.75"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</row>
    <row r="1252" spans="29:39" ht="12.75"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</row>
    <row r="1253" spans="29:39" ht="12.75"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</row>
    <row r="1254" spans="29:39" ht="12.75"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</row>
    <row r="1255" spans="29:39" ht="12.75"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</row>
    <row r="1256" spans="29:39" ht="12.75"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</row>
    <row r="1257" spans="29:39" ht="12.75"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</row>
    <row r="1258" spans="29:39" ht="12.75"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</row>
    <row r="1259" spans="29:39" ht="12.75"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</row>
    <row r="1260" spans="29:39" ht="12.75"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</row>
    <row r="1261" spans="29:39" ht="12.75"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</row>
    <row r="1262" spans="29:39" ht="12.75"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</row>
    <row r="1263" spans="29:39" ht="12.75"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</row>
    <row r="1264" spans="29:39" ht="12.75"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</row>
    <row r="1265" spans="29:39" ht="12.75"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</row>
    <row r="1266" spans="29:39" ht="12.75"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</row>
    <row r="1267" spans="29:39" ht="12.75"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</row>
    <row r="1268" spans="29:39" ht="12.75"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</row>
    <row r="1269" spans="29:39" ht="12.75"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</row>
    <row r="1270" spans="29:39" ht="12.75"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</row>
    <row r="1271" spans="29:39" ht="12.75"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</row>
    <row r="1272" spans="29:39" ht="12.75"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</row>
    <row r="1273" spans="29:39" ht="12.75"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</row>
    <row r="1274" spans="29:39" ht="12.75"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</row>
    <row r="1275" spans="29:39" ht="12.75"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</row>
    <row r="1276" spans="29:39" ht="12.75"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</row>
    <row r="1277" spans="29:39" ht="12.75"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</row>
    <row r="1278" spans="29:39" ht="12.75"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</row>
    <row r="1279" spans="29:39" ht="12.75"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</row>
    <row r="1280" spans="29:39" ht="12.75"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</row>
    <row r="1281" spans="29:39" ht="12.75"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</row>
    <row r="1282" spans="29:39" ht="12.75"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</row>
    <row r="1283" spans="29:39" ht="12.75"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</row>
    <row r="1284" spans="29:39" ht="12.75"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</row>
    <row r="1285" spans="29:39" ht="12.75"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</row>
    <row r="1286" spans="29:39" ht="12.75"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</row>
    <row r="1287" spans="29:39" ht="12.75"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</row>
    <row r="1288" spans="29:39" ht="12.75"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</row>
    <row r="1289" spans="29:39" ht="12.75"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</row>
    <row r="1290" spans="29:39" ht="12.75"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</row>
    <row r="1291" spans="29:39" ht="12.75"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</row>
    <row r="1292" spans="29:39" ht="12.75"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</row>
    <row r="1293" spans="29:39" ht="12.75"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</row>
    <row r="1294" spans="29:39" ht="12.75"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</row>
    <row r="1295" spans="29:39" ht="12.75"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</row>
    <row r="1296" spans="29:39" ht="12.75"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</row>
    <row r="1297" spans="29:39" ht="12.75"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</row>
    <row r="1298" spans="29:39" ht="12.75"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</row>
    <row r="1299" spans="29:39" ht="12.75"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</row>
    <row r="1300" spans="29:39" ht="12.75"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</row>
    <row r="1301" spans="29:39" ht="12.75"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</row>
    <row r="1302" spans="29:39" ht="12.75"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</row>
    <row r="1303" spans="29:39" ht="12.75"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</row>
    <row r="1304" spans="29:39" ht="12.75"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</row>
    <row r="1305" spans="29:39" ht="12.75"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</row>
    <row r="1306" spans="29:39" ht="12.75"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</row>
    <row r="1307" spans="29:39" ht="12.75"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</row>
    <row r="1308" spans="29:39" ht="12.75"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</row>
    <row r="1309" spans="29:39" ht="12.75"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</row>
    <row r="1310" spans="29:39" ht="12.75"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</row>
    <row r="1311" spans="29:39" ht="12.75"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</row>
    <row r="1312" spans="29:39" ht="12.75"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</row>
    <row r="1313" spans="29:39" ht="12.75"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</row>
    <row r="1314" spans="29:39" ht="12.75"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</row>
    <row r="1315" spans="29:39" ht="12.75"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</row>
    <row r="1316" spans="29:39" ht="12.75"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</row>
    <row r="1317" spans="29:39" ht="12.75"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</row>
    <row r="1318" spans="29:39" ht="12.75"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</row>
    <row r="1319" spans="29:39" ht="12.75"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</row>
    <row r="1320" spans="29:39" ht="12.75"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</row>
    <row r="1321" spans="29:39" ht="12.75"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</row>
    <row r="1322" spans="29:39" ht="12.75"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</row>
    <row r="1323" spans="29:39" ht="12.75"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</row>
    <row r="1324" spans="29:39" ht="12.75"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</row>
    <row r="1325" spans="29:39" ht="12.75"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</row>
    <row r="1326" spans="29:39" ht="12.75"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</row>
    <row r="1327" spans="29:39" ht="12.75"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</row>
    <row r="1328" spans="29:39" ht="12.75"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</row>
    <row r="1329" spans="29:39" ht="12.75"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</row>
    <row r="1330" spans="29:39" ht="12.75"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</row>
    <row r="1331" spans="29:39" ht="12.75"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</row>
    <row r="1332" spans="29:39" ht="12.75"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</row>
    <row r="1333" spans="29:39" ht="12.75"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</row>
    <row r="1334" spans="29:39" ht="12.75"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</row>
    <row r="1335" spans="29:39" ht="12.75"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</row>
    <row r="1336" spans="29:39" ht="12.75"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</row>
    <row r="1337" spans="29:39" ht="12.75"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</row>
    <row r="1338" spans="29:39" ht="12.75"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</row>
    <row r="1339" spans="29:39" ht="12.75"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</row>
    <row r="1340" spans="29:39" ht="12.75"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</row>
    <row r="1341" spans="29:39" ht="12.75"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</row>
    <row r="1342" spans="29:39" ht="12.75"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</row>
    <row r="1343" spans="29:39" ht="12.75"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</row>
    <row r="1344" spans="29:39" ht="12.75"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</row>
    <row r="1345" spans="29:39" ht="12.75"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</row>
    <row r="1346" spans="29:39" ht="12.75"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</row>
    <row r="1347" spans="29:39" ht="12.75"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</row>
    <row r="1348" spans="29:39" ht="12.75"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</row>
    <row r="1349" spans="29:39" ht="12.75"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</row>
    <row r="1350" spans="29:39" ht="12.75"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</row>
    <row r="1351" spans="29:39" ht="12.75"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</row>
    <row r="1352" spans="29:39" ht="12.75"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</row>
    <row r="1353" spans="29:39" ht="12.75"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</row>
    <row r="1354" spans="29:39" ht="12.75"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</row>
    <row r="1355" spans="29:39" ht="12.75"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</row>
    <row r="1356" spans="29:39" ht="12.75"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</row>
    <row r="1357" spans="29:39" ht="12.75"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</row>
    <row r="1358" spans="29:39" ht="12.75"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</row>
    <row r="1359" spans="29:39" ht="12.75"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</row>
    <row r="1360" spans="29:39" ht="12.75"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</row>
    <row r="1361" spans="29:39" ht="12.75"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</row>
    <row r="1362" spans="29:39" ht="12.75"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</row>
    <row r="1363" spans="29:39" ht="12.75"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</row>
    <row r="1364" spans="29:39" ht="12.75"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</row>
    <row r="1365" spans="29:39" ht="12.75"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</row>
    <row r="1366" spans="29:39" ht="12.75"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</row>
    <row r="1367" spans="29:39" ht="12.75"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</row>
    <row r="1368" spans="29:39" ht="12.75"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</row>
    <row r="1369" spans="29:39" ht="12.75"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</row>
    <row r="1370" spans="29:39" ht="12.75"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</row>
    <row r="1371" spans="29:39" ht="12.75"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</row>
    <row r="1372" spans="29:39" ht="12.75"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</row>
    <row r="1373" spans="29:39" ht="12.75"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</row>
    <row r="1374" spans="29:39" ht="12.75"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</row>
    <row r="1375" spans="29:39" ht="12.75"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</row>
    <row r="1376" spans="29:39" ht="12.75"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</row>
    <row r="1377" spans="29:39" ht="12.75"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</row>
    <row r="1378" spans="29:39" ht="12.75"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</row>
    <row r="1379" spans="29:39" ht="12.75"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</row>
    <row r="1380" spans="29:39" ht="12.75"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</row>
    <row r="1381" spans="29:39" ht="12.75"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</row>
    <row r="1382" spans="29:39" ht="12.75"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</row>
    <row r="1383" spans="29:39" ht="12.75"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</row>
    <row r="1384" spans="29:39" ht="12.75"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</row>
    <row r="1385" spans="29:39" ht="12.75"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</row>
    <row r="1386" spans="29:39" ht="12.75"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</row>
    <row r="1387" spans="29:39" ht="12.75"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</row>
    <row r="1388" spans="29:39" ht="12.75"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</row>
    <row r="1389" spans="29:39" ht="12.75"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</row>
    <row r="1390" spans="29:39" ht="12.75"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</row>
    <row r="1391" spans="29:39" ht="12.75"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</row>
    <row r="1392" spans="29:39" ht="12.75"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</row>
    <row r="1393" spans="29:39" ht="12.75"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</row>
    <row r="1394" spans="29:39" ht="12.75"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</row>
    <row r="1395" spans="29:39" ht="12.75"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</row>
    <row r="1396" spans="29:39" ht="12.75"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</row>
    <row r="1397" spans="29:39" ht="12.75"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</row>
    <row r="1398" spans="29:39" ht="12.75"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</row>
    <row r="1399" spans="29:39" ht="12.75"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</row>
    <row r="1400" spans="29:39" ht="12.75"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</row>
    <row r="1401" spans="29:39" ht="12.75"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</row>
    <row r="1402" spans="29:39" ht="12.75"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</row>
    <row r="1403" spans="29:39" ht="12.75"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</row>
    <row r="1404" spans="29:39" ht="12.75"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</row>
    <row r="1405" spans="29:39" ht="12.75"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</row>
    <row r="1406" spans="29:39" ht="12.75"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</row>
    <row r="1407" spans="29:39" ht="12.75"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</row>
    <row r="1408" spans="29:39" ht="12.75"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</row>
    <row r="1409" spans="29:39" ht="12.75"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</row>
    <row r="1410" spans="29:39" ht="12.75"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</row>
    <row r="1411" spans="29:39" ht="12.75"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</row>
    <row r="1412" spans="29:39" ht="12.75"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</row>
    <row r="1413" spans="29:39" ht="12.75"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</row>
    <row r="1414" spans="29:39" ht="12.75"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</row>
    <row r="1415" spans="29:39" ht="12.75"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</row>
    <row r="1416" spans="29:39" ht="12.75"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</row>
    <row r="1417" spans="29:39" ht="12.75"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</row>
    <row r="1418" spans="29:39" ht="12.75"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</row>
    <row r="1419" spans="29:39" ht="12.75"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</row>
    <row r="1420" spans="29:39" ht="12.75"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</row>
    <row r="1421" spans="29:39" ht="12.75"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</row>
    <row r="1422" spans="29:39" ht="12.75"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</row>
    <row r="1423" spans="29:39" ht="12.75"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</row>
    <row r="1424" spans="29:39" ht="12.75"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</row>
    <row r="1425" spans="29:39" ht="12.75"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</row>
    <row r="1426" spans="29:39" ht="12.75"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</row>
    <row r="1427" spans="29:39" ht="12.75"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</row>
    <row r="1428" spans="29:39" ht="12.75"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</row>
    <row r="1429" spans="29:39" ht="12.75"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</row>
    <row r="1430" spans="29:39" ht="12.75"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</row>
    <row r="1431" spans="29:39" ht="12.75"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</row>
    <row r="1432" spans="29:39" ht="12.75"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</row>
    <row r="1433" spans="29:39" ht="12.75">
      <c r="AC1433" s="20"/>
      <c r="AD1433" s="20"/>
      <c r="AE1433" s="20"/>
      <c r="AF1433" s="20"/>
      <c r="AG1433" s="20"/>
      <c r="AH1433" s="20"/>
      <c r="AI1433" s="20"/>
      <c r="AJ1433" s="20"/>
      <c r="AK1433" s="20"/>
      <c r="AL1433" s="20"/>
      <c r="AM1433" s="20"/>
    </row>
    <row r="1434" spans="29:39" ht="12.75"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</row>
    <row r="1435" spans="29:39" ht="12.75">
      <c r="AC1435" s="20"/>
      <c r="AD1435" s="20"/>
      <c r="AE1435" s="20"/>
      <c r="AF1435" s="20"/>
      <c r="AG1435" s="20"/>
      <c r="AH1435" s="20"/>
      <c r="AI1435" s="20"/>
      <c r="AJ1435" s="20"/>
      <c r="AK1435" s="20"/>
      <c r="AL1435" s="20"/>
      <c r="AM1435" s="20"/>
    </row>
    <row r="1436" spans="29:39" ht="12.75"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</row>
    <row r="1437" spans="29:39" ht="12.75"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20"/>
      <c r="AM1437" s="20"/>
    </row>
    <row r="1438" spans="29:39" ht="12.75"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</row>
    <row r="1439" spans="29:39" ht="12.75">
      <c r="AC1439" s="20"/>
      <c r="AD1439" s="20"/>
      <c r="AE1439" s="20"/>
      <c r="AF1439" s="20"/>
      <c r="AG1439" s="20"/>
      <c r="AH1439" s="20"/>
      <c r="AI1439" s="20"/>
      <c r="AJ1439" s="20"/>
      <c r="AK1439" s="20"/>
      <c r="AL1439" s="20"/>
      <c r="AM1439" s="20"/>
    </row>
    <row r="1440" spans="29:39" ht="12.75"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</row>
    <row r="1441" spans="29:39" ht="12.75">
      <c r="AC1441" s="20"/>
      <c r="AD1441" s="20"/>
      <c r="AE1441" s="20"/>
      <c r="AF1441" s="20"/>
      <c r="AG1441" s="20"/>
      <c r="AH1441" s="20"/>
      <c r="AI1441" s="20"/>
      <c r="AJ1441" s="20"/>
      <c r="AK1441" s="20"/>
      <c r="AL1441" s="20"/>
      <c r="AM1441" s="20"/>
    </row>
    <row r="1442" spans="29:39" ht="12.75"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</row>
    <row r="1443" spans="29:39" ht="12.75">
      <c r="AC1443" s="20"/>
      <c r="AD1443" s="20"/>
      <c r="AE1443" s="20"/>
      <c r="AF1443" s="20"/>
      <c r="AG1443" s="20"/>
      <c r="AH1443" s="20"/>
      <c r="AI1443" s="20"/>
      <c r="AJ1443" s="20"/>
      <c r="AK1443" s="20"/>
      <c r="AL1443" s="20"/>
      <c r="AM1443" s="20"/>
    </row>
    <row r="1444" spans="29:39" ht="12.75"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</row>
    <row r="1445" spans="29:39" ht="12.75">
      <c r="AC1445" s="20"/>
      <c r="AD1445" s="20"/>
      <c r="AE1445" s="20"/>
      <c r="AF1445" s="20"/>
      <c r="AG1445" s="20"/>
      <c r="AH1445" s="20"/>
      <c r="AI1445" s="20"/>
      <c r="AJ1445" s="20"/>
      <c r="AK1445" s="20"/>
      <c r="AL1445" s="20"/>
      <c r="AM1445" s="20"/>
    </row>
    <row r="1446" spans="29:39" ht="12.75"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</row>
    <row r="1447" spans="29:39" ht="12.75"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</row>
    <row r="1448" spans="29:39" ht="12.75"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</row>
    <row r="1449" spans="29:39" ht="12.75">
      <c r="AC1449" s="20"/>
      <c r="AD1449" s="20"/>
      <c r="AE1449" s="20"/>
      <c r="AF1449" s="20"/>
      <c r="AG1449" s="20"/>
      <c r="AH1449" s="20"/>
      <c r="AI1449" s="20"/>
      <c r="AJ1449" s="20"/>
      <c r="AK1449" s="20"/>
      <c r="AL1449" s="20"/>
      <c r="AM1449" s="20"/>
    </row>
    <row r="1450" spans="29:39" ht="12.75"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</row>
    <row r="1451" spans="29:39" ht="12.75">
      <c r="AC1451" s="20"/>
      <c r="AD1451" s="20"/>
      <c r="AE1451" s="20"/>
      <c r="AF1451" s="20"/>
      <c r="AG1451" s="20"/>
      <c r="AH1451" s="20"/>
      <c r="AI1451" s="20"/>
      <c r="AJ1451" s="20"/>
      <c r="AK1451" s="20"/>
      <c r="AL1451" s="20"/>
      <c r="AM1451" s="20"/>
    </row>
    <row r="1452" spans="29:39" ht="12.75"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</row>
    <row r="1453" spans="29:39" ht="12.75">
      <c r="AC1453" s="20"/>
      <c r="AD1453" s="20"/>
      <c r="AE1453" s="20"/>
      <c r="AF1453" s="20"/>
      <c r="AG1453" s="20"/>
      <c r="AH1453" s="20"/>
      <c r="AI1453" s="20"/>
      <c r="AJ1453" s="20"/>
      <c r="AK1453" s="20"/>
      <c r="AL1453" s="20"/>
      <c r="AM1453" s="20"/>
    </row>
    <row r="1454" spans="29:39" ht="12.75"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</row>
    <row r="1455" spans="29:39" ht="12.75">
      <c r="AC1455" s="20"/>
      <c r="AD1455" s="20"/>
      <c r="AE1455" s="20"/>
      <c r="AF1455" s="20"/>
      <c r="AG1455" s="20"/>
      <c r="AH1455" s="20"/>
      <c r="AI1455" s="20"/>
      <c r="AJ1455" s="20"/>
      <c r="AK1455" s="20"/>
      <c r="AL1455" s="20"/>
      <c r="AM1455" s="20"/>
    </row>
    <row r="1456" spans="29:39" ht="12.75"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</row>
    <row r="1457" spans="29:39" ht="12.75">
      <c r="AC1457" s="20"/>
      <c r="AD1457" s="20"/>
      <c r="AE1457" s="20"/>
      <c r="AF1457" s="20"/>
      <c r="AG1457" s="20"/>
      <c r="AH1457" s="20"/>
      <c r="AI1457" s="20"/>
      <c r="AJ1457" s="20"/>
      <c r="AK1457" s="20"/>
      <c r="AL1457" s="20"/>
      <c r="AM1457" s="20"/>
    </row>
    <row r="1458" spans="29:39" ht="12.75"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</row>
  </sheetData>
  <autoFilter ref="A90:AB193"/>
  <mergeCells count="21">
    <mergeCell ref="AJ360:AL360"/>
    <mergeCell ref="AD264:AF264"/>
    <mergeCell ref="AG264:AI264"/>
    <mergeCell ref="AD360:AF360"/>
    <mergeCell ref="AG360:AI360"/>
    <mergeCell ref="AJ90:AL90"/>
    <mergeCell ref="AD90:AF90"/>
    <mergeCell ref="AG90:AI90"/>
    <mergeCell ref="A359:Z359"/>
    <mergeCell ref="AD194:AF194"/>
    <mergeCell ref="AG194:AI194"/>
    <mergeCell ref="AJ194:AL194"/>
    <mergeCell ref="AJ264:AL264"/>
    <mergeCell ref="A193:Z193"/>
    <mergeCell ref="A263:Z263"/>
    <mergeCell ref="A4:AB4"/>
    <mergeCell ref="A2:IV2"/>
    <mergeCell ref="A3:IV3"/>
    <mergeCell ref="AD5:AF5"/>
    <mergeCell ref="AG5:AI5"/>
    <mergeCell ref="AJ5:AL5"/>
  </mergeCells>
  <printOptions/>
  <pageMargins left="0.7874015748031497" right="0.7480314960629921" top="0.7086614173228347" bottom="0.5118110236220472" header="0.5118110236220472" footer="0.5118110236220472"/>
  <pageSetup fitToHeight="0" fitToWidth="1" horizontalDpi="600" verticalDpi="600" orientation="landscape" paperSize="9" scale="41" r:id="rId1"/>
  <headerFooter alignWithMargins="0">
    <oddHeader>&amp;L&amp;"Arial,Italic"LAND TRANSPORT NZ RESEARCH REPORT xxxxxx  ACCIDENT BENEFITS OF SEALING UNSEALED ROADS&amp;R&amp;"Arial,Italic"Appendix 1</oddHeader>
    <oddFooter>&amp;C&amp;P</oddFooter>
  </headerFooter>
  <rowBreaks count="3" manualBreakCount="3">
    <brk id="88" max="255" man="1"/>
    <brk id="262" max="27" man="1"/>
    <brk id="345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38"/>
  <sheetViews>
    <sheetView tabSelected="1" view="pageBreakPreview" zoomScaleNormal="40" zoomScaleSheetLayoutView="100" workbookViewId="0" topLeftCell="A1">
      <pane xSplit="46" ySplit="2" topLeftCell="BC3" activePane="bottomRight" state="frozen"/>
      <selection pane="topLeft" activeCell="A1" sqref="A1"/>
      <selection pane="topRight" activeCell="AU1" sqref="AU1"/>
      <selection pane="bottomLeft" activeCell="A3" sqref="A3"/>
      <selection pane="bottomRight" activeCell="A1" sqref="A1:BJ1"/>
    </sheetView>
  </sheetViews>
  <sheetFormatPr defaultColWidth="9.140625" defaultRowHeight="12.75"/>
  <cols>
    <col min="1" max="1" width="6.57421875" style="71" bestFit="1" customWidth="1"/>
    <col min="2" max="2" width="23.57421875" style="71" customWidth="1"/>
    <col min="3" max="3" width="12.28125" style="71" customWidth="1"/>
    <col min="4" max="5" width="10.7109375" style="71" hidden="1" customWidth="1"/>
    <col min="6" max="7" width="15.421875" style="71" hidden="1" customWidth="1"/>
    <col min="8" max="8" width="12.00390625" style="71" hidden="1" customWidth="1"/>
    <col min="9" max="9" width="13.421875" style="71" hidden="1" customWidth="1"/>
    <col min="10" max="10" width="15.00390625" style="71" hidden="1" customWidth="1"/>
    <col min="11" max="11" width="10.7109375" style="71" hidden="1" customWidth="1"/>
    <col min="12" max="12" width="9.00390625" style="71" hidden="1" customWidth="1"/>
    <col min="13" max="13" width="10.8515625" style="71" hidden="1" customWidth="1"/>
    <col min="14" max="14" width="16.00390625" style="71" hidden="1" customWidth="1"/>
    <col min="15" max="15" width="8.00390625" style="71" hidden="1" customWidth="1"/>
    <col min="16" max="16" width="7.421875" style="71" hidden="1" customWidth="1"/>
    <col min="17" max="24" width="8.00390625" style="71" hidden="1" customWidth="1"/>
    <col min="25" max="25" width="8.421875" style="71" hidden="1" customWidth="1"/>
    <col min="26" max="26" width="8.00390625" style="71" hidden="1" customWidth="1"/>
    <col min="27" max="30" width="8.421875" style="71" hidden="1" customWidth="1"/>
    <col min="31" max="31" width="8.00390625" style="71" hidden="1" customWidth="1"/>
    <col min="32" max="32" width="7.421875" style="71" hidden="1" customWidth="1"/>
    <col min="33" max="40" width="8.00390625" style="71" hidden="1" customWidth="1"/>
    <col min="41" max="41" width="8.421875" style="71" hidden="1" customWidth="1"/>
    <col min="42" max="42" width="8.00390625" style="71" hidden="1" customWidth="1"/>
    <col min="43" max="45" width="8.421875" style="71" hidden="1" customWidth="1"/>
    <col min="46" max="46" width="11.28125" style="71" hidden="1" customWidth="1"/>
    <col min="47" max="47" width="8.00390625" style="71" bestFit="1" customWidth="1"/>
    <col min="48" max="48" width="7.421875" style="71" bestFit="1" customWidth="1"/>
    <col min="49" max="56" width="8.00390625" style="71" bestFit="1" customWidth="1"/>
    <col min="57" max="57" width="8.421875" style="71" bestFit="1" customWidth="1"/>
    <col min="58" max="58" width="8.00390625" style="71" bestFit="1" customWidth="1"/>
    <col min="59" max="60" width="8.421875" style="71" bestFit="1" customWidth="1"/>
    <col min="61" max="61" width="8.421875" style="71" customWidth="1"/>
    <col min="62" max="62" width="8.421875" style="71" bestFit="1" customWidth="1"/>
    <col min="63" max="63" width="8.00390625" style="71" bestFit="1" customWidth="1"/>
    <col min="64" max="64" width="7.421875" style="71" bestFit="1" customWidth="1"/>
    <col min="65" max="72" width="8.00390625" style="71" bestFit="1" customWidth="1"/>
    <col min="73" max="73" width="8.421875" style="71" bestFit="1" customWidth="1"/>
    <col min="74" max="74" width="8.00390625" style="71" bestFit="1" customWidth="1"/>
    <col min="75" max="78" width="8.421875" style="71" bestFit="1" customWidth="1"/>
    <col min="79" max="16384" width="8.8515625" style="71" customWidth="1"/>
  </cols>
  <sheetData>
    <row r="1" spans="1:78" s="216" customFormat="1" ht="34.5" customHeight="1">
      <c r="A1" s="364" t="s">
        <v>481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</row>
    <row r="2" spans="1:78" s="216" customFormat="1" ht="34.5" customHeight="1">
      <c r="A2" s="364" t="s">
        <v>439</v>
      </c>
      <c r="B2" s="369"/>
      <c r="C2" s="369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</row>
    <row r="3" spans="1:78" ht="21" thickBot="1">
      <c r="A3" s="203"/>
      <c r="B3" s="204"/>
      <c r="C3" s="29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367" t="s">
        <v>478</v>
      </c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50" t="s">
        <v>479</v>
      </c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</row>
    <row r="4" spans="1:78" s="213" customFormat="1" ht="30" customHeight="1" thickBot="1" thickTop="1">
      <c r="A4" s="205" t="s">
        <v>1</v>
      </c>
      <c r="B4" s="206" t="s">
        <v>2</v>
      </c>
      <c r="C4" s="288" t="s">
        <v>3</v>
      </c>
      <c r="D4" s="211" t="s">
        <v>312</v>
      </c>
      <c r="E4" s="206" t="s">
        <v>313</v>
      </c>
      <c r="F4" s="206" t="s">
        <v>191</v>
      </c>
      <c r="G4" s="206" t="s">
        <v>192</v>
      </c>
      <c r="H4" s="206" t="s">
        <v>193</v>
      </c>
      <c r="I4" s="206" t="s">
        <v>194</v>
      </c>
      <c r="J4" s="206" t="s">
        <v>195</v>
      </c>
      <c r="K4" s="206" t="s">
        <v>196</v>
      </c>
      <c r="L4" s="206" t="s">
        <v>310</v>
      </c>
      <c r="M4" s="206" t="s">
        <v>15</v>
      </c>
      <c r="N4" s="207" t="s">
        <v>197</v>
      </c>
      <c r="O4" s="208">
        <v>1990</v>
      </c>
      <c r="P4" s="209">
        <v>1991</v>
      </c>
      <c r="Q4" s="209">
        <v>1992</v>
      </c>
      <c r="R4" s="209">
        <v>1993</v>
      </c>
      <c r="S4" s="209">
        <v>1994</v>
      </c>
      <c r="T4" s="209">
        <v>1995</v>
      </c>
      <c r="U4" s="209">
        <v>1996</v>
      </c>
      <c r="V4" s="209">
        <v>1997</v>
      </c>
      <c r="W4" s="209">
        <v>1998</v>
      </c>
      <c r="X4" s="209">
        <v>1999</v>
      </c>
      <c r="Y4" s="209">
        <v>2000</v>
      </c>
      <c r="Z4" s="209">
        <v>2001</v>
      </c>
      <c r="AA4" s="209">
        <v>2002</v>
      </c>
      <c r="AB4" s="209">
        <v>2003</v>
      </c>
      <c r="AC4" s="209">
        <v>2004</v>
      </c>
      <c r="AD4" s="210">
        <v>2005</v>
      </c>
      <c r="AE4" s="208">
        <v>1990</v>
      </c>
      <c r="AF4" s="209">
        <v>1991</v>
      </c>
      <c r="AG4" s="209">
        <v>1992</v>
      </c>
      <c r="AH4" s="209">
        <v>1993</v>
      </c>
      <c r="AI4" s="209">
        <v>1994</v>
      </c>
      <c r="AJ4" s="209">
        <v>1995</v>
      </c>
      <c r="AK4" s="209">
        <v>1996</v>
      </c>
      <c r="AL4" s="209">
        <v>1997</v>
      </c>
      <c r="AM4" s="209">
        <v>1998</v>
      </c>
      <c r="AN4" s="209">
        <v>1999</v>
      </c>
      <c r="AO4" s="209">
        <v>2000</v>
      </c>
      <c r="AP4" s="209">
        <v>2001</v>
      </c>
      <c r="AQ4" s="209">
        <v>2002</v>
      </c>
      <c r="AR4" s="209">
        <v>2003</v>
      </c>
      <c r="AS4" s="209">
        <v>2004</v>
      </c>
      <c r="AT4" s="214">
        <v>2005</v>
      </c>
      <c r="AU4" s="286">
        <v>1990</v>
      </c>
      <c r="AV4" s="206">
        <v>1991</v>
      </c>
      <c r="AW4" s="294">
        <v>1992</v>
      </c>
      <c r="AX4" s="206">
        <v>1993</v>
      </c>
      <c r="AY4" s="206">
        <v>1994</v>
      </c>
      <c r="AZ4" s="206">
        <v>1995</v>
      </c>
      <c r="BA4" s="206">
        <v>1996</v>
      </c>
      <c r="BB4" s="206">
        <v>1997</v>
      </c>
      <c r="BC4" s="206">
        <v>1998</v>
      </c>
      <c r="BD4" s="206">
        <v>1999</v>
      </c>
      <c r="BE4" s="206">
        <v>2000</v>
      </c>
      <c r="BF4" s="206">
        <v>2001</v>
      </c>
      <c r="BG4" s="206">
        <v>2002</v>
      </c>
      <c r="BH4" s="206">
        <v>2003</v>
      </c>
      <c r="BI4" s="206">
        <v>2004</v>
      </c>
      <c r="BJ4" s="212">
        <v>2005</v>
      </c>
      <c r="BK4" s="205">
        <v>1990</v>
      </c>
      <c r="BL4" s="206">
        <v>1991</v>
      </c>
      <c r="BM4" s="206">
        <v>1992</v>
      </c>
      <c r="BN4" s="206">
        <v>1993</v>
      </c>
      <c r="BO4" s="206">
        <v>1994</v>
      </c>
      <c r="BP4" s="206">
        <v>1995</v>
      </c>
      <c r="BQ4" s="206">
        <v>1996</v>
      </c>
      <c r="BR4" s="206">
        <v>1997</v>
      </c>
      <c r="BS4" s="206">
        <v>1998</v>
      </c>
      <c r="BT4" s="206">
        <v>1999</v>
      </c>
      <c r="BU4" s="206">
        <v>2000</v>
      </c>
      <c r="BV4" s="206">
        <v>2001</v>
      </c>
      <c r="BW4" s="206">
        <v>2002</v>
      </c>
      <c r="BX4" s="206">
        <v>2003</v>
      </c>
      <c r="BY4" s="206">
        <v>2004</v>
      </c>
      <c r="BZ4" s="207">
        <v>2005</v>
      </c>
    </row>
    <row r="5" spans="1:82" s="20" customFormat="1" ht="13.5" customHeight="1" thickTop="1">
      <c r="A5" s="87">
        <v>3</v>
      </c>
      <c r="B5" s="88" t="s">
        <v>32</v>
      </c>
      <c r="C5" s="291">
        <v>34731</v>
      </c>
      <c r="D5" s="289">
        <f aca="true" t="shared" si="0" ref="D5:D36">YEAR(C5)</f>
        <v>1995</v>
      </c>
      <c r="E5" s="89">
        <f aca="true" t="shared" si="1" ref="E5:E36">ROUND(C5-(D5-1900)*365.25,0)</f>
        <v>32</v>
      </c>
      <c r="F5" s="90">
        <f aca="true" t="shared" si="2" ref="F5:F36">C5-(SQRT(M5*1000)-M5*1000/4000)*0.5</f>
        <v>34719.99327818941</v>
      </c>
      <c r="G5" s="90">
        <f aca="true" t="shared" si="3" ref="G5:G36">C5+(SQRT(M5*1000)-M5*1000/4000)*0.5</f>
        <v>34742.00672181059</v>
      </c>
      <c r="H5" s="91">
        <f aca="true" t="shared" si="4" ref="H5:H36">G5-F5</f>
        <v>22.013443621181068</v>
      </c>
      <c r="I5" s="90">
        <v>32874</v>
      </c>
      <c r="J5" s="90">
        <v>38717</v>
      </c>
      <c r="K5" s="92">
        <v>93</v>
      </c>
      <c r="L5" s="92">
        <v>93</v>
      </c>
      <c r="M5" s="89">
        <v>0.49</v>
      </c>
      <c r="N5" s="93" t="s">
        <v>33</v>
      </c>
      <c r="O5" s="94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 t="s">
        <v>480</v>
      </c>
      <c r="V5" s="95" t="s">
        <v>480</v>
      </c>
      <c r="W5" s="95" t="s">
        <v>480</v>
      </c>
      <c r="X5" s="95" t="s">
        <v>480</v>
      </c>
      <c r="Y5" s="95" t="s">
        <v>480</v>
      </c>
      <c r="Z5" s="95" t="s">
        <v>480</v>
      </c>
      <c r="AA5" s="95" t="s">
        <v>480</v>
      </c>
      <c r="AB5" s="95" t="s">
        <v>480</v>
      </c>
      <c r="AC5" s="95" t="s">
        <v>480</v>
      </c>
      <c r="AD5" s="96" t="s">
        <v>480</v>
      </c>
      <c r="AE5" s="94" t="s">
        <v>480</v>
      </c>
      <c r="AF5" s="95" t="s">
        <v>480</v>
      </c>
      <c r="AG5" s="95" t="s">
        <v>480</v>
      </c>
      <c r="AH5" s="95" t="s">
        <v>480</v>
      </c>
      <c r="AI5" s="95" t="s">
        <v>480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285">
        <v>0</v>
      </c>
      <c r="AU5" s="287">
        <v>0</v>
      </c>
      <c r="AV5" s="94">
        <v>0</v>
      </c>
      <c r="AW5" s="103">
        <v>0</v>
      </c>
      <c r="AX5" s="94">
        <v>0</v>
      </c>
      <c r="AY5" s="94">
        <v>0</v>
      </c>
      <c r="AZ5" s="94">
        <v>0</v>
      </c>
      <c r="BA5" s="94" t="s">
        <v>480</v>
      </c>
      <c r="BB5" s="94" t="s">
        <v>480</v>
      </c>
      <c r="BC5" s="94" t="s">
        <v>480</v>
      </c>
      <c r="BD5" s="94" t="s">
        <v>480</v>
      </c>
      <c r="BE5" s="94" t="s">
        <v>480</v>
      </c>
      <c r="BF5" s="94" t="s">
        <v>480</v>
      </c>
      <c r="BG5" s="94" t="s">
        <v>480</v>
      </c>
      <c r="BH5" s="94" t="s">
        <v>480</v>
      </c>
      <c r="BI5" s="94" t="s">
        <v>480</v>
      </c>
      <c r="BJ5" s="94" t="s">
        <v>480</v>
      </c>
      <c r="BK5" s="97" t="s">
        <v>480</v>
      </c>
      <c r="BL5" s="95" t="s">
        <v>480</v>
      </c>
      <c r="BM5" s="95" t="s">
        <v>480</v>
      </c>
      <c r="BN5" s="95" t="s">
        <v>480</v>
      </c>
      <c r="BO5" s="95" t="s">
        <v>480</v>
      </c>
      <c r="BP5" s="95">
        <v>0</v>
      </c>
      <c r="BQ5" s="95">
        <v>0</v>
      </c>
      <c r="BR5" s="95">
        <v>0</v>
      </c>
      <c r="BS5" s="95">
        <v>0</v>
      </c>
      <c r="BT5" s="95">
        <v>0</v>
      </c>
      <c r="BU5" s="95">
        <v>0</v>
      </c>
      <c r="BV5" s="95">
        <v>0</v>
      </c>
      <c r="BW5" s="95">
        <v>0</v>
      </c>
      <c r="BX5" s="95">
        <v>0</v>
      </c>
      <c r="BY5" s="95">
        <v>0</v>
      </c>
      <c r="BZ5" s="98">
        <v>0</v>
      </c>
      <c r="CA5" s="99"/>
      <c r="CD5" s="20">
        <v>3</v>
      </c>
    </row>
    <row r="6" spans="1:82" s="20" customFormat="1" ht="13.5" customHeight="1">
      <c r="A6" s="100">
        <v>14</v>
      </c>
      <c r="B6" s="22" t="s">
        <v>35</v>
      </c>
      <c r="C6" s="292">
        <v>35735</v>
      </c>
      <c r="D6" s="290">
        <f t="shared" si="0"/>
        <v>1997</v>
      </c>
      <c r="E6" s="28">
        <f t="shared" si="1"/>
        <v>306</v>
      </c>
      <c r="F6" s="11">
        <f t="shared" si="2"/>
        <v>35722.827551286086</v>
      </c>
      <c r="G6" s="11">
        <f t="shared" si="3"/>
        <v>35747.172448713914</v>
      </c>
      <c r="H6" s="101">
        <f t="shared" si="4"/>
        <v>24.344897427828982</v>
      </c>
      <c r="I6" s="25">
        <v>32874</v>
      </c>
      <c r="J6" s="25">
        <v>38717</v>
      </c>
      <c r="K6" s="22">
        <v>160</v>
      </c>
      <c r="L6" s="22">
        <v>160</v>
      </c>
      <c r="M6" s="82">
        <v>0.6</v>
      </c>
      <c r="N6" s="102" t="s">
        <v>33</v>
      </c>
      <c r="O6" s="103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 t="s">
        <v>480</v>
      </c>
      <c r="X6" s="16" t="s">
        <v>480</v>
      </c>
      <c r="Y6" s="16" t="s">
        <v>480</v>
      </c>
      <c r="Z6" s="16" t="s">
        <v>480</v>
      </c>
      <c r="AA6" s="16" t="s">
        <v>480</v>
      </c>
      <c r="AB6" s="16" t="s">
        <v>480</v>
      </c>
      <c r="AC6" s="16" t="s">
        <v>480</v>
      </c>
      <c r="AD6" s="17" t="s">
        <v>480</v>
      </c>
      <c r="AE6" s="103" t="s">
        <v>480</v>
      </c>
      <c r="AF6" s="16" t="s">
        <v>480</v>
      </c>
      <c r="AG6" s="16" t="s">
        <v>480</v>
      </c>
      <c r="AH6" s="16" t="s">
        <v>480</v>
      </c>
      <c r="AI6" s="16" t="s">
        <v>480</v>
      </c>
      <c r="AJ6" s="16" t="s">
        <v>480</v>
      </c>
      <c r="AK6" s="16" t="s">
        <v>480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04">
        <v>0</v>
      </c>
      <c r="AU6" s="18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 t="s">
        <v>480</v>
      </c>
      <c r="BD6" s="103" t="s">
        <v>480</v>
      </c>
      <c r="BE6" s="103" t="s">
        <v>480</v>
      </c>
      <c r="BF6" s="103" t="s">
        <v>480</v>
      </c>
      <c r="BG6" s="103" t="s">
        <v>480</v>
      </c>
      <c r="BH6" s="103" t="s">
        <v>480</v>
      </c>
      <c r="BI6" s="103" t="s">
        <v>480</v>
      </c>
      <c r="BJ6" s="103" t="s">
        <v>480</v>
      </c>
      <c r="BK6" s="18" t="s">
        <v>480</v>
      </c>
      <c r="BL6" s="16" t="s">
        <v>480</v>
      </c>
      <c r="BM6" s="16" t="s">
        <v>480</v>
      </c>
      <c r="BN6" s="16" t="s">
        <v>480</v>
      </c>
      <c r="BO6" s="16" t="s">
        <v>480</v>
      </c>
      <c r="BP6" s="16" t="s">
        <v>480</v>
      </c>
      <c r="BQ6" s="16" t="s">
        <v>480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31">
        <v>0</v>
      </c>
      <c r="CA6" s="99"/>
      <c r="CD6" s="20">
        <v>14</v>
      </c>
    </row>
    <row r="7" spans="1:82" s="20" customFormat="1" ht="13.5" customHeight="1">
      <c r="A7" s="100">
        <v>20</v>
      </c>
      <c r="B7" s="22" t="s">
        <v>37</v>
      </c>
      <c r="C7" s="23">
        <v>36526</v>
      </c>
      <c r="D7" s="28">
        <f t="shared" si="0"/>
        <v>2000</v>
      </c>
      <c r="E7" s="28">
        <f t="shared" si="1"/>
        <v>1</v>
      </c>
      <c r="F7" s="11">
        <f t="shared" si="2"/>
        <v>36513.33370121602</v>
      </c>
      <c r="G7" s="11">
        <f t="shared" si="3"/>
        <v>36538.66629878398</v>
      </c>
      <c r="H7" s="101">
        <f t="shared" si="4"/>
        <v>25.332597567961784</v>
      </c>
      <c r="I7" s="25">
        <v>32874</v>
      </c>
      <c r="J7" s="25">
        <v>38717</v>
      </c>
      <c r="K7" s="81">
        <v>115</v>
      </c>
      <c r="L7" s="81">
        <v>115</v>
      </c>
      <c r="M7" s="28">
        <v>0.65</v>
      </c>
      <c r="N7" s="102" t="s">
        <v>33</v>
      </c>
      <c r="O7" s="103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 t="s">
        <v>480</v>
      </c>
      <c r="AA7" s="16" t="s">
        <v>480</v>
      </c>
      <c r="AB7" s="16" t="s">
        <v>480</v>
      </c>
      <c r="AC7" s="16" t="s">
        <v>480</v>
      </c>
      <c r="AD7" s="17" t="s">
        <v>480</v>
      </c>
      <c r="AE7" s="103" t="s">
        <v>480</v>
      </c>
      <c r="AF7" s="16" t="s">
        <v>480</v>
      </c>
      <c r="AG7" s="16" t="s">
        <v>480</v>
      </c>
      <c r="AH7" s="16" t="s">
        <v>480</v>
      </c>
      <c r="AI7" s="16" t="s">
        <v>480</v>
      </c>
      <c r="AJ7" s="16" t="s">
        <v>480</v>
      </c>
      <c r="AK7" s="16" t="s">
        <v>480</v>
      </c>
      <c r="AL7" s="16" t="s">
        <v>480</v>
      </c>
      <c r="AM7" s="16" t="s">
        <v>480</v>
      </c>
      <c r="AN7" s="16" t="s">
        <v>480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04">
        <v>0</v>
      </c>
      <c r="AU7" s="18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 t="s">
        <v>480</v>
      </c>
      <c r="BG7" s="103" t="s">
        <v>480</v>
      </c>
      <c r="BH7" s="103" t="s">
        <v>480</v>
      </c>
      <c r="BI7" s="103" t="s">
        <v>480</v>
      </c>
      <c r="BJ7" s="103" t="s">
        <v>480</v>
      </c>
      <c r="BK7" s="18" t="s">
        <v>480</v>
      </c>
      <c r="BL7" s="16" t="s">
        <v>480</v>
      </c>
      <c r="BM7" s="16" t="s">
        <v>480</v>
      </c>
      <c r="BN7" s="16" t="s">
        <v>480</v>
      </c>
      <c r="BO7" s="16" t="s">
        <v>480</v>
      </c>
      <c r="BP7" s="16" t="s">
        <v>480</v>
      </c>
      <c r="BQ7" s="16" t="s">
        <v>480</v>
      </c>
      <c r="BR7" s="16" t="s">
        <v>480</v>
      </c>
      <c r="BS7" s="16" t="s">
        <v>480</v>
      </c>
      <c r="BT7" s="16" t="s">
        <v>480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31">
        <v>0</v>
      </c>
      <c r="CA7" s="99"/>
      <c r="CD7" s="20">
        <v>20</v>
      </c>
    </row>
    <row r="8" spans="1:82" s="20" customFormat="1" ht="13.5" customHeight="1">
      <c r="A8" s="100">
        <v>50</v>
      </c>
      <c r="B8" s="32" t="s">
        <v>39</v>
      </c>
      <c r="C8" s="23">
        <v>36161</v>
      </c>
      <c r="D8" s="28">
        <f t="shared" si="0"/>
        <v>1999</v>
      </c>
      <c r="E8" s="28">
        <f t="shared" si="1"/>
        <v>1</v>
      </c>
      <c r="F8" s="11">
        <f t="shared" si="2"/>
        <v>36142.598324378996</v>
      </c>
      <c r="G8" s="11">
        <f t="shared" si="3"/>
        <v>36179.401675621004</v>
      </c>
      <c r="H8" s="101">
        <f t="shared" si="4"/>
        <v>36.80335124200792</v>
      </c>
      <c r="I8" s="25">
        <v>32874</v>
      </c>
      <c r="J8" s="25">
        <v>38717</v>
      </c>
      <c r="K8" s="81">
        <v>23</v>
      </c>
      <c r="L8" s="81">
        <v>23</v>
      </c>
      <c r="M8" s="28">
        <v>1.38</v>
      </c>
      <c r="N8" s="102" t="s">
        <v>33</v>
      </c>
      <c r="O8" s="103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 t="s">
        <v>480</v>
      </c>
      <c r="Z8" s="16" t="s">
        <v>480</v>
      </c>
      <c r="AA8" s="16" t="s">
        <v>480</v>
      </c>
      <c r="AB8" s="16" t="s">
        <v>480</v>
      </c>
      <c r="AC8" s="16" t="s">
        <v>480</v>
      </c>
      <c r="AD8" s="17" t="s">
        <v>480</v>
      </c>
      <c r="AE8" s="103" t="s">
        <v>480</v>
      </c>
      <c r="AF8" s="16" t="s">
        <v>480</v>
      </c>
      <c r="AG8" s="16" t="s">
        <v>480</v>
      </c>
      <c r="AH8" s="16" t="s">
        <v>480</v>
      </c>
      <c r="AI8" s="16" t="s">
        <v>480</v>
      </c>
      <c r="AJ8" s="16" t="s">
        <v>480</v>
      </c>
      <c r="AK8" s="16" t="s">
        <v>480</v>
      </c>
      <c r="AL8" s="16" t="s">
        <v>480</v>
      </c>
      <c r="AM8" s="16" t="s">
        <v>480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04">
        <v>0</v>
      </c>
      <c r="AU8" s="18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 t="s">
        <v>480</v>
      </c>
      <c r="BF8" s="103" t="s">
        <v>480</v>
      </c>
      <c r="BG8" s="103" t="s">
        <v>480</v>
      </c>
      <c r="BH8" s="103" t="s">
        <v>480</v>
      </c>
      <c r="BI8" s="103" t="s">
        <v>480</v>
      </c>
      <c r="BJ8" s="103" t="s">
        <v>480</v>
      </c>
      <c r="BK8" s="18" t="s">
        <v>480</v>
      </c>
      <c r="BL8" s="16" t="s">
        <v>480</v>
      </c>
      <c r="BM8" s="16" t="s">
        <v>480</v>
      </c>
      <c r="BN8" s="16" t="s">
        <v>480</v>
      </c>
      <c r="BO8" s="16" t="s">
        <v>480</v>
      </c>
      <c r="BP8" s="16" t="s">
        <v>480</v>
      </c>
      <c r="BQ8" s="16" t="s">
        <v>480</v>
      </c>
      <c r="BR8" s="16" t="s">
        <v>480</v>
      </c>
      <c r="BS8" s="16" t="s">
        <v>480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31">
        <v>0</v>
      </c>
      <c r="CA8" s="99"/>
      <c r="CD8" s="20">
        <v>50</v>
      </c>
    </row>
    <row r="9" spans="1:82" s="20" customFormat="1" ht="13.5" customHeight="1">
      <c r="A9" s="100">
        <v>54</v>
      </c>
      <c r="B9" s="32" t="s">
        <v>41</v>
      </c>
      <c r="C9" s="23">
        <v>36161</v>
      </c>
      <c r="D9" s="28">
        <f t="shared" si="0"/>
        <v>1999</v>
      </c>
      <c r="E9" s="28">
        <f t="shared" si="1"/>
        <v>1</v>
      </c>
      <c r="F9" s="11">
        <f t="shared" si="2"/>
        <v>36136.508306464726</v>
      </c>
      <c r="G9" s="11">
        <f t="shared" si="3"/>
        <v>36185.491693535274</v>
      </c>
      <c r="H9" s="101">
        <f t="shared" si="4"/>
        <v>48.983387070547906</v>
      </c>
      <c r="I9" s="25">
        <v>32874</v>
      </c>
      <c r="J9" s="25">
        <v>38717</v>
      </c>
      <c r="K9" s="81">
        <v>53</v>
      </c>
      <c r="L9" s="81">
        <v>53</v>
      </c>
      <c r="M9" s="28">
        <v>2.46</v>
      </c>
      <c r="N9" s="102" t="s">
        <v>33</v>
      </c>
      <c r="O9" s="103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 t="s">
        <v>480</v>
      </c>
      <c r="Z9" s="16" t="s">
        <v>480</v>
      </c>
      <c r="AA9" s="16" t="s">
        <v>480</v>
      </c>
      <c r="AB9" s="16" t="s">
        <v>480</v>
      </c>
      <c r="AC9" s="16" t="s">
        <v>480</v>
      </c>
      <c r="AD9" s="17" t="s">
        <v>480</v>
      </c>
      <c r="AE9" s="103" t="s">
        <v>480</v>
      </c>
      <c r="AF9" s="16" t="s">
        <v>480</v>
      </c>
      <c r="AG9" s="16" t="s">
        <v>480</v>
      </c>
      <c r="AH9" s="16" t="s">
        <v>480</v>
      </c>
      <c r="AI9" s="16" t="s">
        <v>480</v>
      </c>
      <c r="AJ9" s="16" t="s">
        <v>480</v>
      </c>
      <c r="AK9" s="16" t="s">
        <v>480</v>
      </c>
      <c r="AL9" s="16" t="s">
        <v>480</v>
      </c>
      <c r="AM9" s="16" t="s">
        <v>480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04">
        <v>0</v>
      </c>
      <c r="AU9" s="18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 t="s">
        <v>480</v>
      </c>
      <c r="BF9" s="103" t="s">
        <v>480</v>
      </c>
      <c r="BG9" s="103" t="s">
        <v>480</v>
      </c>
      <c r="BH9" s="103" t="s">
        <v>480</v>
      </c>
      <c r="BI9" s="103" t="s">
        <v>480</v>
      </c>
      <c r="BJ9" s="103" t="s">
        <v>480</v>
      </c>
      <c r="BK9" s="18" t="s">
        <v>480</v>
      </c>
      <c r="BL9" s="16" t="s">
        <v>480</v>
      </c>
      <c r="BM9" s="16" t="s">
        <v>480</v>
      </c>
      <c r="BN9" s="16" t="s">
        <v>480</v>
      </c>
      <c r="BO9" s="16" t="s">
        <v>480</v>
      </c>
      <c r="BP9" s="16" t="s">
        <v>480</v>
      </c>
      <c r="BQ9" s="16" t="s">
        <v>480</v>
      </c>
      <c r="BR9" s="16" t="s">
        <v>480</v>
      </c>
      <c r="BS9" s="16" t="s">
        <v>480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31">
        <v>0</v>
      </c>
      <c r="CA9" s="99"/>
      <c r="CD9" s="20">
        <v>54</v>
      </c>
    </row>
    <row r="10" spans="1:82" s="20" customFormat="1" ht="13.5" customHeight="1">
      <c r="A10" s="100">
        <v>66</v>
      </c>
      <c r="B10" s="32" t="s">
        <v>43</v>
      </c>
      <c r="C10" s="23">
        <v>36527</v>
      </c>
      <c r="D10" s="28">
        <f t="shared" si="0"/>
        <v>2000</v>
      </c>
      <c r="E10" s="28">
        <f t="shared" si="1"/>
        <v>2</v>
      </c>
      <c r="F10" s="11">
        <f t="shared" si="2"/>
        <v>36519.445874555946</v>
      </c>
      <c r="G10" s="11">
        <f t="shared" si="3"/>
        <v>36534.554125444054</v>
      </c>
      <c r="H10" s="105">
        <f t="shared" si="4"/>
        <v>15.10825088810816</v>
      </c>
      <c r="I10" s="25">
        <v>32874</v>
      </c>
      <c r="J10" s="25">
        <v>38717</v>
      </c>
      <c r="K10" s="81">
        <v>170</v>
      </c>
      <c r="L10" s="81">
        <v>113</v>
      </c>
      <c r="M10" s="28">
        <v>0.23</v>
      </c>
      <c r="N10" s="102" t="s">
        <v>33</v>
      </c>
      <c r="O10" s="103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 t="s">
        <v>480</v>
      </c>
      <c r="AA10" s="16" t="s">
        <v>480</v>
      </c>
      <c r="AB10" s="16" t="s">
        <v>480</v>
      </c>
      <c r="AC10" s="16" t="s">
        <v>480</v>
      </c>
      <c r="AD10" s="17" t="s">
        <v>480</v>
      </c>
      <c r="AE10" s="103" t="s">
        <v>480</v>
      </c>
      <c r="AF10" s="16" t="s">
        <v>480</v>
      </c>
      <c r="AG10" s="16" t="s">
        <v>480</v>
      </c>
      <c r="AH10" s="16" t="s">
        <v>480</v>
      </c>
      <c r="AI10" s="16" t="s">
        <v>480</v>
      </c>
      <c r="AJ10" s="16" t="s">
        <v>480</v>
      </c>
      <c r="AK10" s="16" t="s">
        <v>480</v>
      </c>
      <c r="AL10" s="16" t="s">
        <v>480</v>
      </c>
      <c r="AM10" s="16" t="s">
        <v>480</v>
      </c>
      <c r="AN10" s="16" t="s">
        <v>480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04">
        <v>0</v>
      </c>
      <c r="AU10" s="18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 t="s">
        <v>480</v>
      </c>
      <c r="BG10" s="103" t="s">
        <v>480</v>
      </c>
      <c r="BH10" s="103" t="s">
        <v>480</v>
      </c>
      <c r="BI10" s="103" t="s">
        <v>480</v>
      </c>
      <c r="BJ10" s="103" t="s">
        <v>480</v>
      </c>
      <c r="BK10" s="18" t="s">
        <v>480</v>
      </c>
      <c r="BL10" s="16" t="s">
        <v>480</v>
      </c>
      <c r="BM10" s="16" t="s">
        <v>480</v>
      </c>
      <c r="BN10" s="16" t="s">
        <v>480</v>
      </c>
      <c r="BO10" s="16" t="s">
        <v>480</v>
      </c>
      <c r="BP10" s="16" t="s">
        <v>480</v>
      </c>
      <c r="BQ10" s="16" t="s">
        <v>480</v>
      </c>
      <c r="BR10" s="16" t="s">
        <v>480</v>
      </c>
      <c r="BS10" s="16" t="s">
        <v>480</v>
      </c>
      <c r="BT10" s="16" t="s">
        <v>480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31">
        <v>0</v>
      </c>
      <c r="CA10" s="99"/>
      <c r="CD10" s="20">
        <v>66</v>
      </c>
    </row>
    <row r="11" spans="1:82" s="20" customFormat="1" ht="13.5" customHeight="1">
      <c r="A11" s="100">
        <v>78</v>
      </c>
      <c r="B11" s="32" t="s">
        <v>45</v>
      </c>
      <c r="C11" s="23">
        <v>36892</v>
      </c>
      <c r="D11" s="28">
        <f t="shared" si="0"/>
        <v>2001</v>
      </c>
      <c r="E11" s="28">
        <f t="shared" si="1"/>
        <v>2</v>
      </c>
      <c r="F11" s="11">
        <f t="shared" si="2"/>
        <v>36878.49102949126</v>
      </c>
      <c r="G11" s="11">
        <f t="shared" si="3"/>
        <v>36905.50897050874</v>
      </c>
      <c r="H11" s="101">
        <f t="shared" si="4"/>
        <v>27.017941017475096</v>
      </c>
      <c r="I11" s="25">
        <v>32874</v>
      </c>
      <c r="J11" s="25">
        <v>38717</v>
      </c>
      <c r="K11" s="81">
        <v>39</v>
      </c>
      <c r="L11" s="81">
        <v>39</v>
      </c>
      <c r="M11" s="28">
        <v>0.74</v>
      </c>
      <c r="N11" s="102" t="s">
        <v>33</v>
      </c>
      <c r="O11" s="103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 t="s">
        <v>480</v>
      </c>
      <c r="AB11" s="16" t="s">
        <v>480</v>
      </c>
      <c r="AC11" s="16" t="s">
        <v>480</v>
      </c>
      <c r="AD11" s="17" t="s">
        <v>480</v>
      </c>
      <c r="AE11" s="103" t="s">
        <v>480</v>
      </c>
      <c r="AF11" s="16" t="s">
        <v>480</v>
      </c>
      <c r="AG11" s="16" t="s">
        <v>480</v>
      </c>
      <c r="AH11" s="16" t="s">
        <v>480</v>
      </c>
      <c r="AI11" s="16" t="s">
        <v>480</v>
      </c>
      <c r="AJ11" s="16" t="s">
        <v>480</v>
      </c>
      <c r="AK11" s="16" t="s">
        <v>480</v>
      </c>
      <c r="AL11" s="16" t="s">
        <v>480</v>
      </c>
      <c r="AM11" s="16" t="s">
        <v>480</v>
      </c>
      <c r="AN11" s="16" t="s">
        <v>480</v>
      </c>
      <c r="AO11" s="16" t="s">
        <v>480</v>
      </c>
      <c r="AP11" s="16">
        <v>0</v>
      </c>
      <c r="AQ11" s="16">
        <v>0</v>
      </c>
      <c r="AR11" s="16">
        <v>0</v>
      </c>
      <c r="AS11" s="16">
        <v>0</v>
      </c>
      <c r="AT11" s="104">
        <v>0</v>
      </c>
      <c r="AU11" s="18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 t="s">
        <v>480</v>
      </c>
      <c r="BH11" s="103" t="s">
        <v>480</v>
      </c>
      <c r="BI11" s="103" t="s">
        <v>480</v>
      </c>
      <c r="BJ11" s="103" t="s">
        <v>480</v>
      </c>
      <c r="BK11" s="18" t="s">
        <v>480</v>
      </c>
      <c r="BL11" s="16" t="s">
        <v>480</v>
      </c>
      <c r="BM11" s="16" t="s">
        <v>480</v>
      </c>
      <c r="BN11" s="16" t="s">
        <v>480</v>
      </c>
      <c r="BO11" s="16" t="s">
        <v>480</v>
      </c>
      <c r="BP11" s="16" t="s">
        <v>480</v>
      </c>
      <c r="BQ11" s="16" t="s">
        <v>480</v>
      </c>
      <c r="BR11" s="16" t="s">
        <v>480</v>
      </c>
      <c r="BS11" s="16" t="s">
        <v>480</v>
      </c>
      <c r="BT11" s="16" t="s">
        <v>480</v>
      </c>
      <c r="BU11" s="16" t="s">
        <v>480</v>
      </c>
      <c r="BV11" s="16">
        <v>0</v>
      </c>
      <c r="BW11" s="16">
        <v>0</v>
      </c>
      <c r="BX11" s="16">
        <v>0</v>
      </c>
      <c r="BY11" s="16">
        <v>0</v>
      </c>
      <c r="BZ11" s="31">
        <v>0</v>
      </c>
      <c r="CA11" s="99"/>
      <c r="CD11" s="20">
        <v>78</v>
      </c>
    </row>
    <row r="12" spans="1:82" s="20" customFormat="1" ht="13.5" customHeight="1">
      <c r="A12" s="100">
        <v>86</v>
      </c>
      <c r="B12" s="32" t="s">
        <v>47</v>
      </c>
      <c r="C12" s="23">
        <v>35217</v>
      </c>
      <c r="D12" s="28">
        <f t="shared" si="0"/>
        <v>1996</v>
      </c>
      <c r="E12" s="28">
        <f t="shared" si="1"/>
        <v>153</v>
      </c>
      <c r="F12" s="11">
        <f t="shared" si="2"/>
        <v>35203.328850102065</v>
      </c>
      <c r="G12" s="11">
        <f t="shared" si="3"/>
        <v>35230.671149897935</v>
      </c>
      <c r="H12" s="101">
        <f t="shared" si="4"/>
        <v>27.34229979586962</v>
      </c>
      <c r="I12" s="25">
        <v>32874</v>
      </c>
      <c r="J12" s="25">
        <v>38717</v>
      </c>
      <c r="K12" s="81">
        <v>231</v>
      </c>
      <c r="L12" s="81">
        <v>231</v>
      </c>
      <c r="M12" s="28">
        <v>0.758</v>
      </c>
      <c r="N12" s="102" t="s">
        <v>33</v>
      </c>
      <c r="O12" s="103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 t="s">
        <v>480</v>
      </c>
      <c r="W12" s="16" t="s">
        <v>480</v>
      </c>
      <c r="X12" s="16" t="s">
        <v>480</v>
      </c>
      <c r="Y12" s="16" t="s">
        <v>480</v>
      </c>
      <c r="Z12" s="16" t="s">
        <v>480</v>
      </c>
      <c r="AA12" s="16" t="s">
        <v>480</v>
      </c>
      <c r="AB12" s="16" t="s">
        <v>480</v>
      </c>
      <c r="AC12" s="16" t="s">
        <v>480</v>
      </c>
      <c r="AD12" s="17" t="s">
        <v>480</v>
      </c>
      <c r="AE12" s="103" t="s">
        <v>480</v>
      </c>
      <c r="AF12" s="16" t="s">
        <v>480</v>
      </c>
      <c r="AG12" s="16" t="s">
        <v>480</v>
      </c>
      <c r="AH12" s="16" t="s">
        <v>480</v>
      </c>
      <c r="AI12" s="16" t="s">
        <v>480</v>
      </c>
      <c r="AJ12" s="16" t="s">
        <v>480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04">
        <v>0</v>
      </c>
      <c r="AU12" s="18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 t="s">
        <v>480</v>
      </c>
      <c r="BC12" s="103" t="s">
        <v>480</v>
      </c>
      <c r="BD12" s="103" t="s">
        <v>480</v>
      </c>
      <c r="BE12" s="103" t="s">
        <v>480</v>
      </c>
      <c r="BF12" s="103" t="s">
        <v>480</v>
      </c>
      <c r="BG12" s="103" t="s">
        <v>480</v>
      </c>
      <c r="BH12" s="103" t="s">
        <v>480</v>
      </c>
      <c r="BI12" s="103" t="s">
        <v>480</v>
      </c>
      <c r="BJ12" s="103" t="s">
        <v>480</v>
      </c>
      <c r="BK12" s="18" t="s">
        <v>480</v>
      </c>
      <c r="BL12" s="16" t="s">
        <v>480</v>
      </c>
      <c r="BM12" s="16" t="s">
        <v>480</v>
      </c>
      <c r="BN12" s="16" t="s">
        <v>480</v>
      </c>
      <c r="BO12" s="16" t="s">
        <v>480</v>
      </c>
      <c r="BP12" s="16" t="s">
        <v>480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31">
        <v>0</v>
      </c>
      <c r="CA12" s="99"/>
      <c r="CD12" s="20">
        <v>86</v>
      </c>
    </row>
    <row r="13" spans="1:82" s="20" customFormat="1" ht="13.5" customHeight="1">
      <c r="A13" s="100">
        <v>87</v>
      </c>
      <c r="B13" s="32" t="s">
        <v>47</v>
      </c>
      <c r="C13" s="23">
        <v>35217</v>
      </c>
      <c r="D13" s="28">
        <f t="shared" si="0"/>
        <v>1996</v>
      </c>
      <c r="E13" s="28">
        <f t="shared" si="1"/>
        <v>153</v>
      </c>
      <c r="F13" s="11">
        <f t="shared" si="2"/>
        <v>35208.536125</v>
      </c>
      <c r="G13" s="11">
        <f t="shared" si="3"/>
        <v>35225.463875</v>
      </c>
      <c r="H13" s="105">
        <f t="shared" si="4"/>
        <v>16.92775000000256</v>
      </c>
      <c r="I13" s="25">
        <v>32874</v>
      </c>
      <c r="J13" s="25">
        <v>38717</v>
      </c>
      <c r="K13" s="81">
        <v>231</v>
      </c>
      <c r="L13" s="81">
        <v>231</v>
      </c>
      <c r="M13" s="28">
        <v>0.289</v>
      </c>
      <c r="N13" s="102" t="s">
        <v>33</v>
      </c>
      <c r="O13" s="103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 t="s">
        <v>480</v>
      </c>
      <c r="W13" s="16" t="s">
        <v>480</v>
      </c>
      <c r="X13" s="16" t="s">
        <v>480</v>
      </c>
      <c r="Y13" s="16" t="s">
        <v>480</v>
      </c>
      <c r="Z13" s="16" t="s">
        <v>480</v>
      </c>
      <c r="AA13" s="16" t="s">
        <v>480</v>
      </c>
      <c r="AB13" s="16" t="s">
        <v>480</v>
      </c>
      <c r="AC13" s="16" t="s">
        <v>480</v>
      </c>
      <c r="AD13" s="17" t="s">
        <v>480</v>
      </c>
      <c r="AE13" s="103" t="s">
        <v>480</v>
      </c>
      <c r="AF13" s="16" t="s">
        <v>480</v>
      </c>
      <c r="AG13" s="16" t="s">
        <v>480</v>
      </c>
      <c r="AH13" s="16" t="s">
        <v>480</v>
      </c>
      <c r="AI13" s="16" t="s">
        <v>480</v>
      </c>
      <c r="AJ13" s="16" t="s">
        <v>480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04">
        <v>0</v>
      </c>
      <c r="AU13" s="18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 t="s">
        <v>480</v>
      </c>
      <c r="BC13" s="103" t="s">
        <v>480</v>
      </c>
      <c r="BD13" s="103" t="s">
        <v>480</v>
      </c>
      <c r="BE13" s="103" t="s">
        <v>480</v>
      </c>
      <c r="BF13" s="103" t="s">
        <v>480</v>
      </c>
      <c r="BG13" s="103" t="s">
        <v>480</v>
      </c>
      <c r="BH13" s="103" t="s">
        <v>480</v>
      </c>
      <c r="BI13" s="103" t="s">
        <v>480</v>
      </c>
      <c r="BJ13" s="103" t="s">
        <v>480</v>
      </c>
      <c r="BK13" s="18" t="s">
        <v>480</v>
      </c>
      <c r="BL13" s="16" t="s">
        <v>480</v>
      </c>
      <c r="BM13" s="16" t="s">
        <v>480</v>
      </c>
      <c r="BN13" s="16" t="s">
        <v>480</v>
      </c>
      <c r="BO13" s="16" t="s">
        <v>480</v>
      </c>
      <c r="BP13" s="16" t="s">
        <v>480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31">
        <v>0</v>
      </c>
      <c r="CA13" s="99"/>
      <c r="CD13" s="20">
        <v>87</v>
      </c>
    </row>
    <row r="14" spans="1:82" s="20" customFormat="1" ht="13.5" customHeight="1">
      <c r="A14" s="100">
        <v>90</v>
      </c>
      <c r="B14" s="32" t="s">
        <v>50</v>
      </c>
      <c r="C14" s="23">
        <v>35217</v>
      </c>
      <c r="D14" s="28">
        <f t="shared" si="0"/>
        <v>1996</v>
      </c>
      <c r="E14" s="28">
        <f t="shared" si="1"/>
        <v>153</v>
      </c>
      <c r="F14" s="11">
        <f t="shared" si="2"/>
        <v>35201.166485300484</v>
      </c>
      <c r="G14" s="11">
        <f t="shared" si="3"/>
        <v>35232.833514699516</v>
      </c>
      <c r="H14" s="101">
        <f t="shared" si="4"/>
        <v>31.66702939903189</v>
      </c>
      <c r="I14" s="25">
        <v>32874</v>
      </c>
      <c r="J14" s="25">
        <v>38717</v>
      </c>
      <c r="K14" s="81">
        <v>91</v>
      </c>
      <c r="L14" s="81">
        <v>59</v>
      </c>
      <c r="M14" s="28">
        <v>1.0190000000000001</v>
      </c>
      <c r="N14" s="102" t="s">
        <v>33</v>
      </c>
      <c r="O14" s="103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 t="s">
        <v>480</v>
      </c>
      <c r="W14" s="16" t="s">
        <v>480</v>
      </c>
      <c r="X14" s="16" t="s">
        <v>480</v>
      </c>
      <c r="Y14" s="16" t="s">
        <v>480</v>
      </c>
      <c r="Z14" s="16" t="s">
        <v>480</v>
      </c>
      <c r="AA14" s="16" t="s">
        <v>480</v>
      </c>
      <c r="AB14" s="16" t="s">
        <v>480</v>
      </c>
      <c r="AC14" s="16" t="s">
        <v>480</v>
      </c>
      <c r="AD14" s="17" t="s">
        <v>480</v>
      </c>
      <c r="AE14" s="103" t="s">
        <v>480</v>
      </c>
      <c r="AF14" s="16" t="s">
        <v>480</v>
      </c>
      <c r="AG14" s="16" t="s">
        <v>480</v>
      </c>
      <c r="AH14" s="16" t="s">
        <v>480</v>
      </c>
      <c r="AI14" s="16" t="s">
        <v>480</v>
      </c>
      <c r="AJ14" s="16" t="s">
        <v>480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04">
        <v>0</v>
      </c>
      <c r="AU14" s="18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 t="s">
        <v>480</v>
      </c>
      <c r="BC14" s="103" t="s">
        <v>480</v>
      </c>
      <c r="BD14" s="103" t="s">
        <v>480</v>
      </c>
      <c r="BE14" s="103" t="s">
        <v>480</v>
      </c>
      <c r="BF14" s="103" t="s">
        <v>480</v>
      </c>
      <c r="BG14" s="103" t="s">
        <v>480</v>
      </c>
      <c r="BH14" s="103" t="s">
        <v>480</v>
      </c>
      <c r="BI14" s="103" t="s">
        <v>480</v>
      </c>
      <c r="BJ14" s="103" t="s">
        <v>480</v>
      </c>
      <c r="BK14" s="18" t="s">
        <v>480</v>
      </c>
      <c r="BL14" s="16" t="s">
        <v>480</v>
      </c>
      <c r="BM14" s="16" t="s">
        <v>480</v>
      </c>
      <c r="BN14" s="16" t="s">
        <v>480</v>
      </c>
      <c r="BO14" s="16" t="s">
        <v>480</v>
      </c>
      <c r="BP14" s="16" t="s">
        <v>480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31">
        <v>0</v>
      </c>
      <c r="CA14" s="99"/>
      <c r="CD14" s="20">
        <v>90</v>
      </c>
    </row>
    <row r="15" spans="1:82" s="20" customFormat="1" ht="13.5" customHeight="1">
      <c r="A15" s="100">
        <v>92</v>
      </c>
      <c r="B15" s="32" t="s">
        <v>50</v>
      </c>
      <c r="C15" s="23">
        <v>35217</v>
      </c>
      <c r="D15" s="28">
        <f t="shared" si="0"/>
        <v>1996</v>
      </c>
      <c r="E15" s="28">
        <f t="shared" si="1"/>
        <v>153</v>
      </c>
      <c r="F15" s="11">
        <f t="shared" si="2"/>
        <v>35203.36471978226</v>
      </c>
      <c r="G15" s="11">
        <f t="shared" si="3"/>
        <v>35230.63528021774</v>
      </c>
      <c r="H15" s="101">
        <f t="shared" si="4"/>
        <v>27.270560435485095</v>
      </c>
      <c r="I15" s="25">
        <v>32874</v>
      </c>
      <c r="J15" s="25">
        <v>38717</v>
      </c>
      <c r="K15" s="81">
        <v>91</v>
      </c>
      <c r="L15" s="81">
        <v>59</v>
      </c>
      <c r="M15" s="28">
        <v>0.754</v>
      </c>
      <c r="N15" s="102" t="s">
        <v>33</v>
      </c>
      <c r="O15" s="103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 t="s">
        <v>480</v>
      </c>
      <c r="W15" s="16" t="s">
        <v>480</v>
      </c>
      <c r="X15" s="16" t="s">
        <v>480</v>
      </c>
      <c r="Y15" s="16" t="s">
        <v>480</v>
      </c>
      <c r="Z15" s="16" t="s">
        <v>480</v>
      </c>
      <c r="AA15" s="16" t="s">
        <v>480</v>
      </c>
      <c r="AB15" s="16" t="s">
        <v>480</v>
      </c>
      <c r="AC15" s="16" t="s">
        <v>480</v>
      </c>
      <c r="AD15" s="17" t="s">
        <v>480</v>
      </c>
      <c r="AE15" s="103" t="s">
        <v>480</v>
      </c>
      <c r="AF15" s="16" t="s">
        <v>480</v>
      </c>
      <c r="AG15" s="16" t="s">
        <v>480</v>
      </c>
      <c r="AH15" s="16" t="s">
        <v>480</v>
      </c>
      <c r="AI15" s="16" t="s">
        <v>480</v>
      </c>
      <c r="AJ15" s="16" t="s">
        <v>480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04">
        <v>0</v>
      </c>
      <c r="AU15" s="18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 t="s">
        <v>480</v>
      </c>
      <c r="BC15" s="103" t="s">
        <v>480</v>
      </c>
      <c r="BD15" s="103" t="s">
        <v>480</v>
      </c>
      <c r="BE15" s="103" t="s">
        <v>480</v>
      </c>
      <c r="BF15" s="103" t="s">
        <v>480</v>
      </c>
      <c r="BG15" s="103" t="s">
        <v>480</v>
      </c>
      <c r="BH15" s="103" t="s">
        <v>480</v>
      </c>
      <c r="BI15" s="103" t="s">
        <v>480</v>
      </c>
      <c r="BJ15" s="103" t="s">
        <v>480</v>
      </c>
      <c r="BK15" s="18" t="s">
        <v>480</v>
      </c>
      <c r="BL15" s="16" t="s">
        <v>480</v>
      </c>
      <c r="BM15" s="16" t="s">
        <v>480</v>
      </c>
      <c r="BN15" s="16" t="s">
        <v>480</v>
      </c>
      <c r="BO15" s="16" t="s">
        <v>480</v>
      </c>
      <c r="BP15" s="16" t="s">
        <v>480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31">
        <v>0</v>
      </c>
      <c r="CA15" s="99"/>
      <c r="CD15" s="20">
        <v>92</v>
      </c>
    </row>
    <row r="16" spans="1:82" s="20" customFormat="1" ht="13.5" customHeight="1">
      <c r="A16" s="100">
        <v>95</v>
      </c>
      <c r="B16" s="32" t="s">
        <v>50</v>
      </c>
      <c r="C16" s="23">
        <v>35217</v>
      </c>
      <c r="D16" s="28">
        <f t="shared" si="0"/>
        <v>1996</v>
      </c>
      <c r="E16" s="28">
        <f t="shared" si="1"/>
        <v>153</v>
      </c>
      <c r="F16" s="11">
        <f t="shared" si="2"/>
        <v>35204.617689205625</v>
      </c>
      <c r="G16" s="11">
        <f t="shared" si="3"/>
        <v>35229.382310794375</v>
      </c>
      <c r="H16" s="105">
        <f t="shared" si="4"/>
        <v>24.764621588750742</v>
      </c>
      <c r="I16" s="25">
        <v>32874</v>
      </c>
      <c r="J16" s="25">
        <v>38717</v>
      </c>
      <c r="K16" s="81">
        <v>91</v>
      </c>
      <c r="L16" s="81">
        <v>59</v>
      </c>
      <c r="M16" s="28">
        <v>0.621</v>
      </c>
      <c r="N16" s="102" t="s">
        <v>33</v>
      </c>
      <c r="O16" s="103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 t="s">
        <v>480</v>
      </c>
      <c r="W16" s="16" t="s">
        <v>480</v>
      </c>
      <c r="X16" s="16" t="s">
        <v>480</v>
      </c>
      <c r="Y16" s="16" t="s">
        <v>480</v>
      </c>
      <c r="Z16" s="16" t="s">
        <v>480</v>
      </c>
      <c r="AA16" s="16" t="s">
        <v>480</v>
      </c>
      <c r="AB16" s="16" t="s">
        <v>480</v>
      </c>
      <c r="AC16" s="16" t="s">
        <v>480</v>
      </c>
      <c r="AD16" s="17" t="s">
        <v>480</v>
      </c>
      <c r="AE16" s="103" t="s">
        <v>480</v>
      </c>
      <c r="AF16" s="16" t="s">
        <v>480</v>
      </c>
      <c r="AG16" s="16" t="s">
        <v>480</v>
      </c>
      <c r="AH16" s="16" t="s">
        <v>480</v>
      </c>
      <c r="AI16" s="16" t="s">
        <v>480</v>
      </c>
      <c r="AJ16" s="16" t="s">
        <v>480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04">
        <v>0</v>
      </c>
      <c r="AU16" s="18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 t="s">
        <v>480</v>
      </c>
      <c r="BC16" s="103" t="s">
        <v>480</v>
      </c>
      <c r="BD16" s="103" t="s">
        <v>480</v>
      </c>
      <c r="BE16" s="103" t="s">
        <v>480</v>
      </c>
      <c r="BF16" s="103" t="s">
        <v>480</v>
      </c>
      <c r="BG16" s="103" t="s">
        <v>480</v>
      </c>
      <c r="BH16" s="103" t="s">
        <v>480</v>
      </c>
      <c r="BI16" s="103" t="s">
        <v>480</v>
      </c>
      <c r="BJ16" s="103" t="s">
        <v>480</v>
      </c>
      <c r="BK16" s="18" t="s">
        <v>480</v>
      </c>
      <c r="BL16" s="16" t="s">
        <v>480</v>
      </c>
      <c r="BM16" s="16" t="s">
        <v>480</v>
      </c>
      <c r="BN16" s="16" t="s">
        <v>480</v>
      </c>
      <c r="BO16" s="16" t="s">
        <v>480</v>
      </c>
      <c r="BP16" s="16" t="s">
        <v>480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31">
        <v>0</v>
      </c>
      <c r="CA16" s="99"/>
      <c r="CD16" s="20">
        <v>95</v>
      </c>
    </row>
    <row r="17" spans="1:82" s="20" customFormat="1" ht="13.5" customHeight="1">
      <c r="A17" s="100">
        <v>102</v>
      </c>
      <c r="B17" s="32" t="s">
        <v>54</v>
      </c>
      <c r="C17" s="23">
        <v>35217</v>
      </c>
      <c r="D17" s="28">
        <f t="shared" si="0"/>
        <v>1996</v>
      </c>
      <c r="E17" s="28">
        <f t="shared" si="1"/>
        <v>153</v>
      </c>
      <c r="F17" s="11">
        <f t="shared" si="2"/>
        <v>35200.45093073172</v>
      </c>
      <c r="G17" s="11">
        <f t="shared" si="3"/>
        <v>35233.54906926828</v>
      </c>
      <c r="H17" s="101">
        <f t="shared" si="4"/>
        <v>33.09813853655942</v>
      </c>
      <c r="I17" s="25">
        <v>32874</v>
      </c>
      <c r="J17" s="25">
        <v>38717</v>
      </c>
      <c r="K17" s="81">
        <v>191</v>
      </c>
      <c r="L17" s="81">
        <v>80</v>
      </c>
      <c r="M17" s="28">
        <v>1.114</v>
      </c>
      <c r="N17" s="102" t="s">
        <v>33</v>
      </c>
      <c r="O17" s="103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 t="s">
        <v>480</v>
      </c>
      <c r="W17" s="16" t="s">
        <v>480</v>
      </c>
      <c r="X17" s="16" t="s">
        <v>480</v>
      </c>
      <c r="Y17" s="16" t="s">
        <v>480</v>
      </c>
      <c r="Z17" s="16" t="s">
        <v>480</v>
      </c>
      <c r="AA17" s="16" t="s">
        <v>480</v>
      </c>
      <c r="AB17" s="16" t="s">
        <v>480</v>
      </c>
      <c r="AC17" s="16" t="s">
        <v>480</v>
      </c>
      <c r="AD17" s="17" t="s">
        <v>480</v>
      </c>
      <c r="AE17" s="103" t="s">
        <v>480</v>
      </c>
      <c r="AF17" s="16" t="s">
        <v>480</v>
      </c>
      <c r="AG17" s="16" t="s">
        <v>480</v>
      </c>
      <c r="AH17" s="16" t="s">
        <v>480</v>
      </c>
      <c r="AI17" s="16" t="s">
        <v>480</v>
      </c>
      <c r="AJ17" s="16" t="s">
        <v>480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04">
        <v>0</v>
      </c>
      <c r="AU17" s="18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 t="s">
        <v>480</v>
      </c>
      <c r="BC17" s="103" t="s">
        <v>480</v>
      </c>
      <c r="BD17" s="103" t="s">
        <v>480</v>
      </c>
      <c r="BE17" s="103" t="s">
        <v>480</v>
      </c>
      <c r="BF17" s="103" t="s">
        <v>480</v>
      </c>
      <c r="BG17" s="103" t="s">
        <v>480</v>
      </c>
      <c r="BH17" s="103" t="s">
        <v>480</v>
      </c>
      <c r="BI17" s="103" t="s">
        <v>480</v>
      </c>
      <c r="BJ17" s="103" t="s">
        <v>480</v>
      </c>
      <c r="BK17" s="18" t="s">
        <v>480</v>
      </c>
      <c r="BL17" s="16" t="s">
        <v>480</v>
      </c>
      <c r="BM17" s="16" t="s">
        <v>480</v>
      </c>
      <c r="BN17" s="16" t="s">
        <v>480</v>
      </c>
      <c r="BO17" s="16" t="s">
        <v>480</v>
      </c>
      <c r="BP17" s="16" t="s">
        <v>480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31">
        <v>0</v>
      </c>
      <c r="CA17" s="99"/>
      <c r="CD17" s="20">
        <v>102</v>
      </c>
    </row>
    <row r="18" spans="1:82" s="20" customFormat="1" ht="13.5" customHeight="1">
      <c r="A18" s="100">
        <v>103</v>
      </c>
      <c r="B18" s="32" t="s">
        <v>56</v>
      </c>
      <c r="C18" s="23">
        <v>35217</v>
      </c>
      <c r="D18" s="28">
        <f t="shared" si="0"/>
        <v>1996</v>
      </c>
      <c r="E18" s="28">
        <f t="shared" si="1"/>
        <v>153</v>
      </c>
      <c r="F18" s="11">
        <f t="shared" si="2"/>
        <v>35199.409260650704</v>
      </c>
      <c r="G18" s="11">
        <f t="shared" si="3"/>
        <v>35234.590739349296</v>
      </c>
      <c r="H18" s="101">
        <f t="shared" si="4"/>
        <v>35.1814786985924</v>
      </c>
      <c r="I18" s="25">
        <v>32874</v>
      </c>
      <c r="J18" s="25">
        <v>38717</v>
      </c>
      <c r="K18" s="22">
        <v>35</v>
      </c>
      <c r="L18" s="22">
        <v>54</v>
      </c>
      <c r="M18" s="82">
        <v>1.26</v>
      </c>
      <c r="N18" s="106" t="s">
        <v>33</v>
      </c>
      <c r="O18" s="103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 t="s">
        <v>480</v>
      </c>
      <c r="W18" s="16" t="s">
        <v>480</v>
      </c>
      <c r="X18" s="16" t="s">
        <v>480</v>
      </c>
      <c r="Y18" s="16" t="s">
        <v>480</v>
      </c>
      <c r="Z18" s="16" t="s">
        <v>480</v>
      </c>
      <c r="AA18" s="16" t="s">
        <v>480</v>
      </c>
      <c r="AB18" s="16" t="s">
        <v>480</v>
      </c>
      <c r="AC18" s="16" t="s">
        <v>480</v>
      </c>
      <c r="AD18" s="17" t="s">
        <v>480</v>
      </c>
      <c r="AE18" s="103" t="s">
        <v>480</v>
      </c>
      <c r="AF18" s="16" t="s">
        <v>480</v>
      </c>
      <c r="AG18" s="16" t="s">
        <v>480</v>
      </c>
      <c r="AH18" s="16" t="s">
        <v>480</v>
      </c>
      <c r="AI18" s="16" t="s">
        <v>480</v>
      </c>
      <c r="AJ18" s="16" t="s">
        <v>480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04">
        <v>0</v>
      </c>
      <c r="AU18" s="18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 t="s">
        <v>480</v>
      </c>
      <c r="BC18" s="103" t="s">
        <v>480</v>
      </c>
      <c r="BD18" s="103" t="s">
        <v>480</v>
      </c>
      <c r="BE18" s="103" t="s">
        <v>480</v>
      </c>
      <c r="BF18" s="103" t="s">
        <v>480</v>
      </c>
      <c r="BG18" s="103" t="s">
        <v>480</v>
      </c>
      <c r="BH18" s="103" t="s">
        <v>480</v>
      </c>
      <c r="BI18" s="103" t="s">
        <v>480</v>
      </c>
      <c r="BJ18" s="103" t="s">
        <v>480</v>
      </c>
      <c r="BK18" s="18" t="s">
        <v>480</v>
      </c>
      <c r="BL18" s="16" t="s">
        <v>480</v>
      </c>
      <c r="BM18" s="16" t="s">
        <v>480</v>
      </c>
      <c r="BN18" s="16" t="s">
        <v>480</v>
      </c>
      <c r="BO18" s="16" t="s">
        <v>480</v>
      </c>
      <c r="BP18" s="16" t="s">
        <v>480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31">
        <v>0</v>
      </c>
      <c r="CA18" s="99"/>
      <c r="CD18" s="20">
        <v>103</v>
      </c>
    </row>
    <row r="19" spans="1:82" s="20" customFormat="1" ht="13.5" customHeight="1">
      <c r="A19" s="100">
        <v>111</v>
      </c>
      <c r="B19" s="32" t="s">
        <v>58</v>
      </c>
      <c r="C19" s="23">
        <v>35612</v>
      </c>
      <c r="D19" s="28">
        <f t="shared" si="0"/>
        <v>1997</v>
      </c>
      <c r="E19" s="28">
        <f t="shared" si="1"/>
        <v>183</v>
      </c>
      <c r="F19" s="11">
        <f t="shared" si="2"/>
        <v>35596.27475751585</v>
      </c>
      <c r="G19" s="11">
        <f t="shared" si="3"/>
        <v>35627.72524248415</v>
      </c>
      <c r="H19" s="105">
        <f t="shared" si="4"/>
        <v>31.45048496829986</v>
      </c>
      <c r="I19" s="25">
        <v>32874</v>
      </c>
      <c r="J19" s="25">
        <v>38717</v>
      </c>
      <c r="K19" s="81">
        <v>59</v>
      </c>
      <c r="L19" s="81">
        <v>12</v>
      </c>
      <c r="M19" s="28">
        <v>1.005</v>
      </c>
      <c r="N19" s="106" t="s">
        <v>33</v>
      </c>
      <c r="O19" s="103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 t="s">
        <v>480</v>
      </c>
      <c r="X19" s="16" t="s">
        <v>480</v>
      </c>
      <c r="Y19" s="16" t="s">
        <v>480</v>
      </c>
      <c r="Z19" s="16" t="s">
        <v>480</v>
      </c>
      <c r="AA19" s="16" t="s">
        <v>480</v>
      </c>
      <c r="AB19" s="16" t="s">
        <v>480</v>
      </c>
      <c r="AC19" s="16" t="s">
        <v>480</v>
      </c>
      <c r="AD19" s="17" t="s">
        <v>480</v>
      </c>
      <c r="AE19" s="103" t="s">
        <v>480</v>
      </c>
      <c r="AF19" s="16" t="s">
        <v>480</v>
      </c>
      <c r="AG19" s="16" t="s">
        <v>480</v>
      </c>
      <c r="AH19" s="16" t="s">
        <v>480</v>
      </c>
      <c r="AI19" s="16" t="s">
        <v>480</v>
      </c>
      <c r="AJ19" s="16" t="s">
        <v>480</v>
      </c>
      <c r="AK19" s="16" t="s">
        <v>480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04">
        <v>0</v>
      </c>
      <c r="AU19" s="18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 t="s">
        <v>480</v>
      </c>
      <c r="BD19" s="103" t="s">
        <v>480</v>
      </c>
      <c r="BE19" s="103" t="s">
        <v>480</v>
      </c>
      <c r="BF19" s="103" t="s">
        <v>480</v>
      </c>
      <c r="BG19" s="103" t="s">
        <v>480</v>
      </c>
      <c r="BH19" s="103" t="s">
        <v>480</v>
      </c>
      <c r="BI19" s="103" t="s">
        <v>480</v>
      </c>
      <c r="BJ19" s="103" t="s">
        <v>480</v>
      </c>
      <c r="BK19" s="18" t="s">
        <v>480</v>
      </c>
      <c r="BL19" s="16" t="s">
        <v>480</v>
      </c>
      <c r="BM19" s="16" t="s">
        <v>480</v>
      </c>
      <c r="BN19" s="16" t="s">
        <v>480</v>
      </c>
      <c r="BO19" s="16" t="s">
        <v>480</v>
      </c>
      <c r="BP19" s="16" t="s">
        <v>480</v>
      </c>
      <c r="BQ19" s="16" t="s">
        <v>480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31">
        <v>0</v>
      </c>
      <c r="CA19" s="99"/>
      <c r="CD19" s="20">
        <v>111</v>
      </c>
    </row>
    <row r="20" spans="1:82" s="20" customFormat="1" ht="13.5" customHeight="1">
      <c r="A20" s="100">
        <v>119</v>
      </c>
      <c r="B20" s="32" t="s">
        <v>58</v>
      </c>
      <c r="C20" s="23">
        <v>36861</v>
      </c>
      <c r="D20" s="28">
        <f t="shared" si="0"/>
        <v>2000</v>
      </c>
      <c r="E20" s="28">
        <f t="shared" si="1"/>
        <v>336</v>
      </c>
      <c r="F20" s="11">
        <f t="shared" si="2"/>
        <v>36837.49737521547</v>
      </c>
      <c r="G20" s="11">
        <f t="shared" si="3"/>
        <v>36884.50262478453</v>
      </c>
      <c r="H20" s="101">
        <f t="shared" si="4"/>
        <v>47.00524956906156</v>
      </c>
      <c r="I20" s="25">
        <v>32874</v>
      </c>
      <c r="J20" s="25">
        <v>38717</v>
      </c>
      <c r="K20" s="22">
        <v>59</v>
      </c>
      <c r="L20" s="22">
        <v>12</v>
      </c>
      <c r="M20" s="82">
        <v>2.263</v>
      </c>
      <c r="N20" s="106" t="s">
        <v>33</v>
      </c>
      <c r="O20" s="103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 t="s">
        <v>480</v>
      </c>
      <c r="AA20" s="16" t="s">
        <v>480</v>
      </c>
      <c r="AB20" s="16" t="s">
        <v>480</v>
      </c>
      <c r="AC20" s="16" t="s">
        <v>480</v>
      </c>
      <c r="AD20" s="17" t="s">
        <v>480</v>
      </c>
      <c r="AE20" s="103" t="s">
        <v>480</v>
      </c>
      <c r="AF20" s="16" t="s">
        <v>480</v>
      </c>
      <c r="AG20" s="16" t="s">
        <v>480</v>
      </c>
      <c r="AH20" s="16" t="s">
        <v>480</v>
      </c>
      <c r="AI20" s="16" t="s">
        <v>480</v>
      </c>
      <c r="AJ20" s="16" t="s">
        <v>480</v>
      </c>
      <c r="AK20" s="16" t="s">
        <v>480</v>
      </c>
      <c r="AL20" s="16" t="s">
        <v>480</v>
      </c>
      <c r="AM20" s="16" t="s">
        <v>480</v>
      </c>
      <c r="AN20" s="16" t="s">
        <v>480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04">
        <v>0</v>
      </c>
      <c r="AU20" s="18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 t="s">
        <v>480</v>
      </c>
      <c r="BG20" s="103" t="s">
        <v>480</v>
      </c>
      <c r="BH20" s="103" t="s">
        <v>480</v>
      </c>
      <c r="BI20" s="103" t="s">
        <v>480</v>
      </c>
      <c r="BJ20" s="103" t="s">
        <v>480</v>
      </c>
      <c r="BK20" s="18" t="s">
        <v>480</v>
      </c>
      <c r="BL20" s="16" t="s">
        <v>480</v>
      </c>
      <c r="BM20" s="16" t="s">
        <v>480</v>
      </c>
      <c r="BN20" s="16" t="s">
        <v>480</v>
      </c>
      <c r="BO20" s="16" t="s">
        <v>480</v>
      </c>
      <c r="BP20" s="16" t="s">
        <v>480</v>
      </c>
      <c r="BQ20" s="16" t="s">
        <v>480</v>
      </c>
      <c r="BR20" s="16" t="s">
        <v>480</v>
      </c>
      <c r="BS20" s="16" t="s">
        <v>480</v>
      </c>
      <c r="BT20" s="16" t="s">
        <v>480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31">
        <v>0</v>
      </c>
      <c r="CA20" s="99"/>
      <c r="CD20" s="20">
        <v>119</v>
      </c>
    </row>
    <row r="21" spans="1:82" s="20" customFormat="1" ht="13.5" customHeight="1">
      <c r="A21" s="100">
        <v>228</v>
      </c>
      <c r="B21" s="32" t="s">
        <v>61</v>
      </c>
      <c r="C21" s="23">
        <v>34723</v>
      </c>
      <c r="D21" s="28">
        <f t="shared" si="0"/>
        <v>1995</v>
      </c>
      <c r="E21" s="28">
        <f t="shared" si="1"/>
        <v>24</v>
      </c>
      <c r="F21" s="11">
        <f t="shared" si="2"/>
        <v>34705.82949192431</v>
      </c>
      <c r="G21" s="11">
        <f t="shared" si="3"/>
        <v>34740.17050807569</v>
      </c>
      <c r="H21" s="101">
        <f t="shared" si="4"/>
        <v>34.34101615137479</v>
      </c>
      <c r="I21" s="25">
        <v>32874</v>
      </c>
      <c r="J21" s="25">
        <v>38717</v>
      </c>
      <c r="K21" s="22">
        <v>75</v>
      </c>
      <c r="L21" s="22">
        <v>75</v>
      </c>
      <c r="M21" s="82">
        <v>1.2</v>
      </c>
      <c r="N21" s="106" t="s">
        <v>33</v>
      </c>
      <c r="O21" s="103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 t="s">
        <v>480</v>
      </c>
      <c r="V21" s="16" t="s">
        <v>480</v>
      </c>
      <c r="W21" s="16" t="s">
        <v>480</v>
      </c>
      <c r="X21" s="16" t="s">
        <v>480</v>
      </c>
      <c r="Y21" s="16" t="s">
        <v>480</v>
      </c>
      <c r="Z21" s="16" t="s">
        <v>480</v>
      </c>
      <c r="AA21" s="16" t="s">
        <v>480</v>
      </c>
      <c r="AB21" s="16" t="s">
        <v>480</v>
      </c>
      <c r="AC21" s="16" t="s">
        <v>480</v>
      </c>
      <c r="AD21" s="17" t="s">
        <v>480</v>
      </c>
      <c r="AE21" s="103" t="s">
        <v>480</v>
      </c>
      <c r="AF21" s="16" t="s">
        <v>480</v>
      </c>
      <c r="AG21" s="16" t="s">
        <v>480</v>
      </c>
      <c r="AH21" s="16" t="s">
        <v>480</v>
      </c>
      <c r="AI21" s="16" t="s">
        <v>480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04">
        <v>0</v>
      </c>
      <c r="AU21" s="18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 t="s">
        <v>480</v>
      </c>
      <c r="BB21" s="103" t="s">
        <v>480</v>
      </c>
      <c r="BC21" s="103" t="s">
        <v>480</v>
      </c>
      <c r="BD21" s="103" t="s">
        <v>480</v>
      </c>
      <c r="BE21" s="103" t="s">
        <v>480</v>
      </c>
      <c r="BF21" s="103" t="s">
        <v>480</v>
      </c>
      <c r="BG21" s="103" t="s">
        <v>480</v>
      </c>
      <c r="BH21" s="103" t="s">
        <v>480</v>
      </c>
      <c r="BI21" s="103" t="s">
        <v>480</v>
      </c>
      <c r="BJ21" s="103" t="s">
        <v>480</v>
      </c>
      <c r="BK21" s="18" t="s">
        <v>480</v>
      </c>
      <c r="BL21" s="16" t="s">
        <v>480</v>
      </c>
      <c r="BM21" s="16" t="s">
        <v>480</v>
      </c>
      <c r="BN21" s="16" t="s">
        <v>480</v>
      </c>
      <c r="BO21" s="16" t="s">
        <v>480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31">
        <v>0</v>
      </c>
      <c r="CA21" s="99"/>
      <c r="CD21" s="20">
        <v>228</v>
      </c>
    </row>
    <row r="22" spans="1:82" s="20" customFormat="1" ht="13.5" customHeight="1">
      <c r="A22" s="100">
        <v>229</v>
      </c>
      <c r="B22" s="32" t="s">
        <v>61</v>
      </c>
      <c r="C22" s="23">
        <v>35081</v>
      </c>
      <c r="D22" s="28">
        <f t="shared" si="0"/>
        <v>1996</v>
      </c>
      <c r="E22" s="28">
        <f t="shared" si="1"/>
        <v>17</v>
      </c>
      <c r="F22" s="11">
        <f t="shared" si="2"/>
        <v>35060.95654326869</v>
      </c>
      <c r="G22" s="11">
        <f t="shared" si="3"/>
        <v>35101.04345673131</v>
      </c>
      <c r="H22" s="105">
        <f t="shared" si="4"/>
        <v>40.0869134626264</v>
      </c>
      <c r="I22" s="25">
        <v>32874</v>
      </c>
      <c r="J22" s="25">
        <v>38717</v>
      </c>
      <c r="K22" s="22">
        <v>97</v>
      </c>
      <c r="L22" s="22">
        <v>97</v>
      </c>
      <c r="M22" s="82">
        <v>1.64</v>
      </c>
      <c r="N22" s="106" t="s">
        <v>33</v>
      </c>
      <c r="O22" s="103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 t="s">
        <v>480</v>
      </c>
      <c r="W22" s="16" t="s">
        <v>480</v>
      </c>
      <c r="X22" s="16" t="s">
        <v>480</v>
      </c>
      <c r="Y22" s="16" t="s">
        <v>480</v>
      </c>
      <c r="Z22" s="16" t="s">
        <v>480</v>
      </c>
      <c r="AA22" s="16" t="s">
        <v>480</v>
      </c>
      <c r="AB22" s="16" t="s">
        <v>480</v>
      </c>
      <c r="AC22" s="16" t="s">
        <v>480</v>
      </c>
      <c r="AD22" s="17" t="s">
        <v>480</v>
      </c>
      <c r="AE22" s="103" t="s">
        <v>480</v>
      </c>
      <c r="AF22" s="16" t="s">
        <v>480</v>
      </c>
      <c r="AG22" s="16" t="s">
        <v>480</v>
      </c>
      <c r="AH22" s="16" t="s">
        <v>480</v>
      </c>
      <c r="AI22" s="16" t="s">
        <v>480</v>
      </c>
      <c r="AJ22" s="16" t="s">
        <v>480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04">
        <v>0</v>
      </c>
      <c r="AU22" s="18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 t="s">
        <v>480</v>
      </c>
      <c r="BC22" s="103" t="s">
        <v>480</v>
      </c>
      <c r="BD22" s="103" t="s">
        <v>480</v>
      </c>
      <c r="BE22" s="103" t="s">
        <v>480</v>
      </c>
      <c r="BF22" s="103" t="s">
        <v>480</v>
      </c>
      <c r="BG22" s="103" t="s">
        <v>480</v>
      </c>
      <c r="BH22" s="103" t="s">
        <v>480</v>
      </c>
      <c r="BI22" s="103" t="s">
        <v>480</v>
      </c>
      <c r="BJ22" s="103" t="s">
        <v>480</v>
      </c>
      <c r="BK22" s="18" t="s">
        <v>480</v>
      </c>
      <c r="BL22" s="16" t="s">
        <v>480</v>
      </c>
      <c r="BM22" s="16" t="s">
        <v>480</v>
      </c>
      <c r="BN22" s="16" t="s">
        <v>480</v>
      </c>
      <c r="BO22" s="16" t="s">
        <v>480</v>
      </c>
      <c r="BP22" s="16" t="s">
        <v>480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31">
        <v>0</v>
      </c>
      <c r="CA22" s="99"/>
      <c r="CD22" s="20">
        <v>229</v>
      </c>
    </row>
    <row r="23" spans="1:82" s="20" customFormat="1" ht="13.5" customHeight="1">
      <c r="A23" s="100">
        <v>230</v>
      </c>
      <c r="B23" s="32" t="s">
        <v>64</v>
      </c>
      <c r="C23" s="23">
        <v>35500</v>
      </c>
      <c r="D23" s="28">
        <f t="shared" si="0"/>
        <v>1997</v>
      </c>
      <c r="E23" s="28">
        <f t="shared" si="1"/>
        <v>71</v>
      </c>
      <c r="F23" s="11">
        <f t="shared" si="2"/>
        <v>35484.61218758073</v>
      </c>
      <c r="G23" s="11">
        <f t="shared" si="3"/>
        <v>35515.38781241927</v>
      </c>
      <c r="H23" s="101">
        <f t="shared" si="4"/>
        <v>30.775624838541262</v>
      </c>
      <c r="I23" s="25">
        <v>32874</v>
      </c>
      <c r="J23" s="25">
        <v>38717</v>
      </c>
      <c r="K23" s="22">
        <v>68</v>
      </c>
      <c r="L23" s="22">
        <v>68</v>
      </c>
      <c r="M23" s="82">
        <v>0.962</v>
      </c>
      <c r="N23" s="106" t="s">
        <v>33</v>
      </c>
      <c r="O23" s="103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 t="s">
        <v>480</v>
      </c>
      <c r="X23" s="16" t="s">
        <v>480</v>
      </c>
      <c r="Y23" s="16" t="s">
        <v>480</v>
      </c>
      <c r="Z23" s="16" t="s">
        <v>480</v>
      </c>
      <c r="AA23" s="16" t="s">
        <v>480</v>
      </c>
      <c r="AB23" s="16" t="s">
        <v>480</v>
      </c>
      <c r="AC23" s="16" t="s">
        <v>480</v>
      </c>
      <c r="AD23" s="17" t="s">
        <v>480</v>
      </c>
      <c r="AE23" s="103" t="s">
        <v>480</v>
      </c>
      <c r="AF23" s="16" t="s">
        <v>480</v>
      </c>
      <c r="AG23" s="16" t="s">
        <v>480</v>
      </c>
      <c r="AH23" s="16" t="s">
        <v>480</v>
      </c>
      <c r="AI23" s="16" t="s">
        <v>480</v>
      </c>
      <c r="AJ23" s="16" t="s">
        <v>480</v>
      </c>
      <c r="AK23" s="16" t="s">
        <v>480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04">
        <v>0</v>
      </c>
      <c r="AU23" s="18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 t="s">
        <v>480</v>
      </c>
      <c r="BD23" s="103" t="s">
        <v>480</v>
      </c>
      <c r="BE23" s="103" t="s">
        <v>480</v>
      </c>
      <c r="BF23" s="103" t="s">
        <v>480</v>
      </c>
      <c r="BG23" s="103" t="s">
        <v>480</v>
      </c>
      <c r="BH23" s="103" t="s">
        <v>480</v>
      </c>
      <c r="BI23" s="103" t="s">
        <v>480</v>
      </c>
      <c r="BJ23" s="103" t="s">
        <v>480</v>
      </c>
      <c r="BK23" s="18" t="s">
        <v>480</v>
      </c>
      <c r="BL23" s="16" t="s">
        <v>480</v>
      </c>
      <c r="BM23" s="16" t="s">
        <v>480</v>
      </c>
      <c r="BN23" s="16" t="s">
        <v>480</v>
      </c>
      <c r="BO23" s="16" t="s">
        <v>480</v>
      </c>
      <c r="BP23" s="16" t="s">
        <v>480</v>
      </c>
      <c r="BQ23" s="16" t="s">
        <v>480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31">
        <v>0</v>
      </c>
      <c r="CA23" s="99"/>
      <c r="CD23" s="20">
        <v>230</v>
      </c>
    </row>
    <row r="24" spans="1:82" s="20" customFormat="1" ht="13.5" customHeight="1">
      <c r="A24" s="100">
        <v>234</v>
      </c>
      <c r="B24" s="32" t="s">
        <v>66</v>
      </c>
      <c r="C24" s="23">
        <v>35118</v>
      </c>
      <c r="D24" s="28">
        <f t="shared" si="0"/>
        <v>1996</v>
      </c>
      <c r="E24" s="28">
        <f t="shared" si="1"/>
        <v>54</v>
      </c>
      <c r="F24" s="11">
        <f t="shared" si="2"/>
        <v>35101.187925042184</v>
      </c>
      <c r="G24" s="11">
        <f t="shared" si="3"/>
        <v>35134.812074957816</v>
      </c>
      <c r="H24" s="101">
        <f t="shared" si="4"/>
        <v>33.62414991563128</v>
      </c>
      <c r="I24" s="25">
        <v>32874</v>
      </c>
      <c r="J24" s="25">
        <v>38717</v>
      </c>
      <c r="K24" s="22">
        <v>250</v>
      </c>
      <c r="L24" s="22">
        <v>250</v>
      </c>
      <c r="M24" s="82">
        <v>1.15</v>
      </c>
      <c r="N24" s="106" t="s">
        <v>33</v>
      </c>
      <c r="O24" s="103">
        <v>0.8695652173913044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 t="s">
        <v>480</v>
      </c>
      <c r="W24" s="16" t="s">
        <v>480</v>
      </c>
      <c r="X24" s="16" t="s">
        <v>480</v>
      </c>
      <c r="Y24" s="16" t="s">
        <v>480</v>
      </c>
      <c r="Z24" s="16" t="s">
        <v>480</v>
      </c>
      <c r="AA24" s="16" t="s">
        <v>480</v>
      </c>
      <c r="AB24" s="16" t="s">
        <v>480</v>
      </c>
      <c r="AC24" s="16" t="s">
        <v>480</v>
      </c>
      <c r="AD24" s="17" t="s">
        <v>480</v>
      </c>
      <c r="AE24" s="103" t="s">
        <v>480</v>
      </c>
      <c r="AF24" s="16" t="s">
        <v>480</v>
      </c>
      <c r="AG24" s="16" t="s">
        <v>480</v>
      </c>
      <c r="AH24" s="16" t="s">
        <v>480</v>
      </c>
      <c r="AI24" s="16" t="s">
        <v>480</v>
      </c>
      <c r="AJ24" s="16" t="s">
        <v>480</v>
      </c>
      <c r="AK24" s="16">
        <v>0</v>
      </c>
      <c r="AL24" s="16">
        <v>0</v>
      </c>
      <c r="AM24" s="16">
        <v>0</v>
      </c>
      <c r="AN24" s="16">
        <v>0.8695652173913044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04">
        <v>0</v>
      </c>
      <c r="AU24" s="18">
        <v>0.0034782608695652175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 t="s">
        <v>480</v>
      </c>
      <c r="BC24" s="103" t="s">
        <v>480</v>
      </c>
      <c r="BD24" s="103" t="s">
        <v>480</v>
      </c>
      <c r="BE24" s="103" t="s">
        <v>480</v>
      </c>
      <c r="BF24" s="103" t="s">
        <v>480</v>
      </c>
      <c r="BG24" s="103" t="s">
        <v>480</v>
      </c>
      <c r="BH24" s="103" t="s">
        <v>480</v>
      </c>
      <c r="BI24" s="103" t="s">
        <v>480</v>
      </c>
      <c r="BJ24" s="103" t="s">
        <v>480</v>
      </c>
      <c r="BK24" s="18" t="s">
        <v>480</v>
      </c>
      <c r="BL24" s="16" t="s">
        <v>480</v>
      </c>
      <c r="BM24" s="16" t="s">
        <v>480</v>
      </c>
      <c r="BN24" s="16" t="s">
        <v>480</v>
      </c>
      <c r="BO24" s="16" t="s">
        <v>480</v>
      </c>
      <c r="BP24" s="16" t="s">
        <v>480</v>
      </c>
      <c r="BQ24" s="16">
        <v>0</v>
      </c>
      <c r="BR24" s="16">
        <v>0</v>
      </c>
      <c r="BS24" s="16">
        <v>0</v>
      </c>
      <c r="BT24" s="16">
        <v>0.0034782608695652175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31">
        <v>0</v>
      </c>
      <c r="CA24" s="99"/>
      <c r="CD24" s="20">
        <v>234</v>
      </c>
    </row>
    <row r="25" spans="1:82" s="20" customFormat="1" ht="13.5" customHeight="1">
      <c r="A25" s="100">
        <v>236</v>
      </c>
      <c r="B25" s="32" t="s">
        <v>66</v>
      </c>
      <c r="C25" s="23">
        <v>36591</v>
      </c>
      <c r="D25" s="28">
        <f t="shared" si="0"/>
        <v>2000</v>
      </c>
      <c r="E25" s="28">
        <f t="shared" si="1"/>
        <v>66</v>
      </c>
      <c r="F25" s="11">
        <f t="shared" si="2"/>
        <v>36576.32750450091</v>
      </c>
      <c r="G25" s="11">
        <f t="shared" si="3"/>
        <v>36605.67249549909</v>
      </c>
      <c r="H25" s="105">
        <f t="shared" si="4"/>
        <v>29.344990998186404</v>
      </c>
      <c r="I25" s="25">
        <v>32874</v>
      </c>
      <c r="J25" s="25">
        <v>38717</v>
      </c>
      <c r="K25" s="22">
        <v>173</v>
      </c>
      <c r="L25" s="22">
        <v>173</v>
      </c>
      <c r="M25" s="82">
        <v>0.874</v>
      </c>
      <c r="N25" s="106" t="s">
        <v>33</v>
      </c>
      <c r="O25" s="103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1.1441647597254005</v>
      </c>
      <c r="V25" s="16">
        <v>0</v>
      </c>
      <c r="W25" s="16">
        <v>1.1441647597254005</v>
      </c>
      <c r="X25" s="16">
        <v>0</v>
      </c>
      <c r="Y25" s="16">
        <v>0</v>
      </c>
      <c r="Z25" s="16" t="s">
        <v>480</v>
      </c>
      <c r="AA25" s="16" t="s">
        <v>480</v>
      </c>
      <c r="AB25" s="16" t="s">
        <v>480</v>
      </c>
      <c r="AC25" s="16" t="s">
        <v>480</v>
      </c>
      <c r="AD25" s="17" t="s">
        <v>480</v>
      </c>
      <c r="AE25" s="103" t="s">
        <v>480</v>
      </c>
      <c r="AF25" s="16" t="s">
        <v>480</v>
      </c>
      <c r="AG25" s="16" t="s">
        <v>480</v>
      </c>
      <c r="AH25" s="16" t="s">
        <v>480</v>
      </c>
      <c r="AI25" s="16" t="s">
        <v>480</v>
      </c>
      <c r="AJ25" s="16" t="s">
        <v>480</v>
      </c>
      <c r="AK25" s="16" t="s">
        <v>480</v>
      </c>
      <c r="AL25" s="16" t="s">
        <v>480</v>
      </c>
      <c r="AM25" s="16" t="s">
        <v>480</v>
      </c>
      <c r="AN25" s="16" t="s">
        <v>480</v>
      </c>
      <c r="AO25" s="16">
        <v>0</v>
      </c>
      <c r="AP25" s="16">
        <v>0</v>
      </c>
      <c r="AQ25" s="16">
        <v>0</v>
      </c>
      <c r="AR25" s="16">
        <v>0</v>
      </c>
      <c r="AS25" s="16">
        <v>1.1441647597254005</v>
      </c>
      <c r="AT25" s="104">
        <v>0</v>
      </c>
      <c r="AU25" s="18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0.006613669131360697</v>
      </c>
      <c r="BB25" s="103">
        <v>0</v>
      </c>
      <c r="BC25" s="103">
        <v>0.006613669131360697</v>
      </c>
      <c r="BD25" s="103">
        <v>0</v>
      </c>
      <c r="BE25" s="103">
        <v>0</v>
      </c>
      <c r="BF25" s="103" t="s">
        <v>480</v>
      </c>
      <c r="BG25" s="103" t="s">
        <v>480</v>
      </c>
      <c r="BH25" s="103" t="s">
        <v>480</v>
      </c>
      <c r="BI25" s="103" t="s">
        <v>480</v>
      </c>
      <c r="BJ25" s="103" t="s">
        <v>480</v>
      </c>
      <c r="BK25" s="18" t="s">
        <v>480</v>
      </c>
      <c r="BL25" s="16" t="s">
        <v>480</v>
      </c>
      <c r="BM25" s="16" t="s">
        <v>480</v>
      </c>
      <c r="BN25" s="16" t="s">
        <v>480</v>
      </c>
      <c r="BO25" s="16" t="s">
        <v>480</v>
      </c>
      <c r="BP25" s="16" t="s">
        <v>480</v>
      </c>
      <c r="BQ25" s="16" t="s">
        <v>480</v>
      </c>
      <c r="BR25" s="16" t="s">
        <v>480</v>
      </c>
      <c r="BS25" s="16" t="s">
        <v>480</v>
      </c>
      <c r="BT25" s="16" t="s">
        <v>480</v>
      </c>
      <c r="BU25" s="16">
        <v>0</v>
      </c>
      <c r="BV25" s="16">
        <v>0</v>
      </c>
      <c r="BW25" s="16">
        <v>0</v>
      </c>
      <c r="BX25" s="16">
        <v>0</v>
      </c>
      <c r="BY25" s="16">
        <v>0.006613669131360697</v>
      </c>
      <c r="BZ25" s="31">
        <v>0</v>
      </c>
      <c r="CA25" s="99"/>
      <c r="CD25" s="20">
        <v>236</v>
      </c>
    </row>
    <row r="26" spans="1:82" s="20" customFormat="1" ht="13.5" customHeight="1">
      <c r="A26" s="100">
        <v>239</v>
      </c>
      <c r="B26" s="32" t="s">
        <v>69</v>
      </c>
      <c r="C26" s="23">
        <v>37105</v>
      </c>
      <c r="D26" s="28">
        <f t="shared" si="0"/>
        <v>2001</v>
      </c>
      <c r="E26" s="28">
        <f t="shared" si="1"/>
        <v>215</v>
      </c>
      <c r="F26" s="11">
        <f t="shared" si="2"/>
        <v>37085.822583268964</v>
      </c>
      <c r="G26" s="11">
        <f t="shared" si="3"/>
        <v>37124.177416731036</v>
      </c>
      <c r="H26" s="101">
        <f t="shared" si="4"/>
        <v>38.35483346207184</v>
      </c>
      <c r="I26" s="25">
        <v>32874</v>
      </c>
      <c r="J26" s="25">
        <v>38717</v>
      </c>
      <c r="K26" s="22">
        <v>70</v>
      </c>
      <c r="L26" s="22">
        <v>70</v>
      </c>
      <c r="M26" s="82">
        <v>1.5</v>
      </c>
      <c r="N26" s="106" t="s">
        <v>33</v>
      </c>
      <c r="O26" s="103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 t="s">
        <v>480</v>
      </c>
      <c r="AB26" s="16" t="s">
        <v>480</v>
      </c>
      <c r="AC26" s="16" t="s">
        <v>480</v>
      </c>
      <c r="AD26" s="17" t="s">
        <v>480</v>
      </c>
      <c r="AE26" s="103" t="s">
        <v>480</v>
      </c>
      <c r="AF26" s="16" t="s">
        <v>480</v>
      </c>
      <c r="AG26" s="16" t="s">
        <v>480</v>
      </c>
      <c r="AH26" s="16" t="s">
        <v>480</v>
      </c>
      <c r="AI26" s="16" t="s">
        <v>480</v>
      </c>
      <c r="AJ26" s="16" t="s">
        <v>480</v>
      </c>
      <c r="AK26" s="16" t="s">
        <v>480</v>
      </c>
      <c r="AL26" s="16" t="s">
        <v>480</v>
      </c>
      <c r="AM26" s="16" t="s">
        <v>480</v>
      </c>
      <c r="AN26" s="16" t="s">
        <v>480</v>
      </c>
      <c r="AO26" s="16" t="s">
        <v>480</v>
      </c>
      <c r="AP26" s="16">
        <v>0</v>
      </c>
      <c r="AQ26" s="16">
        <v>0</v>
      </c>
      <c r="AR26" s="16">
        <v>0</v>
      </c>
      <c r="AS26" s="16">
        <v>0</v>
      </c>
      <c r="AT26" s="104">
        <v>0</v>
      </c>
      <c r="AU26" s="18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 t="s">
        <v>480</v>
      </c>
      <c r="BH26" s="103" t="s">
        <v>480</v>
      </c>
      <c r="BI26" s="103" t="s">
        <v>480</v>
      </c>
      <c r="BJ26" s="103" t="s">
        <v>480</v>
      </c>
      <c r="BK26" s="18" t="s">
        <v>480</v>
      </c>
      <c r="BL26" s="16" t="s">
        <v>480</v>
      </c>
      <c r="BM26" s="16" t="s">
        <v>480</v>
      </c>
      <c r="BN26" s="16" t="s">
        <v>480</v>
      </c>
      <c r="BO26" s="16" t="s">
        <v>480</v>
      </c>
      <c r="BP26" s="16" t="s">
        <v>480</v>
      </c>
      <c r="BQ26" s="16" t="s">
        <v>480</v>
      </c>
      <c r="BR26" s="16" t="s">
        <v>480</v>
      </c>
      <c r="BS26" s="16" t="s">
        <v>480</v>
      </c>
      <c r="BT26" s="16" t="s">
        <v>480</v>
      </c>
      <c r="BU26" s="16" t="s">
        <v>480</v>
      </c>
      <c r="BV26" s="16">
        <v>0</v>
      </c>
      <c r="BW26" s="16">
        <v>0</v>
      </c>
      <c r="BX26" s="16">
        <v>0</v>
      </c>
      <c r="BY26" s="16">
        <v>0</v>
      </c>
      <c r="BZ26" s="31">
        <v>0</v>
      </c>
      <c r="CA26" s="99"/>
      <c r="CD26" s="20">
        <v>239</v>
      </c>
    </row>
    <row r="27" spans="1:82" s="20" customFormat="1" ht="13.5" customHeight="1">
      <c r="A27" s="100">
        <v>242</v>
      </c>
      <c r="B27" s="32" t="s">
        <v>71</v>
      </c>
      <c r="C27" s="23">
        <v>35192</v>
      </c>
      <c r="D27" s="28">
        <f t="shared" si="0"/>
        <v>1996</v>
      </c>
      <c r="E27" s="28">
        <f t="shared" si="1"/>
        <v>128</v>
      </c>
      <c r="F27" s="11">
        <f t="shared" si="2"/>
        <v>35181.3106573699</v>
      </c>
      <c r="G27" s="11">
        <f t="shared" si="3"/>
        <v>35202.6893426301</v>
      </c>
      <c r="H27" s="105">
        <f t="shared" si="4"/>
        <v>21.37868526020611</v>
      </c>
      <c r="I27" s="25">
        <v>32874</v>
      </c>
      <c r="J27" s="25">
        <v>38717</v>
      </c>
      <c r="K27" s="22">
        <v>128</v>
      </c>
      <c r="L27" s="22">
        <v>128</v>
      </c>
      <c r="M27" s="82">
        <v>0.462</v>
      </c>
      <c r="N27" s="106" t="s">
        <v>33</v>
      </c>
      <c r="O27" s="103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 t="s">
        <v>480</v>
      </c>
      <c r="W27" s="16" t="s">
        <v>480</v>
      </c>
      <c r="X27" s="16" t="s">
        <v>480</v>
      </c>
      <c r="Y27" s="16" t="s">
        <v>480</v>
      </c>
      <c r="Z27" s="16" t="s">
        <v>480</v>
      </c>
      <c r="AA27" s="16" t="s">
        <v>480</v>
      </c>
      <c r="AB27" s="16" t="s">
        <v>480</v>
      </c>
      <c r="AC27" s="16" t="s">
        <v>480</v>
      </c>
      <c r="AD27" s="17" t="s">
        <v>480</v>
      </c>
      <c r="AE27" s="103" t="s">
        <v>480</v>
      </c>
      <c r="AF27" s="16" t="s">
        <v>480</v>
      </c>
      <c r="AG27" s="16" t="s">
        <v>480</v>
      </c>
      <c r="AH27" s="16" t="s">
        <v>480</v>
      </c>
      <c r="AI27" s="16" t="s">
        <v>480</v>
      </c>
      <c r="AJ27" s="16" t="s">
        <v>480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04">
        <v>0</v>
      </c>
      <c r="AU27" s="18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 t="s">
        <v>480</v>
      </c>
      <c r="BC27" s="103" t="s">
        <v>480</v>
      </c>
      <c r="BD27" s="103" t="s">
        <v>480</v>
      </c>
      <c r="BE27" s="103" t="s">
        <v>480</v>
      </c>
      <c r="BF27" s="103" t="s">
        <v>480</v>
      </c>
      <c r="BG27" s="103" t="s">
        <v>480</v>
      </c>
      <c r="BH27" s="103" t="s">
        <v>480</v>
      </c>
      <c r="BI27" s="103" t="s">
        <v>480</v>
      </c>
      <c r="BJ27" s="103" t="s">
        <v>480</v>
      </c>
      <c r="BK27" s="18" t="s">
        <v>480</v>
      </c>
      <c r="BL27" s="16" t="s">
        <v>480</v>
      </c>
      <c r="BM27" s="16" t="s">
        <v>480</v>
      </c>
      <c r="BN27" s="16" t="s">
        <v>480</v>
      </c>
      <c r="BO27" s="16" t="s">
        <v>480</v>
      </c>
      <c r="BP27" s="16" t="s">
        <v>480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31">
        <v>0</v>
      </c>
      <c r="CA27" s="99"/>
      <c r="CD27" s="20">
        <v>242</v>
      </c>
    </row>
    <row r="28" spans="1:82" s="20" customFormat="1" ht="13.5" customHeight="1">
      <c r="A28" s="100">
        <v>253</v>
      </c>
      <c r="B28" s="32" t="s">
        <v>73</v>
      </c>
      <c r="C28" s="23">
        <v>36382</v>
      </c>
      <c r="D28" s="28">
        <f t="shared" si="0"/>
        <v>1999</v>
      </c>
      <c r="E28" s="28">
        <f t="shared" si="1"/>
        <v>222</v>
      </c>
      <c r="F28" s="11">
        <f t="shared" si="2"/>
        <v>36370.32165987553</v>
      </c>
      <c r="G28" s="11">
        <f t="shared" si="3"/>
        <v>36393.67834012447</v>
      </c>
      <c r="H28" s="101">
        <f t="shared" si="4"/>
        <v>23.356680248936755</v>
      </c>
      <c r="I28" s="25">
        <v>32874</v>
      </c>
      <c r="J28" s="25">
        <v>38717</v>
      </c>
      <c r="K28" s="22">
        <v>83</v>
      </c>
      <c r="L28" s="22">
        <v>83</v>
      </c>
      <c r="M28" s="82">
        <v>0.552</v>
      </c>
      <c r="N28" s="106" t="s">
        <v>33</v>
      </c>
      <c r="O28" s="103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 t="s">
        <v>480</v>
      </c>
      <c r="Z28" s="16" t="s">
        <v>480</v>
      </c>
      <c r="AA28" s="16" t="s">
        <v>480</v>
      </c>
      <c r="AB28" s="16" t="s">
        <v>480</v>
      </c>
      <c r="AC28" s="16" t="s">
        <v>480</v>
      </c>
      <c r="AD28" s="17" t="s">
        <v>480</v>
      </c>
      <c r="AE28" s="103" t="s">
        <v>480</v>
      </c>
      <c r="AF28" s="16" t="s">
        <v>480</v>
      </c>
      <c r="AG28" s="16" t="s">
        <v>480</v>
      </c>
      <c r="AH28" s="16" t="s">
        <v>480</v>
      </c>
      <c r="AI28" s="16" t="s">
        <v>480</v>
      </c>
      <c r="AJ28" s="16" t="s">
        <v>480</v>
      </c>
      <c r="AK28" s="16" t="s">
        <v>480</v>
      </c>
      <c r="AL28" s="16" t="s">
        <v>480</v>
      </c>
      <c r="AM28" s="16" t="s">
        <v>480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04">
        <v>0</v>
      </c>
      <c r="AU28" s="18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 t="s">
        <v>480</v>
      </c>
      <c r="BF28" s="103" t="s">
        <v>480</v>
      </c>
      <c r="BG28" s="103" t="s">
        <v>480</v>
      </c>
      <c r="BH28" s="103" t="s">
        <v>480</v>
      </c>
      <c r="BI28" s="103" t="s">
        <v>480</v>
      </c>
      <c r="BJ28" s="103" t="s">
        <v>480</v>
      </c>
      <c r="BK28" s="18" t="s">
        <v>480</v>
      </c>
      <c r="BL28" s="16" t="s">
        <v>480</v>
      </c>
      <c r="BM28" s="16" t="s">
        <v>480</v>
      </c>
      <c r="BN28" s="16" t="s">
        <v>480</v>
      </c>
      <c r="BO28" s="16" t="s">
        <v>480</v>
      </c>
      <c r="BP28" s="16" t="s">
        <v>480</v>
      </c>
      <c r="BQ28" s="16" t="s">
        <v>480</v>
      </c>
      <c r="BR28" s="16" t="s">
        <v>480</v>
      </c>
      <c r="BS28" s="16" t="s">
        <v>480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31">
        <v>0</v>
      </c>
      <c r="CA28" s="99"/>
      <c r="CD28" s="20">
        <v>253</v>
      </c>
    </row>
    <row r="29" spans="1:82" s="20" customFormat="1" ht="13.5" customHeight="1">
      <c r="A29" s="100">
        <v>254</v>
      </c>
      <c r="B29" s="32" t="s">
        <v>75</v>
      </c>
      <c r="C29" s="23">
        <v>35844</v>
      </c>
      <c r="D29" s="28">
        <f t="shared" si="0"/>
        <v>1998</v>
      </c>
      <c r="E29" s="28">
        <f t="shared" si="1"/>
        <v>50</v>
      </c>
      <c r="F29" s="11">
        <f t="shared" si="2"/>
        <v>35822.640302118314</v>
      </c>
      <c r="G29" s="11">
        <f t="shared" si="3"/>
        <v>35865.359697881686</v>
      </c>
      <c r="H29" s="101">
        <f t="shared" si="4"/>
        <v>42.71939576337172</v>
      </c>
      <c r="I29" s="25">
        <v>32874</v>
      </c>
      <c r="J29" s="25">
        <v>38717</v>
      </c>
      <c r="K29" s="22">
        <v>151</v>
      </c>
      <c r="L29" s="22">
        <v>151</v>
      </c>
      <c r="M29" s="82">
        <v>1.865</v>
      </c>
      <c r="N29" s="106" t="s">
        <v>33</v>
      </c>
      <c r="O29" s="103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 t="s">
        <v>480</v>
      </c>
      <c r="Y29" s="16" t="s">
        <v>480</v>
      </c>
      <c r="Z29" s="16" t="s">
        <v>480</v>
      </c>
      <c r="AA29" s="16" t="s">
        <v>480</v>
      </c>
      <c r="AB29" s="16" t="s">
        <v>480</v>
      </c>
      <c r="AC29" s="16" t="s">
        <v>480</v>
      </c>
      <c r="AD29" s="17" t="s">
        <v>480</v>
      </c>
      <c r="AE29" s="103" t="s">
        <v>480</v>
      </c>
      <c r="AF29" s="16" t="s">
        <v>480</v>
      </c>
      <c r="AG29" s="16" t="s">
        <v>480</v>
      </c>
      <c r="AH29" s="16" t="s">
        <v>480</v>
      </c>
      <c r="AI29" s="16" t="s">
        <v>480</v>
      </c>
      <c r="AJ29" s="16" t="s">
        <v>480</v>
      </c>
      <c r="AK29" s="16" t="s">
        <v>480</v>
      </c>
      <c r="AL29" s="16" t="s">
        <v>480</v>
      </c>
      <c r="AM29" s="16">
        <v>0</v>
      </c>
      <c r="AN29" s="16">
        <v>0</v>
      </c>
      <c r="AO29" s="16">
        <v>0</v>
      </c>
      <c r="AP29" s="16">
        <v>0</v>
      </c>
      <c r="AQ29" s="16">
        <v>0.5361930294906166</v>
      </c>
      <c r="AR29" s="16">
        <v>0</v>
      </c>
      <c r="AS29" s="16">
        <v>0.5361930294906166</v>
      </c>
      <c r="AT29" s="104">
        <v>0</v>
      </c>
      <c r="AU29" s="18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 t="s">
        <v>480</v>
      </c>
      <c r="BE29" s="103" t="s">
        <v>480</v>
      </c>
      <c r="BF29" s="103" t="s">
        <v>480</v>
      </c>
      <c r="BG29" s="103" t="s">
        <v>480</v>
      </c>
      <c r="BH29" s="103" t="s">
        <v>480</v>
      </c>
      <c r="BI29" s="103" t="s">
        <v>480</v>
      </c>
      <c r="BJ29" s="103" t="s">
        <v>480</v>
      </c>
      <c r="BK29" s="18" t="s">
        <v>480</v>
      </c>
      <c r="BL29" s="16" t="s">
        <v>480</v>
      </c>
      <c r="BM29" s="16" t="s">
        <v>480</v>
      </c>
      <c r="BN29" s="16" t="s">
        <v>480</v>
      </c>
      <c r="BO29" s="16" t="s">
        <v>480</v>
      </c>
      <c r="BP29" s="16" t="s">
        <v>480</v>
      </c>
      <c r="BQ29" s="16" t="s">
        <v>480</v>
      </c>
      <c r="BR29" s="16" t="s">
        <v>480</v>
      </c>
      <c r="BS29" s="16">
        <v>0</v>
      </c>
      <c r="BT29" s="16">
        <v>0</v>
      </c>
      <c r="BU29" s="16">
        <v>0</v>
      </c>
      <c r="BV29" s="16">
        <v>0</v>
      </c>
      <c r="BW29" s="16">
        <v>0.0035509472151696465</v>
      </c>
      <c r="BX29" s="16">
        <v>0</v>
      </c>
      <c r="BY29" s="16">
        <v>0.0035509472151696465</v>
      </c>
      <c r="BZ29" s="31">
        <v>0</v>
      </c>
      <c r="CA29" s="99"/>
      <c r="CD29" s="20">
        <v>254</v>
      </c>
    </row>
    <row r="30" spans="1:82" s="20" customFormat="1" ht="13.5" customHeight="1">
      <c r="A30" s="100">
        <v>257</v>
      </c>
      <c r="B30" s="32" t="s">
        <v>77</v>
      </c>
      <c r="C30" s="23">
        <v>35102</v>
      </c>
      <c r="D30" s="28">
        <f t="shared" si="0"/>
        <v>1996</v>
      </c>
      <c r="E30" s="28">
        <f t="shared" si="1"/>
        <v>38</v>
      </c>
      <c r="F30" s="11">
        <f t="shared" si="2"/>
        <v>35089.430889359326</v>
      </c>
      <c r="G30" s="11">
        <f t="shared" si="3"/>
        <v>35114.569110640674</v>
      </c>
      <c r="H30" s="105">
        <f t="shared" si="4"/>
        <v>25.138221281347796</v>
      </c>
      <c r="I30" s="25">
        <v>32874</v>
      </c>
      <c r="J30" s="25">
        <v>38717</v>
      </c>
      <c r="K30" s="22">
        <v>159</v>
      </c>
      <c r="L30" s="22">
        <v>159</v>
      </c>
      <c r="M30" s="82">
        <v>0.64</v>
      </c>
      <c r="N30" s="106" t="s">
        <v>33</v>
      </c>
      <c r="O30" s="103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 t="s">
        <v>480</v>
      </c>
      <c r="W30" s="16" t="s">
        <v>480</v>
      </c>
      <c r="X30" s="16" t="s">
        <v>480</v>
      </c>
      <c r="Y30" s="16" t="s">
        <v>480</v>
      </c>
      <c r="Z30" s="16" t="s">
        <v>480</v>
      </c>
      <c r="AA30" s="16" t="s">
        <v>480</v>
      </c>
      <c r="AB30" s="16" t="s">
        <v>480</v>
      </c>
      <c r="AC30" s="16" t="s">
        <v>480</v>
      </c>
      <c r="AD30" s="17" t="s">
        <v>480</v>
      </c>
      <c r="AE30" s="103" t="s">
        <v>480</v>
      </c>
      <c r="AF30" s="16" t="s">
        <v>480</v>
      </c>
      <c r="AG30" s="16" t="s">
        <v>480</v>
      </c>
      <c r="AH30" s="16" t="s">
        <v>480</v>
      </c>
      <c r="AI30" s="16" t="s">
        <v>480</v>
      </c>
      <c r="AJ30" s="16" t="s">
        <v>480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04">
        <v>0</v>
      </c>
      <c r="AU30" s="18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 t="s">
        <v>480</v>
      </c>
      <c r="BC30" s="103" t="s">
        <v>480</v>
      </c>
      <c r="BD30" s="103" t="s">
        <v>480</v>
      </c>
      <c r="BE30" s="103" t="s">
        <v>480</v>
      </c>
      <c r="BF30" s="103" t="s">
        <v>480</v>
      </c>
      <c r="BG30" s="103" t="s">
        <v>480</v>
      </c>
      <c r="BH30" s="103" t="s">
        <v>480</v>
      </c>
      <c r="BI30" s="103" t="s">
        <v>480</v>
      </c>
      <c r="BJ30" s="103" t="s">
        <v>480</v>
      </c>
      <c r="BK30" s="18" t="s">
        <v>480</v>
      </c>
      <c r="BL30" s="16" t="s">
        <v>480</v>
      </c>
      <c r="BM30" s="16" t="s">
        <v>480</v>
      </c>
      <c r="BN30" s="16" t="s">
        <v>480</v>
      </c>
      <c r="BO30" s="16" t="s">
        <v>480</v>
      </c>
      <c r="BP30" s="16" t="s">
        <v>480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31">
        <v>0</v>
      </c>
      <c r="CA30" s="99"/>
      <c r="CD30" s="20">
        <v>257</v>
      </c>
    </row>
    <row r="31" spans="1:82" s="20" customFormat="1" ht="13.5" customHeight="1">
      <c r="A31" s="100">
        <v>264</v>
      </c>
      <c r="B31" s="32" t="s">
        <v>79</v>
      </c>
      <c r="C31" s="23">
        <v>36347</v>
      </c>
      <c r="D31" s="28">
        <f t="shared" si="0"/>
        <v>1999</v>
      </c>
      <c r="E31" s="28">
        <f t="shared" si="1"/>
        <v>187</v>
      </c>
      <c r="F31" s="11">
        <f t="shared" si="2"/>
        <v>36329.237176671064</v>
      </c>
      <c r="G31" s="11">
        <f t="shared" si="3"/>
        <v>36364.762823328936</v>
      </c>
      <c r="H31" s="101">
        <f t="shared" si="4"/>
        <v>35.52564665787213</v>
      </c>
      <c r="I31" s="25">
        <v>32874</v>
      </c>
      <c r="J31" s="25">
        <v>38717</v>
      </c>
      <c r="K31" s="22">
        <v>143</v>
      </c>
      <c r="L31" s="22">
        <v>143</v>
      </c>
      <c r="M31" s="82">
        <v>1.285</v>
      </c>
      <c r="N31" s="106" t="s">
        <v>33</v>
      </c>
      <c r="O31" s="103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 t="s">
        <v>480</v>
      </c>
      <c r="Z31" s="16" t="s">
        <v>480</v>
      </c>
      <c r="AA31" s="16" t="s">
        <v>480</v>
      </c>
      <c r="AB31" s="16" t="s">
        <v>480</v>
      </c>
      <c r="AC31" s="16" t="s">
        <v>480</v>
      </c>
      <c r="AD31" s="17" t="s">
        <v>480</v>
      </c>
      <c r="AE31" s="103" t="s">
        <v>480</v>
      </c>
      <c r="AF31" s="16" t="s">
        <v>480</v>
      </c>
      <c r="AG31" s="16" t="s">
        <v>480</v>
      </c>
      <c r="AH31" s="16" t="s">
        <v>480</v>
      </c>
      <c r="AI31" s="16" t="s">
        <v>480</v>
      </c>
      <c r="AJ31" s="16" t="s">
        <v>480</v>
      </c>
      <c r="AK31" s="16" t="s">
        <v>480</v>
      </c>
      <c r="AL31" s="16" t="s">
        <v>480</v>
      </c>
      <c r="AM31" s="16" t="s">
        <v>480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04">
        <v>0</v>
      </c>
      <c r="AU31" s="18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 t="s">
        <v>480</v>
      </c>
      <c r="BF31" s="103" t="s">
        <v>480</v>
      </c>
      <c r="BG31" s="103" t="s">
        <v>480</v>
      </c>
      <c r="BH31" s="103" t="s">
        <v>480</v>
      </c>
      <c r="BI31" s="103" t="s">
        <v>480</v>
      </c>
      <c r="BJ31" s="103" t="s">
        <v>480</v>
      </c>
      <c r="BK31" s="18" t="s">
        <v>480</v>
      </c>
      <c r="BL31" s="16" t="s">
        <v>480</v>
      </c>
      <c r="BM31" s="16" t="s">
        <v>480</v>
      </c>
      <c r="BN31" s="16" t="s">
        <v>480</v>
      </c>
      <c r="BO31" s="16" t="s">
        <v>480</v>
      </c>
      <c r="BP31" s="16" t="s">
        <v>480</v>
      </c>
      <c r="BQ31" s="16" t="s">
        <v>480</v>
      </c>
      <c r="BR31" s="16" t="s">
        <v>480</v>
      </c>
      <c r="BS31" s="16" t="s">
        <v>480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31">
        <v>0</v>
      </c>
      <c r="CA31" s="99"/>
      <c r="CD31" s="20">
        <v>264</v>
      </c>
    </row>
    <row r="32" spans="1:82" s="20" customFormat="1" ht="13.5" customHeight="1">
      <c r="A32" s="100">
        <v>269</v>
      </c>
      <c r="B32" s="32" t="s">
        <v>81</v>
      </c>
      <c r="C32" s="23">
        <v>34724</v>
      </c>
      <c r="D32" s="28">
        <f t="shared" si="0"/>
        <v>1995</v>
      </c>
      <c r="E32" s="28">
        <f t="shared" si="1"/>
        <v>25</v>
      </c>
      <c r="F32" s="11">
        <f t="shared" si="2"/>
        <v>34709.784678936725</v>
      </c>
      <c r="G32" s="11">
        <f t="shared" si="3"/>
        <v>34738.215321063275</v>
      </c>
      <c r="H32" s="101">
        <f t="shared" si="4"/>
        <v>28.430642126550083</v>
      </c>
      <c r="I32" s="25">
        <v>32874</v>
      </c>
      <c r="J32" s="25">
        <v>38717</v>
      </c>
      <c r="K32" s="22">
        <v>60</v>
      </c>
      <c r="L32" s="22">
        <v>60</v>
      </c>
      <c r="M32" s="82">
        <v>0.82</v>
      </c>
      <c r="N32" s="106" t="s">
        <v>33</v>
      </c>
      <c r="O32" s="103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 t="s">
        <v>480</v>
      </c>
      <c r="V32" s="16" t="s">
        <v>480</v>
      </c>
      <c r="W32" s="16" t="s">
        <v>480</v>
      </c>
      <c r="X32" s="16" t="s">
        <v>480</v>
      </c>
      <c r="Y32" s="16" t="s">
        <v>480</v>
      </c>
      <c r="Z32" s="16" t="s">
        <v>480</v>
      </c>
      <c r="AA32" s="16" t="s">
        <v>480</v>
      </c>
      <c r="AB32" s="16" t="s">
        <v>480</v>
      </c>
      <c r="AC32" s="16" t="s">
        <v>480</v>
      </c>
      <c r="AD32" s="17" t="s">
        <v>480</v>
      </c>
      <c r="AE32" s="103" t="s">
        <v>480</v>
      </c>
      <c r="AF32" s="16" t="s">
        <v>480</v>
      </c>
      <c r="AG32" s="16" t="s">
        <v>480</v>
      </c>
      <c r="AH32" s="16" t="s">
        <v>480</v>
      </c>
      <c r="AI32" s="16" t="s">
        <v>480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04">
        <v>0</v>
      </c>
      <c r="AU32" s="18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 t="s">
        <v>480</v>
      </c>
      <c r="BB32" s="103" t="s">
        <v>480</v>
      </c>
      <c r="BC32" s="103" t="s">
        <v>480</v>
      </c>
      <c r="BD32" s="103" t="s">
        <v>480</v>
      </c>
      <c r="BE32" s="103" t="s">
        <v>480</v>
      </c>
      <c r="BF32" s="103" t="s">
        <v>480</v>
      </c>
      <c r="BG32" s="103" t="s">
        <v>480</v>
      </c>
      <c r="BH32" s="103" t="s">
        <v>480</v>
      </c>
      <c r="BI32" s="103" t="s">
        <v>480</v>
      </c>
      <c r="BJ32" s="103" t="s">
        <v>480</v>
      </c>
      <c r="BK32" s="18" t="s">
        <v>480</v>
      </c>
      <c r="BL32" s="16" t="s">
        <v>480</v>
      </c>
      <c r="BM32" s="16" t="s">
        <v>480</v>
      </c>
      <c r="BN32" s="16" t="s">
        <v>480</v>
      </c>
      <c r="BO32" s="16" t="s">
        <v>480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31">
        <v>0</v>
      </c>
      <c r="CA32" s="99"/>
      <c r="CD32" s="20">
        <v>269</v>
      </c>
    </row>
    <row r="33" spans="1:82" s="20" customFormat="1" ht="13.5" customHeight="1">
      <c r="A33" s="100">
        <v>270</v>
      </c>
      <c r="B33" s="32" t="s">
        <v>83</v>
      </c>
      <c r="C33" s="23">
        <v>34723</v>
      </c>
      <c r="D33" s="28">
        <f t="shared" si="0"/>
        <v>1995</v>
      </c>
      <c r="E33" s="28">
        <f t="shared" si="1"/>
        <v>24</v>
      </c>
      <c r="F33" s="11">
        <f t="shared" si="2"/>
        <v>34707.081943464116</v>
      </c>
      <c r="G33" s="11">
        <f t="shared" si="3"/>
        <v>34738.918056535884</v>
      </c>
      <c r="H33" s="105">
        <f t="shared" si="4"/>
        <v>31.836113071767613</v>
      </c>
      <c r="I33" s="25">
        <v>32874</v>
      </c>
      <c r="J33" s="25">
        <v>38717</v>
      </c>
      <c r="K33" s="22">
        <v>150</v>
      </c>
      <c r="L33" s="22">
        <v>150</v>
      </c>
      <c r="M33" s="82">
        <v>1.03</v>
      </c>
      <c r="N33" s="106" t="s">
        <v>33</v>
      </c>
      <c r="O33" s="103">
        <v>0</v>
      </c>
      <c r="P33" s="16">
        <v>1.941747572815534</v>
      </c>
      <c r="Q33" s="16">
        <v>0</v>
      </c>
      <c r="R33" s="16">
        <v>0</v>
      </c>
      <c r="S33" s="16">
        <v>0</v>
      </c>
      <c r="T33" s="16">
        <v>0</v>
      </c>
      <c r="U33" s="16" t="s">
        <v>480</v>
      </c>
      <c r="V33" s="16" t="s">
        <v>480</v>
      </c>
      <c r="W33" s="16" t="s">
        <v>480</v>
      </c>
      <c r="X33" s="16" t="s">
        <v>480</v>
      </c>
      <c r="Y33" s="16" t="s">
        <v>480</v>
      </c>
      <c r="Z33" s="16" t="s">
        <v>480</v>
      </c>
      <c r="AA33" s="16" t="s">
        <v>480</v>
      </c>
      <c r="AB33" s="16" t="s">
        <v>480</v>
      </c>
      <c r="AC33" s="16" t="s">
        <v>480</v>
      </c>
      <c r="AD33" s="17" t="s">
        <v>480</v>
      </c>
      <c r="AE33" s="103" t="s">
        <v>480</v>
      </c>
      <c r="AF33" s="16" t="s">
        <v>480</v>
      </c>
      <c r="AG33" s="16" t="s">
        <v>480</v>
      </c>
      <c r="AH33" s="16" t="s">
        <v>480</v>
      </c>
      <c r="AI33" s="16" t="s">
        <v>480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04">
        <v>0</v>
      </c>
      <c r="AU33" s="18">
        <v>0</v>
      </c>
      <c r="AV33" s="103">
        <v>0.012944983818770227</v>
      </c>
      <c r="AW33" s="103">
        <v>0</v>
      </c>
      <c r="AX33" s="103">
        <v>0</v>
      </c>
      <c r="AY33" s="103">
        <v>0</v>
      </c>
      <c r="AZ33" s="103">
        <v>0</v>
      </c>
      <c r="BA33" s="103" t="s">
        <v>480</v>
      </c>
      <c r="BB33" s="103" t="s">
        <v>480</v>
      </c>
      <c r="BC33" s="103" t="s">
        <v>480</v>
      </c>
      <c r="BD33" s="103" t="s">
        <v>480</v>
      </c>
      <c r="BE33" s="103" t="s">
        <v>480</v>
      </c>
      <c r="BF33" s="103" t="s">
        <v>480</v>
      </c>
      <c r="BG33" s="103" t="s">
        <v>480</v>
      </c>
      <c r="BH33" s="103" t="s">
        <v>480</v>
      </c>
      <c r="BI33" s="103" t="s">
        <v>480</v>
      </c>
      <c r="BJ33" s="103" t="s">
        <v>480</v>
      </c>
      <c r="BK33" s="18" t="s">
        <v>480</v>
      </c>
      <c r="BL33" s="16" t="s">
        <v>480</v>
      </c>
      <c r="BM33" s="16" t="s">
        <v>480</v>
      </c>
      <c r="BN33" s="16" t="s">
        <v>480</v>
      </c>
      <c r="BO33" s="16" t="s">
        <v>480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31">
        <v>0</v>
      </c>
      <c r="CA33" s="99"/>
      <c r="CD33" s="20">
        <v>270</v>
      </c>
    </row>
    <row r="34" spans="1:82" s="20" customFormat="1" ht="13.5" customHeight="1">
      <c r="A34" s="100">
        <v>271</v>
      </c>
      <c r="B34" s="32" t="s">
        <v>85</v>
      </c>
      <c r="C34" s="23">
        <v>36558</v>
      </c>
      <c r="D34" s="28">
        <f t="shared" si="0"/>
        <v>2000</v>
      </c>
      <c r="E34" s="28">
        <f t="shared" si="1"/>
        <v>33</v>
      </c>
      <c r="F34" s="11">
        <f t="shared" si="2"/>
        <v>36544.00150282013</v>
      </c>
      <c r="G34" s="11">
        <f t="shared" si="3"/>
        <v>36571.99849717987</v>
      </c>
      <c r="H34" s="101">
        <f t="shared" si="4"/>
        <v>27.996994359738892</v>
      </c>
      <c r="I34" s="25">
        <v>32874</v>
      </c>
      <c r="J34" s="25">
        <v>38717</v>
      </c>
      <c r="K34" s="22">
        <v>85</v>
      </c>
      <c r="L34" s="22">
        <v>85</v>
      </c>
      <c r="M34" s="82">
        <v>0.795</v>
      </c>
      <c r="N34" s="106" t="s">
        <v>33</v>
      </c>
      <c r="O34" s="103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 t="s">
        <v>480</v>
      </c>
      <c r="AA34" s="16" t="s">
        <v>480</v>
      </c>
      <c r="AB34" s="16" t="s">
        <v>480</v>
      </c>
      <c r="AC34" s="16" t="s">
        <v>480</v>
      </c>
      <c r="AD34" s="17" t="s">
        <v>480</v>
      </c>
      <c r="AE34" s="103" t="s">
        <v>480</v>
      </c>
      <c r="AF34" s="16" t="s">
        <v>480</v>
      </c>
      <c r="AG34" s="16" t="s">
        <v>480</v>
      </c>
      <c r="AH34" s="16" t="s">
        <v>480</v>
      </c>
      <c r="AI34" s="16" t="s">
        <v>480</v>
      </c>
      <c r="AJ34" s="16" t="s">
        <v>480</v>
      </c>
      <c r="AK34" s="16" t="s">
        <v>480</v>
      </c>
      <c r="AL34" s="16" t="s">
        <v>480</v>
      </c>
      <c r="AM34" s="16" t="s">
        <v>480</v>
      </c>
      <c r="AN34" s="16" t="s">
        <v>480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04">
        <v>0</v>
      </c>
      <c r="AU34" s="18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 t="s">
        <v>480</v>
      </c>
      <c r="BG34" s="103" t="s">
        <v>480</v>
      </c>
      <c r="BH34" s="103" t="s">
        <v>480</v>
      </c>
      <c r="BI34" s="103" t="s">
        <v>480</v>
      </c>
      <c r="BJ34" s="103" t="s">
        <v>480</v>
      </c>
      <c r="BK34" s="18" t="s">
        <v>480</v>
      </c>
      <c r="BL34" s="16" t="s">
        <v>480</v>
      </c>
      <c r="BM34" s="16" t="s">
        <v>480</v>
      </c>
      <c r="BN34" s="16" t="s">
        <v>480</v>
      </c>
      <c r="BO34" s="16" t="s">
        <v>480</v>
      </c>
      <c r="BP34" s="16" t="s">
        <v>480</v>
      </c>
      <c r="BQ34" s="16" t="s">
        <v>480</v>
      </c>
      <c r="BR34" s="16" t="s">
        <v>480</v>
      </c>
      <c r="BS34" s="16" t="s">
        <v>480</v>
      </c>
      <c r="BT34" s="16" t="s">
        <v>480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31">
        <v>0</v>
      </c>
      <c r="CA34" s="99"/>
      <c r="CD34" s="20">
        <v>271</v>
      </c>
    </row>
    <row r="35" spans="1:82" s="20" customFormat="1" ht="13.5" customHeight="1">
      <c r="A35" s="100">
        <v>277</v>
      </c>
      <c r="B35" s="32" t="s">
        <v>87</v>
      </c>
      <c r="C35" s="23">
        <v>35950</v>
      </c>
      <c r="D35" s="28">
        <f t="shared" si="0"/>
        <v>1998</v>
      </c>
      <c r="E35" s="28">
        <f t="shared" si="1"/>
        <v>156</v>
      </c>
      <c r="F35" s="11">
        <f t="shared" si="2"/>
        <v>35939.39151049615</v>
      </c>
      <c r="G35" s="11">
        <f t="shared" si="3"/>
        <v>35960.60848950385</v>
      </c>
      <c r="H35" s="101">
        <f t="shared" si="4"/>
        <v>21.21697900770232</v>
      </c>
      <c r="I35" s="25">
        <v>32874</v>
      </c>
      <c r="J35" s="25">
        <v>38717</v>
      </c>
      <c r="K35" s="22">
        <v>51</v>
      </c>
      <c r="L35" s="22">
        <v>51</v>
      </c>
      <c r="M35" s="82">
        <v>0.455</v>
      </c>
      <c r="N35" s="106" t="s">
        <v>33</v>
      </c>
      <c r="O35" s="103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2.1978021978021975</v>
      </c>
      <c r="W35" s="16">
        <v>0</v>
      </c>
      <c r="X35" s="16" t="s">
        <v>480</v>
      </c>
      <c r="Y35" s="16" t="s">
        <v>480</v>
      </c>
      <c r="Z35" s="16" t="s">
        <v>480</v>
      </c>
      <c r="AA35" s="16" t="s">
        <v>480</v>
      </c>
      <c r="AB35" s="16" t="s">
        <v>480</v>
      </c>
      <c r="AC35" s="16" t="s">
        <v>480</v>
      </c>
      <c r="AD35" s="17" t="s">
        <v>480</v>
      </c>
      <c r="AE35" s="103" t="s">
        <v>480</v>
      </c>
      <c r="AF35" s="16" t="s">
        <v>480</v>
      </c>
      <c r="AG35" s="16" t="s">
        <v>480</v>
      </c>
      <c r="AH35" s="16" t="s">
        <v>480</v>
      </c>
      <c r="AI35" s="16" t="s">
        <v>480</v>
      </c>
      <c r="AJ35" s="16" t="s">
        <v>480</v>
      </c>
      <c r="AK35" s="16" t="s">
        <v>480</v>
      </c>
      <c r="AL35" s="16" t="s">
        <v>480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04">
        <v>0</v>
      </c>
      <c r="AU35" s="18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0.043094160741219564</v>
      </c>
      <c r="BC35" s="103">
        <v>0</v>
      </c>
      <c r="BD35" s="103" t="s">
        <v>480</v>
      </c>
      <c r="BE35" s="103" t="s">
        <v>480</v>
      </c>
      <c r="BF35" s="103" t="s">
        <v>480</v>
      </c>
      <c r="BG35" s="103" t="s">
        <v>480</v>
      </c>
      <c r="BH35" s="103" t="s">
        <v>480</v>
      </c>
      <c r="BI35" s="103" t="s">
        <v>480</v>
      </c>
      <c r="BJ35" s="103" t="s">
        <v>480</v>
      </c>
      <c r="BK35" s="18" t="s">
        <v>480</v>
      </c>
      <c r="BL35" s="16" t="s">
        <v>480</v>
      </c>
      <c r="BM35" s="16" t="s">
        <v>480</v>
      </c>
      <c r="BN35" s="16" t="s">
        <v>480</v>
      </c>
      <c r="BO35" s="16" t="s">
        <v>480</v>
      </c>
      <c r="BP35" s="16" t="s">
        <v>480</v>
      </c>
      <c r="BQ35" s="16" t="s">
        <v>480</v>
      </c>
      <c r="BR35" s="16" t="s">
        <v>480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31">
        <v>0</v>
      </c>
      <c r="CA35" s="99"/>
      <c r="CD35" s="20">
        <v>277</v>
      </c>
    </row>
    <row r="36" spans="1:82" s="20" customFormat="1" ht="13.5" customHeight="1">
      <c r="A36" s="100">
        <v>279</v>
      </c>
      <c r="B36" s="32" t="s">
        <v>89</v>
      </c>
      <c r="C36" s="23">
        <v>35144</v>
      </c>
      <c r="D36" s="28">
        <f t="shared" si="0"/>
        <v>1996</v>
      </c>
      <c r="E36" s="28">
        <f t="shared" si="1"/>
        <v>80</v>
      </c>
      <c r="F36" s="11">
        <f t="shared" si="2"/>
        <v>35123.10428791806</v>
      </c>
      <c r="G36" s="11">
        <f t="shared" si="3"/>
        <v>35164.89571208194</v>
      </c>
      <c r="H36" s="105">
        <f t="shared" si="4"/>
        <v>41.79142416387913</v>
      </c>
      <c r="I36" s="25">
        <v>32874</v>
      </c>
      <c r="J36" s="25">
        <v>38717</v>
      </c>
      <c r="K36" s="22">
        <v>126</v>
      </c>
      <c r="L36" s="22">
        <v>126</v>
      </c>
      <c r="M36" s="82">
        <v>1.784</v>
      </c>
      <c r="N36" s="106" t="s">
        <v>33</v>
      </c>
      <c r="O36" s="103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 t="s">
        <v>480</v>
      </c>
      <c r="W36" s="16" t="s">
        <v>480</v>
      </c>
      <c r="X36" s="16" t="s">
        <v>480</v>
      </c>
      <c r="Y36" s="16" t="s">
        <v>480</v>
      </c>
      <c r="Z36" s="16" t="s">
        <v>480</v>
      </c>
      <c r="AA36" s="16" t="s">
        <v>480</v>
      </c>
      <c r="AB36" s="16" t="s">
        <v>480</v>
      </c>
      <c r="AC36" s="16" t="s">
        <v>480</v>
      </c>
      <c r="AD36" s="17" t="s">
        <v>480</v>
      </c>
      <c r="AE36" s="103" t="s">
        <v>480</v>
      </c>
      <c r="AF36" s="16" t="s">
        <v>480</v>
      </c>
      <c r="AG36" s="16" t="s">
        <v>480</v>
      </c>
      <c r="AH36" s="16" t="s">
        <v>480</v>
      </c>
      <c r="AI36" s="16" t="s">
        <v>480</v>
      </c>
      <c r="AJ36" s="16" t="s">
        <v>480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04">
        <v>0</v>
      </c>
      <c r="AU36" s="18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 t="s">
        <v>480</v>
      </c>
      <c r="BC36" s="103" t="s">
        <v>480</v>
      </c>
      <c r="BD36" s="103" t="s">
        <v>480</v>
      </c>
      <c r="BE36" s="103" t="s">
        <v>480</v>
      </c>
      <c r="BF36" s="103" t="s">
        <v>480</v>
      </c>
      <c r="BG36" s="103" t="s">
        <v>480</v>
      </c>
      <c r="BH36" s="103" t="s">
        <v>480</v>
      </c>
      <c r="BI36" s="103" t="s">
        <v>480</v>
      </c>
      <c r="BJ36" s="103" t="s">
        <v>480</v>
      </c>
      <c r="BK36" s="18" t="s">
        <v>480</v>
      </c>
      <c r="BL36" s="16" t="s">
        <v>480</v>
      </c>
      <c r="BM36" s="16" t="s">
        <v>480</v>
      </c>
      <c r="BN36" s="16" t="s">
        <v>480</v>
      </c>
      <c r="BO36" s="16" t="s">
        <v>480</v>
      </c>
      <c r="BP36" s="16" t="s">
        <v>480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31">
        <v>0</v>
      </c>
      <c r="CA36" s="99"/>
      <c r="CD36" s="20">
        <v>279</v>
      </c>
    </row>
    <row r="37" spans="1:82" s="20" customFormat="1" ht="13.5" customHeight="1">
      <c r="A37" s="100">
        <v>280</v>
      </c>
      <c r="B37" s="32" t="s">
        <v>90</v>
      </c>
      <c r="C37" s="23">
        <v>36494</v>
      </c>
      <c r="D37" s="28">
        <f aca="true" t="shared" si="5" ref="D37:D68">YEAR(C37)</f>
        <v>1999</v>
      </c>
      <c r="E37" s="28">
        <f aca="true" t="shared" si="6" ref="E37:E68">ROUND(C37-(D37-1900)*365.25,0)</f>
        <v>334</v>
      </c>
      <c r="F37" s="11">
        <f aca="true" t="shared" si="7" ref="F37:F68">C37-(SQRT(M37*1000)-M37*1000/4000)*0.5</f>
        <v>36473.396087186346</v>
      </c>
      <c r="G37" s="11">
        <f aca="true" t="shared" si="8" ref="G37:G68">C37+(SQRT(M37*1000)-M37*1000/4000)*0.5</f>
        <v>36514.603912813654</v>
      </c>
      <c r="H37" s="101">
        <f aca="true" t="shared" si="9" ref="H37:H68">G37-F37</f>
        <v>41.20782562730892</v>
      </c>
      <c r="I37" s="25">
        <v>32874</v>
      </c>
      <c r="J37" s="25">
        <v>38717</v>
      </c>
      <c r="K37" s="22">
        <v>78</v>
      </c>
      <c r="L37" s="22">
        <v>78</v>
      </c>
      <c r="M37" s="82">
        <v>1.734</v>
      </c>
      <c r="N37" s="106" t="s">
        <v>33</v>
      </c>
      <c r="O37" s="103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 t="s">
        <v>480</v>
      </c>
      <c r="Z37" s="16" t="s">
        <v>480</v>
      </c>
      <c r="AA37" s="16" t="s">
        <v>480</v>
      </c>
      <c r="AB37" s="16" t="s">
        <v>480</v>
      </c>
      <c r="AC37" s="16" t="s">
        <v>480</v>
      </c>
      <c r="AD37" s="17" t="s">
        <v>480</v>
      </c>
      <c r="AE37" s="103" t="s">
        <v>480</v>
      </c>
      <c r="AF37" s="16" t="s">
        <v>480</v>
      </c>
      <c r="AG37" s="16" t="s">
        <v>480</v>
      </c>
      <c r="AH37" s="16" t="s">
        <v>480</v>
      </c>
      <c r="AI37" s="16" t="s">
        <v>480</v>
      </c>
      <c r="AJ37" s="16" t="s">
        <v>480</v>
      </c>
      <c r="AK37" s="16" t="s">
        <v>480</v>
      </c>
      <c r="AL37" s="16" t="s">
        <v>480</v>
      </c>
      <c r="AM37" s="16" t="s">
        <v>480</v>
      </c>
      <c r="AN37" s="16">
        <v>0</v>
      </c>
      <c r="AO37" s="16">
        <v>0</v>
      </c>
      <c r="AP37" s="16">
        <v>0.5767012687427913</v>
      </c>
      <c r="AQ37" s="16">
        <v>0</v>
      </c>
      <c r="AR37" s="16">
        <v>0.5767012687427913</v>
      </c>
      <c r="AS37" s="16">
        <v>0</v>
      </c>
      <c r="AT37" s="104">
        <v>0</v>
      </c>
      <c r="AU37" s="18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 t="s">
        <v>480</v>
      </c>
      <c r="BF37" s="103" t="s">
        <v>480</v>
      </c>
      <c r="BG37" s="103" t="s">
        <v>480</v>
      </c>
      <c r="BH37" s="103" t="s">
        <v>480</v>
      </c>
      <c r="BI37" s="103" t="s">
        <v>480</v>
      </c>
      <c r="BJ37" s="103" t="s">
        <v>480</v>
      </c>
      <c r="BK37" s="18" t="s">
        <v>480</v>
      </c>
      <c r="BL37" s="16" t="s">
        <v>480</v>
      </c>
      <c r="BM37" s="16" t="s">
        <v>480</v>
      </c>
      <c r="BN37" s="16" t="s">
        <v>480</v>
      </c>
      <c r="BO37" s="16" t="s">
        <v>480</v>
      </c>
      <c r="BP37" s="16" t="s">
        <v>480</v>
      </c>
      <c r="BQ37" s="16" t="s">
        <v>480</v>
      </c>
      <c r="BR37" s="16" t="s">
        <v>480</v>
      </c>
      <c r="BS37" s="16" t="s">
        <v>480</v>
      </c>
      <c r="BT37" s="16">
        <v>0</v>
      </c>
      <c r="BU37" s="16">
        <v>0</v>
      </c>
      <c r="BV37" s="16">
        <v>0.007393606009522964</v>
      </c>
      <c r="BW37" s="16">
        <v>0</v>
      </c>
      <c r="BX37" s="16">
        <v>0.007393606009522964</v>
      </c>
      <c r="BY37" s="16">
        <v>0</v>
      </c>
      <c r="BZ37" s="31">
        <v>0</v>
      </c>
      <c r="CA37" s="99"/>
      <c r="CD37" s="20">
        <v>280</v>
      </c>
    </row>
    <row r="38" spans="1:82" s="20" customFormat="1" ht="13.5" customHeight="1">
      <c r="A38" s="100">
        <v>288</v>
      </c>
      <c r="B38" s="32" t="s">
        <v>91</v>
      </c>
      <c r="C38" s="23">
        <v>35109</v>
      </c>
      <c r="D38" s="28">
        <f t="shared" si="5"/>
        <v>1996</v>
      </c>
      <c r="E38" s="28">
        <f t="shared" si="6"/>
        <v>45</v>
      </c>
      <c r="F38" s="11">
        <f t="shared" si="7"/>
        <v>35098.0605</v>
      </c>
      <c r="G38" s="11">
        <f t="shared" si="8"/>
        <v>35119.9395</v>
      </c>
      <c r="H38" s="101">
        <f t="shared" si="9"/>
        <v>21.879000000000815</v>
      </c>
      <c r="I38" s="25">
        <v>32874</v>
      </c>
      <c r="J38" s="25">
        <v>38717</v>
      </c>
      <c r="K38" s="22">
        <v>71</v>
      </c>
      <c r="L38" s="22">
        <v>71</v>
      </c>
      <c r="M38" s="82">
        <v>0.484</v>
      </c>
      <c r="N38" s="106" t="s">
        <v>33</v>
      </c>
      <c r="O38" s="103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 t="s">
        <v>480</v>
      </c>
      <c r="W38" s="16" t="s">
        <v>480</v>
      </c>
      <c r="X38" s="16" t="s">
        <v>480</v>
      </c>
      <c r="Y38" s="16" t="s">
        <v>480</v>
      </c>
      <c r="Z38" s="16" t="s">
        <v>480</v>
      </c>
      <c r="AA38" s="16" t="s">
        <v>480</v>
      </c>
      <c r="AB38" s="16" t="s">
        <v>480</v>
      </c>
      <c r="AC38" s="16" t="s">
        <v>480</v>
      </c>
      <c r="AD38" s="17" t="s">
        <v>480</v>
      </c>
      <c r="AE38" s="103" t="s">
        <v>480</v>
      </c>
      <c r="AF38" s="16" t="s">
        <v>480</v>
      </c>
      <c r="AG38" s="16" t="s">
        <v>480</v>
      </c>
      <c r="AH38" s="16" t="s">
        <v>480</v>
      </c>
      <c r="AI38" s="16" t="s">
        <v>480</v>
      </c>
      <c r="AJ38" s="16" t="s">
        <v>480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04">
        <v>0</v>
      </c>
      <c r="AU38" s="18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 t="s">
        <v>480</v>
      </c>
      <c r="BC38" s="103" t="s">
        <v>480</v>
      </c>
      <c r="BD38" s="103" t="s">
        <v>480</v>
      </c>
      <c r="BE38" s="103" t="s">
        <v>480</v>
      </c>
      <c r="BF38" s="103" t="s">
        <v>480</v>
      </c>
      <c r="BG38" s="103" t="s">
        <v>480</v>
      </c>
      <c r="BH38" s="103" t="s">
        <v>480</v>
      </c>
      <c r="BI38" s="103" t="s">
        <v>480</v>
      </c>
      <c r="BJ38" s="103" t="s">
        <v>480</v>
      </c>
      <c r="BK38" s="18" t="s">
        <v>480</v>
      </c>
      <c r="BL38" s="16" t="s">
        <v>480</v>
      </c>
      <c r="BM38" s="16" t="s">
        <v>480</v>
      </c>
      <c r="BN38" s="16" t="s">
        <v>480</v>
      </c>
      <c r="BO38" s="16" t="s">
        <v>480</v>
      </c>
      <c r="BP38" s="16" t="s">
        <v>480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31">
        <v>0</v>
      </c>
      <c r="CA38" s="99"/>
      <c r="CD38" s="20">
        <v>288</v>
      </c>
    </row>
    <row r="39" spans="1:82" s="20" customFormat="1" ht="13.5" customHeight="1">
      <c r="A39" s="21">
        <v>296</v>
      </c>
      <c r="B39" s="81" t="s">
        <v>92</v>
      </c>
      <c r="C39" s="23">
        <v>35084</v>
      </c>
      <c r="D39" s="28">
        <f t="shared" si="5"/>
        <v>1996</v>
      </c>
      <c r="E39" s="28">
        <f t="shared" si="6"/>
        <v>20</v>
      </c>
      <c r="F39" s="11">
        <f t="shared" si="7"/>
        <v>35070.618556414694</v>
      </c>
      <c r="G39" s="11">
        <f t="shared" si="8"/>
        <v>35097.381443585306</v>
      </c>
      <c r="H39" s="105">
        <f t="shared" si="9"/>
        <v>26.762887170611066</v>
      </c>
      <c r="I39" s="25">
        <v>32874</v>
      </c>
      <c r="J39" s="25">
        <v>38717</v>
      </c>
      <c r="K39" s="81">
        <v>160</v>
      </c>
      <c r="L39" s="81">
        <v>160</v>
      </c>
      <c r="M39" s="28">
        <v>0.726</v>
      </c>
      <c r="N39" s="102" t="s">
        <v>33</v>
      </c>
      <c r="O39" s="103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 t="s">
        <v>480</v>
      </c>
      <c r="W39" s="16" t="s">
        <v>480</v>
      </c>
      <c r="X39" s="16" t="s">
        <v>480</v>
      </c>
      <c r="Y39" s="16" t="s">
        <v>480</v>
      </c>
      <c r="Z39" s="16" t="s">
        <v>480</v>
      </c>
      <c r="AA39" s="16" t="s">
        <v>480</v>
      </c>
      <c r="AB39" s="16" t="s">
        <v>480</v>
      </c>
      <c r="AC39" s="16" t="s">
        <v>480</v>
      </c>
      <c r="AD39" s="17" t="s">
        <v>480</v>
      </c>
      <c r="AE39" s="103" t="s">
        <v>480</v>
      </c>
      <c r="AF39" s="16" t="s">
        <v>480</v>
      </c>
      <c r="AG39" s="16" t="s">
        <v>480</v>
      </c>
      <c r="AH39" s="16" t="s">
        <v>480</v>
      </c>
      <c r="AI39" s="16" t="s">
        <v>480</v>
      </c>
      <c r="AJ39" s="16" t="s">
        <v>480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04">
        <v>0</v>
      </c>
      <c r="AU39" s="18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 t="s">
        <v>480</v>
      </c>
      <c r="BC39" s="103" t="s">
        <v>480</v>
      </c>
      <c r="BD39" s="103" t="s">
        <v>480</v>
      </c>
      <c r="BE39" s="103" t="s">
        <v>480</v>
      </c>
      <c r="BF39" s="103" t="s">
        <v>480</v>
      </c>
      <c r="BG39" s="103" t="s">
        <v>480</v>
      </c>
      <c r="BH39" s="103" t="s">
        <v>480</v>
      </c>
      <c r="BI39" s="103" t="s">
        <v>480</v>
      </c>
      <c r="BJ39" s="103" t="s">
        <v>480</v>
      </c>
      <c r="BK39" s="18" t="s">
        <v>480</v>
      </c>
      <c r="BL39" s="16" t="s">
        <v>480</v>
      </c>
      <c r="BM39" s="16" t="s">
        <v>480</v>
      </c>
      <c r="BN39" s="16" t="s">
        <v>480</v>
      </c>
      <c r="BO39" s="16" t="s">
        <v>480</v>
      </c>
      <c r="BP39" s="16" t="s">
        <v>480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31">
        <v>0</v>
      </c>
      <c r="CA39" s="99"/>
      <c r="CD39" s="20">
        <v>296</v>
      </c>
    </row>
    <row r="40" spans="1:82" s="20" customFormat="1" ht="13.5" customHeight="1">
      <c r="A40" s="21">
        <v>297</v>
      </c>
      <c r="B40" s="81" t="s">
        <v>93</v>
      </c>
      <c r="C40" s="23">
        <v>35903</v>
      </c>
      <c r="D40" s="28">
        <f t="shared" si="5"/>
        <v>1998</v>
      </c>
      <c r="E40" s="28">
        <f t="shared" si="6"/>
        <v>109</v>
      </c>
      <c r="F40" s="11">
        <f t="shared" si="7"/>
        <v>35881.55551661132</v>
      </c>
      <c r="G40" s="11">
        <f t="shared" si="8"/>
        <v>35924.44448338868</v>
      </c>
      <c r="H40" s="101">
        <f t="shared" si="9"/>
        <v>42.88896677736193</v>
      </c>
      <c r="I40" s="23">
        <v>32874</v>
      </c>
      <c r="J40" s="25">
        <v>38717</v>
      </c>
      <c r="K40" s="81">
        <v>247</v>
      </c>
      <c r="L40" s="81">
        <v>247</v>
      </c>
      <c r="M40" s="28">
        <v>1.88</v>
      </c>
      <c r="N40" s="102" t="s">
        <v>33</v>
      </c>
      <c r="O40" s="103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0.5319148936170213</v>
      </c>
      <c r="V40" s="16">
        <v>0</v>
      </c>
      <c r="W40" s="16">
        <v>0</v>
      </c>
      <c r="X40" s="16" t="s">
        <v>480</v>
      </c>
      <c r="Y40" s="16" t="s">
        <v>480</v>
      </c>
      <c r="Z40" s="16" t="s">
        <v>480</v>
      </c>
      <c r="AA40" s="16" t="s">
        <v>480</v>
      </c>
      <c r="AB40" s="16" t="s">
        <v>480</v>
      </c>
      <c r="AC40" s="16" t="s">
        <v>480</v>
      </c>
      <c r="AD40" s="17" t="s">
        <v>480</v>
      </c>
      <c r="AE40" s="103" t="s">
        <v>480</v>
      </c>
      <c r="AF40" s="16" t="s">
        <v>480</v>
      </c>
      <c r="AG40" s="16" t="s">
        <v>480</v>
      </c>
      <c r="AH40" s="16" t="s">
        <v>480</v>
      </c>
      <c r="AI40" s="16" t="s">
        <v>480</v>
      </c>
      <c r="AJ40" s="16" t="s">
        <v>480</v>
      </c>
      <c r="AK40" s="16" t="s">
        <v>480</v>
      </c>
      <c r="AL40" s="16" t="s">
        <v>480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04">
        <v>0</v>
      </c>
      <c r="AU40" s="18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0.0021535015935911796</v>
      </c>
      <c r="BB40" s="103">
        <v>0</v>
      </c>
      <c r="BC40" s="103">
        <v>0</v>
      </c>
      <c r="BD40" s="103" t="s">
        <v>480</v>
      </c>
      <c r="BE40" s="103" t="s">
        <v>480</v>
      </c>
      <c r="BF40" s="103" t="s">
        <v>480</v>
      </c>
      <c r="BG40" s="103" t="s">
        <v>480</v>
      </c>
      <c r="BH40" s="103" t="s">
        <v>480</v>
      </c>
      <c r="BI40" s="103" t="s">
        <v>480</v>
      </c>
      <c r="BJ40" s="103" t="s">
        <v>480</v>
      </c>
      <c r="BK40" s="18" t="s">
        <v>480</v>
      </c>
      <c r="BL40" s="16" t="s">
        <v>480</v>
      </c>
      <c r="BM40" s="16" t="s">
        <v>480</v>
      </c>
      <c r="BN40" s="16" t="s">
        <v>480</v>
      </c>
      <c r="BO40" s="16" t="s">
        <v>480</v>
      </c>
      <c r="BP40" s="16" t="s">
        <v>480</v>
      </c>
      <c r="BQ40" s="16" t="s">
        <v>480</v>
      </c>
      <c r="BR40" s="16" t="s">
        <v>480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31">
        <v>0</v>
      </c>
      <c r="CA40" s="99"/>
      <c r="CD40" s="20">
        <v>297</v>
      </c>
    </row>
    <row r="41" spans="1:82" s="20" customFormat="1" ht="13.5" customHeight="1">
      <c r="A41" s="21">
        <v>298</v>
      </c>
      <c r="B41" s="81" t="s">
        <v>93</v>
      </c>
      <c r="C41" s="23">
        <v>36845</v>
      </c>
      <c r="D41" s="28">
        <f t="shared" si="5"/>
        <v>2000</v>
      </c>
      <c r="E41" s="28">
        <f t="shared" si="6"/>
        <v>320</v>
      </c>
      <c r="F41" s="11">
        <f t="shared" si="7"/>
        <v>36828.554376048225</v>
      </c>
      <c r="G41" s="11">
        <f t="shared" si="8"/>
        <v>36861.445623951775</v>
      </c>
      <c r="H41" s="101">
        <f t="shared" si="9"/>
        <v>32.89124790354981</v>
      </c>
      <c r="I41" s="23">
        <v>32874</v>
      </c>
      <c r="J41" s="25">
        <v>38717</v>
      </c>
      <c r="K41" s="81">
        <v>93</v>
      </c>
      <c r="L41" s="81">
        <v>93</v>
      </c>
      <c r="M41" s="28">
        <v>1.1</v>
      </c>
      <c r="N41" s="102" t="s">
        <v>33</v>
      </c>
      <c r="O41" s="103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 t="s">
        <v>480</v>
      </c>
      <c r="AA41" s="16" t="s">
        <v>480</v>
      </c>
      <c r="AB41" s="16" t="s">
        <v>480</v>
      </c>
      <c r="AC41" s="16" t="s">
        <v>480</v>
      </c>
      <c r="AD41" s="17" t="s">
        <v>480</v>
      </c>
      <c r="AE41" s="103" t="s">
        <v>480</v>
      </c>
      <c r="AF41" s="16" t="s">
        <v>480</v>
      </c>
      <c r="AG41" s="16" t="s">
        <v>480</v>
      </c>
      <c r="AH41" s="16" t="s">
        <v>480</v>
      </c>
      <c r="AI41" s="16" t="s">
        <v>480</v>
      </c>
      <c r="AJ41" s="16" t="s">
        <v>480</v>
      </c>
      <c r="AK41" s="16" t="s">
        <v>480</v>
      </c>
      <c r="AL41" s="16" t="s">
        <v>480</v>
      </c>
      <c r="AM41" s="16" t="s">
        <v>480</v>
      </c>
      <c r="AN41" s="16" t="s">
        <v>480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04">
        <v>0</v>
      </c>
      <c r="AU41" s="18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 t="s">
        <v>480</v>
      </c>
      <c r="BG41" s="103" t="s">
        <v>480</v>
      </c>
      <c r="BH41" s="103" t="s">
        <v>480</v>
      </c>
      <c r="BI41" s="103" t="s">
        <v>480</v>
      </c>
      <c r="BJ41" s="103" t="s">
        <v>480</v>
      </c>
      <c r="BK41" s="18" t="s">
        <v>480</v>
      </c>
      <c r="BL41" s="16" t="s">
        <v>480</v>
      </c>
      <c r="BM41" s="16" t="s">
        <v>480</v>
      </c>
      <c r="BN41" s="16" t="s">
        <v>480</v>
      </c>
      <c r="BO41" s="16" t="s">
        <v>480</v>
      </c>
      <c r="BP41" s="16" t="s">
        <v>480</v>
      </c>
      <c r="BQ41" s="16" t="s">
        <v>480</v>
      </c>
      <c r="BR41" s="16" t="s">
        <v>480</v>
      </c>
      <c r="BS41" s="16" t="s">
        <v>480</v>
      </c>
      <c r="BT41" s="16" t="s">
        <v>480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31">
        <v>0</v>
      </c>
      <c r="CA41" s="99"/>
      <c r="CD41" s="20">
        <v>298</v>
      </c>
    </row>
    <row r="42" spans="1:82" s="20" customFormat="1" ht="13.5" customHeight="1">
      <c r="A42" s="21">
        <v>299</v>
      </c>
      <c r="B42" s="81" t="s">
        <v>349</v>
      </c>
      <c r="C42" s="23">
        <v>36154</v>
      </c>
      <c r="D42" s="28">
        <f t="shared" si="5"/>
        <v>1998</v>
      </c>
      <c r="E42" s="28">
        <f t="shared" si="6"/>
        <v>360</v>
      </c>
      <c r="F42" s="11">
        <f t="shared" si="7"/>
        <v>36140.5819939139</v>
      </c>
      <c r="G42" s="11">
        <f t="shared" si="8"/>
        <v>36167.4180060861</v>
      </c>
      <c r="H42" s="105">
        <f t="shared" si="9"/>
        <v>26.83601217220712</v>
      </c>
      <c r="I42" s="23">
        <v>32874</v>
      </c>
      <c r="J42" s="25">
        <v>38717</v>
      </c>
      <c r="K42" s="81">
        <v>120</v>
      </c>
      <c r="L42" s="81">
        <v>120</v>
      </c>
      <c r="M42" s="28">
        <v>0.73</v>
      </c>
      <c r="N42" s="102" t="s">
        <v>33</v>
      </c>
      <c r="O42" s="103">
        <v>0</v>
      </c>
      <c r="P42" s="16">
        <v>1.36986301369863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 t="s">
        <v>480</v>
      </c>
      <c r="Y42" s="16" t="s">
        <v>480</v>
      </c>
      <c r="Z42" s="16" t="s">
        <v>480</v>
      </c>
      <c r="AA42" s="16" t="s">
        <v>480</v>
      </c>
      <c r="AB42" s="16" t="s">
        <v>480</v>
      </c>
      <c r="AC42" s="16" t="s">
        <v>480</v>
      </c>
      <c r="AD42" s="17" t="s">
        <v>480</v>
      </c>
      <c r="AE42" s="103" t="s">
        <v>480</v>
      </c>
      <c r="AF42" s="16" t="s">
        <v>480</v>
      </c>
      <c r="AG42" s="16" t="s">
        <v>480</v>
      </c>
      <c r="AH42" s="16" t="s">
        <v>480</v>
      </c>
      <c r="AI42" s="16" t="s">
        <v>480</v>
      </c>
      <c r="AJ42" s="16" t="s">
        <v>480</v>
      </c>
      <c r="AK42" s="16" t="s">
        <v>480</v>
      </c>
      <c r="AL42" s="16" t="s">
        <v>480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04">
        <v>0</v>
      </c>
      <c r="AU42" s="18">
        <v>0</v>
      </c>
      <c r="AV42" s="103">
        <v>0.011415525114155252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 t="s">
        <v>480</v>
      </c>
      <c r="BE42" s="103" t="s">
        <v>480</v>
      </c>
      <c r="BF42" s="103" t="s">
        <v>480</v>
      </c>
      <c r="BG42" s="103" t="s">
        <v>480</v>
      </c>
      <c r="BH42" s="103" t="s">
        <v>480</v>
      </c>
      <c r="BI42" s="103" t="s">
        <v>480</v>
      </c>
      <c r="BJ42" s="103" t="s">
        <v>480</v>
      </c>
      <c r="BK42" s="18" t="s">
        <v>480</v>
      </c>
      <c r="BL42" s="16" t="s">
        <v>480</v>
      </c>
      <c r="BM42" s="16" t="s">
        <v>480</v>
      </c>
      <c r="BN42" s="16" t="s">
        <v>480</v>
      </c>
      <c r="BO42" s="16" t="s">
        <v>480</v>
      </c>
      <c r="BP42" s="16" t="s">
        <v>480</v>
      </c>
      <c r="BQ42" s="16" t="s">
        <v>480</v>
      </c>
      <c r="BR42" s="16" t="s">
        <v>480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31">
        <v>0</v>
      </c>
      <c r="CA42" s="99"/>
      <c r="CD42" s="20">
        <v>299</v>
      </c>
    </row>
    <row r="43" spans="1:82" s="20" customFormat="1" ht="13.5" customHeight="1">
      <c r="A43" s="21">
        <v>302</v>
      </c>
      <c r="B43" s="81" t="s">
        <v>350</v>
      </c>
      <c r="C43" s="23">
        <v>35096</v>
      </c>
      <c r="D43" s="28">
        <f t="shared" si="5"/>
        <v>1996</v>
      </c>
      <c r="E43" s="28">
        <f t="shared" si="6"/>
        <v>32</v>
      </c>
      <c r="F43" s="11">
        <f t="shared" si="7"/>
        <v>35076.047480629255</v>
      </c>
      <c r="G43" s="11">
        <f t="shared" si="8"/>
        <v>35115.952519370745</v>
      </c>
      <c r="H43" s="101">
        <f t="shared" si="9"/>
        <v>39.90503874148999</v>
      </c>
      <c r="I43" s="23">
        <v>32874</v>
      </c>
      <c r="J43" s="25">
        <v>38717</v>
      </c>
      <c r="K43" s="81">
        <v>100</v>
      </c>
      <c r="L43" s="81">
        <v>100</v>
      </c>
      <c r="M43" s="28">
        <v>1.625</v>
      </c>
      <c r="N43" s="102" t="s">
        <v>33</v>
      </c>
      <c r="O43" s="103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 t="s">
        <v>480</v>
      </c>
      <c r="W43" s="16" t="s">
        <v>480</v>
      </c>
      <c r="X43" s="16" t="s">
        <v>480</v>
      </c>
      <c r="Y43" s="16" t="s">
        <v>480</v>
      </c>
      <c r="Z43" s="16" t="s">
        <v>480</v>
      </c>
      <c r="AA43" s="16" t="s">
        <v>480</v>
      </c>
      <c r="AB43" s="16" t="s">
        <v>480</v>
      </c>
      <c r="AC43" s="16" t="s">
        <v>480</v>
      </c>
      <c r="AD43" s="17" t="s">
        <v>480</v>
      </c>
      <c r="AE43" s="103" t="s">
        <v>480</v>
      </c>
      <c r="AF43" s="16" t="s">
        <v>480</v>
      </c>
      <c r="AG43" s="16" t="s">
        <v>480</v>
      </c>
      <c r="AH43" s="16" t="s">
        <v>480</v>
      </c>
      <c r="AI43" s="16" t="s">
        <v>480</v>
      </c>
      <c r="AJ43" s="16" t="s">
        <v>480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04">
        <v>0</v>
      </c>
      <c r="AU43" s="18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 t="s">
        <v>480</v>
      </c>
      <c r="BC43" s="103" t="s">
        <v>480</v>
      </c>
      <c r="BD43" s="103" t="s">
        <v>480</v>
      </c>
      <c r="BE43" s="103" t="s">
        <v>480</v>
      </c>
      <c r="BF43" s="103" t="s">
        <v>480</v>
      </c>
      <c r="BG43" s="103" t="s">
        <v>480</v>
      </c>
      <c r="BH43" s="103" t="s">
        <v>480</v>
      </c>
      <c r="BI43" s="103" t="s">
        <v>480</v>
      </c>
      <c r="BJ43" s="103" t="s">
        <v>480</v>
      </c>
      <c r="BK43" s="18" t="s">
        <v>480</v>
      </c>
      <c r="BL43" s="16" t="s">
        <v>480</v>
      </c>
      <c r="BM43" s="16" t="s">
        <v>480</v>
      </c>
      <c r="BN43" s="16" t="s">
        <v>480</v>
      </c>
      <c r="BO43" s="16" t="s">
        <v>480</v>
      </c>
      <c r="BP43" s="16" t="s">
        <v>480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31">
        <v>0</v>
      </c>
      <c r="CA43" s="99"/>
      <c r="CD43" s="20">
        <v>302</v>
      </c>
    </row>
    <row r="44" spans="1:82" s="20" customFormat="1" ht="13.5" customHeight="1">
      <c r="A44" s="21">
        <v>303</v>
      </c>
      <c r="B44" s="81" t="s">
        <v>350</v>
      </c>
      <c r="C44" s="23">
        <v>37231</v>
      </c>
      <c r="D44" s="28">
        <f t="shared" si="5"/>
        <v>2001</v>
      </c>
      <c r="E44" s="28">
        <f t="shared" si="6"/>
        <v>341</v>
      </c>
      <c r="F44" s="11">
        <f t="shared" si="7"/>
        <v>37213.82949192431</v>
      </c>
      <c r="G44" s="11">
        <f t="shared" si="8"/>
        <v>37248.17050807569</v>
      </c>
      <c r="H44" s="101">
        <f t="shared" si="9"/>
        <v>34.34101615137479</v>
      </c>
      <c r="I44" s="23">
        <v>32874</v>
      </c>
      <c r="J44" s="25">
        <v>38717</v>
      </c>
      <c r="K44" s="81">
        <v>100</v>
      </c>
      <c r="L44" s="81">
        <v>100</v>
      </c>
      <c r="M44" s="28">
        <v>1.2</v>
      </c>
      <c r="N44" s="102" t="s">
        <v>33</v>
      </c>
      <c r="O44" s="103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 t="s">
        <v>480</v>
      </c>
      <c r="AB44" s="16" t="s">
        <v>480</v>
      </c>
      <c r="AC44" s="16" t="s">
        <v>480</v>
      </c>
      <c r="AD44" s="17" t="s">
        <v>480</v>
      </c>
      <c r="AE44" s="103" t="s">
        <v>480</v>
      </c>
      <c r="AF44" s="16" t="s">
        <v>480</v>
      </c>
      <c r="AG44" s="16" t="s">
        <v>480</v>
      </c>
      <c r="AH44" s="16" t="s">
        <v>480</v>
      </c>
      <c r="AI44" s="16" t="s">
        <v>480</v>
      </c>
      <c r="AJ44" s="16" t="s">
        <v>480</v>
      </c>
      <c r="AK44" s="16" t="s">
        <v>480</v>
      </c>
      <c r="AL44" s="16" t="s">
        <v>480</v>
      </c>
      <c r="AM44" s="16" t="s">
        <v>480</v>
      </c>
      <c r="AN44" s="16" t="s">
        <v>480</v>
      </c>
      <c r="AO44" s="16" t="s">
        <v>480</v>
      </c>
      <c r="AP44" s="16">
        <v>0</v>
      </c>
      <c r="AQ44" s="16">
        <v>0</v>
      </c>
      <c r="AR44" s="16">
        <v>0</v>
      </c>
      <c r="AS44" s="16">
        <v>0</v>
      </c>
      <c r="AT44" s="104">
        <v>0</v>
      </c>
      <c r="AU44" s="18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 t="s">
        <v>480</v>
      </c>
      <c r="BH44" s="103" t="s">
        <v>480</v>
      </c>
      <c r="BI44" s="103" t="s">
        <v>480</v>
      </c>
      <c r="BJ44" s="103" t="s">
        <v>480</v>
      </c>
      <c r="BK44" s="18" t="s">
        <v>480</v>
      </c>
      <c r="BL44" s="16" t="s">
        <v>480</v>
      </c>
      <c r="BM44" s="16" t="s">
        <v>480</v>
      </c>
      <c r="BN44" s="16" t="s">
        <v>480</v>
      </c>
      <c r="BO44" s="16" t="s">
        <v>480</v>
      </c>
      <c r="BP44" s="16" t="s">
        <v>480</v>
      </c>
      <c r="BQ44" s="16" t="s">
        <v>480</v>
      </c>
      <c r="BR44" s="16" t="s">
        <v>480</v>
      </c>
      <c r="BS44" s="16" t="s">
        <v>480</v>
      </c>
      <c r="BT44" s="16" t="s">
        <v>480</v>
      </c>
      <c r="BU44" s="16" t="s">
        <v>480</v>
      </c>
      <c r="BV44" s="16">
        <v>0</v>
      </c>
      <c r="BW44" s="16">
        <v>0</v>
      </c>
      <c r="BX44" s="16">
        <v>0</v>
      </c>
      <c r="BY44" s="16">
        <v>0</v>
      </c>
      <c r="BZ44" s="31">
        <v>0</v>
      </c>
      <c r="CA44" s="99"/>
      <c r="CD44" s="20">
        <v>303</v>
      </c>
    </row>
    <row r="45" spans="1:82" s="20" customFormat="1" ht="13.5" customHeight="1">
      <c r="A45" s="21">
        <v>367</v>
      </c>
      <c r="B45" s="81" t="s">
        <v>94</v>
      </c>
      <c r="C45" s="23">
        <v>34700</v>
      </c>
      <c r="D45" s="28">
        <f t="shared" si="5"/>
        <v>1995</v>
      </c>
      <c r="E45" s="28">
        <f t="shared" si="6"/>
        <v>1</v>
      </c>
      <c r="F45" s="11">
        <f t="shared" si="7"/>
        <v>34687.18932804177</v>
      </c>
      <c r="G45" s="11">
        <f t="shared" si="8"/>
        <v>34712.81067195823</v>
      </c>
      <c r="H45" s="105">
        <f t="shared" si="9"/>
        <v>25.62134391645668</v>
      </c>
      <c r="I45" s="23">
        <v>32874</v>
      </c>
      <c r="J45" s="25">
        <v>38717</v>
      </c>
      <c r="K45" s="81">
        <v>98</v>
      </c>
      <c r="L45" s="81">
        <v>35</v>
      </c>
      <c r="M45" s="28">
        <v>0.665</v>
      </c>
      <c r="N45" s="102" t="s">
        <v>33</v>
      </c>
      <c r="O45" s="103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 t="s">
        <v>480</v>
      </c>
      <c r="V45" s="16" t="s">
        <v>480</v>
      </c>
      <c r="W45" s="16" t="s">
        <v>480</v>
      </c>
      <c r="X45" s="16" t="s">
        <v>480</v>
      </c>
      <c r="Y45" s="16" t="s">
        <v>480</v>
      </c>
      <c r="Z45" s="16" t="s">
        <v>480</v>
      </c>
      <c r="AA45" s="16" t="s">
        <v>480</v>
      </c>
      <c r="AB45" s="16" t="s">
        <v>480</v>
      </c>
      <c r="AC45" s="16" t="s">
        <v>480</v>
      </c>
      <c r="AD45" s="17" t="s">
        <v>480</v>
      </c>
      <c r="AE45" s="103" t="s">
        <v>480</v>
      </c>
      <c r="AF45" s="16" t="s">
        <v>480</v>
      </c>
      <c r="AG45" s="16" t="s">
        <v>480</v>
      </c>
      <c r="AH45" s="16" t="s">
        <v>480</v>
      </c>
      <c r="AI45" s="16" t="s">
        <v>480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04">
        <v>0</v>
      </c>
      <c r="AU45" s="18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 t="s">
        <v>480</v>
      </c>
      <c r="BB45" s="103" t="s">
        <v>480</v>
      </c>
      <c r="BC45" s="103" t="s">
        <v>480</v>
      </c>
      <c r="BD45" s="103" t="s">
        <v>480</v>
      </c>
      <c r="BE45" s="103" t="s">
        <v>480</v>
      </c>
      <c r="BF45" s="103" t="s">
        <v>480</v>
      </c>
      <c r="BG45" s="103" t="s">
        <v>480</v>
      </c>
      <c r="BH45" s="103" t="s">
        <v>480</v>
      </c>
      <c r="BI45" s="103" t="s">
        <v>480</v>
      </c>
      <c r="BJ45" s="103" t="s">
        <v>480</v>
      </c>
      <c r="BK45" s="18" t="s">
        <v>480</v>
      </c>
      <c r="BL45" s="16" t="s">
        <v>480</v>
      </c>
      <c r="BM45" s="16" t="s">
        <v>480</v>
      </c>
      <c r="BN45" s="16" t="s">
        <v>480</v>
      </c>
      <c r="BO45" s="16" t="s">
        <v>480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31">
        <v>0</v>
      </c>
      <c r="CA45" s="99"/>
      <c r="CD45" s="20">
        <v>367</v>
      </c>
    </row>
    <row r="46" spans="1:82" s="20" customFormat="1" ht="13.5" customHeight="1">
      <c r="A46" s="21">
        <v>388</v>
      </c>
      <c r="B46" s="81" t="s">
        <v>95</v>
      </c>
      <c r="C46" s="23">
        <v>34700</v>
      </c>
      <c r="D46" s="28">
        <f t="shared" si="5"/>
        <v>1995</v>
      </c>
      <c r="E46" s="28">
        <f t="shared" si="6"/>
        <v>1</v>
      </c>
      <c r="F46" s="11">
        <f t="shared" si="7"/>
        <v>34688.36380008928</v>
      </c>
      <c r="G46" s="11">
        <f t="shared" si="8"/>
        <v>34711.63619991072</v>
      </c>
      <c r="H46" s="101">
        <f t="shared" si="9"/>
        <v>23.2723998214351</v>
      </c>
      <c r="I46" s="23">
        <v>32874</v>
      </c>
      <c r="J46" s="25">
        <v>38717</v>
      </c>
      <c r="K46" s="81">
        <v>172</v>
      </c>
      <c r="L46" s="81">
        <v>172</v>
      </c>
      <c r="M46" s="28">
        <v>0.548</v>
      </c>
      <c r="N46" s="102" t="s">
        <v>33</v>
      </c>
      <c r="O46" s="103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 t="s">
        <v>480</v>
      </c>
      <c r="V46" s="16" t="s">
        <v>480</v>
      </c>
      <c r="W46" s="16" t="s">
        <v>480</v>
      </c>
      <c r="X46" s="16" t="s">
        <v>480</v>
      </c>
      <c r="Y46" s="16" t="s">
        <v>480</v>
      </c>
      <c r="Z46" s="16" t="s">
        <v>480</v>
      </c>
      <c r="AA46" s="16" t="s">
        <v>480</v>
      </c>
      <c r="AB46" s="16" t="s">
        <v>480</v>
      </c>
      <c r="AC46" s="16" t="s">
        <v>480</v>
      </c>
      <c r="AD46" s="17" t="s">
        <v>480</v>
      </c>
      <c r="AE46" s="103" t="s">
        <v>480</v>
      </c>
      <c r="AF46" s="16" t="s">
        <v>480</v>
      </c>
      <c r="AG46" s="16" t="s">
        <v>480</v>
      </c>
      <c r="AH46" s="16" t="s">
        <v>480</v>
      </c>
      <c r="AI46" s="16" t="s">
        <v>480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04">
        <v>0</v>
      </c>
      <c r="AU46" s="18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 t="s">
        <v>480</v>
      </c>
      <c r="BB46" s="103" t="s">
        <v>480</v>
      </c>
      <c r="BC46" s="103" t="s">
        <v>480</v>
      </c>
      <c r="BD46" s="103" t="s">
        <v>480</v>
      </c>
      <c r="BE46" s="103" t="s">
        <v>480</v>
      </c>
      <c r="BF46" s="103" t="s">
        <v>480</v>
      </c>
      <c r="BG46" s="103" t="s">
        <v>480</v>
      </c>
      <c r="BH46" s="103" t="s">
        <v>480</v>
      </c>
      <c r="BI46" s="103" t="s">
        <v>480</v>
      </c>
      <c r="BJ46" s="103" t="s">
        <v>480</v>
      </c>
      <c r="BK46" s="18" t="s">
        <v>480</v>
      </c>
      <c r="BL46" s="16" t="s">
        <v>480</v>
      </c>
      <c r="BM46" s="16" t="s">
        <v>480</v>
      </c>
      <c r="BN46" s="16" t="s">
        <v>480</v>
      </c>
      <c r="BO46" s="16" t="s">
        <v>480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31">
        <v>0</v>
      </c>
      <c r="CA46" s="99"/>
      <c r="CD46" s="20">
        <v>388</v>
      </c>
    </row>
    <row r="47" spans="1:82" s="20" customFormat="1" ht="13.5" customHeight="1">
      <c r="A47" s="21">
        <v>392</v>
      </c>
      <c r="B47" s="81" t="s">
        <v>351</v>
      </c>
      <c r="C47" s="23">
        <v>35871</v>
      </c>
      <c r="D47" s="28">
        <f t="shared" si="5"/>
        <v>1998</v>
      </c>
      <c r="E47" s="28">
        <f t="shared" si="6"/>
        <v>77</v>
      </c>
      <c r="F47" s="11">
        <f t="shared" si="7"/>
        <v>35858.84773073936</v>
      </c>
      <c r="G47" s="11">
        <f t="shared" si="8"/>
        <v>35883.15226926064</v>
      </c>
      <c r="H47" s="101">
        <f t="shared" si="9"/>
        <v>24.30453852127539</v>
      </c>
      <c r="I47" s="23">
        <v>32874</v>
      </c>
      <c r="J47" s="25">
        <v>38717</v>
      </c>
      <c r="K47" s="81">
        <v>80</v>
      </c>
      <c r="L47" s="81">
        <v>80</v>
      </c>
      <c r="M47" s="28">
        <v>0.598</v>
      </c>
      <c r="N47" s="102" t="s">
        <v>33</v>
      </c>
      <c r="O47" s="103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 t="s">
        <v>480</v>
      </c>
      <c r="Y47" s="16" t="s">
        <v>480</v>
      </c>
      <c r="Z47" s="16" t="s">
        <v>480</v>
      </c>
      <c r="AA47" s="16" t="s">
        <v>480</v>
      </c>
      <c r="AB47" s="16" t="s">
        <v>480</v>
      </c>
      <c r="AC47" s="16" t="s">
        <v>480</v>
      </c>
      <c r="AD47" s="17" t="s">
        <v>480</v>
      </c>
      <c r="AE47" s="103" t="s">
        <v>480</v>
      </c>
      <c r="AF47" s="16" t="s">
        <v>480</v>
      </c>
      <c r="AG47" s="16" t="s">
        <v>480</v>
      </c>
      <c r="AH47" s="16" t="s">
        <v>480</v>
      </c>
      <c r="AI47" s="16" t="s">
        <v>480</v>
      </c>
      <c r="AJ47" s="16" t="s">
        <v>480</v>
      </c>
      <c r="AK47" s="16" t="s">
        <v>480</v>
      </c>
      <c r="AL47" s="16" t="s">
        <v>480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04">
        <v>0</v>
      </c>
      <c r="AU47" s="18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0</v>
      </c>
      <c r="BD47" s="103" t="s">
        <v>480</v>
      </c>
      <c r="BE47" s="103" t="s">
        <v>480</v>
      </c>
      <c r="BF47" s="103" t="s">
        <v>480</v>
      </c>
      <c r="BG47" s="103" t="s">
        <v>480</v>
      </c>
      <c r="BH47" s="103" t="s">
        <v>480</v>
      </c>
      <c r="BI47" s="103" t="s">
        <v>480</v>
      </c>
      <c r="BJ47" s="103" t="s">
        <v>480</v>
      </c>
      <c r="BK47" s="18" t="s">
        <v>480</v>
      </c>
      <c r="BL47" s="16" t="s">
        <v>480</v>
      </c>
      <c r="BM47" s="16" t="s">
        <v>480</v>
      </c>
      <c r="BN47" s="16" t="s">
        <v>480</v>
      </c>
      <c r="BO47" s="16" t="s">
        <v>480</v>
      </c>
      <c r="BP47" s="16" t="s">
        <v>480</v>
      </c>
      <c r="BQ47" s="16" t="s">
        <v>480</v>
      </c>
      <c r="BR47" s="16" t="s">
        <v>480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31">
        <v>0</v>
      </c>
      <c r="CA47" s="99"/>
      <c r="CD47" s="20">
        <v>392</v>
      </c>
    </row>
    <row r="48" spans="1:82" s="20" customFormat="1" ht="13.5" customHeight="1">
      <c r="A48" s="21">
        <v>402</v>
      </c>
      <c r="B48" s="81" t="s">
        <v>352</v>
      </c>
      <c r="C48" s="23">
        <v>36488</v>
      </c>
      <c r="D48" s="28">
        <f t="shared" si="5"/>
        <v>1999</v>
      </c>
      <c r="E48" s="28">
        <f t="shared" si="6"/>
        <v>328</v>
      </c>
      <c r="F48" s="11">
        <f t="shared" si="7"/>
        <v>36471.90664426041</v>
      </c>
      <c r="G48" s="11">
        <f t="shared" si="8"/>
        <v>36504.09335573959</v>
      </c>
      <c r="H48" s="101">
        <f t="shared" si="9"/>
        <v>32.18671147918212</v>
      </c>
      <c r="I48" s="23">
        <v>32874</v>
      </c>
      <c r="J48" s="25">
        <v>38717</v>
      </c>
      <c r="K48" s="81">
        <v>40</v>
      </c>
      <c r="L48" s="81">
        <v>40</v>
      </c>
      <c r="M48" s="28">
        <v>1.053</v>
      </c>
      <c r="N48" s="102" t="s">
        <v>33</v>
      </c>
      <c r="O48" s="103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 t="s">
        <v>480</v>
      </c>
      <c r="Z48" s="16" t="s">
        <v>480</v>
      </c>
      <c r="AA48" s="16" t="s">
        <v>480</v>
      </c>
      <c r="AB48" s="16" t="s">
        <v>480</v>
      </c>
      <c r="AC48" s="16" t="s">
        <v>480</v>
      </c>
      <c r="AD48" s="17" t="s">
        <v>480</v>
      </c>
      <c r="AE48" s="103" t="s">
        <v>480</v>
      </c>
      <c r="AF48" s="16" t="s">
        <v>480</v>
      </c>
      <c r="AG48" s="16" t="s">
        <v>480</v>
      </c>
      <c r="AH48" s="16" t="s">
        <v>480</v>
      </c>
      <c r="AI48" s="16" t="s">
        <v>480</v>
      </c>
      <c r="AJ48" s="16" t="s">
        <v>480</v>
      </c>
      <c r="AK48" s="16" t="s">
        <v>480</v>
      </c>
      <c r="AL48" s="16" t="s">
        <v>480</v>
      </c>
      <c r="AM48" s="16" t="s">
        <v>480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04">
        <v>0</v>
      </c>
      <c r="AU48" s="18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3">
        <v>0</v>
      </c>
      <c r="BE48" s="103" t="s">
        <v>480</v>
      </c>
      <c r="BF48" s="103" t="s">
        <v>480</v>
      </c>
      <c r="BG48" s="103" t="s">
        <v>480</v>
      </c>
      <c r="BH48" s="103" t="s">
        <v>480</v>
      </c>
      <c r="BI48" s="103" t="s">
        <v>480</v>
      </c>
      <c r="BJ48" s="103" t="s">
        <v>480</v>
      </c>
      <c r="BK48" s="18" t="s">
        <v>480</v>
      </c>
      <c r="BL48" s="16" t="s">
        <v>480</v>
      </c>
      <c r="BM48" s="16" t="s">
        <v>480</v>
      </c>
      <c r="BN48" s="16" t="s">
        <v>480</v>
      </c>
      <c r="BO48" s="16" t="s">
        <v>480</v>
      </c>
      <c r="BP48" s="16" t="s">
        <v>480</v>
      </c>
      <c r="BQ48" s="16" t="s">
        <v>480</v>
      </c>
      <c r="BR48" s="16" t="s">
        <v>480</v>
      </c>
      <c r="BS48" s="16" t="s">
        <v>480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31">
        <v>0</v>
      </c>
      <c r="CA48" s="99"/>
      <c r="CD48" s="20">
        <v>402</v>
      </c>
    </row>
    <row r="49" spans="1:82" s="20" customFormat="1" ht="13.5" customHeight="1">
      <c r="A49" s="21">
        <v>407</v>
      </c>
      <c r="B49" s="81" t="s">
        <v>353</v>
      </c>
      <c r="C49" s="23">
        <v>36885</v>
      </c>
      <c r="D49" s="28">
        <f t="shared" si="5"/>
        <v>2000</v>
      </c>
      <c r="E49" s="28">
        <f t="shared" si="6"/>
        <v>360</v>
      </c>
      <c r="F49" s="11">
        <f t="shared" si="7"/>
        <v>36867.05322972372</v>
      </c>
      <c r="G49" s="11">
        <f t="shared" si="8"/>
        <v>36902.94677027628</v>
      </c>
      <c r="H49" s="101">
        <f t="shared" si="9"/>
        <v>35.89354055255535</v>
      </c>
      <c r="I49" s="23">
        <v>32874</v>
      </c>
      <c r="J49" s="25">
        <v>38717</v>
      </c>
      <c r="K49" s="81">
        <v>50</v>
      </c>
      <c r="L49" s="81">
        <v>50</v>
      </c>
      <c r="M49" s="28">
        <v>1.312</v>
      </c>
      <c r="N49" s="102" t="s">
        <v>33</v>
      </c>
      <c r="O49" s="103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 t="s">
        <v>480</v>
      </c>
      <c r="AA49" s="16" t="s">
        <v>480</v>
      </c>
      <c r="AB49" s="16" t="s">
        <v>480</v>
      </c>
      <c r="AC49" s="16" t="s">
        <v>480</v>
      </c>
      <c r="AD49" s="17" t="s">
        <v>480</v>
      </c>
      <c r="AE49" s="103" t="s">
        <v>480</v>
      </c>
      <c r="AF49" s="16" t="s">
        <v>480</v>
      </c>
      <c r="AG49" s="16" t="s">
        <v>480</v>
      </c>
      <c r="AH49" s="16" t="s">
        <v>480</v>
      </c>
      <c r="AI49" s="16" t="s">
        <v>480</v>
      </c>
      <c r="AJ49" s="16" t="s">
        <v>480</v>
      </c>
      <c r="AK49" s="16" t="s">
        <v>480</v>
      </c>
      <c r="AL49" s="16" t="s">
        <v>480</v>
      </c>
      <c r="AM49" s="16" t="s">
        <v>480</v>
      </c>
      <c r="AN49" s="16" t="s">
        <v>480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04">
        <v>0</v>
      </c>
      <c r="AU49" s="18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 t="s">
        <v>480</v>
      </c>
      <c r="BG49" s="103" t="s">
        <v>480</v>
      </c>
      <c r="BH49" s="103" t="s">
        <v>480</v>
      </c>
      <c r="BI49" s="103" t="s">
        <v>480</v>
      </c>
      <c r="BJ49" s="103" t="s">
        <v>480</v>
      </c>
      <c r="BK49" s="18" t="s">
        <v>480</v>
      </c>
      <c r="BL49" s="16" t="s">
        <v>480</v>
      </c>
      <c r="BM49" s="16" t="s">
        <v>480</v>
      </c>
      <c r="BN49" s="16" t="s">
        <v>480</v>
      </c>
      <c r="BO49" s="16" t="s">
        <v>480</v>
      </c>
      <c r="BP49" s="16" t="s">
        <v>480</v>
      </c>
      <c r="BQ49" s="16" t="s">
        <v>480</v>
      </c>
      <c r="BR49" s="16" t="s">
        <v>480</v>
      </c>
      <c r="BS49" s="16" t="s">
        <v>480</v>
      </c>
      <c r="BT49" s="16" t="s">
        <v>480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31">
        <v>0</v>
      </c>
      <c r="CA49" s="99"/>
      <c r="CD49" s="20">
        <v>407</v>
      </c>
    </row>
    <row r="50" spans="1:82" s="20" customFormat="1" ht="13.5" customHeight="1">
      <c r="A50" s="21">
        <v>539</v>
      </c>
      <c r="B50" s="81" t="s">
        <v>427</v>
      </c>
      <c r="C50" s="23">
        <v>35431</v>
      </c>
      <c r="D50" s="28">
        <f t="shared" si="5"/>
        <v>1997</v>
      </c>
      <c r="E50" s="28">
        <f t="shared" si="6"/>
        <v>2</v>
      </c>
      <c r="F50" s="11">
        <f t="shared" si="7"/>
        <v>35418.23726742133</v>
      </c>
      <c r="G50" s="11">
        <f t="shared" si="8"/>
        <v>35443.76273257867</v>
      </c>
      <c r="H50" s="101">
        <f t="shared" si="9"/>
        <v>25.52546515733411</v>
      </c>
      <c r="I50" s="23">
        <v>32874</v>
      </c>
      <c r="J50" s="25">
        <v>38717</v>
      </c>
      <c r="K50" s="81">
        <v>80</v>
      </c>
      <c r="L50" s="81">
        <v>80</v>
      </c>
      <c r="M50" s="28">
        <v>0.66</v>
      </c>
      <c r="N50" s="102" t="s">
        <v>33</v>
      </c>
      <c r="O50" s="103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 t="s">
        <v>480</v>
      </c>
      <c r="X50" s="16" t="s">
        <v>480</v>
      </c>
      <c r="Y50" s="16" t="s">
        <v>480</v>
      </c>
      <c r="Z50" s="16" t="s">
        <v>480</v>
      </c>
      <c r="AA50" s="16" t="s">
        <v>480</v>
      </c>
      <c r="AB50" s="16" t="s">
        <v>480</v>
      </c>
      <c r="AC50" s="16" t="s">
        <v>480</v>
      </c>
      <c r="AD50" s="17" t="s">
        <v>480</v>
      </c>
      <c r="AE50" s="103" t="s">
        <v>480</v>
      </c>
      <c r="AF50" s="16" t="s">
        <v>480</v>
      </c>
      <c r="AG50" s="16" t="s">
        <v>480</v>
      </c>
      <c r="AH50" s="16" t="s">
        <v>480</v>
      </c>
      <c r="AI50" s="16" t="s">
        <v>480</v>
      </c>
      <c r="AJ50" s="16" t="s">
        <v>480</v>
      </c>
      <c r="AK50" s="16" t="s">
        <v>480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04">
        <v>0</v>
      </c>
      <c r="AU50" s="18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 t="s">
        <v>480</v>
      </c>
      <c r="BD50" s="103" t="s">
        <v>480</v>
      </c>
      <c r="BE50" s="103" t="s">
        <v>480</v>
      </c>
      <c r="BF50" s="103" t="s">
        <v>480</v>
      </c>
      <c r="BG50" s="103" t="s">
        <v>480</v>
      </c>
      <c r="BH50" s="103" t="s">
        <v>480</v>
      </c>
      <c r="BI50" s="103" t="s">
        <v>480</v>
      </c>
      <c r="BJ50" s="103" t="s">
        <v>480</v>
      </c>
      <c r="BK50" s="18" t="s">
        <v>480</v>
      </c>
      <c r="BL50" s="16" t="s">
        <v>480</v>
      </c>
      <c r="BM50" s="16" t="s">
        <v>480</v>
      </c>
      <c r="BN50" s="16" t="s">
        <v>480</v>
      </c>
      <c r="BO50" s="16" t="s">
        <v>480</v>
      </c>
      <c r="BP50" s="16" t="s">
        <v>480</v>
      </c>
      <c r="BQ50" s="16" t="s">
        <v>480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31">
        <v>0</v>
      </c>
      <c r="CA50" s="99"/>
      <c r="CD50" s="20">
        <v>539</v>
      </c>
    </row>
    <row r="51" spans="1:82" s="20" customFormat="1" ht="13.5" customHeight="1">
      <c r="A51" s="21">
        <v>565</v>
      </c>
      <c r="B51" s="81" t="s">
        <v>428</v>
      </c>
      <c r="C51" s="23">
        <v>35491</v>
      </c>
      <c r="D51" s="28">
        <f t="shared" si="5"/>
        <v>1997</v>
      </c>
      <c r="E51" s="28">
        <f t="shared" si="6"/>
        <v>62</v>
      </c>
      <c r="F51" s="11">
        <f t="shared" si="7"/>
        <v>35477.29307625816</v>
      </c>
      <c r="G51" s="11">
        <f t="shared" si="8"/>
        <v>35504.70692374184</v>
      </c>
      <c r="H51" s="101">
        <f t="shared" si="9"/>
        <v>27.41384748368</v>
      </c>
      <c r="I51" s="23">
        <v>32874</v>
      </c>
      <c r="J51" s="25">
        <v>38717</v>
      </c>
      <c r="K51" s="81">
        <v>75</v>
      </c>
      <c r="L51" s="81">
        <v>75</v>
      </c>
      <c r="M51" s="28">
        <v>0.762</v>
      </c>
      <c r="N51" s="102" t="s">
        <v>33</v>
      </c>
      <c r="O51" s="103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 t="s">
        <v>480</v>
      </c>
      <c r="X51" s="16" t="s">
        <v>480</v>
      </c>
      <c r="Y51" s="16" t="s">
        <v>480</v>
      </c>
      <c r="Z51" s="16" t="s">
        <v>480</v>
      </c>
      <c r="AA51" s="16" t="s">
        <v>480</v>
      </c>
      <c r="AB51" s="16" t="s">
        <v>480</v>
      </c>
      <c r="AC51" s="16" t="s">
        <v>480</v>
      </c>
      <c r="AD51" s="17" t="s">
        <v>480</v>
      </c>
      <c r="AE51" s="103" t="s">
        <v>480</v>
      </c>
      <c r="AF51" s="16" t="s">
        <v>480</v>
      </c>
      <c r="AG51" s="16" t="s">
        <v>480</v>
      </c>
      <c r="AH51" s="16" t="s">
        <v>480</v>
      </c>
      <c r="AI51" s="16" t="s">
        <v>480</v>
      </c>
      <c r="AJ51" s="16" t="s">
        <v>480</v>
      </c>
      <c r="AK51" s="16" t="s">
        <v>480</v>
      </c>
      <c r="AL51" s="16">
        <v>0</v>
      </c>
      <c r="AM51" s="16">
        <v>0</v>
      </c>
      <c r="AN51" s="16">
        <v>0</v>
      </c>
      <c r="AO51" s="16">
        <v>0</v>
      </c>
      <c r="AP51" s="16">
        <v>1.3123359580052494</v>
      </c>
      <c r="AQ51" s="16">
        <v>0</v>
      </c>
      <c r="AR51" s="16">
        <v>0</v>
      </c>
      <c r="AS51" s="16">
        <v>0</v>
      </c>
      <c r="AT51" s="104">
        <v>0</v>
      </c>
      <c r="AU51" s="18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v>0</v>
      </c>
      <c r="BA51" s="103">
        <v>0</v>
      </c>
      <c r="BB51" s="103">
        <v>0</v>
      </c>
      <c r="BC51" s="103" t="s">
        <v>480</v>
      </c>
      <c r="BD51" s="103" t="s">
        <v>480</v>
      </c>
      <c r="BE51" s="103" t="s">
        <v>480</v>
      </c>
      <c r="BF51" s="103" t="s">
        <v>480</v>
      </c>
      <c r="BG51" s="103" t="s">
        <v>480</v>
      </c>
      <c r="BH51" s="103" t="s">
        <v>480</v>
      </c>
      <c r="BI51" s="103" t="s">
        <v>480</v>
      </c>
      <c r="BJ51" s="103" t="s">
        <v>480</v>
      </c>
      <c r="BK51" s="18" t="s">
        <v>480</v>
      </c>
      <c r="BL51" s="16" t="s">
        <v>480</v>
      </c>
      <c r="BM51" s="16" t="s">
        <v>480</v>
      </c>
      <c r="BN51" s="16" t="s">
        <v>480</v>
      </c>
      <c r="BO51" s="16" t="s">
        <v>480</v>
      </c>
      <c r="BP51" s="16" t="s">
        <v>480</v>
      </c>
      <c r="BQ51" s="16" t="s">
        <v>480</v>
      </c>
      <c r="BR51" s="16">
        <v>0</v>
      </c>
      <c r="BS51" s="16">
        <v>0</v>
      </c>
      <c r="BT51" s="16">
        <v>0</v>
      </c>
      <c r="BU51" s="16">
        <v>0</v>
      </c>
      <c r="BV51" s="16">
        <v>0.017497812773403325</v>
      </c>
      <c r="BW51" s="16">
        <v>0</v>
      </c>
      <c r="BX51" s="16">
        <v>0</v>
      </c>
      <c r="BY51" s="16">
        <v>0</v>
      </c>
      <c r="BZ51" s="31">
        <v>0</v>
      </c>
      <c r="CA51" s="99"/>
      <c r="CD51" s="20">
        <v>565</v>
      </c>
    </row>
    <row r="52" spans="1:82" s="20" customFormat="1" ht="13.5" customHeight="1">
      <c r="A52" s="21">
        <v>568</v>
      </c>
      <c r="B52" s="81" t="s">
        <v>356</v>
      </c>
      <c r="C52" s="23">
        <v>34434</v>
      </c>
      <c r="D52" s="28">
        <f t="shared" si="5"/>
        <v>1994</v>
      </c>
      <c r="E52" s="28">
        <f t="shared" si="6"/>
        <v>101</v>
      </c>
      <c r="F52" s="11">
        <f t="shared" si="7"/>
        <v>34415.53239811769</v>
      </c>
      <c r="G52" s="11">
        <f t="shared" si="8"/>
        <v>34452.46760188231</v>
      </c>
      <c r="H52" s="101">
        <f t="shared" si="9"/>
        <v>36.935203764616745</v>
      </c>
      <c r="I52" s="23">
        <v>32874</v>
      </c>
      <c r="J52" s="25">
        <v>38717</v>
      </c>
      <c r="K52" s="81">
        <v>100</v>
      </c>
      <c r="L52" s="81">
        <v>100</v>
      </c>
      <c r="M52" s="28">
        <v>1.39</v>
      </c>
      <c r="N52" s="102" t="s">
        <v>33</v>
      </c>
      <c r="O52" s="103">
        <v>0</v>
      </c>
      <c r="P52" s="16">
        <v>0</v>
      </c>
      <c r="Q52" s="16">
        <v>0</v>
      </c>
      <c r="R52" s="16">
        <v>0</v>
      </c>
      <c r="S52" s="16">
        <v>0</v>
      </c>
      <c r="T52" s="16" t="s">
        <v>480</v>
      </c>
      <c r="U52" s="16" t="s">
        <v>480</v>
      </c>
      <c r="V52" s="16" t="s">
        <v>480</v>
      </c>
      <c r="W52" s="16" t="s">
        <v>480</v>
      </c>
      <c r="X52" s="16" t="s">
        <v>480</v>
      </c>
      <c r="Y52" s="16" t="s">
        <v>480</v>
      </c>
      <c r="Z52" s="16" t="s">
        <v>480</v>
      </c>
      <c r="AA52" s="16" t="s">
        <v>480</v>
      </c>
      <c r="AB52" s="16" t="s">
        <v>480</v>
      </c>
      <c r="AC52" s="16" t="s">
        <v>480</v>
      </c>
      <c r="AD52" s="17" t="s">
        <v>480</v>
      </c>
      <c r="AE52" s="103" t="s">
        <v>480</v>
      </c>
      <c r="AF52" s="16" t="s">
        <v>480</v>
      </c>
      <c r="AG52" s="16" t="s">
        <v>480</v>
      </c>
      <c r="AH52" s="16" t="s">
        <v>480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04">
        <v>0</v>
      </c>
      <c r="AU52" s="18">
        <v>0</v>
      </c>
      <c r="AV52" s="103">
        <v>0</v>
      </c>
      <c r="AW52" s="103">
        <v>0</v>
      </c>
      <c r="AX52" s="103">
        <v>0</v>
      </c>
      <c r="AY52" s="103">
        <v>0</v>
      </c>
      <c r="AZ52" s="103" t="s">
        <v>480</v>
      </c>
      <c r="BA52" s="103" t="s">
        <v>480</v>
      </c>
      <c r="BB52" s="103" t="s">
        <v>480</v>
      </c>
      <c r="BC52" s="103" t="s">
        <v>480</v>
      </c>
      <c r="BD52" s="103" t="s">
        <v>480</v>
      </c>
      <c r="BE52" s="103" t="s">
        <v>480</v>
      </c>
      <c r="BF52" s="103" t="s">
        <v>480</v>
      </c>
      <c r="BG52" s="103" t="s">
        <v>480</v>
      </c>
      <c r="BH52" s="103" t="s">
        <v>480</v>
      </c>
      <c r="BI52" s="103" t="s">
        <v>480</v>
      </c>
      <c r="BJ52" s="103" t="s">
        <v>480</v>
      </c>
      <c r="BK52" s="18" t="s">
        <v>480</v>
      </c>
      <c r="BL52" s="16" t="s">
        <v>480</v>
      </c>
      <c r="BM52" s="16" t="s">
        <v>480</v>
      </c>
      <c r="BN52" s="16" t="s">
        <v>480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31">
        <v>0</v>
      </c>
      <c r="CA52" s="99"/>
      <c r="CD52" s="20">
        <v>568</v>
      </c>
    </row>
    <row r="53" spans="1:82" s="20" customFormat="1" ht="13.5" customHeight="1">
      <c r="A53" s="21">
        <v>2021</v>
      </c>
      <c r="B53" s="34" t="s">
        <v>429</v>
      </c>
      <c r="C53" s="23">
        <v>36145</v>
      </c>
      <c r="D53" s="28">
        <f t="shared" si="5"/>
        <v>1998</v>
      </c>
      <c r="E53" s="28">
        <f t="shared" si="6"/>
        <v>351</v>
      </c>
      <c r="F53" s="11">
        <f t="shared" si="7"/>
        <v>36125.4527879776</v>
      </c>
      <c r="G53" s="11">
        <f t="shared" si="8"/>
        <v>36164.5472120224</v>
      </c>
      <c r="H53" s="101">
        <f t="shared" si="9"/>
        <v>39.09442404480069</v>
      </c>
      <c r="I53" s="23">
        <v>32874</v>
      </c>
      <c r="J53" s="23">
        <v>38352</v>
      </c>
      <c r="K53" s="107">
        <v>254</v>
      </c>
      <c r="L53" s="107">
        <v>254</v>
      </c>
      <c r="M53" s="28">
        <v>1.559</v>
      </c>
      <c r="N53" s="102" t="s">
        <v>33</v>
      </c>
      <c r="O53" s="103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 t="s">
        <v>480</v>
      </c>
      <c r="Y53" s="16" t="s">
        <v>480</v>
      </c>
      <c r="Z53" s="16" t="s">
        <v>480</v>
      </c>
      <c r="AA53" s="16" t="s">
        <v>480</v>
      </c>
      <c r="AB53" s="16" t="s">
        <v>480</v>
      </c>
      <c r="AC53" s="16" t="s">
        <v>480</v>
      </c>
      <c r="AD53" s="17" t="s">
        <v>480</v>
      </c>
      <c r="AE53" s="103" t="s">
        <v>480</v>
      </c>
      <c r="AF53" s="16" t="s">
        <v>480</v>
      </c>
      <c r="AG53" s="16" t="s">
        <v>480</v>
      </c>
      <c r="AH53" s="16" t="s">
        <v>480</v>
      </c>
      <c r="AI53" s="16" t="s">
        <v>480</v>
      </c>
      <c r="AJ53" s="16" t="s">
        <v>480</v>
      </c>
      <c r="AK53" s="16" t="s">
        <v>480</v>
      </c>
      <c r="AL53" s="16" t="s">
        <v>480</v>
      </c>
      <c r="AM53" s="16">
        <v>0</v>
      </c>
      <c r="AN53" s="16">
        <v>0</v>
      </c>
      <c r="AO53" s="16">
        <v>0.6414368184733804</v>
      </c>
      <c r="AP53" s="16">
        <v>0</v>
      </c>
      <c r="AQ53" s="16">
        <v>0</v>
      </c>
      <c r="AR53" s="16">
        <v>1.2828736369467608</v>
      </c>
      <c r="AS53" s="16">
        <v>0</v>
      </c>
      <c r="AT53" s="104" t="s">
        <v>480</v>
      </c>
      <c r="AU53" s="18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 t="s">
        <v>480</v>
      </c>
      <c r="BE53" s="103" t="s">
        <v>480</v>
      </c>
      <c r="BF53" s="103" t="s">
        <v>480</v>
      </c>
      <c r="BG53" s="103" t="s">
        <v>480</v>
      </c>
      <c r="BH53" s="103" t="s">
        <v>480</v>
      </c>
      <c r="BI53" s="103" t="s">
        <v>480</v>
      </c>
      <c r="BJ53" s="103" t="s">
        <v>480</v>
      </c>
      <c r="BK53" s="18" t="s">
        <v>480</v>
      </c>
      <c r="BL53" s="16" t="s">
        <v>480</v>
      </c>
      <c r="BM53" s="16" t="s">
        <v>480</v>
      </c>
      <c r="BN53" s="16" t="s">
        <v>480</v>
      </c>
      <c r="BO53" s="16" t="s">
        <v>480</v>
      </c>
      <c r="BP53" s="16" t="s">
        <v>480</v>
      </c>
      <c r="BQ53" s="16" t="s">
        <v>480</v>
      </c>
      <c r="BR53" s="16" t="s">
        <v>480</v>
      </c>
      <c r="BS53" s="16">
        <v>0</v>
      </c>
      <c r="BT53" s="16">
        <v>0</v>
      </c>
      <c r="BU53" s="16">
        <v>0.0025253418050133086</v>
      </c>
      <c r="BV53" s="16">
        <v>0</v>
      </c>
      <c r="BW53" s="16">
        <v>0</v>
      </c>
      <c r="BX53" s="16">
        <v>0.005050683610026617</v>
      </c>
      <c r="BY53" s="16">
        <v>0</v>
      </c>
      <c r="BZ53" s="31" t="s">
        <v>480</v>
      </c>
      <c r="CA53" s="99"/>
      <c r="CD53" s="20">
        <v>2021</v>
      </c>
    </row>
    <row r="54" spans="1:82" s="20" customFormat="1" ht="13.5" customHeight="1">
      <c r="A54" s="21">
        <v>2023</v>
      </c>
      <c r="B54" s="34" t="s">
        <v>358</v>
      </c>
      <c r="C54" s="23">
        <v>35058</v>
      </c>
      <c r="D54" s="28">
        <f t="shared" si="5"/>
        <v>1995</v>
      </c>
      <c r="E54" s="28">
        <f t="shared" si="6"/>
        <v>359</v>
      </c>
      <c r="F54" s="11">
        <f t="shared" si="7"/>
        <v>35043.98403078651</v>
      </c>
      <c r="G54" s="11">
        <f t="shared" si="8"/>
        <v>35072.01596921349</v>
      </c>
      <c r="H54" s="101">
        <f t="shared" si="9"/>
        <v>28.03193842698238</v>
      </c>
      <c r="I54" s="23">
        <v>32874</v>
      </c>
      <c r="J54" s="23">
        <v>38352</v>
      </c>
      <c r="K54" s="107">
        <v>171</v>
      </c>
      <c r="L54" s="107">
        <v>171</v>
      </c>
      <c r="M54" s="28">
        <v>0.797</v>
      </c>
      <c r="N54" s="102" t="s">
        <v>33</v>
      </c>
      <c r="O54" s="103">
        <v>1.2547051442910915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 t="s">
        <v>480</v>
      </c>
      <c r="V54" s="16" t="s">
        <v>480</v>
      </c>
      <c r="W54" s="16" t="s">
        <v>480</v>
      </c>
      <c r="X54" s="16" t="s">
        <v>480</v>
      </c>
      <c r="Y54" s="16" t="s">
        <v>480</v>
      </c>
      <c r="Z54" s="16" t="s">
        <v>480</v>
      </c>
      <c r="AA54" s="16" t="s">
        <v>480</v>
      </c>
      <c r="AB54" s="16" t="s">
        <v>480</v>
      </c>
      <c r="AC54" s="16" t="s">
        <v>480</v>
      </c>
      <c r="AD54" s="17" t="s">
        <v>480</v>
      </c>
      <c r="AE54" s="103" t="s">
        <v>480</v>
      </c>
      <c r="AF54" s="16" t="s">
        <v>480</v>
      </c>
      <c r="AG54" s="16" t="s">
        <v>480</v>
      </c>
      <c r="AH54" s="16" t="s">
        <v>480</v>
      </c>
      <c r="AI54" s="16" t="s">
        <v>480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04" t="s">
        <v>480</v>
      </c>
      <c r="AU54" s="18">
        <v>0.00733745698415843</v>
      </c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 t="s">
        <v>480</v>
      </c>
      <c r="BB54" s="103" t="s">
        <v>480</v>
      </c>
      <c r="BC54" s="103" t="s">
        <v>480</v>
      </c>
      <c r="BD54" s="103" t="s">
        <v>480</v>
      </c>
      <c r="BE54" s="103" t="s">
        <v>480</v>
      </c>
      <c r="BF54" s="103" t="s">
        <v>480</v>
      </c>
      <c r="BG54" s="103" t="s">
        <v>480</v>
      </c>
      <c r="BH54" s="103" t="s">
        <v>480</v>
      </c>
      <c r="BI54" s="103" t="s">
        <v>480</v>
      </c>
      <c r="BJ54" s="103" t="s">
        <v>480</v>
      </c>
      <c r="BK54" s="18" t="s">
        <v>480</v>
      </c>
      <c r="BL54" s="16" t="s">
        <v>480</v>
      </c>
      <c r="BM54" s="16" t="s">
        <v>480</v>
      </c>
      <c r="BN54" s="16" t="s">
        <v>480</v>
      </c>
      <c r="BO54" s="16" t="s">
        <v>480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31" t="s">
        <v>480</v>
      </c>
      <c r="CA54" s="99"/>
      <c r="CD54" s="20">
        <v>2023</v>
      </c>
    </row>
    <row r="55" spans="1:82" s="20" customFormat="1" ht="13.5" customHeight="1">
      <c r="A55" s="21">
        <v>2024</v>
      </c>
      <c r="B55" s="34" t="s">
        <v>96</v>
      </c>
      <c r="C55" s="23">
        <v>34452</v>
      </c>
      <c r="D55" s="28">
        <f t="shared" si="5"/>
        <v>1994</v>
      </c>
      <c r="E55" s="28">
        <f t="shared" si="6"/>
        <v>119</v>
      </c>
      <c r="F55" s="11">
        <f t="shared" si="7"/>
        <v>34443.698083999734</v>
      </c>
      <c r="G55" s="11">
        <f t="shared" si="8"/>
        <v>34460.301916000266</v>
      </c>
      <c r="H55" s="101">
        <f t="shared" si="9"/>
        <v>16.60383200053184</v>
      </c>
      <c r="I55" s="23">
        <v>32874</v>
      </c>
      <c r="J55" s="23">
        <v>38352</v>
      </c>
      <c r="K55" s="107">
        <v>606</v>
      </c>
      <c r="L55" s="107">
        <v>606</v>
      </c>
      <c r="M55" s="28">
        <v>0.278</v>
      </c>
      <c r="N55" s="102" t="s">
        <v>33</v>
      </c>
      <c r="O55" s="103">
        <v>0</v>
      </c>
      <c r="P55" s="16">
        <v>0</v>
      </c>
      <c r="Q55" s="16">
        <v>0</v>
      </c>
      <c r="R55" s="16">
        <v>0</v>
      </c>
      <c r="S55" s="16">
        <v>0</v>
      </c>
      <c r="T55" s="16" t="s">
        <v>480</v>
      </c>
      <c r="U55" s="16" t="s">
        <v>480</v>
      </c>
      <c r="V55" s="16" t="s">
        <v>480</v>
      </c>
      <c r="W55" s="16" t="s">
        <v>480</v>
      </c>
      <c r="X55" s="16" t="s">
        <v>480</v>
      </c>
      <c r="Y55" s="16" t="s">
        <v>480</v>
      </c>
      <c r="Z55" s="16" t="s">
        <v>480</v>
      </c>
      <c r="AA55" s="16" t="s">
        <v>480</v>
      </c>
      <c r="AB55" s="16" t="s">
        <v>480</v>
      </c>
      <c r="AC55" s="16" t="s">
        <v>480</v>
      </c>
      <c r="AD55" s="17" t="s">
        <v>480</v>
      </c>
      <c r="AE55" s="103" t="s">
        <v>480</v>
      </c>
      <c r="AF55" s="16" t="s">
        <v>480</v>
      </c>
      <c r="AG55" s="16" t="s">
        <v>480</v>
      </c>
      <c r="AH55" s="16" t="s">
        <v>480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3.597122302158273</v>
      </c>
      <c r="AO55" s="16">
        <v>7.194244604316546</v>
      </c>
      <c r="AP55" s="16">
        <v>0</v>
      </c>
      <c r="AQ55" s="16">
        <v>0</v>
      </c>
      <c r="AR55" s="16">
        <v>3.597122302158273</v>
      </c>
      <c r="AS55" s="16">
        <v>0</v>
      </c>
      <c r="AT55" s="104" t="s">
        <v>480</v>
      </c>
      <c r="AU55" s="18">
        <v>0</v>
      </c>
      <c r="AV55" s="103">
        <v>0</v>
      </c>
      <c r="AW55" s="103">
        <v>0</v>
      </c>
      <c r="AX55" s="103">
        <v>0</v>
      </c>
      <c r="AY55" s="103">
        <v>0</v>
      </c>
      <c r="AZ55" s="103" t="s">
        <v>480</v>
      </c>
      <c r="BA55" s="103" t="s">
        <v>480</v>
      </c>
      <c r="BB55" s="103" t="s">
        <v>480</v>
      </c>
      <c r="BC55" s="103" t="s">
        <v>480</v>
      </c>
      <c r="BD55" s="103" t="s">
        <v>480</v>
      </c>
      <c r="BE55" s="103" t="s">
        <v>480</v>
      </c>
      <c r="BF55" s="103" t="s">
        <v>480</v>
      </c>
      <c r="BG55" s="103" t="s">
        <v>480</v>
      </c>
      <c r="BH55" s="103" t="s">
        <v>480</v>
      </c>
      <c r="BI55" s="103" t="s">
        <v>480</v>
      </c>
      <c r="BJ55" s="103" t="s">
        <v>480</v>
      </c>
      <c r="BK55" s="18" t="s">
        <v>480</v>
      </c>
      <c r="BL55" s="16" t="s">
        <v>480</v>
      </c>
      <c r="BM55" s="16" t="s">
        <v>480</v>
      </c>
      <c r="BN55" s="16" t="s">
        <v>480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0.0059358453830994605</v>
      </c>
      <c r="BU55" s="16">
        <v>0.011871690766198921</v>
      </c>
      <c r="BV55" s="16">
        <v>0</v>
      </c>
      <c r="BW55" s="16">
        <v>0</v>
      </c>
      <c r="BX55" s="16">
        <v>0.0059358453830994605</v>
      </c>
      <c r="BY55" s="16">
        <v>0</v>
      </c>
      <c r="BZ55" s="31" t="s">
        <v>480</v>
      </c>
      <c r="CA55" s="99"/>
      <c r="CD55" s="20">
        <v>2024</v>
      </c>
    </row>
    <row r="56" spans="1:82" s="20" customFormat="1" ht="13.5" customHeight="1">
      <c r="A56" s="21">
        <v>2025</v>
      </c>
      <c r="B56" s="34" t="s">
        <v>97</v>
      </c>
      <c r="C56" s="23">
        <v>34430</v>
      </c>
      <c r="D56" s="28">
        <f t="shared" si="5"/>
        <v>1994</v>
      </c>
      <c r="E56" s="28">
        <f t="shared" si="6"/>
        <v>97</v>
      </c>
      <c r="F56" s="11">
        <f t="shared" si="7"/>
        <v>34414.39943980648</v>
      </c>
      <c r="G56" s="11">
        <f t="shared" si="8"/>
        <v>34445.60056019352</v>
      </c>
      <c r="H56" s="105">
        <f t="shared" si="9"/>
        <v>31.20112038703519</v>
      </c>
      <c r="I56" s="23">
        <v>32874</v>
      </c>
      <c r="J56" s="23">
        <v>38352</v>
      </c>
      <c r="K56" s="107">
        <v>142</v>
      </c>
      <c r="L56" s="107">
        <v>142</v>
      </c>
      <c r="M56" s="28">
        <v>0.989</v>
      </c>
      <c r="N56" s="102" t="s">
        <v>33</v>
      </c>
      <c r="O56" s="103">
        <v>0</v>
      </c>
      <c r="P56" s="16">
        <v>0</v>
      </c>
      <c r="Q56" s="16">
        <v>0</v>
      </c>
      <c r="R56" s="16">
        <v>0</v>
      </c>
      <c r="S56" s="16">
        <v>0</v>
      </c>
      <c r="T56" s="16" t="s">
        <v>480</v>
      </c>
      <c r="U56" s="16" t="s">
        <v>480</v>
      </c>
      <c r="V56" s="16" t="s">
        <v>480</v>
      </c>
      <c r="W56" s="16" t="s">
        <v>480</v>
      </c>
      <c r="X56" s="16" t="s">
        <v>480</v>
      </c>
      <c r="Y56" s="16" t="s">
        <v>480</v>
      </c>
      <c r="Z56" s="16" t="s">
        <v>480</v>
      </c>
      <c r="AA56" s="16" t="s">
        <v>480</v>
      </c>
      <c r="AB56" s="16" t="s">
        <v>480</v>
      </c>
      <c r="AC56" s="16" t="s">
        <v>480</v>
      </c>
      <c r="AD56" s="17" t="s">
        <v>480</v>
      </c>
      <c r="AE56" s="103" t="s">
        <v>480</v>
      </c>
      <c r="AF56" s="16" t="s">
        <v>480</v>
      </c>
      <c r="AG56" s="16" t="s">
        <v>480</v>
      </c>
      <c r="AH56" s="16" t="s">
        <v>480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1.0111223458038423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04" t="s">
        <v>480</v>
      </c>
      <c r="AU56" s="18">
        <v>0</v>
      </c>
      <c r="AV56" s="103">
        <v>0</v>
      </c>
      <c r="AW56" s="103">
        <v>0</v>
      </c>
      <c r="AX56" s="103">
        <v>0</v>
      </c>
      <c r="AY56" s="103">
        <v>0</v>
      </c>
      <c r="AZ56" s="103" t="s">
        <v>480</v>
      </c>
      <c r="BA56" s="103" t="s">
        <v>480</v>
      </c>
      <c r="BB56" s="103" t="s">
        <v>480</v>
      </c>
      <c r="BC56" s="103" t="s">
        <v>480</v>
      </c>
      <c r="BD56" s="103" t="s">
        <v>480</v>
      </c>
      <c r="BE56" s="103" t="s">
        <v>480</v>
      </c>
      <c r="BF56" s="103" t="s">
        <v>480</v>
      </c>
      <c r="BG56" s="103" t="s">
        <v>480</v>
      </c>
      <c r="BH56" s="103" t="s">
        <v>480</v>
      </c>
      <c r="BI56" s="103" t="s">
        <v>480</v>
      </c>
      <c r="BJ56" s="103" t="s">
        <v>480</v>
      </c>
      <c r="BK56" s="18" t="s">
        <v>480</v>
      </c>
      <c r="BL56" s="16" t="s">
        <v>480</v>
      </c>
      <c r="BM56" s="16" t="s">
        <v>480</v>
      </c>
      <c r="BN56" s="16" t="s">
        <v>480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0.007120579900027059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31" t="s">
        <v>480</v>
      </c>
      <c r="CA56" s="99"/>
      <c r="CD56" s="20">
        <v>2025</v>
      </c>
    </row>
    <row r="57" spans="1:82" s="20" customFormat="1" ht="13.5" customHeight="1">
      <c r="A57" s="21">
        <v>2026</v>
      </c>
      <c r="B57" s="34" t="s">
        <v>98</v>
      </c>
      <c r="C57" s="23">
        <v>35431</v>
      </c>
      <c r="D57" s="28">
        <f t="shared" si="5"/>
        <v>1997</v>
      </c>
      <c r="E57" s="28">
        <f t="shared" si="6"/>
        <v>2</v>
      </c>
      <c r="F57" s="11">
        <f t="shared" si="7"/>
        <v>35407.69317216986</v>
      </c>
      <c r="G57" s="11">
        <f t="shared" si="8"/>
        <v>35454.30682783014</v>
      </c>
      <c r="H57" s="101">
        <f t="shared" si="9"/>
        <v>46.613655660286895</v>
      </c>
      <c r="I57" s="23">
        <v>32874</v>
      </c>
      <c r="J57" s="23">
        <v>38352</v>
      </c>
      <c r="K57" s="107">
        <v>150</v>
      </c>
      <c r="L57" s="107">
        <v>150</v>
      </c>
      <c r="M57" s="28">
        <v>2.225</v>
      </c>
      <c r="N57" s="102" t="s">
        <v>33</v>
      </c>
      <c r="O57" s="103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0.449438202247191</v>
      </c>
      <c r="V57" s="16">
        <v>0</v>
      </c>
      <c r="W57" s="16" t="s">
        <v>480</v>
      </c>
      <c r="X57" s="16" t="s">
        <v>480</v>
      </c>
      <c r="Y57" s="16" t="s">
        <v>480</v>
      </c>
      <c r="Z57" s="16" t="s">
        <v>480</v>
      </c>
      <c r="AA57" s="16" t="s">
        <v>480</v>
      </c>
      <c r="AB57" s="16" t="s">
        <v>480</v>
      </c>
      <c r="AC57" s="16" t="s">
        <v>480</v>
      </c>
      <c r="AD57" s="17" t="s">
        <v>480</v>
      </c>
      <c r="AE57" s="103" t="s">
        <v>480</v>
      </c>
      <c r="AF57" s="16" t="s">
        <v>480</v>
      </c>
      <c r="AG57" s="16" t="s">
        <v>480</v>
      </c>
      <c r="AH57" s="16" t="s">
        <v>480</v>
      </c>
      <c r="AI57" s="16" t="s">
        <v>480</v>
      </c>
      <c r="AJ57" s="16" t="s">
        <v>480</v>
      </c>
      <c r="AK57" s="16" t="s">
        <v>480</v>
      </c>
      <c r="AL57" s="16">
        <v>0.451914445785743</v>
      </c>
      <c r="AM57" s="16">
        <v>0</v>
      </c>
      <c r="AN57" s="16">
        <v>0</v>
      </c>
      <c r="AO57" s="16">
        <v>0.449438202247191</v>
      </c>
      <c r="AP57" s="16">
        <v>0</v>
      </c>
      <c r="AQ57" s="16">
        <v>0</v>
      </c>
      <c r="AR57" s="16">
        <v>0</v>
      </c>
      <c r="AS57" s="16">
        <v>0</v>
      </c>
      <c r="AT57" s="104" t="s">
        <v>480</v>
      </c>
      <c r="AU57" s="18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0.00299625468164794</v>
      </c>
      <c r="BB57" s="103">
        <v>0</v>
      </c>
      <c r="BC57" s="103" t="s">
        <v>480</v>
      </c>
      <c r="BD57" s="103" t="s">
        <v>480</v>
      </c>
      <c r="BE57" s="103" t="s">
        <v>480</v>
      </c>
      <c r="BF57" s="103" t="s">
        <v>480</v>
      </c>
      <c r="BG57" s="103" t="s">
        <v>480</v>
      </c>
      <c r="BH57" s="103" t="s">
        <v>480</v>
      </c>
      <c r="BI57" s="103" t="s">
        <v>480</v>
      </c>
      <c r="BJ57" s="103" t="s">
        <v>480</v>
      </c>
      <c r="BK57" s="18" t="s">
        <v>480</v>
      </c>
      <c r="BL57" s="16" t="s">
        <v>480</v>
      </c>
      <c r="BM57" s="16" t="s">
        <v>480</v>
      </c>
      <c r="BN57" s="16" t="s">
        <v>480</v>
      </c>
      <c r="BO57" s="16" t="s">
        <v>480</v>
      </c>
      <c r="BP57" s="16" t="s">
        <v>480</v>
      </c>
      <c r="BQ57" s="16" t="s">
        <v>480</v>
      </c>
      <c r="BR57" s="16">
        <v>0.0030127629719049536</v>
      </c>
      <c r="BS57" s="16">
        <v>0</v>
      </c>
      <c r="BT57" s="16">
        <v>0</v>
      </c>
      <c r="BU57" s="16">
        <v>0.00299625468164794</v>
      </c>
      <c r="BV57" s="16">
        <v>0</v>
      </c>
      <c r="BW57" s="16">
        <v>0</v>
      </c>
      <c r="BX57" s="16">
        <v>0</v>
      </c>
      <c r="BY57" s="16">
        <v>0</v>
      </c>
      <c r="BZ57" s="31" t="s">
        <v>480</v>
      </c>
      <c r="CA57" s="99"/>
      <c r="CD57" s="20">
        <v>2026</v>
      </c>
    </row>
    <row r="58" spans="1:82" s="20" customFormat="1" ht="13.5" customHeight="1">
      <c r="A58" s="21">
        <v>2027</v>
      </c>
      <c r="B58" s="34" t="s">
        <v>359</v>
      </c>
      <c r="C58" s="23">
        <v>36617</v>
      </c>
      <c r="D58" s="28">
        <f t="shared" si="5"/>
        <v>2000</v>
      </c>
      <c r="E58" s="28">
        <f t="shared" si="6"/>
        <v>92</v>
      </c>
      <c r="F58" s="11">
        <f t="shared" si="7"/>
        <v>36598.704314687384</v>
      </c>
      <c r="G58" s="11">
        <f t="shared" si="8"/>
        <v>36635.295685312616</v>
      </c>
      <c r="H58" s="105">
        <f t="shared" si="9"/>
        <v>36.59137062523223</v>
      </c>
      <c r="I58" s="23">
        <v>32874</v>
      </c>
      <c r="J58" s="23">
        <v>38352</v>
      </c>
      <c r="K58" s="107">
        <v>538</v>
      </c>
      <c r="L58" s="107">
        <v>538</v>
      </c>
      <c r="M58" s="28">
        <v>1.364</v>
      </c>
      <c r="N58" s="102" t="s">
        <v>33</v>
      </c>
      <c r="O58" s="103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 t="s">
        <v>480</v>
      </c>
      <c r="AA58" s="16" t="s">
        <v>480</v>
      </c>
      <c r="AB58" s="16" t="s">
        <v>480</v>
      </c>
      <c r="AC58" s="16" t="s">
        <v>480</v>
      </c>
      <c r="AD58" s="17" t="s">
        <v>480</v>
      </c>
      <c r="AE58" s="103" t="s">
        <v>480</v>
      </c>
      <c r="AF58" s="16" t="s">
        <v>480</v>
      </c>
      <c r="AG58" s="16" t="s">
        <v>480</v>
      </c>
      <c r="AH58" s="16" t="s">
        <v>480</v>
      </c>
      <c r="AI58" s="16" t="s">
        <v>480</v>
      </c>
      <c r="AJ58" s="16" t="s">
        <v>480</v>
      </c>
      <c r="AK58" s="16" t="s">
        <v>480</v>
      </c>
      <c r="AL58" s="16" t="s">
        <v>480</v>
      </c>
      <c r="AM58" s="16" t="s">
        <v>480</v>
      </c>
      <c r="AN58" s="16" t="s">
        <v>480</v>
      </c>
      <c r="AO58" s="16">
        <v>0</v>
      </c>
      <c r="AP58" s="16">
        <v>0</v>
      </c>
      <c r="AQ58" s="16">
        <v>0</v>
      </c>
      <c r="AR58" s="16">
        <v>0</v>
      </c>
      <c r="AS58" s="16">
        <v>0.7331378299120234</v>
      </c>
      <c r="AT58" s="104" t="s">
        <v>480</v>
      </c>
      <c r="AU58" s="18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103">
        <v>0</v>
      </c>
      <c r="BD58" s="103">
        <v>0</v>
      </c>
      <c r="BE58" s="103">
        <v>0</v>
      </c>
      <c r="BF58" s="103" t="s">
        <v>480</v>
      </c>
      <c r="BG58" s="103" t="s">
        <v>480</v>
      </c>
      <c r="BH58" s="103" t="s">
        <v>480</v>
      </c>
      <c r="BI58" s="103" t="s">
        <v>480</v>
      </c>
      <c r="BJ58" s="103" t="s">
        <v>480</v>
      </c>
      <c r="BK58" s="18" t="s">
        <v>480</v>
      </c>
      <c r="BL58" s="16" t="s">
        <v>480</v>
      </c>
      <c r="BM58" s="16" t="s">
        <v>480</v>
      </c>
      <c r="BN58" s="16" t="s">
        <v>480</v>
      </c>
      <c r="BO58" s="16" t="s">
        <v>480</v>
      </c>
      <c r="BP58" s="16" t="s">
        <v>480</v>
      </c>
      <c r="BQ58" s="16" t="s">
        <v>480</v>
      </c>
      <c r="BR58" s="16" t="s">
        <v>480</v>
      </c>
      <c r="BS58" s="16" t="s">
        <v>480</v>
      </c>
      <c r="BT58" s="16" t="s">
        <v>480</v>
      </c>
      <c r="BU58" s="16">
        <v>0</v>
      </c>
      <c r="BV58" s="16">
        <v>0</v>
      </c>
      <c r="BW58" s="16">
        <v>0</v>
      </c>
      <c r="BX58" s="16">
        <v>0</v>
      </c>
      <c r="BY58" s="16">
        <v>0.0013627097210260658</v>
      </c>
      <c r="BZ58" s="31" t="s">
        <v>480</v>
      </c>
      <c r="CA58" s="99"/>
      <c r="CD58" s="20">
        <v>2027</v>
      </c>
    </row>
    <row r="59" spans="1:82" s="20" customFormat="1" ht="13.5" customHeight="1">
      <c r="A59" s="21">
        <v>2029</v>
      </c>
      <c r="B59" s="34" t="s">
        <v>360</v>
      </c>
      <c r="C59" s="23">
        <v>35465</v>
      </c>
      <c r="D59" s="28">
        <f t="shared" si="5"/>
        <v>1997</v>
      </c>
      <c r="E59" s="28">
        <f t="shared" si="6"/>
        <v>36</v>
      </c>
      <c r="F59" s="11">
        <f t="shared" si="7"/>
        <v>35458.85458599703</v>
      </c>
      <c r="G59" s="11">
        <f t="shared" si="8"/>
        <v>35471.14541400297</v>
      </c>
      <c r="H59" s="101">
        <f t="shared" si="9"/>
        <v>12.2908280059346</v>
      </c>
      <c r="I59" s="23">
        <v>32874</v>
      </c>
      <c r="J59" s="23">
        <v>38352</v>
      </c>
      <c r="K59" s="107">
        <v>102</v>
      </c>
      <c r="L59" s="107">
        <v>102</v>
      </c>
      <c r="M59" s="28">
        <v>0.152</v>
      </c>
      <c r="N59" s="102" t="s">
        <v>33</v>
      </c>
      <c r="O59" s="103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 t="s">
        <v>480</v>
      </c>
      <c r="X59" s="16" t="s">
        <v>480</v>
      </c>
      <c r="Y59" s="16" t="s">
        <v>480</v>
      </c>
      <c r="Z59" s="16" t="s">
        <v>480</v>
      </c>
      <c r="AA59" s="16" t="s">
        <v>480</v>
      </c>
      <c r="AB59" s="16" t="s">
        <v>480</v>
      </c>
      <c r="AC59" s="16" t="s">
        <v>480</v>
      </c>
      <c r="AD59" s="17" t="s">
        <v>480</v>
      </c>
      <c r="AE59" s="103" t="s">
        <v>480</v>
      </c>
      <c r="AF59" s="16" t="s">
        <v>480</v>
      </c>
      <c r="AG59" s="16" t="s">
        <v>480</v>
      </c>
      <c r="AH59" s="16" t="s">
        <v>480</v>
      </c>
      <c r="AI59" s="16" t="s">
        <v>480</v>
      </c>
      <c r="AJ59" s="16" t="s">
        <v>480</v>
      </c>
      <c r="AK59" s="16" t="s">
        <v>480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04" t="s">
        <v>480</v>
      </c>
      <c r="AU59" s="18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 t="s">
        <v>480</v>
      </c>
      <c r="BD59" s="103" t="s">
        <v>480</v>
      </c>
      <c r="BE59" s="103" t="s">
        <v>480</v>
      </c>
      <c r="BF59" s="103" t="s">
        <v>480</v>
      </c>
      <c r="BG59" s="103" t="s">
        <v>480</v>
      </c>
      <c r="BH59" s="103" t="s">
        <v>480</v>
      </c>
      <c r="BI59" s="103" t="s">
        <v>480</v>
      </c>
      <c r="BJ59" s="103" t="s">
        <v>480</v>
      </c>
      <c r="BK59" s="18" t="s">
        <v>480</v>
      </c>
      <c r="BL59" s="16" t="s">
        <v>480</v>
      </c>
      <c r="BM59" s="16" t="s">
        <v>480</v>
      </c>
      <c r="BN59" s="16" t="s">
        <v>480</v>
      </c>
      <c r="BO59" s="16" t="s">
        <v>480</v>
      </c>
      <c r="BP59" s="16" t="s">
        <v>480</v>
      </c>
      <c r="BQ59" s="16" t="s">
        <v>480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31" t="s">
        <v>480</v>
      </c>
      <c r="CA59" s="99"/>
      <c r="CD59" s="20">
        <v>2029</v>
      </c>
    </row>
    <row r="60" spans="1:82" s="20" customFormat="1" ht="13.5" customHeight="1">
      <c r="A60" s="21">
        <v>2030</v>
      </c>
      <c r="B60" s="34" t="s">
        <v>361</v>
      </c>
      <c r="C60" s="23">
        <v>36161</v>
      </c>
      <c r="D60" s="28">
        <f t="shared" si="5"/>
        <v>1999</v>
      </c>
      <c r="E60" s="28">
        <f t="shared" si="6"/>
        <v>1</v>
      </c>
      <c r="F60" s="11">
        <f t="shared" si="7"/>
        <v>36148.637519695374</v>
      </c>
      <c r="G60" s="11">
        <f t="shared" si="8"/>
        <v>36173.362480304626</v>
      </c>
      <c r="H60" s="105">
        <f t="shared" si="9"/>
        <v>24.724960609251866</v>
      </c>
      <c r="I60" s="23">
        <v>32874</v>
      </c>
      <c r="J60" s="23">
        <v>38352</v>
      </c>
      <c r="K60" s="107">
        <v>116</v>
      </c>
      <c r="L60" s="107">
        <v>116</v>
      </c>
      <c r="M60" s="28">
        <v>0.619</v>
      </c>
      <c r="N60" s="102" t="s">
        <v>33</v>
      </c>
      <c r="O60" s="103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 t="s">
        <v>480</v>
      </c>
      <c r="Z60" s="16" t="s">
        <v>480</v>
      </c>
      <c r="AA60" s="16" t="s">
        <v>480</v>
      </c>
      <c r="AB60" s="16" t="s">
        <v>480</v>
      </c>
      <c r="AC60" s="16" t="s">
        <v>480</v>
      </c>
      <c r="AD60" s="17" t="s">
        <v>480</v>
      </c>
      <c r="AE60" s="103" t="s">
        <v>480</v>
      </c>
      <c r="AF60" s="16" t="s">
        <v>480</v>
      </c>
      <c r="AG60" s="16" t="s">
        <v>480</v>
      </c>
      <c r="AH60" s="16" t="s">
        <v>480</v>
      </c>
      <c r="AI60" s="16" t="s">
        <v>480</v>
      </c>
      <c r="AJ60" s="16" t="s">
        <v>480</v>
      </c>
      <c r="AK60" s="16" t="s">
        <v>480</v>
      </c>
      <c r="AL60" s="16" t="s">
        <v>480</v>
      </c>
      <c r="AM60" s="16" t="s">
        <v>480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04" t="s">
        <v>480</v>
      </c>
      <c r="AU60" s="18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103">
        <v>0</v>
      </c>
      <c r="BD60" s="103">
        <v>0</v>
      </c>
      <c r="BE60" s="103" t="s">
        <v>480</v>
      </c>
      <c r="BF60" s="103" t="s">
        <v>480</v>
      </c>
      <c r="BG60" s="103" t="s">
        <v>480</v>
      </c>
      <c r="BH60" s="103" t="s">
        <v>480</v>
      </c>
      <c r="BI60" s="103" t="s">
        <v>480</v>
      </c>
      <c r="BJ60" s="103" t="s">
        <v>480</v>
      </c>
      <c r="BK60" s="18" t="s">
        <v>480</v>
      </c>
      <c r="BL60" s="16" t="s">
        <v>480</v>
      </c>
      <c r="BM60" s="16" t="s">
        <v>480</v>
      </c>
      <c r="BN60" s="16" t="s">
        <v>480</v>
      </c>
      <c r="BO60" s="16" t="s">
        <v>480</v>
      </c>
      <c r="BP60" s="16" t="s">
        <v>480</v>
      </c>
      <c r="BQ60" s="16" t="s">
        <v>480</v>
      </c>
      <c r="BR60" s="16" t="s">
        <v>480</v>
      </c>
      <c r="BS60" s="16" t="s">
        <v>480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31" t="s">
        <v>480</v>
      </c>
      <c r="CA60" s="99"/>
      <c r="CD60" s="20">
        <v>2030</v>
      </c>
    </row>
    <row r="61" spans="1:82" s="20" customFormat="1" ht="13.5" customHeight="1">
      <c r="A61" s="21">
        <v>2032</v>
      </c>
      <c r="B61" s="34" t="s">
        <v>361</v>
      </c>
      <c r="C61" s="23">
        <v>35789</v>
      </c>
      <c r="D61" s="28">
        <f t="shared" si="5"/>
        <v>1997</v>
      </c>
      <c r="E61" s="28">
        <f t="shared" si="6"/>
        <v>360</v>
      </c>
      <c r="F61" s="11">
        <f t="shared" si="7"/>
        <v>35781.23614636594</v>
      </c>
      <c r="G61" s="11">
        <f t="shared" si="8"/>
        <v>35796.76385363406</v>
      </c>
      <c r="H61" s="101">
        <f t="shared" si="9"/>
        <v>15.527707268120139</v>
      </c>
      <c r="I61" s="23">
        <v>32874</v>
      </c>
      <c r="J61" s="23">
        <v>38352</v>
      </c>
      <c r="K61" s="107">
        <v>109</v>
      </c>
      <c r="L61" s="107">
        <v>109</v>
      </c>
      <c r="M61" s="28">
        <v>0.243</v>
      </c>
      <c r="N61" s="102" t="s">
        <v>33</v>
      </c>
      <c r="O61" s="103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 t="s">
        <v>480</v>
      </c>
      <c r="X61" s="16" t="s">
        <v>480</v>
      </c>
      <c r="Y61" s="16" t="s">
        <v>480</v>
      </c>
      <c r="Z61" s="16" t="s">
        <v>480</v>
      </c>
      <c r="AA61" s="16" t="s">
        <v>480</v>
      </c>
      <c r="AB61" s="16" t="s">
        <v>480</v>
      </c>
      <c r="AC61" s="16" t="s">
        <v>480</v>
      </c>
      <c r="AD61" s="17" t="s">
        <v>480</v>
      </c>
      <c r="AE61" s="103" t="s">
        <v>480</v>
      </c>
      <c r="AF61" s="16" t="s">
        <v>480</v>
      </c>
      <c r="AG61" s="16" t="s">
        <v>480</v>
      </c>
      <c r="AH61" s="16" t="s">
        <v>480</v>
      </c>
      <c r="AI61" s="16" t="s">
        <v>480</v>
      </c>
      <c r="AJ61" s="16" t="s">
        <v>480</v>
      </c>
      <c r="AK61" s="16" t="s">
        <v>480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04" t="s">
        <v>480</v>
      </c>
      <c r="AU61" s="18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v>0</v>
      </c>
      <c r="BA61" s="103">
        <v>0</v>
      </c>
      <c r="BB61" s="103">
        <v>0</v>
      </c>
      <c r="BC61" s="103" t="s">
        <v>480</v>
      </c>
      <c r="BD61" s="103" t="s">
        <v>480</v>
      </c>
      <c r="BE61" s="103" t="s">
        <v>480</v>
      </c>
      <c r="BF61" s="103" t="s">
        <v>480</v>
      </c>
      <c r="BG61" s="103" t="s">
        <v>480</v>
      </c>
      <c r="BH61" s="103" t="s">
        <v>480</v>
      </c>
      <c r="BI61" s="103" t="s">
        <v>480</v>
      </c>
      <c r="BJ61" s="103" t="s">
        <v>480</v>
      </c>
      <c r="BK61" s="18" t="s">
        <v>480</v>
      </c>
      <c r="BL61" s="16" t="s">
        <v>480</v>
      </c>
      <c r="BM61" s="16" t="s">
        <v>480</v>
      </c>
      <c r="BN61" s="16" t="s">
        <v>480</v>
      </c>
      <c r="BO61" s="16" t="s">
        <v>480</v>
      </c>
      <c r="BP61" s="16" t="s">
        <v>480</v>
      </c>
      <c r="BQ61" s="16" t="s">
        <v>480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31" t="s">
        <v>480</v>
      </c>
      <c r="CA61" s="99"/>
      <c r="CD61" s="20">
        <v>2032</v>
      </c>
    </row>
    <row r="62" spans="1:82" s="20" customFormat="1" ht="13.5" customHeight="1">
      <c r="A62" s="21">
        <v>2034</v>
      </c>
      <c r="B62" s="34" t="s">
        <v>362</v>
      </c>
      <c r="C62" s="23">
        <v>36885</v>
      </c>
      <c r="D62" s="28">
        <f t="shared" si="5"/>
        <v>2000</v>
      </c>
      <c r="E62" s="28">
        <f t="shared" si="6"/>
        <v>360</v>
      </c>
      <c r="F62" s="11">
        <f t="shared" si="7"/>
        <v>36882.60495923834</v>
      </c>
      <c r="G62" s="11">
        <f t="shared" si="8"/>
        <v>36887.39504076166</v>
      </c>
      <c r="H62" s="101">
        <f t="shared" si="9"/>
        <v>4.790081523315166</v>
      </c>
      <c r="I62" s="23">
        <v>32874</v>
      </c>
      <c r="J62" s="23">
        <v>38352</v>
      </c>
      <c r="K62" s="107">
        <v>107</v>
      </c>
      <c r="L62" s="107">
        <v>107</v>
      </c>
      <c r="M62" s="28">
        <v>0.023</v>
      </c>
      <c r="N62" s="102" t="s">
        <v>33</v>
      </c>
      <c r="O62" s="103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 t="s">
        <v>480</v>
      </c>
      <c r="AA62" s="16" t="s">
        <v>480</v>
      </c>
      <c r="AB62" s="16" t="s">
        <v>480</v>
      </c>
      <c r="AC62" s="16" t="s">
        <v>480</v>
      </c>
      <c r="AD62" s="17" t="s">
        <v>480</v>
      </c>
      <c r="AE62" s="103" t="s">
        <v>480</v>
      </c>
      <c r="AF62" s="16" t="s">
        <v>480</v>
      </c>
      <c r="AG62" s="16" t="s">
        <v>480</v>
      </c>
      <c r="AH62" s="16" t="s">
        <v>480</v>
      </c>
      <c r="AI62" s="16" t="s">
        <v>480</v>
      </c>
      <c r="AJ62" s="16" t="s">
        <v>480</v>
      </c>
      <c r="AK62" s="16" t="s">
        <v>480</v>
      </c>
      <c r="AL62" s="16" t="s">
        <v>480</v>
      </c>
      <c r="AM62" s="16" t="s">
        <v>480</v>
      </c>
      <c r="AN62" s="16" t="s">
        <v>480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04" t="s">
        <v>480</v>
      </c>
      <c r="AU62" s="18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3">
        <v>0</v>
      </c>
      <c r="BB62" s="103">
        <v>0</v>
      </c>
      <c r="BC62" s="103">
        <v>0</v>
      </c>
      <c r="BD62" s="103">
        <v>0</v>
      </c>
      <c r="BE62" s="103">
        <v>0</v>
      </c>
      <c r="BF62" s="103" t="s">
        <v>480</v>
      </c>
      <c r="BG62" s="103" t="s">
        <v>480</v>
      </c>
      <c r="BH62" s="103" t="s">
        <v>480</v>
      </c>
      <c r="BI62" s="103" t="s">
        <v>480</v>
      </c>
      <c r="BJ62" s="103" t="s">
        <v>480</v>
      </c>
      <c r="BK62" s="18" t="s">
        <v>480</v>
      </c>
      <c r="BL62" s="16" t="s">
        <v>480</v>
      </c>
      <c r="BM62" s="16" t="s">
        <v>480</v>
      </c>
      <c r="BN62" s="16" t="s">
        <v>480</v>
      </c>
      <c r="BO62" s="16" t="s">
        <v>480</v>
      </c>
      <c r="BP62" s="16" t="s">
        <v>480</v>
      </c>
      <c r="BQ62" s="16" t="s">
        <v>480</v>
      </c>
      <c r="BR62" s="16" t="s">
        <v>480</v>
      </c>
      <c r="BS62" s="16" t="s">
        <v>480</v>
      </c>
      <c r="BT62" s="16" t="s">
        <v>480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31" t="s">
        <v>480</v>
      </c>
      <c r="CA62" s="99"/>
      <c r="CD62" s="20">
        <v>2034</v>
      </c>
    </row>
    <row r="63" spans="1:82" s="20" customFormat="1" ht="13.5" customHeight="1">
      <c r="A63" s="21">
        <v>2036</v>
      </c>
      <c r="B63" s="34" t="s">
        <v>362</v>
      </c>
      <c r="C63" s="23">
        <v>36885</v>
      </c>
      <c r="D63" s="28">
        <f t="shared" si="5"/>
        <v>2000</v>
      </c>
      <c r="E63" s="28">
        <f t="shared" si="6"/>
        <v>360</v>
      </c>
      <c r="F63" s="11">
        <f t="shared" si="7"/>
        <v>36882.31104259643</v>
      </c>
      <c r="G63" s="11">
        <f t="shared" si="8"/>
        <v>36887.68895740357</v>
      </c>
      <c r="H63" s="105">
        <f t="shared" si="9"/>
        <v>5.377914807133493</v>
      </c>
      <c r="I63" s="23">
        <v>32874</v>
      </c>
      <c r="J63" s="23">
        <v>38352</v>
      </c>
      <c r="K63" s="107">
        <v>107</v>
      </c>
      <c r="L63" s="107">
        <v>107</v>
      </c>
      <c r="M63" s="28">
        <v>0.029</v>
      </c>
      <c r="N63" s="102" t="s">
        <v>33</v>
      </c>
      <c r="O63" s="103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 t="s">
        <v>480</v>
      </c>
      <c r="AA63" s="16" t="s">
        <v>480</v>
      </c>
      <c r="AB63" s="16" t="s">
        <v>480</v>
      </c>
      <c r="AC63" s="16" t="s">
        <v>480</v>
      </c>
      <c r="AD63" s="17" t="s">
        <v>480</v>
      </c>
      <c r="AE63" s="103" t="s">
        <v>480</v>
      </c>
      <c r="AF63" s="16" t="s">
        <v>480</v>
      </c>
      <c r="AG63" s="16" t="s">
        <v>480</v>
      </c>
      <c r="AH63" s="16" t="s">
        <v>480</v>
      </c>
      <c r="AI63" s="16" t="s">
        <v>480</v>
      </c>
      <c r="AJ63" s="16" t="s">
        <v>480</v>
      </c>
      <c r="AK63" s="16" t="s">
        <v>480</v>
      </c>
      <c r="AL63" s="16" t="s">
        <v>480</v>
      </c>
      <c r="AM63" s="16" t="s">
        <v>480</v>
      </c>
      <c r="AN63" s="16" t="s">
        <v>480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04" t="s">
        <v>480</v>
      </c>
      <c r="AU63" s="18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v>0</v>
      </c>
      <c r="BA63" s="103">
        <v>0</v>
      </c>
      <c r="BB63" s="103">
        <v>0</v>
      </c>
      <c r="BC63" s="103">
        <v>0</v>
      </c>
      <c r="BD63" s="103">
        <v>0</v>
      </c>
      <c r="BE63" s="103">
        <v>0</v>
      </c>
      <c r="BF63" s="103" t="s">
        <v>480</v>
      </c>
      <c r="BG63" s="103" t="s">
        <v>480</v>
      </c>
      <c r="BH63" s="103" t="s">
        <v>480</v>
      </c>
      <c r="BI63" s="103" t="s">
        <v>480</v>
      </c>
      <c r="BJ63" s="103" t="s">
        <v>480</v>
      </c>
      <c r="BK63" s="18" t="s">
        <v>480</v>
      </c>
      <c r="BL63" s="16" t="s">
        <v>480</v>
      </c>
      <c r="BM63" s="16" t="s">
        <v>480</v>
      </c>
      <c r="BN63" s="16" t="s">
        <v>480</v>
      </c>
      <c r="BO63" s="16" t="s">
        <v>480</v>
      </c>
      <c r="BP63" s="16" t="s">
        <v>480</v>
      </c>
      <c r="BQ63" s="16" t="s">
        <v>480</v>
      </c>
      <c r="BR63" s="16" t="s">
        <v>480</v>
      </c>
      <c r="BS63" s="16" t="s">
        <v>480</v>
      </c>
      <c r="BT63" s="16" t="s">
        <v>480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31" t="s">
        <v>480</v>
      </c>
      <c r="CA63" s="99"/>
      <c r="CD63" s="20">
        <v>2036</v>
      </c>
    </row>
    <row r="64" spans="1:82" s="20" customFormat="1" ht="13.5" customHeight="1">
      <c r="A64" s="21">
        <v>2039</v>
      </c>
      <c r="B64" s="34" t="s">
        <v>363</v>
      </c>
      <c r="C64" s="23">
        <v>35058</v>
      </c>
      <c r="D64" s="28">
        <f t="shared" si="5"/>
        <v>1995</v>
      </c>
      <c r="E64" s="28">
        <f t="shared" si="6"/>
        <v>359</v>
      </c>
      <c r="F64" s="11">
        <f t="shared" si="7"/>
        <v>35045.460195535874</v>
      </c>
      <c r="G64" s="11">
        <f t="shared" si="8"/>
        <v>35070.539804464126</v>
      </c>
      <c r="H64" s="105">
        <f t="shared" si="9"/>
        <v>25.079608928252128</v>
      </c>
      <c r="I64" s="23">
        <v>32874</v>
      </c>
      <c r="J64" s="23">
        <v>38352</v>
      </c>
      <c r="K64" s="107">
        <v>62</v>
      </c>
      <c r="L64" s="107">
        <v>62</v>
      </c>
      <c r="M64" s="28">
        <v>0.637</v>
      </c>
      <c r="N64" s="102" t="s">
        <v>33</v>
      </c>
      <c r="O64" s="103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 t="s">
        <v>480</v>
      </c>
      <c r="V64" s="16" t="s">
        <v>480</v>
      </c>
      <c r="W64" s="16" t="s">
        <v>480</v>
      </c>
      <c r="X64" s="16" t="s">
        <v>480</v>
      </c>
      <c r="Y64" s="16" t="s">
        <v>480</v>
      </c>
      <c r="Z64" s="16" t="s">
        <v>480</v>
      </c>
      <c r="AA64" s="16" t="s">
        <v>480</v>
      </c>
      <c r="AB64" s="16" t="s">
        <v>480</v>
      </c>
      <c r="AC64" s="16" t="s">
        <v>480</v>
      </c>
      <c r="AD64" s="17" t="s">
        <v>480</v>
      </c>
      <c r="AE64" s="103" t="s">
        <v>480</v>
      </c>
      <c r="AF64" s="16" t="s">
        <v>480</v>
      </c>
      <c r="AG64" s="16" t="s">
        <v>480</v>
      </c>
      <c r="AH64" s="16" t="s">
        <v>480</v>
      </c>
      <c r="AI64" s="16" t="s">
        <v>480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04" t="s">
        <v>480</v>
      </c>
      <c r="AU64" s="18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3" t="s">
        <v>480</v>
      </c>
      <c r="BB64" s="103" t="s">
        <v>480</v>
      </c>
      <c r="BC64" s="103" t="s">
        <v>480</v>
      </c>
      <c r="BD64" s="103" t="s">
        <v>480</v>
      </c>
      <c r="BE64" s="103" t="s">
        <v>480</v>
      </c>
      <c r="BF64" s="103" t="s">
        <v>480</v>
      </c>
      <c r="BG64" s="103" t="s">
        <v>480</v>
      </c>
      <c r="BH64" s="103" t="s">
        <v>480</v>
      </c>
      <c r="BI64" s="103" t="s">
        <v>480</v>
      </c>
      <c r="BJ64" s="103" t="s">
        <v>480</v>
      </c>
      <c r="BK64" s="18" t="s">
        <v>480</v>
      </c>
      <c r="BL64" s="16" t="s">
        <v>480</v>
      </c>
      <c r="BM64" s="16" t="s">
        <v>480</v>
      </c>
      <c r="BN64" s="16" t="s">
        <v>480</v>
      </c>
      <c r="BO64" s="16" t="s">
        <v>480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31" t="s">
        <v>480</v>
      </c>
      <c r="CA64" s="99"/>
      <c r="CD64" s="20">
        <v>2039</v>
      </c>
    </row>
    <row r="65" spans="1:82" s="20" customFormat="1" ht="13.5" customHeight="1">
      <c r="A65" s="21">
        <v>2040</v>
      </c>
      <c r="B65" s="34" t="s">
        <v>364</v>
      </c>
      <c r="C65" s="23">
        <v>34663</v>
      </c>
      <c r="D65" s="28">
        <f t="shared" si="5"/>
        <v>1994</v>
      </c>
      <c r="E65" s="28">
        <f t="shared" si="6"/>
        <v>330</v>
      </c>
      <c r="F65" s="11">
        <f t="shared" si="7"/>
        <v>34656.27738121838</v>
      </c>
      <c r="G65" s="11">
        <f t="shared" si="8"/>
        <v>34669.72261878162</v>
      </c>
      <c r="H65" s="101">
        <f t="shared" si="9"/>
        <v>13.445237563239061</v>
      </c>
      <c r="I65" s="23">
        <v>32874</v>
      </c>
      <c r="J65" s="23">
        <v>38352</v>
      </c>
      <c r="K65" s="107">
        <v>123</v>
      </c>
      <c r="L65" s="107">
        <v>123</v>
      </c>
      <c r="M65" s="28">
        <v>0.182</v>
      </c>
      <c r="N65" s="102" t="s">
        <v>33</v>
      </c>
      <c r="O65" s="103">
        <v>0</v>
      </c>
      <c r="P65" s="16">
        <v>0</v>
      </c>
      <c r="Q65" s="16">
        <v>0</v>
      </c>
      <c r="R65" s="16">
        <v>0</v>
      </c>
      <c r="S65" s="16">
        <v>0</v>
      </c>
      <c r="T65" s="16" t="s">
        <v>480</v>
      </c>
      <c r="U65" s="16" t="s">
        <v>480</v>
      </c>
      <c r="V65" s="16" t="s">
        <v>480</v>
      </c>
      <c r="W65" s="16" t="s">
        <v>480</v>
      </c>
      <c r="X65" s="16" t="s">
        <v>480</v>
      </c>
      <c r="Y65" s="16" t="s">
        <v>480</v>
      </c>
      <c r="Z65" s="16" t="s">
        <v>480</v>
      </c>
      <c r="AA65" s="16" t="s">
        <v>480</v>
      </c>
      <c r="AB65" s="16" t="s">
        <v>480</v>
      </c>
      <c r="AC65" s="16" t="s">
        <v>480</v>
      </c>
      <c r="AD65" s="17" t="s">
        <v>480</v>
      </c>
      <c r="AE65" s="103" t="s">
        <v>480</v>
      </c>
      <c r="AF65" s="16" t="s">
        <v>480</v>
      </c>
      <c r="AG65" s="16" t="s">
        <v>480</v>
      </c>
      <c r="AH65" s="16" t="s">
        <v>480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04" t="s">
        <v>480</v>
      </c>
      <c r="AU65" s="18">
        <v>0</v>
      </c>
      <c r="AV65" s="103">
        <v>0</v>
      </c>
      <c r="AW65" s="103">
        <v>0</v>
      </c>
      <c r="AX65" s="103">
        <v>0</v>
      </c>
      <c r="AY65" s="103">
        <v>0</v>
      </c>
      <c r="AZ65" s="103" t="s">
        <v>480</v>
      </c>
      <c r="BA65" s="103" t="s">
        <v>480</v>
      </c>
      <c r="BB65" s="103" t="s">
        <v>480</v>
      </c>
      <c r="BC65" s="103" t="s">
        <v>480</v>
      </c>
      <c r="BD65" s="103" t="s">
        <v>480</v>
      </c>
      <c r="BE65" s="103" t="s">
        <v>480</v>
      </c>
      <c r="BF65" s="103" t="s">
        <v>480</v>
      </c>
      <c r="BG65" s="103" t="s">
        <v>480</v>
      </c>
      <c r="BH65" s="103" t="s">
        <v>480</v>
      </c>
      <c r="BI65" s="103" t="s">
        <v>480</v>
      </c>
      <c r="BJ65" s="103" t="s">
        <v>480</v>
      </c>
      <c r="BK65" s="18" t="s">
        <v>480</v>
      </c>
      <c r="BL65" s="16" t="s">
        <v>480</v>
      </c>
      <c r="BM65" s="16" t="s">
        <v>480</v>
      </c>
      <c r="BN65" s="16" t="s">
        <v>480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31" t="s">
        <v>480</v>
      </c>
      <c r="CA65" s="99"/>
      <c r="CD65" s="20">
        <v>2040</v>
      </c>
    </row>
    <row r="66" spans="1:82" s="20" customFormat="1" ht="13.5" customHeight="1">
      <c r="A66" s="21">
        <v>2041</v>
      </c>
      <c r="B66" s="34" t="s">
        <v>365</v>
      </c>
      <c r="C66" s="23">
        <v>35789</v>
      </c>
      <c r="D66" s="28">
        <f t="shared" si="5"/>
        <v>1997</v>
      </c>
      <c r="E66" s="28">
        <f t="shared" si="6"/>
        <v>360</v>
      </c>
      <c r="F66" s="11">
        <f t="shared" si="7"/>
        <v>35781.71238058084</v>
      </c>
      <c r="G66" s="11">
        <f t="shared" si="8"/>
        <v>35796.28761941916</v>
      </c>
      <c r="H66" s="101">
        <f t="shared" si="9"/>
        <v>14.575238838326186</v>
      </c>
      <c r="I66" s="23">
        <v>32874</v>
      </c>
      <c r="J66" s="23">
        <v>38352</v>
      </c>
      <c r="K66" s="107">
        <v>92</v>
      </c>
      <c r="L66" s="107">
        <v>92</v>
      </c>
      <c r="M66" s="28">
        <v>0.214</v>
      </c>
      <c r="N66" s="102" t="s">
        <v>33</v>
      </c>
      <c r="O66" s="103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 t="s">
        <v>480</v>
      </c>
      <c r="X66" s="16" t="s">
        <v>480</v>
      </c>
      <c r="Y66" s="16" t="s">
        <v>480</v>
      </c>
      <c r="Z66" s="16" t="s">
        <v>480</v>
      </c>
      <c r="AA66" s="16" t="s">
        <v>480</v>
      </c>
      <c r="AB66" s="16" t="s">
        <v>480</v>
      </c>
      <c r="AC66" s="16" t="s">
        <v>480</v>
      </c>
      <c r="AD66" s="17" t="s">
        <v>480</v>
      </c>
      <c r="AE66" s="103" t="s">
        <v>480</v>
      </c>
      <c r="AF66" s="16" t="s">
        <v>480</v>
      </c>
      <c r="AG66" s="16" t="s">
        <v>480</v>
      </c>
      <c r="AH66" s="16" t="s">
        <v>480</v>
      </c>
      <c r="AI66" s="16" t="s">
        <v>480</v>
      </c>
      <c r="AJ66" s="16" t="s">
        <v>480</v>
      </c>
      <c r="AK66" s="16" t="s">
        <v>480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04" t="s">
        <v>480</v>
      </c>
      <c r="AU66" s="18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3">
        <v>0</v>
      </c>
      <c r="BB66" s="103">
        <v>0</v>
      </c>
      <c r="BC66" s="103" t="s">
        <v>480</v>
      </c>
      <c r="BD66" s="103" t="s">
        <v>480</v>
      </c>
      <c r="BE66" s="103" t="s">
        <v>480</v>
      </c>
      <c r="BF66" s="103" t="s">
        <v>480</v>
      </c>
      <c r="BG66" s="103" t="s">
        <v>480</v>
      </c>
      <c r="BH66" s="103" t="s">
        <v>480</v>
      </c>
      <c r="BI66" s="103" t="s">
        <v>480</v>
      </c>
      <c r="BJ66" s="103" t="s">
        <v>480</v>
      </c>
      <c r="BK66" s="18" t="s">
        <v>480</v>
      </c>
      <c r="BL66" s="16" t="s">
        <v>480</v>
      </c>
      <c r="BM66" s="16" t="s">
        <v>480</v>
      </c>
      <c r="BN66" s="16" t="s">
        <v>480</v>
      </c>
      <c r="BO66" s="16" t="s">
        <v>480</v>
      </c>
      <c r="BP66" s="16" t="s">
        <v>480</v>
      </c>
      <c r="BQ66" s="16" t="s">
        <v>480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31" t="s">
        <v>480</v>
      </c>
      <c r="CA66" s="99"/>
      <c r="CD66" s="20">
        <v>2041</v>
      </c>
    </row>
    <row r="67" spans="1:82" s="20" customFormat="1" ht="13.5" customHeight="1">
      <c r="A67" s="21">
        <v>2042</v>
      </c>
      <c r="B67" s="34" t="s">
        <v>366</v>
      </c>
      <c r="C67" s="23">
        <v>34978</v>
      </c>
      <c r="D67" s="28">
        <f t="shared" si="5"/>
        <v>1995</v>
      </c>
      <c r="E67" s="28">
        <f t="shared" si="6"/>
        <v>279</v>
      </c>
      <c r="F67" s="11">
        <f t="shared" si="7"/>
        <v>34971.35141796793</v>
      </c>
      <c r="G67" s="11">
        <f t="shared" si="8"/>
        <v>34984.64858203207</v>
      </c>
      <c r="H67" s="105">
        <f t="shared" si="9"/>
        <v>13.29716406413354</v>
      </c>
      <c r="I67" s="23">
        <v>32874</v>
      </c>
      <c r="J67" s="23">
        <v>38352</v>
      </c>
      <c r="K67" s="107">
        <v>40</v>
      </c>
      <c r="L67" s="107">
        <v>40</v>
      </c>
      <c r="M67" s="28">
        <v>0.178</v>
      </c>
      <c r="N67" s="102" t="s">
        <v>33</v>
      </c>
      <c r="O67" s="103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 t="s">
        <v>480</v>
      </c>
      <c r="V67" s="16" t="s">
        <v>480</v>
      </c>
      <c r="W67" s="16" t="s">
        <v>480</v>
      </c>
      <c r="X67" s="16" t="s">
        <v>480</v>
      </c>
      <c r="Y67" s="16" t="s">
        <v>480</v>
      </c>
      <c r="Z67" s="16" t="s">
        <v>480</v>
      </c>
      <c r="AA67" s="16" t="s">
        <v>480</v>
      </c>
      <c r="AB67" s="16" t="s">
        <v>480</v>
      </c>
      <c r="AC67" s="16" t="s">
        <v>480</v>
      </c>
      <c r="AD67" s="17" t="s">
        <v>480</v>
      </c>
      <c r="AE67" s="103" t="s">
        <v>480</v>
      </c>
      <c r="AF67" s="16" t="s">
        <v>480</v>
      </c>
      <c r="AG67" s="16" t="s">
        <v>480</v>
      </c>
      <c r="AH67" s="16" t="s">
        <v>480</v>
      </c>
      <c r="AI67" s="16" t="s">
        <v>480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04" t="s">
        <v>480</v>
      </c>
      <c r="AU67" s="18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v>0</v>
      </c>
      <c r="BA67" s="103" t="s">
        <v>480</v>
      </c>
      <c r="BB67" s="103" t="s">
        <v>480</v>
      </c>
      <c r="BC67" s="103" t="s">
        <v>480</v>
      </c>
      <c r="BD67" s="103" t="s">
        <v>480</v>
      </c>
      <c r="BE67" s="103" t="s">
        <v>480</v>
      </c>
      <c r="BF67" s="103" t="s">
        <v>480</v>
      </c>
      <c r="BG67" s="103" t="s">
        <v>480</v>
      </c>
      <c r="BH67" s="103" t="s">
        <v>480</v>
      </c>
      <c r="BI67" s="103" t="s">
        <v>480</v>
      </c>
      <c r="BJ67" s="103" t="s">
        <v>480</v>
      </c>
      <c r="BK67" s="18" t="s">
        <v>480</v>
      </c>
      <c r="BL67" s="16" t="s">
        <v>480</v>
      </c>
      <c r="BM67" s="16" t="s">
        <v>480</v>
      </c>
      <c r="BN67" s="16" t="s">
        <v>480</v>
      </c>
      <c r="BO67" s="16" t="s">
        <v>480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v>0</v>
      </c>
      <c r="BZ67" s="31" t="s">
        <v>480</v>
      </c>
      <c r="CA67" s="99"/>
      <c r="CD67" s="20">
        <v>2042</v>
      </c>
    </row>
    <row r="68" spans="1:82" s="20" customFormat="1" ht="13.5" customHeight="1">
      <c r="A68" s="21">
        <v>2043</v>
      </c>
      <c r="B68" s="34" t="s">
        <v>367</v>
      </c>
      <c r="C68" s="23">
        <v>34693</v>
      </c>
      <c r="D68" s="28">
        <f t="shared" si="5"/>
        <v>1994</v>
      </c>
      <c r="E68" s="28">
        <f t="shared" si="6"/>
        <v>360</v>
      </c>
      <c r="F68" s="11">
        <f t="shared" si="7"/>
        <v>34678.36086879625</v>
      </c>
      <c r="G68" s="11">
        <f t="shared" si="8"/>
        <v>34707.63913120375</v>
      </c>
      <c r="H68" s="101">
        <f t="shared" si="9"/>
        <v>29.27826240750437</v>
      </c>
      <c r="I68" s="23">
        <v>32874</v>
      </c>
      <c r="J68" s="23">
        <v>38352</v>
      </c>
      <c r="K68" s="107">
        <v>179</v>
      </c>
      <c r="L68" s="107">
        <v>179</v>
      </c>
      <c r="M68" s="28">
        <v>0.87</v>
      </c>
      <c r="N68" s="102" t="s">
        <v>33</v>
      </c>
      <c r="O68" s="103">
        <v>0</v>
      </c>
      <c r="P68" s="16">
        <v>0</v>
      </c>
      <c r="Q68" s="16">
        <v>0</v>
      </c>
      <c r="R68" s="16">
        <v>0</v>
      </c>
      <c r="S68" s="16">
        <v>0</v>
      </c>
      <c r="T68" s="16" t="s">
        <v>480</v>
      </c>
      <c r="U68" s="16" t="s">
        <v>480</v>
      </c>
      <c r="V68" s="16" t="s">
        <v>480</v>
      </c>
      <c r="W68" s="16" t="s">
        <v>480</v>
      </c>
      <c r="X68" s="16" t="s">
        <v>480</v>
      </c>
      <c r="Y68" s="16" t="s">
        <v>480</v>
      </c>
      <c r="Z68" s="16" t="s">
        <v>480</v>
      </c>
      <c r="AA68" s="16" t="s">
        <v>480</v>
      </c>
      <c r="AB68" s="16" t="s">
        <v>480</v>
      </c>
      <c r="AC68" s="16" t="s">
        <v>480</v>
      </c>
      <c r="AD68" s="17" t="s">
        <v>480</v>
      </c>
      <c r="AE68" s="103" t="s">
        <v>480</v>
      </c>
      <c r="AF68" s="16" t="s">
        <v>480</v>
      </c>
      <c r="AG68" s="16" t="s">
        <v>480</v>
      </c>
      <c r="AH68" s="16" t="s">
        <v>480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04" t="s">
        <v>480</v>
      </c>
      <c r="AU68" s="18">
        <v>0</v>
      </c>
      <c r="AV68" s="103">
        <v>0</v>
      </c>
      <c r="AW68" s="103">
        <v>0</v>
      </c>
      <c r="AX68" s="103">
        <v>0</v>
      </c>
      <c r="AY68" s="103">
        <v>0</v>
      </c>
      <c r="AZ68" s="103" t="s">
        <v>480</v>
      </c>
      <c r="BA68" s="103" t="s">
        <v>480</v>
      </c>
      <c r="BB68" s="103" t="s">
        <v>480</v>
      </c>
      <c r="BC68" s="103" t="s">
        <v>480</v>
      </c>
      <c r="BD68" s="103" t="s">
        <v>480</v>
      </c>
      <c r="BE68" s="103" t="s">
        <v>480</v>
      </c>
      <c r="BF68" s="103" t="s">
        <v>480</v>
      </c>
      <c r="BG68" s="103" t="s">
        <v>480</v>
      </c>
      <c r="BH68" s="103" t="s">
        <v>480</v>
      </c>
      <c r="BI68" s="103" t="s">
        <v>480</v>
      </c>
      <c r="BJ68" s="103" t="s">
        <v>480</v>
      </c>
      <c r="BK68" s="18" t="s">
        <v>480</v>
      </c>
      <c r="BL68" s="16" t="s">
        <v>480</v>
      </c>
      <c r="BM68" s="16" t="s">
        <v>480</v>
      </c>
      <c r="BN68" s="16" t="s">
        <v>480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31" t="s">
        <v>480</v>
      </c>
      <c r="CA68" s="99"/>
      <c r="CD68" s="20">
        <v>2043</v>
      </c>
    </row>
    <row r="69" spans="1:82" s="20" customFormat="1" ht="13.5" customHeight="1">
      <c r="A69" s="21">
        <v>2044</v>
      </c>
      <c r="B69" s="34" t="s">
        <v>367</v>
      </c>
      <c r="C69" s="23">
        <v>34396</v>
      </c>
      <c r="D69" s="28">
        <f aca="true" t="shared" si="10" ref="D69:D100">YEAR(C69)</f>
        <v>1994</v>
      </c>
      <c r="E69" s="28">
        <f aca="true" t="shared" si="11" ref="E69:E100">ROUND(C69-(D69-1900)*365.25,0)</f>
        <v>63</v>
      </c>
      <c r="F69" s="11">
        <f aca="true" t="shared" si="12" ref="F69:F100">C69-(SQRT(M69*1000)-M69*1000/4000)*0.5</f>
        <v>34389.6368023326</v>
      </c>
      <c r="G69" s="11">
        <f aca="true" t="shared" si="13" ref="G69:G100">C69+(SQRT(M69*1000)-M69*1000/4000)*0.5</f>
        <v>34402.3631976674</v>
      </c>
      <c r="H69" s="101">
        <f aca="true" t="shared" si="14" ref="H69:H100">G69-F69</f>
        <v>12.726395334801055</v>
      </c>
      <c r="I69" s="23">
        <v>32874</v>
      </c>
      <c r="J69" s="23">
        <v>38352</v>
      </c>
      <c r="K69" s="107">
        <v>463</v>
      </c>
      <c r="L69" s="107">
        <v>463</v>
      </c>
      <c r="M69" s="28">
        <v>0.163</v>
      </c>
      <c r="N69" s="102" t="s">
        <v>33</v>
      </c>
      <c r="O69" s="103">
        <v>0</v>
      </c>
      <c r="P69" s="16">
        <v>0</v>
      </c>
      <c r="Q69" s="16">
        <v>0</v>
      </c>
      <c r="R69" s="16">
        <v>0</v>
      </c>
      <c r="S69" s="16">
        <v>0</v>
      </c>
      <c r="T69" s="16" t="s">
        <v>480</v>
      </c>
      <c r="U69" s="16" t="s">
        <v>480</v>
      </c>
      <c r="V69" s="16" t="s">
        <v>480</v>
      </c>
      <c r="W69" s="16" t="s">
        <v>480</v>
      </c>
      <c r="X69" s="16" t="s">
        <v>480</v>
      </c>
      <c r="Y69" s="16" t="s">
        <v>480</v>
      </c>
      <c r="Z69" s="16" t="s">
        <v>480</v>
      </c>
      <c r="AA69" s="16" t="s">
        <v>480</v>
      </c>
      <c r="AB69" s="16" t="s">
        <v>480</v>
      </c>
      <c r="AC69" s="16" t="s">
        <v>480</v>
      </c>
      <c r="AD69" s="17" t="s">
        <v>480</v>
      </c>
      <c r="AE69" s="103" t="s">
        <v>480</v>
      </c>
      <c r="AF69" s="16" t="s">
        <v>480</v>
      </c>
      <c r="AG69" s="16" t="s">
        <v>480</v>
      </c>
      <c r="AH69" s="16" t="s">
        <v>480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04" t="s">
        <v>480</v>
      </c>
      <c r="AU69" s="18">
        <v>0</v>
      </c>
      <c r="AV69" s="103">
        <v>0</v>
      </c>
      <c r="AW69" s="103">
        <v>0</v>
      </c>
      <c r="AX69" s="103">
        <v>0</v>
      </c>
      <c r="AY69" s="103">
        <v>0</v>
      </c>
      <c r="AZ69" s="103" t="s">
        <v>480</v>
      </c>
      <c r="BA69" s="103" t="s">
        <v>480</v>
      </c>
      <c r="BB69" s="103" t="s">
        <v>480</v>
      </c>
      <c r="BC69" s="103" t="s">
        <v>480</v>
      </c>
      <c r="BD69" s="103" t="s">
        <v>480</v>
      </c>
      <c r="BE69" s="103" t="s">
        <v>480</v>
      </c>
      <c r="BF69" s="103" t="s">
        <v>480</v>
      </c>
      <c r="BG69" s="103" t="s">
        <v>480</v>
      </c>
      <c r="BH69" s="103" t="s">
        <v>480</v>
      </c>
      <c r="BI69" s="103" t="s">
        <v>480</v>
      </c>
      <c r="BJ69" s="103" t="s">
        <v>480</v>
      </c>
      <c r="BK69" s="18" t="s">
        <v>480</v>
      </c>
      <c r="BL69" s="16" t="s">
        <v>480</v>
      </c>
      <c r="BM69" s="16" t="s">
        <v>480</v>
      </c>
      <c r="BN69" s="16" t="s">
        <v>480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31" t="s">
        <v>480</v>
      </c>
      <c r="CA69" s="99"/>
      <c r="CD69" s="20">
        <v>2044</v>
      </c>
    </row>
    <row r="70" spans="1:82" s="20" customFormat="1" ht="13.5" customHeight="1">
      <c r="A70" s="21">
        <v>2045</v>
      </c>
      <c r="B70" s="34" t="s">
        <v>368</v>
      </c>
      <c r="C70" s="23">
        <v>34693</v>
      </c>
      <c r="D70" s="28">
        <f t="shared" si="10"/>
        <v>1994</v>
      </c>
      <c r="E70" s="28">
        <f t="shared" si="11"/>
        <v>360</v>
      </c>
      <c r="F70" s="11">
        <f t="shared" si="12"/>
        <v>34678.29421760997</v>
      </c>
      <c r="G70" s="11">
        <f t="shared" si="13"/>
        <v>34707.70578239003</v>
      </c>
      <c r="H70" s="105">
        <f t="shared" si="14"/>
        <v>29.41156478006451</v>
      </c>
      <c r="I70" s="23">
        <v>32874</v>
      </c>
      <c r="J70" s="23">
        <v>38352</v>
      </c>
      <c r="K70" s="107">
        <v>162</v>
      </c>
      <c r="L70" s="107">
        <v>162</v>
      </c>
      <c r="M70" s="28">
        <v>0.878</v>
      </c>
      <c r="N70" s="102" t="s">
        <v>33</v>
      </c>
      <c r="O70" s="103">
        <v>0</v>
      </c>
      <c r="P70" s="16">
        <v>0</v>
      </c>
      <c r="Q70" s="16">
        <v>0</v>
      </c>
      <c r="R70" s="16">
        <v>0</v>
      </c>
      <c r="S70" s="16">
        <v>0</v>
      </c>
      <c r="T70" s="16" t="s">
        <v>480</v>
      </c>
      <c r="U70" s="16" t="s">
        <v>480</v>
      </c>
      <c r="V70" s="16" t="s">
        <v>480</v>
      </c>
      <c r="W70" s="16" t="s">
        <v>480</v>
      </c>
      <c r="X70" s="16" t="s">
        <v>480</v>
      </c>
      <c r="Y70" s="16" t="s">
        <v>480</v>
      </c>
      <c r="Z70" s="16" t="s">
        <v>480</v>
      </c>
      <c r="AA70" s="16" t="s">
        <v>480</v>
      </c>
      <c r="AB70" s="16" t="s">
        <v>480</v>
      </c>
      <c r="AC70" s="16" t="s">
        <v>480</v>
      </c>
      <c r="AD70" s="17" t="s">
        <v>480</v>
      </c>
      <c r="AE70" s="103" t="s">
        <v>480</v>
      </c>
      <c r="AF70" s="16" t="s">
        <v>480</v>
      </c>
      <c r="AG70" s="16" t="s">
        <v>480</v>
      </c>
      <c r="AH70" s="16" t="s">
        <v>480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04" t="s">
        <v>480</v>
      </c>
      <c r="AU70" s="18">
        <v>0</v>
      </c>
      <c r="AV70" s="103">
        <v>0</v>
      </c>
      <c r="AW70" s="103">
        <v>0</v>
      </c>
      <c r="AX70" s="103">
        <v>0</v>
      </c>
      <c r="AY70" s="103">
        <v>0</v>
      </c>
      <c r="AZ70" s="103" t="s">
        <v>480</v>
      </c>
      <c r="BA70" s="103" t="s">
        <v>480</v>
      </c>
      <c r="BB70" s="103" t="s">
        <v>480</v>
      </c>
      <c r="BC70" s="103" t="s">
        <v>480</v>
      </c>
      <c r="BD70" s="103" t="s">
        <v>480</v>
      </c>
      <c r="BE70" s="103" t="s">
        <v>480</v>
      </c>
      <c r="BF70" s="103" t="s">
        <v>480</v>
      </c>
      <c r="BG70" s="103" t="s">
        <v>480</v>
      </c>
      <c r="BH70" s="103" t="s">
        <v>480</v>
      </c>
      <c r="BI70" s="103" t="s">
        <v>480</v>
      </c>
      <c r="BJ70" s="103" t="s">
        <v>480</v>
      </c>
      <c r="BK70" s="18" t="s">
        <v>480</v>
      </c>
      <c r="BL70" s="16" t="s">
        <v>480</v>
      </c>
      <c r="BM70" s="16" t="s">
        <v>480</v>
      </c>
      <c r="BN70" s="16" t="s">
        <v>480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31" t="s">
        <v>480</v>
      </c>
      <c r="CA70" s="99"/>
      <c r="CD70" s="20">
        <v>2045</v>
      </c>
    </row>
    <row r="71" spans="1:82" s="20" customFormat="1" ht="13.5" customHeight="1">
      <c r="A71" s="21">
        <v>2046</v>
      </c>
      <c r="B71" s="34" t="s">
        <v>369</v>
      </c>
      <c r="C71" s="23">
        <v>36132</v>
      </c>
      <c r="D71" s="28">
        <f t="shared" si="10"/>
        <v>1998</v>
      </c>
      <c r="E71" s="28">
        <f t="shared" si="11"/>
        <v>338</v>
      </c>
      <c r="F71" s="11">
        <f t="shared" si="12"/>
        <v>36120.2378404338</v>
      </c>
      <c r="G71" s="11">
        <f t="shared" si="13"/>
        <v>36143.7621595662</v>
      </c>
      <c r="H71" s="101">
        <f t="shared" si="14"/>
        <v>23.524319132397068</v>
      </c>
      <c r="I71" s="23">
        <v>32874</v>
      </c>
      <c r="J71" s="23">
        <v>38352</v>
      </c>
      <c r="K71" s="107">
        <v>229</v>
      </c>
      <c r="L71" s="107">
        <v>229</v>
      </c>
      <c r="M71" s="28">
        <v>0.56</v>
      </c>
      <c r="N71" s="102" t="s">
        <v>33</v>
      </c>
      <c r="O71" s="103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 t="s">
        <v>480</v>
      </c>
      <c r="Y71" s="16" t="s">
        <v>480</v>
      </c>
      <c r="Z71" s="16" t="s">
        <v>480</v>
      </c>
      <c r="AA71" s="16" t="s">
        <v>480</v>
      </c>
      <c r="AB71" s="16" t="s">
        <v>480</v>
      </c>
      <c r="AC71" s="16" t="s">
        <v>480</v>
      </c>
      <c r="AD71" s="17" t="s">
        <v>480</v>
      </c>
      <c r="AE71" s="103" t="s">
        <v>480</v>
      </c>
      <c r="AF71" s="16" t="s">
        <v>480</v>
      </c>
      <c r="AG71" s="16" t="s">
        <v>480</v>
      </c>
      <c r="AH71" s="16" t="s">
        <v>480</v>
      </c>
      <c r="AI71" s="16" t="s">
        <v>480</v>
      </c>
      <c r="AJ71" s="16" t="s">
        <v>480</v>
      </c>
      <c r="AK71" s="16" t="s">
        <v>480</v>
      </c>
      <c r="AL71" s="16" t="s">
        <v>480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04" t="s">
        <v>480</v>
      </c>
      <c r="AU71" s="18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v>0</v>
      </c>
      <c r="BA71" s="103">
        <v>0</v>
      </c>
      <c r="BB71" s="103">
        <v>0</v>
      </c>
      <c r="BC71" s="103">
        <v>0</v>
      </c>
      <c r="BD71" s="103" t="s">
        <v>480</v>
      </c>
      <c r="BE71" s="103" t="s">
        <v>480</v>
      </c>
      <c r="BF71" s="103" t="s">
        <v>480</v>
      </c>
      <c r="BG71" s="103" t="s">
        <v>480</v>
      </c>
      <c r="BH71" s="103" t="s">
        <v>480</v>
      </c>
      <c r="BI71" s="103" t="s">
        <v>480</v>
      </c>
      <c r="BJ71" s="103" t="s">
        <v>480</v>
      </c>
      <c r="BK71" s="18" t="s">
        <v>480</v>
      </c>
      <c r="BL71" s="16" t="s">
        <v>480</v>
      </c>
      <c r="BM71" s="16" t="s">
        <v>480</v>
      </c>
      <c r="BN71" s="16" t="s">
        <v>480</v>
      </c>
      <c r="BO71" s="16" t="s">
        <v>480</v>
      </c>
      <c r="BP71" s="16" t="s">
        <v>480</v>
      </c>
      <c r="BQ71" s="16" t="s">
        <v>480</v>
      </c>
      <c r="BR71" s="16" t="s">
        <v>480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31" t="s">
        <v>480</v>
      </c>
      <c r="CA71" s="99"/>
      <c r="CD71" s="20">
        <v>2046</v>
      </c>
    </row>
    <row r="72" spans="1:82" s="20" customFormat="1" ht="13.5" customHeight="1">
      <c r="A72" s="21">
        <v>2048</v>
      </c>
      <c r="B72" s="34" t="s">
        <v>370</v>
      </c>
      <c r="C72" s="23">
        <v>35796</v>
      </c>
      <c r="D72" s="28">
        <f t="shared" si="10"/>
        <v>1998</v>
      </c>
      <c r="E72" s="28">
        <f t="shared" si="11"/>
        <v>2</v>
      </c>
      <c r="F72" s="11">
        <f t="shared" si="12"/>
        <v>35778.264594831824</v>
      </c>
      <c r="G72" s="11">
        <f t="shared" si="13"/>
        <v>35813.735405168176</v>
      </c>
      <c r="H72" s="105">
        <f t="shared" si="14"/>
        <v>35.47081033635186</v>
      </c>
      <c r="I72" s="23">
        <v>32874</v>
      </c>
      <c r="J72" s="23">
        <v>38352</v>
      </c>
      <c r="K72" s="107">
        <v>238</v>
      </c>
      <c r="L72" s="107">
        <v>238</v>
      </c>
      <c r="M72" s="28">
        <v>1.281</v>
      </c>
      <c r="N72" s="102" t="s">
        <v>33</v>
      </c>
      <c r="O72" s="103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 t="s">
        <v>480</v>
      </c>
      <c r="Y72" s="16" t="s">
        <v>480</v>
      </c>
      <c r="Z72" s="16" t="s">
        <v>480</v>
      </c>
      <c r="AA72" s="16" t="s">
        <v>480</v>
      </c>
      <c r="AB72" s="16" t="s">
        <v>480</v>
      </c>
      <c r="AC72" s="16" t="s">
        <v>480</v>
      </c>
      <c r="AD72" s="17" t="s">
        <v>480</v>
      </c>
      <c r="AE72" s="103" t="s">
        <v>480</v>
      </c>
      <c r="AF72" s="16" t="s">
        <v>480</v>
      </c>
      <c r="AG72" s="16" t="s">
        <v>480</v>
      </c>
      <c r="AH72" s="16" t="s">
        <v>480</v>
      </c>
      <c r="AI72" s="16" t="s">
        <v>480</v>
      </c>
      <c r="AJ72" s="16" t="s">
        <v>480</v>
      </c>
      <c r="AK72" s="16" t="s">
        <v>480</v>
      </c>
      <c r="AL72" s="16" t="s">
        <v>480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04" t="s">
        <v>480</v>
      </c>
      <c r="AU72" s="18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 t="s">
        <v>480</v>
      </c>
      <c r="BE72" s="103" t="s">
        <v>480</v>
      </c>
      <c r="BF72" s="103" t="s">
        <v>480</v>
      </c>
      <c r="BG72" s="103" t="s">
        <v>480</v>
      </c>
      <c r="BH72" s="103" t="s">
        <v>480</v>
      </c>
      <c r="BI72" s="103" t="s">
        <v>480</v>
      </c>
      <c r="BJ72" s="103" t="s">
        <v>480</v>
      </c>
      <c r="BK72" s="18" t="s">
        <v>480</v>
      </c>
      <c r="BL72" s="16" t="s">
        <v>480</v>
      </c>
      <c r="BM72" s="16" t="s">
        <v>480</v>
      </c>
      <c r="BN72" s="16" t="s">
        <v>480</v>
      </c>
      <c r="BO72" s="16" t="s">
        <v>480</v>
      </c>
      <c r="BP72" s="16" t="s">
        <v>480</v>
      </c>
      <c r="BQ72" s="16" t="s">
        <v>480</v>
      </c>
      <c r="BR72" s="16" t="s">
        <v>480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31" t="s">
        <v>480</v>
      </c>
      <c r="CA72" s="99"/>
      <c r="CD72" s="20">
        <v>2048</v>
      </c>
    </row>
    <row r="73" spans="1:82" s="20" customFormat="1" ht="13.5" customHeight="1">
      <c r="A73" s="21">
        <v>2049</v>
      </c>
      <c r="B73" s="34" t="s">
        <v>371</v>
      </c>
      <c r="C73" s="23">
        <v>36526</v>
      </c>
      <c r="D73" s="28">
        <f t="shared" si="10"/>
        <v>2000</v>
      </c>
      <c r="E73" s="28">
        <f t="shared" si="11"/>
        <v>1</v>
      </c>
      <c r="F73" s="11">
        <f t="shared" si="12"/>
        <v>36515.93925079192</v>
      </c>
      <c r="G73" s="11">
        <f t="shared" si="13"/>
        <v>36536.06074920808</v>
      </c>
      <c r="H73" s="101">
        <f t="shared" si="14"/>
        <v>20.121498416163377</v>
      </c>
      <c r="I73" s="23">
        <v>32874</v>
      </c>
      <c r="J73" s="23">
        <v>38352</v>
      </c>
      <c r="K73" s="107">
        <v>95</v>
      </c>
      <c r="L73" s="107">
        <v>95</v>
      </c>
      <c r="M73" s="28">
        <v>0.409</v>
      </c>
      <c r="N73" s="102" t="s">
        <v>33</v>
      </c>
      <c r="O73" s="103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 t="s">
        <v>480</v>
      </c>
      <c r="AA73" s="16" t="s">
        <v>480</v>
      </c>
      <c r="AB73" s="16" t="s">
        <v>480</v>
      </c>
      <c r="AC73" s="16" t="s">
        <v>480</v>
      </c>
      <c r="AD73" s="17" t="s">
        <v>480</v>
      </c>
      <c r="AE73" s="103" t="s">
        <v>480</v>
      </c>
      <c r="AF73" s="16" t="s">
        <v>480</v>
      </c>
      <c r="AG73" s="16" t="s">
        <v>480</v>
      </c>
      <c r="AH73" s="16" t="s">
        <v>480</v>
      </c>
      <c r="AI73" s="16" t="s">
        <v>480</v>
      </c>
      <c r="AJ73" s="16" t="s">
        <v>480</v>
      </c>
      <c r="AK73" s="16" t="s">
        <v>480</v>
      </c>
      <c r="AL73" s="16" t="s">
        <v>480</v>
      </c>
      <c r="AM73" s="16" t="s">
        <v>480</v>
      </c>
      <c r="AN73" s="16" t="s">
        <v>480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04" t="s">
        <v>480</v>
      </c>
      <c r="AU73" s="18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 t="s">
        <v>480</v>
      </c>
      <c r="BG73" s="103" t="s">
        <v>480</v>
      </c>
      <c r="BH73" s="103" t="s">
        <v>480</v>
      </c>
      <c r="BI73" s="103" t="s">
        <v>480</v>
      </c>
      <c r="BJ73" s="103" t="s">
        <v>480</v>
      </c>
      <c r="BK73" s="18" t="s">
        <v>480</v>
      </c>
      <c r="BL73" s="16" t="s">
        <v>480</v>
      </c>
      <c r="BM73" s="16" t="s">
        <v>480</v>
      </c>
      <c r="BN73" s="16" t="s">
        <v>480</v>
      </c>
      <c r="BO73" s="16" t="s">
        <v>480</v>
      </c>
      <c r="BP73" s="16" t="s">
        <v>480</v>
      </c>
      <c r="BQ73" s="16" t="s">
        <v>480</v>
      </c>
      <c r="BR73" s="16" t="s">
        <v>480</v>
      </c>
      <c r="BS73" s="16" t="s">
        <v>480</v>
      </c>
      <c r="BT73" s="16" t="s">
        <v>480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31" t="s">
        <v>480</v>
      </c>
      <c r="CA73" s="99"/>
      <c r="CD73" s="20">
        <v>2049</v>
      </c>
    </row>
    <row r="74" spans="1:82" s="20" customFormat="1" ht="13.5" customHeight="1">
      <c r="A74" s="21">
        <v>2050</v>
      </c>
      <c r="B74" s="34" t="s">
        <v>372</v>
      </c>
      <c r="C74" s="23">
        <v>36161</v>
      </c>
      <c r="D74" s="28">
        <f t="shared" si="10"/>
        <v>1999</v>
      </c>
      <c r="E74" s="28">
        <f t="shared" si="11"/>
        <v>1</v>
      </c>
      <c r="F74" s="11">
        <f t="shared" si="12"/>
        <v>36152.87849678485</v>
      </c>
      <c r="G74" s="11">
        <f t="shared" si="13"/>
        <v>36169.12150321515</v>
      </c>
      <c r="H74" s="101">
        <f t="shared" si="14"/>
        <v>16.243006430304376</v>
      </c>
      <c r="I74" s="23">
        <v>32874</v>
      </c>
      <c r="J74" s="23">
        <v>38352</v>
      </c>
      <c r="K74" s="107">
        <v>68</v>
      </c>
      <c r="L74" s="107">
        <v>68</v>
      </c>
      <c r="M74" s="28">
        <v>0.266</v>
      </c>
      <c r="N74" s="102" t="s">
        <v>33</v>
      </c>
      <c r="O74" s="103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 t="s">
        <v>480</v>
      </c>
      <c r="Z74" s="16" t="s">
        <v>480</v>
      </c>
      <c r="AA74" s="16" t="s">
        <v>480</v>
      </c>
      <c r="AB74" s="16" t="s">
        <v>480</v>
      </c>
      <c r="AC74" s="16" t="s">
        <v>480</v>
      </c>
      <c r="AD74" s="17" t="s">
        <v>480</v>
      </c>
      <c r="AE74" s="103" t="s">
        <v>480</v>
      </c>
      <c r="AF74" s="16" t="s">
        <v>480</v>
      </c>
      <c r="AG74" s="16" t="s">
        <v>480</v>
      </c>
      <c r="AH74" s="16" t="s">
        <v>480</v>
      </c>
      <c r="AI74" s="16" t="s">
        <v>480</v>
      </c>
      <c r="AJ74" s="16" t="s">
        <v>480</v>
      </c>
      <c r="AK74" s="16" t="s">
        <v>480</v>
      </c>
      <c r="AL74" s="16" t="s">
        <v>480</v>
      </c>
      <c r="AM74" s="16" t="s">
        <v>480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04" t="s">
        <v>480</v>
      </c>
      <c r="AU74" s="18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103" t="s">
        <v>480</v>
      </c>
      <c r="BF74" s="103" t="s">
        <v>480</v>
      </c>
      <c r="BG74" s="103" t="s">
        <v>480</v>
      </c>
      <c r="BH74" s="103" t="s">
        <v>480</v>
      </c>
      <c r="BI74" s="103" t="s">
        <v>480</v>
      </c>
      <c r="BJ74" s="103" t="s">
        <v>480</v>
      </c>
      <c r="BK74" s="18" t="s">
        <v>480</v>
      </c>
      <c r="BL74" s="16" t="s">
        <v>480</v>
      </c>
      <c r="BM74" s="16" t="s">
        <v>480</v>
      </c>
      <c r="BN74" s="16" t="s">
        <v>480</v>
      </c>
      <c r="BO74" s="16" t="s">
        <v>480</v>
      </c>
      <c r="BP74" s="16" t="s">
        <v>480</v>
      </c>
      <c r="BQ74" s="16" t="s">
        <v>480</v>
      </c>
      <c r="BR74" s="16" t="s">
        <v>480</v>
      </c>
      <c r="BS74" s="16" t="s">
        <v>480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31" t="s">
        <v>480</v>
      </c>
      <c r="CA74" s="99"/>
      <c r="CD74" s="20">
        <v>2050</v>
      </c>
    </row>
    <row r="75" spans="1:82" s="20" customFormat="1" ht="13.5" customHeight="1">
      <c r="A75" s="21">
        <v>2051</v>
      </c>
      <c r="B75" s="34" t="s">
        <v>373</v>
      </c>
      <c r="C75" s="23">
        <v>36586</v>
      </c>
      <c r="D75" s="28">
        <f t="shared" si="10"/>
        <v>2000</v>
      </c>
      <c r="E75" s="28">
        <f t="shared" si="11"/>
        <v>61</v>
      </c>
      <c r="F75" s="11">
        <f t="shared" si="12"/>
        <v>36580.88964961702</v>
      </c>
      <c r="G75" s="11">
        <f t="shared" si="13"/>
        <v>36591.11035038298</v>
      </c>
      <c r="H75" s="105">
        <f t="shared" si="14"/>
        <v>10.220700765959918</v>
      </c>
      <c r="I75" s="23">
        <v>32874</v>
      </c>
      <c r="J75" s="23">
        <v>38352</v>
      </c>
      <c r="K75" s="107">
        <v>88</v>
      </c>
      <c r="L75" s="107">
        <v>88</v>
      </c>
      <c r="M75" s="28">
        <v>0.105</v>
      </c>
      <c r="N75" s="102" t="s">
        <v>33</v>
      </c>
      <c r="O75" s="103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 t="s">
        <v>480</v>
      </c>
      <c r="AA75" s="16" t="s">
        <v>480</v>
      </c>
      <c r="AB75" s="16" t="s">
        <v>480</v>
      </c>
      <c r="AC75" s="16" t="s">
        <v>480</v>
      </c>
      <c r="AD75" s="17" t="s">
        <v>480</v>
      </c>
      <c r="AE75" s="103" t="s">
        <v>480</v>
      </c>
      <c r="AF75" s="16" t="s">
        <v>480</v>
      </c>
      <c r="AG75" s="16" t="s">
        <v>480</v>
      </c>
      <c r="AH75" s="16" t="s">
        <v>480</v>
      </c>
      <c r="AI75" s="16" t="s">
        <v>480</v>
      </c>
      <c r="AJ75" s="16" t="s">
        <v>480</v>
      </c>
      <c r="AK75" s="16" t="s">
        <v>480</v>
      </c>
      <c r="AL75" s="16" t="s">
        <v>480</v>
      </c>
      <c r="AM75" s="16" t="s">
        <v>480</v>
      </c>
      <c r="AN75" s="16" t="s">
        <v>480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04" t="s">
        <v>480</v>
      </c>
      <c r="AU75" s="18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0</v>
      </c>
      <c r="BB75" s="103">
        <v>0</v>
      </c>
      <c r="BC75" s="103">
        <v>0</v>
      </c>
      <c r="BD75" s="103">
        <v>0</v>
      </c>
      <c r="BE75" s="103">
        <v>0</v>
      </c>
      <c r="BF75" s="103" t="s">
        <v>480</v>
      </c>
      <c r="BG75" s="103" t="s">
        <v>480</v>
      </c>
      <c r="BH75" s="103" t="s">
        <v>480</v>
      </c>
      <c r="BI75" s="103" t="s">
        <v>480</v>
      </c>
      <c r="BJ75" s="103" t="s">
        <v>480</v>
      </c>
      <c r="BK75" s="18" t="s">
        <v>480</v>
      </c>
      <c r="BL75" s="16" t="s">
        <v>480</v>
      </c>
      <c r="BM75" s="16" t="b">
        <v>1</v>
      </c>
      <c r="BN75" s="16" t="s">
        <v>480</v>
      </c>
      <c r="BO75" s="16" t="s">
        <v>480</v>
      </c>
      <c r="BP75" s="16" t="s">
        <v>480</v>
      </c>
      <c r="BQ75" s="16" t="s">
        <v>480</v>
      </c>
      <c r="BR75" s="16" t="s">
        <v>480</v>
      </c>
      <c r="BS75" s="16" t="s">
        <v>480</v>
      </c>
      <c r="BT75" s="16" t="s">
        <v>480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31" t="s">
        <v>480</v>
      </c>
      <c r="CA75" s="99"/>
      <c r="CD75" s="20">
        <v>2051</v>
      </c>
    </row>
    <row r="76" spans="1:82" s="20" customFormat="1" ht="13.5" customHeight="1">
      <c r="A76" s="21">
        <v>2052</v>
      </c>
      <c r="B76" s="34" t="s">
        <v>373</v>
      </c>
      <c r="C76" s="23">
        <v>36519</v>
      </c>
      <c r="D76" s="28">
        <f t="shared" si="10"/>
        <v>1999</v>
      </c>
      <c r="E76" s="28">
        <f t="shared" si="11"/>
        <v>359</v>
      </c>
      <c r="F76" s="11">
        <f t="shared" si="12"/>
        <v>36514.267833509744</v>
      </c>
      <c r="G76" s="11">
        <f t="shared" si="13"/>
        <v>36523.732166490256</v>
      </c>
      <c r="H76" s="101">
        <f t="shared" si="14"/>
        <v>9.464332980511244</v>
      </c>
      <c r="I76" s="23">
        <v>32874</v>
      </c>
      <c r="J76" s="23">
        <v>38352</v>
      </c>
      <c r="K76" s="107">
        <v>88</v>
      </c>
      <c r="L76" s="107">
        <v>88</v>
      </c>
      <c r="M76" s="28">
        <v>0.09</v>
      </c>
      <c r="N76" s="102" t="s">
        <v>33</v>
      </c>
      <c r="O76" s="103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 t="s">
        <v>480</v>
      </c>
      <c r="Z76" s="16" t="s">
        <v>480</v>
      </c>
      <c r="AA76" s="16" t="s">
        <v>480</v>
      </c>
      <c r="AB76" s="16" t="s">
        <v>480</v>
      </c>
      <c r="AC76" s="16" t="s">
        <v>480</v>
      </c>
      <c r="AD76" s="17" t="s">
        <v>480</v>
      </c>
      <c r="AE76" s="103" t="s">
        <v>480</v>
      </c>
      <c r="AF76" s="16" t="s">
        <v>480</v>
      </c>
      <c r="AG76" s="16" t="s">
        <v>480</v>
      </c>
      <c r="AH76" s="16" t="s">
        <v>480</v>
      </c>
      <c r="AI76" s="16" t="s">
        <v>480</v>
      </c>
      <c r="AJ76" s="16" t="s">
        <v>480</v>
      </c>
      <c r="AK76" s="16" t="s">
        <v>480</v>
      </c>
      <c r="AL76" s="16" t="s">
        <v>480</v>
      </c>
      <c r="AM76" s="16" t="s">
        <v>480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04" t="s">
        <v>480</v>
      </c>
      <c r="AU76" s="18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3">
        <v>0</v>
      </c>
      <c r="BB76" s="103">
        <v>0</v>
      </c>
      <c r="BC76" s="103">
        <v>0</v>
      </c>
      <c r="BD76" s="103">
        <v>0</v>
      </c>
      <c r="BE76" s="103" t="s">
        <v>480</v>
      </c>
      <c r="BF76" s="103" t="s">
        <v>480</v>
      </c>
      <c r="BG76" s="103" t="s">
        <v>480</v>
      </c>
      <c r="BH76" s="103" t="s">
        <v>480</v>
      </c>
      <c r="BI76" s="103" t="s">
        <v>480</v>
      </c>
      <c r="BJ76" s="103" t="s">
        <v>480</v>
      </c>
      <c r="BK76" s="18" t="s">
        <v>480</v>
      </c>
      <c r="BL76" s="16" t="s">
        <v>480</v>
      </c>
      <c r="BM76" s="16" t="s">
        <v>480</v>
      </c>
      <c r="BN76" s="16" t="s">
        <v>480</v>
      </c>
      <c r="BO76" s="16" t="s">
        <v>480</v>
      </c>
      <c r="BP76" s="16" t="s">
        <v>480</v>
      </c>
      <c r="BQ76" s="16" t="s">
        <v>480</v>
      </c>
      <c r="BR76" s="16" t="s">
        <v>480</v>
      </c>
      <c r="BS76" s="16" t="s">
        <v>480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31" t="s">
        <v>480</v>
      </c>
      <c r="CA76" s="99"/>
      <c r="CD76" s="20">
        <v>2052</v>
      </c>
    </row>
    <row r="77" spans="1:82" s="20" customFormat="1" ht="13.5" customHeight="1">
      <c r="A77" s="21">
        <v>2053</v>
      </c>
      <c r="B77" s="34" t="s">
        <v>374</v>
      </c>
      <c r="C77" s="23">
        <v>35514</v>
      </c>
      <c r="D77" s="28">
        <f t="shared" si="10"/>
        <v>1997</v>
      </c>
      <c r="E77" s="28">
        <f t="shared" si="11"/>
        <v>85</v>
      </c>
      <c r="F77" s="11">
        <f t="shared" si="12"/>
        <v>35497.914225259774</v>
      </c>
      <c r="G77" s="11">
        <f t="shared" si="13"/>
        <v>35530.085774740226</v>
      </c>
      <c r="H77" s="101">
        <f t="shared" si="14"/>
        <v>32.171549480452086</v>
      </c>
      <c r="I77" s="23">
        <v>32874</v>
      </c>
      <c r="J77" s="23">
        <v>38352</v>
      </c>
      <c r="K77" s="107">
        <v>428</v>
      </c>
      <c r="L77" s="107">
        <v>428</v>
      </c>
      <c r="M77" s="28">
        <v>1.052</v>
      </c>
      <c r="N77" s="102" t="s">
        <v>33</v>
      </c>
      <c r="O77" s="103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 t="s">
        <v>480</v>
      </c>
      <c r="X77" s="16" t="s">
        <v>480</v>
      </c>
      <c r="Y77" s="16" t="s">
        <v>480</v>
      </c>
      <c r="Z77" s="16" t="s">
        <v>480</v>
      </c>
      <c r="AA77" s="16" t="s">
        <v>480</v>
      </c>
      <c r="AB77" s="16" t="s">
        <v>480</v>
      </c>
      <c r="AC77" s="16" t="s">
        <v>480</v>
      </c>
      <c r="AD77" s="17" t="s">
        <v>480</v>
      </c>
      <c r="AE77" s="103" t="s">
        <v>480</v>
      </c>
      <c r="AF77" s="16" t="s">
        <v>480</v>
      </c>
      <c r="AG77" s="16" t="s">
        <v>480</v>
      </c>
      <c r="AH77" s="16" t="s">
        <v>480</v>
      </c>
      <c r="AI77" s="16" t="s">
        <v>480</v>
      </c>
      <c r="AJ77" s="16" t="s">
        <v>480</v>
      </c>
      <c r="AK77" s="16" t="s">
        <v>480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04" t="s">
        <v>480</v>
      </c>
      <c r="AU77" s="18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103" t="s">
        <v>480</v>
      </c>
      <c r="BD77" s="103" t="s">
        <v>480</v>
      </c>
      <c r="BE77" s="103" t="s">
        <v>480</v>
      </c>
      <c r="BF77" s="103" t="s">
        <v>480</v>
      </c>
      <c r="BG77" s="103" t="s">
        <v>480</v>
      </c>
      <c r="BH77" s="103" t="s">
        <v>480</v>
      </c>
      <c r="BI77" s="103" t="s">
        <v>480</v>
      </c>
      <c r="BJ77" s="103" t="s">
        <v>480</v>
      </c>
      <c r="BK77" s="18" t="s">
        <v>480</v>
      </c>
      <c r="BL77" s="16" t="s">
        <v>480</v>
      </c>
      <c r="BM77" s="16" t="s">
        <v>480</v>
      </c>
      <c r="BN77" s="16" t="s">
        <v>480</v>
      </c>
      <c r="BO77" s="16" t="s">
        <v>480</v>
      </c>
      <c r="BP77" s="16" t="s">
        <v>480</v>
      </c>
      <c r="BQ77" s="16" t="s">
        <v>480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31" t="s">
        <v>480</v>
      </c>
      <c r="CA77" s="99"/>
      <c r="CD77" s="20">
        <v>2053</v>
      </c>
    </row>
    <row r="78" spans="1:82" s="20" customFormat="1" ht="13.5" customHeight="1">
      <c r="A78" s="21">
        <v>2054</v>
      </c>
      <c r="B78" s="34" t="s">
        <v>375</v>
      </c>
      <c r="C78" s="23">
        <v>35796</v>
      </c>
      <c r="D78" s="28">
        <f t="shared" si="10"/>
        <v>1998</v>
      </c>
      <c r="E78" s="28">
        <f t="shared" si="11"/>
        <v>2</v>
      </c>
      <c r="F78" s="11">
        <f t="shared" si="12"/>
        <v>35780.415096927594</v>
      </c>
      <c r="G78" s="11">
        <f t="shared" si="13"/>
        <v>35811.584903072406</v>
      </c>
      <c r="H78" s="105">
        <f t="shared" si="14"/>
        <v>31.169806144811446</v>
      </c>
      <c r="I78" s="23">
        <v>32874</v>
      </c>
      <c r="J78" s="23">
        <v>38352</v>
      </c>
      <c r="K78" s="107">
        <v>202</v>
      </c>
      <c r="L78" s="107">
        <v>202</v>
      </c>
      <c r="M78" s="28">
        <v>0.987</v>
      </c>
      <c r="N78" s="102" t="s">
        <v>33</v>
      </c>
      <c r="O78" s="103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 t="s">
        <v>480</v>
      </c>
      <c r="Y78" s="16" t="s">
        <v>480</v>
      </c>
      <c r="Z78" s="16" t="s">
        <v>480</v>
      </c>
      <c r="AA78" s="16" t="s">
        <v>480</v>
      </c>
      <c r="AB78" s="16" t="s">
        <v>480</v>
      </c>
      <c r="AC78" s="16" t="s">
        <v>480</v>
      </c>
      <c r="AD78" s="17" t="s">
        <v>480</v>
      </c>
      <c r="AE78" s="103" t="s">
        <v>480</v>
      </c>
      <c r="AF78" s="16" t="s">
        <v>480</v>
      </c>
      <c r="AG78" s="16" t="s">
        <v>480</v>
      </c>
      <c r="AH78" s="16" t="s">
        <v>480</v>
      </c>
      <c r="AI78" s="16" t="s">
        <v>480</v>
      </c>
      <c r="AJ78" s="16" t="s">
        <v>480</v>
      </c>
      <c r="AK78" s="16" t="s">
        <v>480</v>
      </c>
      <c r="AL78" s="16" t="s">
        <v>480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04" t="s">
        <v>480</v>
      </c>
      <c r="AU78" s="18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3">
        <v>0</v>
      </c>
      <c r="BB78" s="103">
        <v>0</v>
      </c>
      <c r="BC78" s="103">
        <v>0</v>
      </c>
      <c r="BD78" s="103" t="s">
        <v>480</v>
      </c>
      <c r="BE78" s="103" t="s">
        <v>480</v>
      </c>
      <c r="BF78" s="103" t="s">
        <v>480</v>
      </c>
      <c r="BG78" s="103" t="s">
        <v>480</v>
      </c>
      <c r="BH78" s="103" t="s">
        <v>480</v>
      </c>
      <c r="BI78" s="103" t="s">
        <v>480</v>
      </c>
      <c r="BJ78" s="103" t="s">
        <v>480</v>
      </c>
      <c r="BK78" s="18" t="s">
        <v>480</v>
      </c>
      <c r="BL78" s="16" t="s">
        <v>480</v>
      </c>
      <c r="BM78" s="16" t="s">
        <v>480</v>
      </c>
      <c r="BN78" s="16" t="s">
        <v>480</v>
      </c>
      <c r="BO78" s="16" t="s">
        <v>480</v>
      </c>
      <c r="BP78" s="16" t="s">
        <v>480</v>
      </c>
      <c r="BQ78" s="16" t="s">
        <v>480</v>
      </c>
      <c r="BR78" s="16" t="s">
        <v>480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v>0</v>
      </c>
      <c r="BZ78" s="31" t="s">
        <v>480</v>
      </c>
      <c r="CA78" s="99"/>
      <c r="CD78" s="20">
        <v>2054</v>
      </c>
    </row>
    <row r="79" spans="1:82" s="20" customFormat="1" ht="13.5" customHeight="1">
      <c r="A79" s="21">
        <v>2055</v>
      </c>
      <c r="B79" s="34" t="s">
        <v>375</v>
      </c>
      <c r="C79" s="23">
        <v>35796</v>
      </c>
      <c r="D79" s="28">
        <f t="shared" si="10"/>
        <v>1998</v>
      </c>
      <c r="E79" s="28">
        <f t="shared" si="11"/>
        <v>2</v>
      </c>
      <c r="F79" s="11">
        <f t="shared" si="12"/>
        <v>35792.265342613224</v>
      </c>
      <c r="G79" s="11">
        <f t="shared" si="13"/>
        <v>35799.734657386776</v>
      </c>
      <c r="H79" s="101">
        <f t="shared" si="14"/>
        <v>7.469314773552469</v>
      </c>
      <c r="I79" s="23">
        <v>32874</v>
      </c>
      <c r="J79" s="23">
        <v>38352</v>
      </c>
      <c r="K79" s="107">
        <v>208</v>
      </c>
      <c r="L79" s="107">
        <v>208</v>
      </c>
      <c r="M79" s="28">
        <v>0.056</v>
      </c>
      <c r="N79" s="102" t="s">
        <v>33</v>
      </c>
      <c r="O79" s="103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 t="s">
        <v>480</v>
      </c>
      <c r="Y79" s="16" t="s">
        <v>480</v>
      </c>
      <c r="Z79" s="16" t="s">
        <v>480</v>
      </c>
      <c r="AA79" s="16" t="s">
        <v>480</v>
      </c>
      <c r="AB79" s="16" t="s">
        <v>480</v>
      </c>
      <c r="AC79" s="16" t="s">
        <v>480</v>
      </c>
      <c r="AD79" s="17" t="s">
        <v>480</v>
      </c>
      <c r="AE79" s="103" t="s">
        <v>480</v>
      </c>
      <c r="AF79" s="16" t="s">
        <v>480</v>
      </c>
      <c r="AG79" s="16" t="s">
        <v>480</v>
      </c>
      <c r="AH79" s="16" t="s">
        <v>480</v>
      </c>
      <c r="AI79" s="16" t="s">
        <v>480</v>
      </c>
      <c r="AJ79" s="16" t="s">
        <v>480</v>
      </c>
      <c r="AK79" s="16" t="s">
        <v>480</v>
      </c>
      <c r="AL79" s="16" t="s">
        <v>480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04" t="s">
        <v>480</v>
      </c>
      <c r="AU79" s="18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v>0</v>
      </c>
      <c r="BA79" s="103">
        <v>0</v>
      </c>
      <c r="BB79" s="103">
        <v>0</v>
      </c>
      <c r="BC79" s="103">
        <v>0</v>
      </c>
      <c r="BD79" s="103" t="s">
        <v>480</v>
      </c>
      <c r="BE79" s="103" t="s">
        <v>480</v>
      </c>
      <c r="BF79" s="103" t="s">
        <v>480</v>
      </c>
      <c r="BG79" s="103" t="s">
        <v>480</v>
      </c>
      <c r="BH79" s="103" t="s">
        <v>480</v>
      </c>
      <c r="BI79" s="103" t="s">
        <v>480</v>
      </c>
      <c r="BJ79" s="103" t="s">
        <v>480</v>
      </c>
      <c r="BK79" s="18" t="s">
        <v>480</v>
      </c>
      <c r="BL79" s="16" t="s">
        <v>480</v>
      </c>
      <c r="BM79" s="16" t="s">
        <v>480</v>
      </c>
      <c r="BN79" s="16" t="s">
        <v>480</v>
      </c>
      <c r="BO79" s="16" t="s">
        <v>480</v>
      </c>
      <c r="BP79" s="16" t="s">
        <v>480</v>
      </c>
      <c r="BQ79" s="16" t="s">
        <v>480</v>
      </c>
      <c r="BR79" s="16" t="s">
        <v>480</v>
      </c>
      <c r="BS79" s="16">
        <v>0</v>
      </c>
      <c r="BT79" s="16">
        <v>0</v>
      </c>
      <c r="BU79" s="16">
        <v>0</v>
      </c>
      <c r="BV79" s="16">
        <v>0</v>
      </c>
      <c r="BW79" s="16">
        <v>0</v>
      </c>
      <c r="BX79" s="16">
        <v>0</v>
      </c>
      <c r="BY79" s="16">
        <v>0</v>
      </c>
      <c r="BZ79" s="31" t="s">
        <v>480</v>
      </c>
      <c r="CA79" s="99"/>
      <c r="CD79" s="20">
        <v>2055</v>
      </c>
    </row>
    <row r="80" spans="1:82" s="20" customFormat="1" ht="13.5" customHeight="1">
      <c r="A80" s="21">
        <v>2056</v>
      </c>
      <c r="B80" s="34" t="s">
        <v>376</v>
      </c>
      <c r="C80" s="108">
        <v>36526</v>
      </c>
      <c r="D80" s="28">
        <f t="shared" si="10"/>
        <v>2000</v>
      </c>
      <c r="E80" s="28">
        <f t="shared" si="11"/>
        <v>1</v>
      </c>
      <c r="F80" s="11">
        <f t="shared" si="12"/>
        <v>36507.381678870785</v>
      </c>
      <c r="G80" s="11">
        <f t="shared" si="13"/>
        <v>36544.618321129215</v>
      </c>
      <c r="H80" s="101">
        <f t="shared" si="14"/>
        <v>37.23664225843095</v>
      </c>
      <c r="I80" s="23">
        <v>32874</v>
      </c>
      <c r="J80" s="23">
        <v>38352</v>
      </c>
      <c r="K80" s="107">
        <v>128</v>
      </c>
      <c r="L80" s="107">
        <v>128</v>
      </c>
      <c r="M80" s="28">
        <v>1.413</v>
      </c>
      <c r="N80" s="102" t="s">
        <v>33</v>
      </c>
      <c r="O80" s="103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 t="s">
        <v>480</v>
      </c>
      <c r="AA80" s="16" t="s">
        <v>480</v>
      </c>
      <c r="AB80" s="16" t="s">
        <v>480</v>
      </c>
      <c r="AC80" s="16" t="s">
        <v>480</v>
      </c>
      <c r="AD80" s="17" t="s">
        <v>480</v>
      </c>
      <c r="AE80" s="103" t="s">
        <v>480</v>
      </c>
      <c r="AF80" s="16" t="s">
        <v>480</v>
      </c>
      <c r="AG80" s="16" t="s">
        <v>480</v>
      </c>
      <c r="AH80" s="16" t="s">
        <v>480</v>
      </c>
      <c r="AI80" s="16" t="s">
        <v>480</v>
      </c>
      <c r="AJ80" s="16" t="s">
        <v>480</v>
      </c>
      <c r="AK80" s="16" t="s">
        <v>480</v>
      </c>
      <c r="AL80" s="16" t="s">
        <v>480</v>
      </c>
      <c r="AM80" s="16" t="s">
        <v>480</v>
      </c>
      <c r="AN80" s="16" t="s">
        <v>480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04" t="s">
        <v>480</v>
      </c>
      <c r="AU80" s="18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3">
        <v>0</v>
      </c>
      <c r="BB80" s="103">
        <v>0</v>
      </c>
      <c r="BC80" s="103">
        <v>0</v>
      </c>
      <c r="BD80" s="103">
        <v>0</v>
      </c>
      <c r="BE80" s="103">
        <v>0</v>
      </c>
      <c r="BF80" s="103" t="s">
        <v>480</v>
      </c>
      <c r="BG80" s="103" t="s">
        <v>480</v>
      </c>
      <c r="BH80" s="103" t="s">
        <v>480</v>
      </c>
      <c r="BI80" s="103" t="s">
        <v>480</v>
      </c>
      <c r="BJ80" s="103" t="s">
        <v>480</v>
      </c>
      <c r="BK80" s="18" t="s">
        <v>480</v>
      </c>
      <c r="BL80" s="16" t="s">
        <v>480</v>
      </c>
      <c r="BM80" s="16" t="s">
        <v>480</v>
      </c>
      <c r="BN80" s="16" t="s">
        <v>480</v>
      </c>
      <c r="BO80" s="16" t="s">
        <v>480</v>
      </c>
      <c r="BP80" s="16" t="s">
        <v>480</v>
      </c>
      <c r="BQ80" s="16" t="s">
        <v>480</v>
      </c>
      <c r="BR80" s="16" t="s">
        <v>480</v>
      </c>
      <c r="BS80" s="16" t="s">
        <v>480</v>
      </c>
      <c r="BT80" s="16" t="s">
        <v>480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31" t="s">
        <v>480</v>
      </c>
      <c r="CA80" s="99"/>
      <c r="CD80" s="20">
        <v>2056</v>
      </c>
    </row>
    <row r="81" spans="1:82" s="20" customFormat="1" ht="13.5" customHeight="1">
      <c r="A81" s="21">
        <v>2057</v>
      </c>
      <c r="B81" s="34" t="s">
        <v>377</v>
      </c>
      <c r="C81" s="108">
        <v>35796</v>
      </c>
      <c r="D81" s="28">
        <f t="shared" si="10"/>
        <v>1998</v>
      </c>
      <c r="E81" s="28">
        <f t="shared" si="11"/>
        <v>2</v>
      </c>
      <c r="F81" s="11">
        <f t="shared" si="12"/>
        <v>35782.536433288275</v>
      </c>
      <c r="G81" s="11">
        <f t="shared" si="13"/>
        <v>35809.463566711725</v>
      </c>
      <c r="H81" s="105">
        <f t="shared" si="14"/>
        <v>26.92713342345087</v>
      </c>
      <c r="I81" s="23">
        <v>32874</v>
      </c>
      <c r="J81" s="23">
        <v>38352</v>
      </c>
      <c r="K81" s="107">
        <v>145</v>
      </c>
      <c r="L81" s="107">
        <v>145</v>
      </c>
      <c r="M81" s="28">
        <v>0.735</v>
      </c>
      <c r="N81" s="102" t="s">
        <v>33</v>
      </c>
      <c r="O81" s="103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 t="s">
        <v>480</v>
      </c>
      <c r="Y81" s="16" t="s">
        <v>480</v>
      </c>
      <c r="Z81" s="16" t="s">
        <v>480</v>
      </c>
      <c r="AA81" s="16" t="s">
        <v>480</v>
      </c>
      <c r="AB81" s="16" t="s">
        <v>480</v>
      </c>
      <c r="AC81" s="16" t="s">
        <v>480</v>
      </c>
      <c r="AD81" s="17" t="s">
        <v>480</v>
      </c>
      <c r="AE81" s="103" t="s">
        <v>480</v>
      </c>
      <c r="AF81" s="16" t="s">
        <v>480</v>
      </c>
      <c r="AG81" s="16" t="s">
        <v>480</v>
      </c>
      <c r="AH81" s="16" t="s">
        <v>480</v>
      </c>
      <c r="AI81" s="16" t="s">
        <v>480</v>
      </c>
      <c r="AJ81" s="16" t="s">
        <v>480</v>
      </c>
      <c r="AK81" s="16" t="s">
        <v>480</v>
      </c>
      <c r="AL81" s="16" t="s">
        <v>480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04" t="s">
        <v>480</v>
      </c>
      <c r="AU81" s="18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v>0</v>
      </c>
      <c r="BA81" s="103">
        <v>0</v>
      </c>
      <c r="BB81" s="103">
        <v>0</v>
      </c>
      <c r="BC81" s="103">
        <v>0</v>
      </c>
      <c r="BD81" s="103" t="s">
        <v>480</v>
      </c>
      <c r="BE81" s="103" t="s">
        <v>480</v>
      </c>
      <c r="BF81" s="103" t="s">
        <v>480</v>
      </c>
      <c r="BG81" s="103" t="s">
        <v>480</v>
      </c>
      <c r="BH81" s="103" t="s">
        <v>480</v>
      </c>
      <c r="BI81" s="103" t="s">
        <v>480</v>
      </c>
      <c r="BJ81" s="103" t="s">
        <v>480</v>
      </c>
      <c r="BK81" s="18" t="s">
        <v>480</v>
      </c>
      <c r="BL81" s="16" t="s">
        <v>480</v>
      </c>
      <c r="BM81" s="16" t="s">
        <v>480</v>
      </c>
      <c r="BN81" s="16" t="s">
        <v>480</v>
      </c>
      <c r="BO81" s="16" t="s">
        <v>480</v>
      </c>
      <c r="BP81" s="16" t="s">
        <v>480</v>
      </c>
      <c r="BQ81" s="16" t="s">
        <v>480</v>
      </c>
      <c r="BR81" s="16" t="s">
        <v>480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v>0</v>
      </c>
      <c r="BZ81" s="31" t="s">
        <v>480</v>
      </c>
      <c r="CA81" s="99"/>
      <c r="CD81" s="20">
        <v>2057</v>
      </c>
    </row>
    <row r="82" spans="1:82" s="20" customFormat="1" ht="13.5" customHeight="1">
      <c r="A82" s="21">
        <v>2058</v>
      </c>
      <c r="B82" s="34" t="s">
        <v>430</v>
      </c>
      <c r="C82" s="108">
        <v>36526</v>
      </c>
      <c r="D82" s="28">
        <f t="shared" si="10"/>
        <v>2000</v>
      </c>
      <c r="E82" s="28">
        <f t="shared" si="11"/>
        <v>1</v>
      </c>
      <c r="F82" s="11">
        <f t="shared" si="12"/>
        <v>36517.22127895572</v>
      </c>
      <c r="G82" s="11">
        <f t="shared" si="13"/>
        <v>36534.77872104428</v>
      </c>
      <c r="H82" s="101">
        <f t="shared" si="14"/>
        <v>17.557442088553216</v>
      </c>
      <c r="I82" s="23">
        <v>32874</v>
      </c>
      <c r="J82" s="23">
        <v>38352</v>
      </c>
      <c r="K82" s="107">
        <v>2854</v>
      </c>
      <c r="L82" s="107">
        <v>2854</v>
      </c>
      <c r="M82" s="28">
        <v>0.311</v>
      </c>
      <c r="N82" s="102" t="s">
        <v>33</v>
      </c>
      <c r="O82" s="103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 t="s">
        <v>480</v>
      </c>
      <c r="AA82" s="16" t="s">
        <v>480</v>
      </c>
      <c r="AB82" s="16" t="s">
        <v>480</v>
      </c>
      <c r="AC82" s="16" t="s">
        <v>480</v>
      </c>
      <c r="AD82" s="17" t="s">
        <v>480</v>
      </c>
      <c r="AE82" s="103" t="s">
        <v>480</v>
      </c>
      <c r="AF82" s="16" t="s">
        <v>480</v>
      </c>
      <c r="AG82" s="16" t="s">
        <v>480</v>
      </c>
      <c r="AH82" s="16" t="s">
        <v>480</v>
      </c>
      <c r="AI82" s="16" t="s">
        <v>480</v>
      </c>
      <c r="AJ82" s="16" t="s">
        <v>480</v>
      </c>
      <c r="AK82" s="16" t="s">
        <v>480</v>
      </c>
      <c r="AL82" s="16" t="s">
        <v>480</v>
      </c>
      <c r="AM82" s="16" t="s">
        <v>480</v>
      </c>
      <c r="AN82" s="16" t="s">
        <v>480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04" t="s">
        <v>480</v>
      </c>
      <c r="AU82" s="18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3">
        <v>0</v>
      </c>
      <c r="BB82" s="103">
        <v>0</v>
      </c>
      <c r="BC82" s="103">
        <v>0</v>
      </c>
      <c r="BD82" s="103">
        <v>0</v>
      </c>
      <c r="BE82" s="103">
        <v>0</v>
      </c>
      <c r="BF82" s="103" t="s">
        <v>480</v>
      </c>
      <c r="BG82" s="103" t="s">
        <v>480</v>
      </c>
      <c r="BH82" s="103" t="s">
        <v>480</v>
      </c>
      <c r="BI82" s="103" t="s">
        <v>480</v>
      </c>
      <c r="BJ82" s="103" t="s">
        <v>480</v>
      </c>
      <c r="BK82" s="18" t="s">
        <v>480</v>
      </c>
      <c r="BL82" s="16" t="s">
        <v>480</v>
      </c>
      <c r="BM82" s="16" t="s">
        <v>480</v>
      </c>
      <c r="BN82" s="16" t="s">
        <v>480</v>
      </c>
      <c r="BO82" s="16" t="s">
        <v>480</v>
      </c>
      <c r="BP82" s="16" t="s">
        <v>480</v>
      </c>
      <c r="BQ82" s="16" t="s">
        <v>480</v>
      </c>
      <c r="BR82" s="16" t="s">
        <v>480</v>
      </c>
      <c r="BS82" s="16" t="s">
        <v>480</v>
      </c>
      <c r="BT82" s="16" t="s">
        <v>480</v>
      </c>
      <c r="BU82" s="16">
        <v>0</v>
      </c>
      <c r="BV82" s="16">
        <v>0</v>
      </c>
      <c r="BW82" s="16">
        <v>0</v>
      </c>
      <c r="BX82" s="16">
        <v>0</v>
      </c>
      <c r="BY82" s="16">
        <v>0</v>
      </c>
      <c r="BZ82" s="31" t="s">
        <v>480</v>
      </c>
      <c r="CA82" s="99"/>
      <c r="CD82" s="20">
        <v>2058</v>
      </c>
    </row>
    <row r="83" spans="1:82" s="20" customFormat="1" ht="13.5" customHeight="1">
      <c r="A83" s="21">
        <v>2059</v>
      </c>
      <c r="B83" s="34" t="s">
        <v>379</v>
      </c>
      <c r="C83" s="108">
        <v>35058</v>
      </c>
      <c r="D83" s="28">
        <f t="shared" si="10"/>
        <v>1995</v>
      </c>
      <c r="E83" s="28">
        <f t="shared" si="11"/>
        <v>359</v>
      </c>
      <c r="F83" s="11">
        <f t="shared" si="12"/>
        <v>35049.193221993526</v>
      </c>
      <c r="G83" s="11">
        <f t="shared" si="13"/>
        <v>35066.806778006474</v>
      </c>
      <c r="H83" s="101">
        <f t="shared" si="14"/>
        <v>17.61355601294781</v>
      </c>
      <c r="I83" s="23">
        <v>32874</v>
      </c>
      <c r="J83" s="23">
        <v>38352</v>
      </c>
      <c r="K83" s="107">
        <v>670</v>
      </c>
      <c r="L83" s="107">
        <v>670</v>
      </c>
      <c r="M83" s="28">
        <v>0.313</v>
      </c>
      <c r="N83" s="102" t="s">
        <v>33</v>
      </c>
      <c r="O83" s="103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 t="s">
        <v>480</v>
      </c>
      <c r="V83" s="16" t="s">
        <v>480</v>
      </c>
      <c r="W83" s="16" t="s">
        <v>480</v>
      </c>
      <c r="X83" s="16" t="s">
        <v>480</v>
      </c>
      <c r="Y83" s="16" t="s">
        <v>480</v>
      </c>
      <c r="Z83" s="16" t="s">
        <v>480</v>
      </c>
      <c r="AA83" s="16" t="s">
        <v>480</v>
      </c>
      <c r="AB83" s="16" t="s">
        <v>480</v>
      </c>
      <c r="AC83" s="16" t="s">
        <v>480</v>
      </c>
      <c r="AD83" s="17" t="s">
        <v>480</v>
      </c>
      <c r="AE83" s="103" t="s">
        <v>480</v>
      </c>
      <c r="AF83" s="16" t="s">
        <v>480</v>
      </c>
      <c r="AG83" s="16" t="s">
        <v>480</v>
      </c>
      <c r="AH83" s="16" t="s">
        <v>480</v>
      </c>
      <c r="AI83" s="16" t="s">
        <v>480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04" t="s">
        <v>480</v>
      </c>
      <c r="AU83" s="18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v>0</v>
      </c>
      <c r="BA83" s="103" t="s">
        <v>480</v>
      </c>
      <c r="BB83" s="103" t="s">
        <v>480</v>
      </c>
      <c r="BC83" s="103" t="s">
        <v>480</v>
      </c>
      <c r="BD83" s="103" t="s">
        <v>480</v>
      </c>
      <c r="BE83" s="103" t="s">
        <v>480</v>
      </c>
      <c r="BF83" s="103" t="s">
        <v>480</v>
      </c>
      <c r="BG83" s="103" t="s">
        <v>480</v>
      </c>
      <c r="BH83" s="103" t="s">
        <v>480</v>
      </c>
      <c r="BI83" s="103" t="s">
        <v>480</v>
      </c>
      <c r="BJ83" s="103" t="s">
        <v>480</v>
      </c>
      <c r="BK83" s="18" t="s">
        <v>480</v>
      </c>
      <c r="BL83" s="16" t="s">
        <v>480</v>
      </c>
      <c r="BM83" s="16" t="s">
        <v>480</v>
      </c>
      <c r="BN83" s="16" t="s">
        <v>480</v>
      </c>
      <c r="BO83" s="16" t="s">
        <v>480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v>0</v>
      </c>
      <c r="BZ83" s="31" t="s">
        <v>480</v>
      </c>
      <c r="CA83" s="99"/>
      <c r="CD83" s="20">
        <v>2059</v>
      </c>
    </row>
    <row r="84" spans="1:82" s="20" customFormat="1" ht="13.5" customHeight="1">
      <c r="A84" s="21">
        <v>2060</v>
      </c>
      <c r="B84" s="34" t="s">
        <v>380</v>
      </c>
      <c r="C84" s="108">
        <v>35941</v>
      </c>
      <c r="D84" s="28">
        <f t="shared" si="10"/>
        <v>1998</v>
      </c>
      <c r="E84" s="28">
        <f t="shared" si="11"/>
        <v>147</v>
      </c>
      <c r="F84" s="11">
        <f t="shared" si="12"/>
        <v>35927.664403417904</v>
      </c>
      <c r="G84" s="11">
        <f t="shared" si="13"/>
        <v>35954.335596582096</v>
      </c>
      <c r="H84" s="105">
        <f t="shared" si="14"/>
        <v>26.67119316419121</v>
      </c>
      <c r="I84" s="23">
        <v>32874</v>
      </c>
      <c r="J84" s="23">
        <v>38352</v>
      </c>
      <c r="K84" s="107">
        <v>99</v>
      </c>
      <c r="L84" s="107">
        <v>99</v>
      </c>
      <c r="M84" s="28">
        <v>0.721</v>
      </c>
      <c r="N84" s="102" t="s">
        <v>33</v>
      </c>
      <c r="O84" s="103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 t="s">
        <v>480</v>
      </c>
      <c r="Y84" s="16" t="s">
        <v>480</v>
      </c>
      <c r="Z84" s="16" t="s">
        <v>480</v>
      </c>
      <c r="AA84" s="16" t="s">
        <v>480</v>
      </c>
      <c r="AB84" s="16" t="s">
        <v>480</v>
      </c>
      <c r="AC84" s="16" t="s">
        <v>480</v>
      </c>
      <c r="AD84" s="17" t="s">
        <v>480</v>
      </c>
      <c r="AE84" s="103" t="s">
        <v>480</v>
      </c>
      <c r="AF84" s="16" t="s">
        <v>480</v>
      </c>
      <c r="AG84" s="16" t="s">
        <v>480</v>
      </c>
      <c r="AH84" s="16" t="s">
        <v>480</v>
      </c>
      <c r="AI84" s="16" t="s">
        <v>480</v>
      </c>
      <c r="AJ84" s="16" t="s">
        <v>480</v>
      </c>
      <c r="AK84" s="16" t="s">
        <v>480</v>
      </c>
      <c r="AL84" s="16" t="s">
        <v>480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04" t="s">
        <v>480</v>
      </c>
      <c r="AU84" s="18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3">
        <v>0</v>
      </c>
      <c r="BB84" s="103">
        <v>0</v>
      </c>
      <c r="BC84" s="103">
        <v>0</v>
      </c>
      <c r="BD84" s="103" t="s">
        <v>480</v>
      </c>
      <c r="BE84" s="103" t="s">
        <v>480</v>
      </c>
      <c r="BF84" s="103" t="s">
        <v>480</v>
      </c>
      <c r="BG84" s="103" t="s">
        <v>480</v>
      </c>
      <c r="BH84" s="103" t="s">
        <v>480</v>
      </c>
      <c r="BI84" s="103" t="s">
        <v>480</v>
      </c>
      <c r="BJ84" s="103" t="s">
        <v>480</v>
      </c>
      <c r="BK84" s="18" t="s">
        <v>480</v>
      </c>
      <c r="BL84" s="16" t="s">
        <v>480</v>
      </c>
      <c r="BM84" s="16" t="s">
        <v>480</v>
      </c>
      <c r="BN84" s="16" t="s">
        <v>480</v>
      </c>
      <c r="BO84" s="16" t="s">
        <v>480</v>
      </c>
      <c r="BP84" s="16" t="s">
        <v>480</v>
      </c>
      <c r="BQ84" s="16" t="s">
        <v>480</v>
      </c>
      <c r="BR84" s="16" t="s">
        <v>480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  <c r="BY84" s="16">
        <v>0</v>
      </c>
      <c r="BZ84" s="31" t="s">
        <v>480</v>
      </c>
      <c r="CA84" s="99"/>
      <c r="CD84" s="20">
        <v>2060</v>
      </c>
    </row>
    <row r="85" spans="1:82" s="20" customFormat="1" ht="13.5" customHeight="1">
      <c r="A85" s="58">
        <v>2219</v>
      </c>
      <c r="B85" s="59" t="s">
        <v>104</v>
      </c>
      <c r="C85" s="110">
        <v>36708</v>
      </c>
      <c r="D85" s="28">
        <f t="shared" si="10"/>
        <v>2000</v>
      </c>
      <c r="E85" s="28">
        <f t="shared" si="11"/>
        <v>183</v>
      </c>
      <c r="F85" s="11">
        <f t="shared" si="12"/>
        <v>36679.14564907131</v>
      </c>
      <c r="G85" s="11">
        <f t="shared" si="13"/>
        <v>36736.85435092869</v>
      </c>
      <c r="H85" s="101">
        <f t="shared" si="14"/>
        <v>57.70870185738022</v>
      </c>
      <c r="I85" s="11">
        <v>32874</v>
      </c>
      <c r="J85" s="11">
        <v>38352</v>
      </c>
      <c r="K85" s="27">
        <v>80</v>
      </c>
      <c r="L85" s="14">
        <f aca="true" t="shared" si="15" ref="L85:L116">K85</f>
        <v>80</v>
      </c>
      <c r="M85" s="14">
        <v>3.43</v>
      </c>
      <c r="N85" s="111" t="s">
        <v>33</v>
      </c>
      <c r="O85" s="103">
        <v>0.29154518950437314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 t="s">
        <v>480</v>
      </c>
      <c r="AA85" s="16" t="s">
        <v>480</v>
      </c>
      <c r="AB85" s="16" t="s">
        <v>480</v>
      </c>
      <c r="AC85" s="16" t="s">
        <v>480</v>
      </c>
      <c r="AD85" s="17" t="s">
        <v>480</v>
      </c>
      <c r="AE85" s="103" t="s">
        <v>480</v>
      </c>
      <c r="AF85" s="16" t="s">
        <v>480</v>
      </c>
      <c r="AG85" s="16" t="s">
        <v>480</v>
      </c>
      <c r="AH85" s="16" t="s">
        <v>480</v>
      </c>
      <c r="AI85" s="16" t="s">
        <v>480</v>
      </c>
      <c r="AJ85" s="16" t="s">
        <v>480</v>
      </c>
      <c r="AK85" s="16" t="s">
        <v>480</v>
      </c>
      <c r="AL85" s="16" t="s">
        <v>480</v>
      </c>
      <c r="AM85" s="16" t="s">
        <v>480</v>
      </c>
      <c r="AN85" s="16" t="s">
        <v>480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04" t="s">
        <v>480</v>
      </c>
      <c r="AU85" s="18">
        <v>0.003644314868804664</v>
      </c>
      <c r="AV85" s="103">
        <v>0</v>
      </c>
      <c r="AW85" s="103">
        <v>0</v>
      </c>
      <c r="AX85" s="103">
        <v>0</v>
      </c>
      <c r="AY85" s="103">
        <v>0</v>
      </c>
      <c r="AZ85" s="103">
        <v>0</v>
      </c>
      <c r="BA85" s="103">
        <v>0</v>
      </c>
      <c r="BB85" s="103">
        <v>0</v>
      </c>
      <c r="BC85" s="103">
        <v>0</v>
      </c>
      <c r="BD85" s="103">
        <v>0</v>
      </c>
      <c r="BE85" s="103">
        <v>0</v>
      </c>
      <c r="BF85" s="103" t="s">
        <v>480</v>
      </c>
      <c r="BG85" s="103" t="s">
        <v>480</v>
      </c>
      <c r="BH85" s="103" t="s">
        <v>480</v>
      </c>
      <c r="BI85" s="103" t="s">
        <v>480</v>
      </c>
      <c r="BJ85" s="103" t="s">
        <v>480</v>
      </c>
      <c r="BK85" s="18" t="s">
        <v>480</v>
      </c>
      <c r="BL85" s="16" t="s">
        <v>480</v>
      </c>
      <c r="BM85" s="16" t="s">
        <v>480</v>
      </c>
      <c r="BN85" s="16" t="s">
        <v>480</v>
      </c>
      <c r="BO85" s="16" t="s">
        <v>480</v>
      </c>
      <c r="BP85" s="16" t="s">
        <v>480</v>
      </c>
      <c r="BQ85" s="16" t="s">
        <v>480</v>
      </c>
      <c r="BR85" s="16" t="s">
        <v>480</v>
      </c>
      <c r="BS85" s="16" t="s">
        <v>480</v>
      </c>
      <c r="BT85" s="16" t="s">
        <v>480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31" t="s">
        <v>480</v>
      </c>
      <c r="CA85" s="99"/>
      <c r="CD85" s="20">
        <v>2219</v>
      </c>
    </row>
    <row r="86" spans="1:82" s="20" customFormat="1" ht="13.5" customHeight="1">
      <c r="A86" s="58">
        <v>2220</v>
      </c>
      <c r="B86" s="59" t="s">
        <v>105</v>
      </c>
      <c r="C86" s="110">
        <v>36708</v>
      </c>
      <c r="D86" s="28">
        <f t="shared" si="10"/>
        <v>2000</v>
      </c>
      <c r="E86" s="28">
        <f t="shared" si="11"/>
        <v>183</v>
      </c>
      <c r="F86" s="11">
        <f t="shared" si="12"/>
        <v>36696.772160209366</v>
      </c>
      <c r="G86" s="11">
        <f t="shared" si="13"/>
        <v>36719.227839790634</v>
      </c>
      <c r="H86" s="101">
        <f t="shared" si="14"/>
        <v>22.45567958126776</v>
      </c>
      <c r="I86" s="11">
        <v>32874</v>
      </c>
      <c r="J86" s="11">
        <v>38352</v>
      </c>
      <c r="K86" s="27">
        <v>175</v>
      </c>
      <c r="L86" s="14">
        <f t="shared" si="15"/>
        <v>175</v>
      </c>
      <c r="M86" s="14">
        <v>0.51</v>
      </c>
      <c r="N86" s="111" t="s">
        <v>33</v>
      </c>
      <c r="O86" s="103">
        <v>0</v>
      </c>
      <c r="P86" s="16">
        <v>1.9607843137254901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 t="s">
        <v>480</v>
      </c>
      <c r="AA86" s="16" t="s">
        <v>480</v>
      </c>
      <c r="AB86" s="16" t="s">
        <v>480</v>
      </c>
      <c r="AC86" s="16" t="s">
        <v>480</v>
      </c>
      <c r="AD86" s="17" t="s">
        <v>480</v>
      </c>
      <c r="AE86" s="103" t="s">
        <v>480</v>
      </c>
      <c r="AF86" s="16" t="s">
        <v>480</v>
      </c>
      <c r="AG86" s="16" t="s">
        <v>480</v>
      </c>
      <c r="AH86" s="16" t="s">
        <v>480</v>
      </c>
      <c r="AI86" s="16" t="s">
        <v>480</v>
      </c>
      <c r="AJ86" s="16" t="s">
        <v>480</v>
      </c>
      <c r="AK86" s="16" t="s">
        <v>480</v>
      </c>
      <c r="AL86" s="16" t="s">
        <v>480</v>
      </c>
      <c r="AM86" s="16" t="s">
        <v>480</v>
      </c>
      <c r="AN86" s="16" t="s">
        <v>480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04" t="s">
        <v>480</v>
      </c>
      <c r="AU86" s="18">
        <v>0</v>
      </c>
      <c r="AV86" s="103">
        <v>0.011204481792717087</v>
      </c>
      <c r="AW86" s="103">
        <v>0</v>
      </c>
      <c r="AX86" s="103">
        <v>0</v>
      </c>
      <c r="AY86" s="103">
        <v>0</v>
      </c>
      <c r="AZ86" s="103">
        <v>0</v>
      </c>
      <c r="BA86" s="103">
        <v>0</v>
      </c>
      <c r="BB86" s="103">
        <v>0</v>
      </c>
      <c r="BC86" s="103">
        <v>0</v>
      </c>
      <c r="BD86" s="103">
        <v>0</v>
      </c>
      <c r="BE86" s="103">
        <v>0</v>
      </c>
      <c r="BF86" s="103" t="s">
        <v>480</v>
      </c>
      <c r="BG86" s="103" t="s">
        <v>480</v>
      </c>
      <c r="BH86" s="103" t="s">
        <v>480</v>
      </c>
      <c r="BI86" s="103" t="s">
        <v>480</v>
      </c>
      <c r="BJ86" s="103" t="s">
        <v>480</v>
      </c>
      <c r="BK86" s="18" t="s">
        <v>480</v>
      </c>
      <c r="BL86" s="16" t="s">
        <v>480</v>
      </c>
      <c r="BM86" s="16" t="s">
        <v>480</v>
      </c>
      <c r="BN86" s="16" t="s">
        <v>480</v>
      </c>
      <c r="BO86" s="16" t="s">
        <v>480</v>
      </c>
      <c r="BP86" s="16" t="s">
        <v>480</v>
      </c>
      <c r="BQ86" s="16" t="s">
        <v>480</v>
      </c>
      <c r="BR86" s="16" t="s">
        <v>480</v>
      </c>
      <c r="BS86" s="16" t="s">
        <v>480</v>
      </c>
      <c r="BT86" s="16" t="s">
        <v>480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31" t="s">
        <v>480</v>
      </c>
      <c r="CA86" s="99"/>
      <c r="CD86" s="20">
        <v>2220</v>
      </c>
    </row>
    <row r="87" spans="1:82" s="20" customFormat="1" ht="13.5" customHeight="1">
      <c r="A87" s="58">
        <v>2221</v>
      </c>
      <c r="B87" s="59" t="s">
        <v>106</v>
      </c>
      <c r="C87" s="110">
        <v>36708</v>
      </c>
      <c r="D87" s="28">
        <f t="shared" si="10"/>
        <v>2000</v>
      </c>
      <c r="E87" s="28">
        <f t="shared" si="11"/>
        <v>183</v>
      </c>
      <c r="F87" s="11">
        <f t="shared" si="12"/>
        <v>36693.194816109826</v>
      </c>
      <c r="G87" s="11">
        <f t="shared" si="13"/>
        <v>36722.805183890174</v>
      </c>
      <c r="H87" s="101">
        <f t="shared" si="14"/>
        <v>29.610367780347588</v>
      </c>
      <c r="I87" s="11">
        <v>32874</v>
      </c>
      <c r="J87" s="11">
        <v>38352</v>
      </c>
      <c r="K87" s="27">
        <v>99</v>
      </c>
      <c r="L87" s="14">
        <f t="shared" si="15"/>
        <v>99</v>
      </c>
      <c r="M87" s="14">
        <v>0.89</v>
      </c>
      <c r="N87" s="111" t="s">
        <v>33</v>
      </c>
      <c r="O87" s="103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1.1235955056179776</v>
      </c>
      <c r="Y87" s="16">
        <v>0</v>
      </c>
      <c r="Z87" s="16" t="s">
        <v>480</v>
      </c>
      <c r="AA87" s="16" t="s">
        <v>480</v>
      </c>
      <c r="AB87" s="16" t="s">
        <v>480</v>
      </c>
      <c r="AC87" s="16" t="s">
        <v>480</v>
      </c>
      <c r="AD87" s="17" t="s">
        <v>480</v>
      </c>
      <c r="AE87" s="103" t="s">
        <v>480</v>
      </c>
      <c r="AF87" s="16" t="s">
        <v>480</v>
      </c>
      <c r="AG87" s="16" t="s">
        <v>480</v>
      </c>
      <c r="AH87" s="16" t="s">
        <v>480</v>
      </c>
      <c r="AI87" s="16" t="s">
        <v>480</v>
      </c>
      <c r="AJ87" s="16" t="s">
        <v>480</v>
      </c>
      <c r="AK87" s="16" t="s">
        <v>480</v>
      </c>
      <c r="AL87" s="16" t="s">
        <v>480</v>
      </c>
      <c r="AM87" s="16" t="s">
        <v>480</v>
      </c>
      <c r="AN87" s="16" t="s">
        <v>480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04" t="s">
        <v>480</v>
      </c>
      <c r="AU87" s="18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v>0</v>
      </c>
      <c r="BA87" s="103">
        <v>0</v>
      </c>
      <c r="BB87" s="103">
        <v>0</v>
      </c>
      <c r="BC87" s="103">
        <v>0</v>
      </c>
      <c r="BD87" s="103">
        <v>0.011349449551696743</v>
      </c>
      <c r="BE87" s="103">
        <v>0</v>
      </c>
      <c r="BF87" s="103" t="s">
        <v>480</v>
      </c>
      <c r="BG87" s="103" t="s">
        <v>480</v>
      </c>
      <c r="BH87" s="103" t="s">
        <v>480</v>
      </c>
      <c r="BI87" s="103" t="s">
        <v>480</v>
      </c>
      <c r="BJ87" s="103" t="s">
        <v>480</v>
      </c>
      <c r="BK87" s="18" t="s">
        <v>480</v>
      </c>
      <c r="BL87" s="16" t="s">
        <v>480</v>
      </c>
      <c r="BM87" s="16" t="s">
        <v>480</v>
      </c>
      <c r="BN87" s="16" t="s">
        <v>480</v>
      </c>
      <c r="BO87" s="16" t="s">
        <v>480</v>
      </c>
      <c r="BP87" s="16" t="s">
        <v>480</v>
      </c>
      <c r="BQ87" s="16" t="s">
        <v>480</v>
      </c>
      <c r="BR87" s="16" t="s">
        <v>480</v>
      </c>
      <c r="BS87" s="16" t="s">
        <v>480</v>
      </c>
      <c r="BT87" s="16" t="s">
        <v>480</v>
      </c>
      <c r="BU87" s="16">
        <v>0</v>
      </c>
      <c r="BV87" s="16">
        <v>0</v>
      </c>
      <c r="BW87" s="16">
        <v>0</v>
      </c>
      <c r="BX87" s="16">
        <v>0</v>
      </c>
      <c r="BY87" s="16">
        <v>0</v>
      </c>
      <c r="BZ87" s="31" t="s">
        <v>480</v>
      </c>
      <c r="CA87" s="99"/>
      <c r="CD87" s="20">
        <v>2221</v>
      </c>
    </row>
    <row r="88" spans="1:82" s="20" customFormat="1" ht="13.5" customHeight="1">
      <c r="A88" s="58">
        <v>2222</v>
      </c>
      <c r="B88" s="59" t="s">
        <v>107</v>
      </c>
      <c r="C88" s="110">
        <v>36708</v>
      </c>
      <c r="D88" s="28">
        <f t="shared" si="10"/>
        <v>2000</v>
      </c>
      <c r="E88" s="28">
        <f t="shared" si="11"/>
        <v>183</v>
      </c>
      <c r="F88" s="11">
        <f t="shared" si="12"/>
        <v>36685.94404197681</v>
      </c>
      <c r="G88" s="11">
        <f t="shared" si="13"/>
        <v>36730.05595802319</v>
      </c>
      <c r="H88" s="101">
        <f t="shared" si="14"/>
        <v>44.111916046385886</v>
      </c>
      <c r="I88" s="11">
        <v>32874</v>
      </c>
      <c r="J88" s="11">
        <v>38352</v>
      </c>
      <c r="K88" s="27">
        <v>53</v>
      </c>
      <c r="L88" s="14">
        <f t="shared" si="15"/>
        <v>53</v>
      </c>
      <c r="M88" s="14">
        <v>1.99</v>
      </c>
      <c r="N88" s="111" t="s">
        <v>33</v>
      </c>
      <c r="O88" s="103">
        <v>0</v>
      </c>
      <c r="P88" s="16">
        <v>0</v>
      </c>
      <c r="Q88" s="16">
        <v>0</v>
      </c>
      <c r="R88" s="16">
        <v>0</v>
      </c>
      <c r="S88" s="16">
        <v>0.5025125628140703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 t="s">
        <v>480</v>
      </c>
      <c r="AA88" s="16" t="s">
        <v>480</v>
      </c>
      <c r="AB88" s="16" t="s">
        <v>480</v>
      </c>
      <c r="AC88" s="16" t="s">
        <v>480</v>
      </c>
      <c r="AD88" s="17" t="s">
        <v>480</v>
      </c>
      <c r="AE88" s="103" t="s">
        <v>480</v>
      </c>
      <c r="AF88" s="16" t="s">
        <v>480</v>
      </c>
      <c r="AG88" s="16" t="s">
        <v>480</v>
      </c>
      <c r="AH88" s="16" t="s">
        <v>480</v>
      </c>
      <c r="AI88" s="16" t="s">
        <v>480</v>
      </c>
      <c r="AJ88" s="16" t="s">
        <v>480</v>
      </c>
      <c r="AK88" s="16" t="s">
        <v>480</v>
      </c>
      <c r="AL88" s="16" t="s">
        <v>480</v>
      </c>
      <c r="AM88" s="16" t="s">
        <v>480</v>
      </c>
      <c r="AN88" s="16" t="s">
        <v>480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04" t="s">
        <v>480</v>
      </c>
      <c r="AU88" s="18">
        <v>0</v>
      </c>
      <c r="AV88" s="103">
        <v>0</v>
      </c>
      <c r="AW88" s="103">
        <v>0</v>
      </c>
      <c r="AX88" s="103">
        <v>0</v>
      </c>
      <c r="AY88" s="103">
        <v>0.00948136910969944</v>
      </c>
      <c r="AZ88" s="103">
        <v>0</v>
      </c>
      <c r="BA88" s="103">
        <v>0</v>
      </c>
      <c r="BB88" s="103">
        <v>0</v>
      </c>
      <c r="BC88" s="103">
        <v>0</v>
      </c>
      <c r="BD88" s="103">
        <v>0</v>
      </c>
      <c r="BE88" s="103">
        <v>0</v>
      </c>
      <c r="BF88" s="103" t="s">
        <v>480</v>
      </c>
      <c r="BG88" s="103" t="s">
        <v>480</v>
      </c>
      <c r="BH88" s="103" t="s">
        <v>480</v>
      </c>
      <c r="BI88" s="103" t="s">
        <v>480</v>
      </c>
      <c r="BJ88" s="103" t="s">
        <v>480</v>
      </c>
      <c r="BK88" s="18" t="s">
        <v>480</v>
      </c>
      <c r="BL88" s="16" t="s">
        <v>480</v>
      </c>
      <c r="BM88" s="16" t="s">
        <v>480</v>
      </c>
      <c r="BN88" s="16" t="s">
        <v>480</v>
      </c>
      <c r="BO88" s="16" t="s">
        <v>480</v>
      </c>
      <c r="BP88" s="16" t="s">
        <v>480</v>
      </c>
      <c r="BQ88" s="16" t="s">
        <v>480</v>
      </c>
      <c r="BR88" s="16" t="s">
        <v>480</v>
      </c>
      <c r="BS88" s="16" t="s">
        <v>480</v>
      </c>
      <c r="BT88" s="16" t="s">
        <v>480</v>
      </c>
      <c r="BU88" s="16">
        <v>0</v>
      </c>
      <c r="BV88" s="16">
        <v>0</v>
      </c>
      <c r="BW88" s="16">
        <v>0</v>
      </c>
      <c r="BX88" s="16">
        <v>0</v>
      </c>
      <c r="BY88" s="16">
        <v>0</v>
      </c>
      <c r="BZ88" s="31" t="s">
        <v>480</v>
      </c>
      <c r="CA88" s="99"/>
      <c r="CD88" s="20">
        <v>2222</v>
      </c>
    </row>
    <row r="89" spans="1:82" s="20" customFormat="1" ht="13.5" customHeight="1">
      <c r="A89" s="58">
        <v>2223</v>
      </c>
      <c r="B89" s="59" t="s">
        <v>108</v>
      </c>
      <c r="C89" s="110">
        <v>36708</v>
      </c>
      <c r="D89" s="28">
        <f t="shared" si="10"/>
        <v>2000</v>
      </c>
      <c r="E89" s="28">
        <f t="shared" si="11"/>
        <v>183</v>
      </c>
      <c r="F89" s="11">
        <f t="shared" si="12"/>
        <v>36691.480418751045</v>
      </c>
      <c r="G89" s="11">
        <f t="shared" si="13"/>
        <v>36724.519581248955</v>
      </c>
      <c r="H89" s="101">
        <f t="shared" si="14"/>
        <v>33.039162497909274</v>
      </c>
      <c r="I89" s="11">
        <v>32874</v>
      </c>
      <c r="J89" s="11">
        <v>38352</v>
      </c>
      <c r="K89" s="27">
        <v>87</v>
      </c>
      <c r="L89" s="14">
        <f t="shared" si="15"/>
        <v>87</v>
      </c>
      <c r="M89" s="14">
        <v>1.11</v>
      </c>
      <c r="N89" s="111" t="s">
        <v>33</v>
      </c>
      <c r="O89" s="103">
        <v>0</v>
      </c>
      <c r="P89" s="16">
        <v>0</v>
      </c>
      <c r="Q89" s="16">
        <v>0.9009009009009008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 t="s">
        <v>480</v>
      </c>
      <c r="AA89" s="16" t="s">
        <v>480</v>
      </c>
      <c r="AB89" s="16" t="s">
        <v>480</v>
      </c>
      <c r="AC89" s="16" t="s">
        <v>480</v>
      </c>
      <c r="AD89" s="17" t="s">
        <v>480</v>
      </c>
      <c r="AE89" s="103" t="s">
        <v>480</v>
      </c>
      <c r="AF89" s="16" t="s">
        <v>480</v>
      </c>
      <c r="AG89" s="16" t="s">
        <v>480</v>
      </c>
      <c r="AH89" s="16" t="s">
        <v>480</v>
      </c>
      <c r="AI89" s="16" t="s">
        <v>480</v>
      </c>
      <c r="AJ89" s="16" t="s">
        <v>480</v>
      </c>
      <c r="AK89" s="16" t="s">
        <v>480</v>
      </c>
      <c r="AL89" s="16" t="s">
        <v>480</v>
      </c>
      <c r="AM89" s="16" t="s">
        <v>480</v>
      </c>
      <c r="AN89" s="16" t="s">
        <v>480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04" t="s">
        <v>480</v>
      </c>
      <c r="AU89" s="18">
        <v>0</v>
      </c>
      <c r="AV89" s="103">
        <v>0</v>
      </c>
      <c r="AW89" s="103">
        <v>0.010355182768975872</v>
      </c>
      <c r="AX89" s="103">
        <v>0</v>
      </c>
      <c r="AY89" s="103">
        <v>0</v>
      </c>
      <c r="AZ89" s="103">
        <v>0</v>
      </c>
      <c r="BA89" s="103">
        <v>0</v>
      </c>
      <c r="BB89" s="103">
        <v>0</v>
      </c>
      <c r="BC89" s="103">
        <v>0</v>
      </c>
      <c r="BD89" s="103">
        <v>0</v>
      </c>
      <c r="BE89" s="103">
        <v>0</v>
      </c>
      <c r="BF89" s="103" t="s">
        <v>480</v>
      </c>
      <c r="BG89" s="103" t="s">
        <v>480</v>
      </c>
      <c r="BH89" s="103" t="s">
        <v>480</v>
      </c>
      <c r="BI89" s="103" t="s">
        <v>480</v>
      </c>
      <c r="BJ89" s="103" t="s">
        <v>480</v>
      </c>
      <c r="BK89" s="18" t="s">
        <v>480</v>
      </c>
      <c r="BL89" s="16" t="s">
        <v>480</v>
      </c>
      <c r="BM89" s="16" t="s">
        <v>480</v>
      </c>
      <c r="BN89" s="16" t="s">
        <v>480</v>
      </c>
      <c r="BO89" s="16" t="s">
        <v>480</v>
      </c>
      <c r="BP89" s="16" t="s">
        <v>480</v>
      </c>
      <c r="BQ89" s="16" t="s">
        <v>480</v>
      </c>
      <c r="BR89" s="16" t="s">
        <v>480</v>
      </c>
      <c r="BS89" s="16" t="s">
        <v>480</v>
      </c>
      <c r="BT89" s="16" t="s">
        <v>480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31" t="s">
        <v>480</v>
      </c>
      <c r="CA89" s="99"/>
      <c r="CD89" s="20">
        <v>2223</v>
      </c>
    </row>
    <row r="90" spans="1:82" s="20" customFormat="1" ht="13.5" customHeight="1">
      <c r="A90" s="58">
        <v>2224</v>
      </c>
      <c r="B90" s="59" t="s">
        <v>109</v>
      </c>
      <c r="C90" s="110">
        <v>36708</v>
      </c>
      <c r="D90" s="28">
        <f t="shared" si="10"/>
        <v>2000</v>
      </c>
      <c r="E90" s="28">
        <f t="shared" si="11"/>
        <v>183</v>
      </c>
      <c r="F90" s="11">
        <f t="shared" si="12"/>
        <v>36686.16434783418</v>
      </c>
      <c r="G90" s="11">
        <f t="shared" si="13"/>
        <v>36729.83565216582</v>
      </c>
      <c r="H90" s="101">
        <f t="shared" si="14"/>
        <v>43.671304331641295</v>
      </c>
      <c r="I90" s="11">
        <v>32874</v>
      </c>
      <c r="J90" s="11">
        <v>38352</v>
      </c>
      <c r="K90" s="27">
        <v>169</v>
      </c>
      <c r="L90" s="14">
        <f t="shared" si="15"/>
        <v>169</v>
      </c>
      <c r="M90" s="14">
        <v>1.95</v>
      </c>
      <c r="N90" s="111" t="s">
        <v>33</v>
      </c>
      <c r="O90" s="103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 t="s">
        <v>480</v>
      </c>
      <c r="AA90" s="16" t="s">
        <v>480</v>
      </c>
      <c r="AB90" s="16" t="s">
        <v>480</v>
      </c>
      <c r="AC90" s="16" t="s">
        <v>480</v>
      </c>
      <c r="AD90" s="17" t="s">
        <v>480</v>
      </c>
      <c r="AE90" s="103" t="s">
        <v>480</v>
      </c>
      <c r="AF90" s="16" t="s">
        <v>480</v>
      </c>
      <c r="AG90" s="16" t="s">
        <v>480</v>
      </c>
      <c r="AH90" s="16" t="s">
        <v>480</v>
      </c>
      <c r="AI90" s="16" t="s">
        <v>480</v>
      </c>
      <c r="AJ90" s="16" t="s">
        <v>480</v>
      </c>
      <c r="AK90" s="16" t="s">
        <v>480</v>
      </c>
      <c r="AL90" s="16" t="s">
        <v>480</v>
      </c>
      <c r="AM90" s="16" t="s">
        <v>480</v>
      </c>
      <c r="AN90" s="16" t="s">
        <v>480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04" t="s">
        <v>480</v>
      </c>
      <c r="AU90" s="18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3">
        <v>0</v>
      </c>
      <c r="BB90" s="103">
        <v>0</v>
      </c>
      <c r="BC90" s="103">
        <v>0</v>
      </c>
      <c r="BD90" s="103">
        <v>0</v>
      </c>
      <c r="BE90" s="103">
        <v>0</v>
      </c>
      <c r="BF90" s="103" t="s">
        <v>480</v>
      </c>
      <c r="BG90" s="103" t="s">
        <v>480</v>
      </c>
      <c r="BH90" s="103" t="s">
        <v>480</v>
      </c>
      <c r="BI90" s="103" t="s">
        <v>480</v>
      </c>
      <c r="BJ90" s="103" t="s">
        <v>480</v>
      </c>
      <c r="BK90" s="18" t="s">
        <v>480</v>
      </c>
      <c r="BL90" s="16" t="s">
        <v>480</v>
      </c>
      <c r="BM90" s="16" t="s">
        <v>480</v>
      </c>
      <c r="BN90" s="16" t="s">
        <v>480</v>
      </c>
      <c r="BO90" s="16" t="s">
        <v>480</v>
      </c>
      <c r="BP90" s="16" t="s">
        <v>480</v>
      </c>
      <c r="BQ90" s="16" t="s">
        <v>480</v>
      </c>
      <c r="BR90" s="16" t="s">
        <v>480</v>
      </c>
      <c r="BS90" s="16" t="s">
        <v>480</v>
      </c>
      <c r="BT90" s="16" t="s">
        <v>480</v>
      </c>
      <c r="BU90" s="16">
        <v>0</v>
      </c>
      <c r="BV90" s="16">
        <v>0</v>
      </c>
      <c r="BW90" s="16">
        <v>0</v>
      </c>
      <c r="BX90" s="16">
        <v>0</v>
      </c>
      <c r="BY90" s="16">
        <v>0</v>
      </c>
      <c r="BZ90" s="31" t="s">
        <v>480</v>
      </c>
      <c r="CA90" s="99"/>
      <c r="CD90" s="20">
        <v>2224</v>
      </c>
    </row>
    <row r="91" spans="1:82" s="20" customFormat="1" ht="13.5" customHeight="1">
      <c r="A91" s="58">
        <v>2225</v>
      </c>
      <c r="B91" s="59" t="s">
        <v>110</v>
      </c>
      <c r="C91" s="110">
        <v>36708</v>
      </c>
      <c r="D91" s="28">
        <f t="shared" si="10"/>
        <v>2000</v>
      </c>
      <c r="E91" s="28">
        <f t="shared" si="11"/>
        <v>183</v>
      </c>
      <c r="F91" s="11">
        <f t="shared" si="12"/>
        <v>36686.668641347154</v>
      </c>
      <c r="G91" s="11">
        <f t="shared" si="13"/>
        <v>36729.331358652846</v>
      </c>
      <c r="H91" s="101">
        <f t="shared" si="14"/>
        <v>42.66271730569133</v>
      </c>
      <c r="I91" s="11">
        <v>32874</v>
      </c>
      <c r="J91" s="11">
        <v>38352</v>
      </c>
      <c r="K91" s="27">
        <v>72</v>
      </c>
      <c r="L91" s="14">
        <f t="shared" si="15"/>
        <v>72</v>
      </c>
      <c r="M91" s="14">
        <v>1.86</v>
      </c>
      <c r="N91" s="111" t="s">
        <v>33</v>
      </c>
      <c r="O91" s="103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 t="s">
        <v>480</v>
      </c>
      <c r="AA91" s="16" t="s">
        <v>480</v>
      </c>
      <c r="AB91" s="16" t="s">
        <v>480</v>
      </c>
      <c r="AC91" s="16" t="s">
        <v>480</v>
      </c>
      <c r="AD91" s="17" t="s">
        <v>480</v>
      </c>
      <c r="AE91" s="103" t="s">
        <v>480</v>
      </c>
      <c r="AF91" s="16" t="s">
        <v>480</v>
      </c>
      <c r="AG91" s="16" t="s">
        <v>480</v>
      </c>
      <c r="AH91" s="16" t="s">
        <v>480</v>
      </c>
      <c r="AI91" s="16" t="s">
        <v>480</v>
      </c>
      <c r="AJ91" s="16" t="s">
        <v>480</v>
      </c>
      <c r="AK91" s="16" t="s">
        <v>480</v>
      </c>
      <c r="AL91" s="16" t="s">
        <v>480</v>
      </c>
      <c r="AM91" s="16" t="s">
        <v>480</v>
      </c>
      <c r="AN91" s="16" t="s">
        <v>480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04" t="s">
        <v>480</v>
      </c>
      <c r="AU91" s="18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v>0</v>
      </c>
      <c r="BA91" s="103">
        <v>0</v>
      </c>
      <c r="BB91" s="103">
        <v>0</v>
      </c>
      <c r="BC91" s="103">
        <v>0</v>
      </c>
      <c r="BD91" s="103">
        <v>0</v>
      </c>
      <c r="BE91" s="103">
        <v>0</v>
      </c>
      <c r="BF91" s="103" t="s">
        <v>480</v>
      </c>
      <c r="BG91" s="103" t="s">
        <v>480</v>
      </c>
      <c r="BH91" s="103" t="s">
        <v>480</v>
      </c>
      <c r="BI91" s="103" t="s">
        <v>480</v>
      </c>
      <c r="BJ91" s="103" t="s">
        <v>480</v>
      </c>
      <c r="BK91" s="18" t="s">
        <v>480</v>
      </c>
      <c r="BL91" s="16" t="s">
        <v>480</v>
      </c>
      <c r="BM91" s="16" t="s">
        <v>480</v>
      </c>
      <c r="BN91" s="16" t="s">
        <v>480</v>
      </c>
      <c r="BO91" s="16" t="s">
        <v>480</v>
      </c>
      <c r="BP91" s="16" t="s">
        <v>480</v>
      </c>
      <c r="BQ91" s="16" t="s">
        <v>480</v>
      </c>
      <c r="BR91" s="16" t="s">
        <v>480</v>
      </c>
      <c r="BS91" s="16" t="s">
        <v>480</v>
      </c>
      <c r="BT91" s="16" t="s">
        <v>480</v>
      </c>
      <c r="BU91" s="16">
        <v>0</v>
      </c>
      <c r="BV91" s="16">
        <v>0</v>
      </c>
      <c r="BW91" s="16">
        <v>0</v>
      </c>
      <c r="BX91" s="16">
        <v>0</v>
      </c>
      <c r="BY91" s="16">
        <v>0</v>
      </c>
      <c r="BZ91" s="31" t="s">
        <v>480</v>
      </c>
      <c r="CA91" s="99"/>
      <c r="CD91" s="20">
        <v>2225</v>
      </c>
    </row>
    <row r="92" spans="1:82" s="20" customFormat="1" ht="13.5" customHeight="1">
      <c r="A92" s="58">
        <v>2226</v>
      </c>
      <c r="B92" s="59" t="s">
        <v>111</v>
      </c>
      <c r="C92" s="110">
        <v>36708</v>
      </c>
      <c r="D92" s="28">
        <f t="shared" si="10"/>
        <v>2000</v>
      </c>
      <c r="E92" s="28">
        <f t="shared" si="11"/>
        <v>183</v>
      </c>
      <c r="F92" s="11">
        <f t="shared" si="12"/>
        <v>36693.95786437627</v>
      </c>
      <c r="G92" s="11">
        <f t="shared" si="13"/>
        <v>36722.04213562373</v>
      </c>
      <c r="H92" s="101">
        <f t="shared" si="14"/>
        <v>28.084271247455035</v>
      </c>
      <c r="I92" s="11">
        <v>32874</v>
      </c>
      <c r="J92" s="11">
        <v>38352</v>
      </c>
      <c r="K92" s="27">
        <v>107</v>
      </c>
      <c r="L92" s="14">
        <f t="shared" si="15"/>
        <v>107</v>
      </c>
      <c r="M92" s="14">
        <v>0.8</v>
      </c>
      <c r="N92" s="111" t="s">
        <v>33</v>
      </c>
      <c r="O92" s="103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 t="s">
        <v>480</v>
      </c>
      <c r="AA92" s="16" t="s">
        <v>480</v>
      </c>
      <c r="AB92" s="16" t="s">
        <v>480</v>
      </c>
      <c r="AC92" s="16" t="s">
        <v>480</v>
      </c>
      <c r="AD92" s="17" t="s">
        <v>480</v>
      </c>
      <c r="AE92" s="103" t="s">
        <v>480</v>
      </c>
      <c r="AF92" s="16" t="s">
        <v>480</v>
      </c>
      <c r="AG92" s="16" t="s">
        <v>480</v>
      </c>
      <c r="AH92" s="16" t="s">
        <v>480</v>
      </c>
      <c r="AI92" s="16" t="s">
        <v>480</v>
      </c>
      <c r="AJ92" s="16" t="s">
        <v>480</v>
      </c>
      <c r="AK92" s="16" t="s">
        <v>480</v>
      </c>
      <c r="AL92" s="16" t="s">
        <v>480</v>
      </c>
      <c r="AM92" s="16" t="s">
        <v>480</v>
      </c>
      <c r="AN92" s="16" t="s">
        <v>480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04" t="s">
        <v>480</v>
      </c>
      <c r="AU92" s="18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3">
        <v>0</v>
      </c>
      <c r="BB92" s="103">
        <v>0</v>
      </c>
      <c r="BC92" s="103">
        <v>0</v>
      </c>
      <c r="BD92" s="103">
        <v>0</v>
      </c>
      <c r="BE92" s="103">
        <v>0</v>
      </c>
      <c r="BF92" s="103" t="s">
        <v>480</v>
      </c>
      <c r="BG92" s="103" t="s">
        <v>480</v>
      </c>
      <c r="BH92" s="103" t="s">
        <v>480</v>
      </c>
      <c r="BI92" s="103" t="s">
        <v>480</v>
      </c>
      <c r="BJ92" s="103" t="s">
        <v>480</v>
      </c>
      <c r="BK92" s="18" t="s">
        <v>480</v>
      </c>
      <c r="BL92" s="16" t="s">
        <v>480</v>
      </c>
      <c r="BM92" s="16" t="s">
        <v>480</v>
      </c>
      <c r="BN92" s="16" t="s">
        <v>480</v>
      </c>
      <c r="BO92" s="16" t="s">
        <v>480</v>
      </c>
      <c r="BP92" s="16" t="s">
        <v>480</v>
      </c>
      <c r="BQ92" s="16" t="s">
        <v>480</v>
      </c>
      <c r="BR92" s="16" t="s">
        <v>480</v>
      </c>
      <c r="BS92" s="16" t="s">
        <v>480</v>
      </c>
      <c r="BT92" s="16" t="s">
        <v>480</v>
      </c>
      <c r="BU92" s="16">
        <v>0</v>
      </c>
      <c r="BV92" s="16">
        <v>0</v>
      </c>
      <c r="BW92" s="16">
        <v>0</v>
      </c>
      <c r="BX92" s="16">
        <v>0</v>
      </c>
      <c r="BY92" s="16">
        <v>0</v>
      </c>
      <c r="BZ92" s="31" t="s">
        <v>480</v>
      </c>
      <c r="CA92" s="99"/>
      <c r="CD92" s="20">
        <v>2226</v>
      </c>
    </row>
    <row r="93" spans="1:82" s="20" customFormat="1" ht="13.5" customHeight="1">
      <c r="A93" s="58">
        <v>2227</v>
      </c>
      <c r="B93" s="59" t="s">
        <v>112</v>
      </c>
      <c r="C93" s="110">
        <v>36708</v>
      </c>
      <c r="D93" s="28">
        <f t="shared" si="10"/>
        <v>2000</v>
      </c>
      <c r="E93" s="28">
        <f t="shared" si="11"/>
        <v>183</v>
      </c>
      <c r="F93" s="11">
        <f t="shared" si="12"/>
        <v>36696.34271060044</v>
      </c>
      <c r="G93" s="11">
        <f t="shared" si="13"/>
        <v>36719.65728939956</v>
      </c>
      <c r="H93" s="101">
        <f t="shared" si="14"/>
        <v>23.31457879912341</v>
      </c>
      <c r="I93" s="11">
        <v>32874</v>
      </c>
      <c r="J93" s="11">
        <v>38352</v>
      </c>
      <c r="K93" s="27">
        <v>75</v>
      </c>
      <c r="L93" s="14">
        <f t="shared" si="15"/>
        <v>75</v>
      </c>
      <c r="M93" s="14">
        <v>0.55</v>
      </c>
      <c r="N93" s="111" t="s">
        <v>33</v>
      </c>
      <c r="O93" s="103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 t="s">
        <v>480</v>
      </c>
      <c r="AA93" s="16" t="s">
        <v>480</v>
      </c>
      <c r="AB93" s="16" t="s">
        <v>480</v>
      </c>
      <c r="AC93" s="16" t="s">
        <v>480</v>
      </c>
      <c r="AD93" s="17" t="s">
        <v>480</v>
      </c>
      <c r="AE93" s="103" t="s">
        <v>480</v>
      </c>
      <c r="AF93" s="16" t="s">
        <v>480</v>
      </c>
      <c r="AG93" s="16" t="s">
        <v>480</v>
      </c>
      <c r="AH93" s="16" t="s">
        <v>480</v>
      </c>
      <c r="AI93" s="16" t="s">
        <v>480</v>
      </c>
      <c r="AJ93" s="16" t="s">
        <v>480</v>
      </c>
      <c r="AK93" s="16" t="s">
        <v>480</v>
      </c>
      <c r="AL93" s="16" t="s">
        <v>480</v>
      </c>
      <c r="AM93" s="16" t="s">
        <v>480</v>
      </c>
      <c r="AN93" s="16" t="s">
        <v>480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04" t="s">
        <v>480</v>
      </c>
      <c r="AU93" s="18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v>0</v>
      </c>
      <c r="BA93" s="103">
        <v>0</v>
      </c>
      <c r="BB93" s="103">
        <v>0</v>
      </c>
      <c r="BC93" s="103">
        <v>0</v>
      </c>
      <c r="BD93" s="103">
        <v>0</v>
      </c>
      <c r="BE93" s="103">
        <v>0</v>
      </c>
      <c r="BF93" s="103" t="s">
        <v>480</v>
      </c>
      <c r="BG93" s="103" t="s">
        <v>480</v>
      </c>
      <c r="BH93" s="103" t="s">
        <v>480</v>
      </c>
      <c r="BI93" s="103" t="s">
        <v>480</v>
      </c>
      <c r="BJ93" s="103" t="s">
        <v>480</v>
      </c>
      <c r="BK93" s="18" t="s">
        <v>480</v>
      </c>
      <c r="BL93" s="16" t="s">
        <v>480</v>
      </c>
      <c r="BM93" s="16" t="s">
        <v>480</v>
      </c>
      <c r="BN93" s="16" t="s">
        <v>480</v>
      </c>
      <c r="BO93" s="16" t="s">
        <v>480</v>
      </c>
      <c r="BP93" s="16" t="s">
        <v>480</v>
      </c>
      <c r="BQ93" s="16" t="s">
        <v>480</v>
      </c>
      <c r="BR93" s="16" t="s">
        <v>480</v>
      </c>
      <c r="BS93" s="16" t="s">
        <v>480</v>
      </c>
      <c r="BT93" s="16" t="s">
        <v>480</v>
      </c>
      <c r="BU93" s="16">
        <v>0</v>
      </c>
      <c r="BV93" s="16">
        <v>0</v>
      </c>
      <c r="BW93" s="16">
        <v>0</v>
      </c>
      <c r="BX93" s="16">
        <v>0</v>
      </c>
      <c r="BY93" s="16">
        <v>0</v>
      </c>
      <c r="BZ93" s="31" t="s">
        <v>480</v>
      </c>
      <c r="CA93" s="99"/>
      <c r="CD93" s="20">
        <v>2227</v>
      </c>
    </row>
    <row r="94" spans="1:82" s="20" customFormat="1" ht="13.5" customHeight="1">
      <c r="A94" s="58">
        <v>2228</v>
      </c>
      <c r="B94" s="59" t="s">
        <v>113</v>
      </c>
      <c r="C94" s="110">
        <v>36342</v>
      </c>
      <c r="D94" s="28">
        <f t="shared" si="10"/>
        <v>1999</v>
      </c>
      <c r="E94" s="28">
        <f t="shared" si="11"/>
        <v>182</v>
      </c>
      <c r="F94" s="11">
        <f t="shared" si="12"/>
        <v>36319.83473822854</v>
      </c>
      <c r="G94" s="11">
        <f t="shared" si="13"/>
        <v>36364.16526177146</v>
      </c>
      <c r="H94" s="101">
        <f t="shared" si="14"/>
        <v>44.33052354291431</v>
      </c>
      <c r="I94" s="11">
        <v>32874</v>
      </c>
      <c r="J94" s="11">
        <v>38352</v>
      </c>
      <c r="K94" s="27">
        <v>111</v>
      </c>
      <c r="L94" s="14">
        <f t="shared" si="15"/>
        <v>111</v>
      </c>
      <c r="M94" s="14">
        <v>2.01</v>
      </c>
      <c r="N94" s="111" t="s">
        <v>33</v>
      </c>
      <c r="O94" s="103">
        <v>0</v>
      </c>
      <c r="P94" s="16">
        <v>0</v>
      </c>
      <c r="Q94" s="16">
        <v>0</v>
      </c>
      <c r="R94" s="16">
        <v>0.49751243781094534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 t="s">
        <v>480</v>
      </c>
      <c r="Z94" s="16" t="s">
        <v>480</v>
      </c>
      <c r="AA94" s="16" t="s">
        <v>480</v>
      </c>
      <c r="AB94" s="16" t="s">
        <v>480</v>
      </c>
      <c r="AC94" s="16" t="s">
        <v>480</v>
      </c>
      <c r="AD94" s="17" t="s">
        <v>480</v>
      </c>
      <c r="AE94" s="103" t="s">
        <v>480</v>
      </c>
      <c r="AF94" s="16" t="s">
        <v>480</v>
      </c>
      <c r="AG94" s="16" t="s">
        <v>480</v>
      </c>
      <c r="AH94" s="16" t="s">
        <v>480</v>
      </c>
      <c r="AI94" s="16" t="s">
        <v>480</v>
      </c>
      <c r="AJ94" s="16" t="s">
        <v>480</v>
      </c>
      <c r="AK94" s="16" t="s">
        <v>480</v>
      </c>
      <c r="AL94" s="16" t="s">
        <v>480</v>
      </c>
      <c r="AM94" s="16" t="s">
        <v>480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04" t="s">
        <v>480</v>
      </c>
      <c r="AU94" s="18">
        <v>0</v>
      </c>
      <c r="AV94" s="103">
        <v>0</v>
      </c>
      <c r="AW94" s="103">
        <v>0</v>
      </c>
      <c r="AX94" s="103">
        <v>0.00448209403433284</v>
      </c>
      <c r="AY94" s="103">
        <v>0</v>
      </c>
      <c r="AZ94" s="103">
        <v>0</v>
      </c>
      <c r="BA94" s="103">
        <v>0</v>
      </c>
      <c r="BB94" s="103">
        <v>0</v>
      </c>
      <c r="BC94" s="103">
        <v>0</v>
      </c>
      <c r="BD94" s="103">
        <v>0</v>
      </c>
      <c r="BE94" s="103" t="s">
        <v>480</v>
      </c>
      <c r="BF94" s="103" t="s">
        <v>480</v>
      </c>
      <c r="BG94" s="103" t="s">
        <v>480</v>
      </c>
      <c r="BH94" s="103" t="s">
        <v>480</v>
      </c>
      <c r="BI94" s="103" t="s">
        <v>480</v>
      </c>
      <c r="BJ94" s="103" t="s">
        <v>480</v>
      </c>
      <c r="BK94" s="18" t="s">
        <v>480</v>
      </c>
      <c r="BL94" s="16" t="s">
        <v>480</v>
      </c>
      <c r="BM94" s="16" t="s">
        <v>480</v>
      </c>
      <c r="BN94" s="16" t="s">
        <v>480</v>
      </c>
      <c r="BO94" s="16" t="s">
        <v>480</v>
      </c>
      <c r="BP94" s="16" t="s">
        <v>480</v>
      </c>
      <c r="BQ94" s="16" t="s">
        <v>480</v>
      </c>
      <c r="BR94" s="16" t="s">
        <v>480</v>
      </c>
      <c r="BS94" s="16" t="s">
        <v>480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v>0</v>
      </c>
      <c r="BZ94" s="31" t="s">
        <v>480</v>
      </c>
      <c r="CA94" s="99"/>
      <c r="CD94" s="20">
        <v>2228</v>
      </c>
    </row>
    <row r="95" spans="1:82" s="20" customFormat="1" ht="13.5" customHeight="1">
      <c r="A95" s="58">
        <v>2229</v>
      </c>
      <c r="B95" s="59" t="s">
        <v>114</v>
      </c>
      <c r="C95" s="110">
        <v>36342</v>
      </c>
      <c r="D95" s="28">
        <f t="shared" si="10"/>
        <v>1999</v>
      </c>
      <c r="E95" s="28">
        <f t="shared" si="11"/>
        <v>182</v>
      </c>
      <c r="F95" s="11">
        <f t="shared" si="12"/>
        <v>36328.673592135005</v>
      </c>
      <c r="G95" s="11">
        <f t="shared" si="13"/>
        <v>36355.326407864995</v>
      </c>
      <c r="H95" s="101">
        <f t="shared" si="14"/>
        <v>26.652815729990834</v>
      </c>
      <c r="I95" s="11">
        <v>32874</v>
      </c>
      <c r="J95" s="11">
        <v>38352</v>
      </c>
      <c r="K95" s="27">
        <v>98</v>
      </c>
      <c r="L95" s="14">
        <f t="shared" si="15"/>
        <v>98</v>
      </c>
      <c r="M95" s="14">
        <v>0.72</v>
      </c>
      <c r="N95" s="111" t="s">
        <v>33</v>
      </c>
      <c r="O95" s="103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 t="s">
        <v>480</v>
      </c>
      <c r="Z95" s="16" t="s">
        <v>480</v>
      </c>
      <c r="AA95" s="16" t="s">
        <v>480</v>
      </c>
      <c r="AB95" s="16" t="s">
        <v>480</v>
      </c>
      <c r="AC95" s="16" t="s">
        <v>480</v>
      </c>
      <c r="AD95" s="17" t="s">
        <v>480</v>
      </c>
      <c r="AE95" s="103" t="s">
        <v>480</v>
      </c>
      <c r="AF95" s="16" t="s">
        <v>480</v>
      </c>
      <c r="AG95" s="16" t="s">
        <v>480</v>
      </c>
      <c r="AH95" s="16" t="s">
        <v>480</v>
      </c>
      <c r="AI95" s="16" t="s">
        <v>480</v>
      </c>
      <c r="AJ95" s="16" t="s">
        <v>480</v>
      </c>
      <c r="AK95" s="16" t="s">
        <v>480</v>
      </c>
      <c r="AL95" s="16" t="s">
        <v>480</v>
      </c>
      <c r="AM95" s="16" t="s">
        <v>480</v>
      </c>
      <c r="AN95" s="16">
        <v>0</v>
      </c>
      <c r="AO95" s="16">
        <v>0</v>
      </c>
      <c r="AP95" s="16">
        <v>0</v>
      </c>
      <c r="AQ95" s="16">
        <v>1.3888888888888888</v>
      </c>
      <c r="AR95" s="16">
        <v>0</v>
      </c>
      <c r="AS95" s="16">
        <v>0</v>
      </c>
      <c r="AT95" s="104" t="s">
        <v>480</v>
      </c>
      <c r="AU95" s="18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v>0</v>
      </c>
      <c r="BA95" s="103">
        <v>0</v>
      </c>
      <c r="BB95" s="103">
        <v>0</v>
      </c>
      <c r="BC95" s="103">
        <v>0</v>
      </c>
      <c r="BD95" s="103">
        <v>0</v>
      </c>
      <c r="BE95" s="103" t="s">
        <v>480</v>
      </c>
      <c r="BF95" s="103" t="s">
        <v>480</v>
      </c>
      <c r="BG95" s="103" t="s">
        <v>480</v>
      </c>
      <c r="BH95" s="103" t="s">
        <v>480</v>
      </c>
      <c r="BI95" s="103" t="s">
        <v>480</v>
      </c>
      <c r="BJ95" s="103" t="s">
        <v>480</v>
      </c>
      <c r="BK95" s="18" t="s">
        <v>480</v>
      </c>
      <c r="BL95" s="16" t="s">
        <v>480</v>
      </c>
      <c r="BM95" s="16" t="s">
        <v>480</v>
      </c>
      <c r="BN95" s="16" t="s">
        <v>480</v>
      </c>
      <c r="BO95" s="16" t="s">
        <v>480</v>
      </c>
      <c r="BP95" s="16" t="s">
        <v>480</v>
      </c>
      <c r="BQ95" s="16" t="s">
        <v>480</v>
      </c>
      <c r="BR95" s="16" t="s">
        <v>480</v>
      </c>
      <c r="BS95" s="16" t="s">
        <v>480</v>
      </c>
      <c r="BT95" s="16">
        <v>0</v>
      </c>
      <c r="BU95" s="16">
        <v>0</v>
      </c>
      <c r="BV95" s="16">
        <v>0</v>
      </c>
      <c r="BW95" s="16">
        <v>0.014172335600907028</v>
      </c>
      <c r="BX95" s="16">
        <v>0</v>
      </c>
      <c r="BY95" s="16">
        <v>0</v>
      </c>
      <c r="BZ95" s="31" t="s">
        <v>480</v>
      </c>
      <c r="CA95" s="99"/>
      <c r="CD95" s="20">
        <v>2229</v>
      </c>
    </row>
    <row r="96" spans="1:82" s="20" customFormat="1" ht="13.5" customHeight="1">
      <c r="A96" s="58">
        <v>2230</v>
      </c>
      <c r="B96" s="59" t="s">
        <v>114</v>
      </c>
      <c r="C96" s="110">
        <v>36342</v>
      </c>
      <c r="D96" s="28">
        <f t="shared" si="10"/>
        <v>1999</v>
      </c>
      <c r="E96" s="28">
        <f t="shared" si="11"/>
        <v>182</v>
      </c>
      <c r="F96" s="11">
        <f t="shared" si="12"/>
        <v>36313.90186437252</v>
      </c>
      <c r="G96" s="11">
        <f t="shared" si="13"/>
        <v>36370.09813562748</v>
      </c>
      <c r="H96" s="101">
        <f t="shared" si="14"/>
        <v>56.19627125495754</v>
      </c>
      <c r="I96" s="11">
        <v>32874</v>
      </c>
      <c r="J96" s="11">
        <v>38352</v>
      </c>
      <c r="K96" s="27">
        <v>57</v>
      </c>
      <c r="L96" s="14">
        <f t="shared" si="15"/>
        <v>57</v>
      </c>
      <c r="M96" s="14">
        <v>3.25</v>
      </c>
      <c r="N96" s="111" t="s">
        <v>33</v>
      </c>
      <c r="O96" s="103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 t="s">
        <v>480</v>
      </c>
      <c r="Z96" s="16" t="s">
        <v>480</v>
      </c>
      <c r="AA96" s="16" t="s">
        <v>480</v>
      </c>
      <c r="AB96" s="16" t="s">
        <v>480</v>
      </c>
      <c r="AC96" s="16" t="s">
        <v>480</v>
      </c>
      <c r="AD96" s="17" t="s">
        <v>480</v>
      </c>
      <c r="AE96" s="103" t="s">
        <v>480</v>
      </c>
      <c r="AF96" s="16" t="s">
        <v>480</v>
      </c>
      <c r="AG96" s="16" t="s">
        <v>480</v>
      </c>
      <c r="AH96" s="16" t="s">
        <v>480</v>
      </c>
      <c r="AI96" s="16" t="s">
        <v>480</v>
      </c>
      <c r="AJ96" s="16" t="s">
        <v>480</v>
      </c>
      <c r="AK96" s="16" t="s">
        <v>480</v>
      </c>
      <c r="AL96" s="16" t="s">
        <v>480</v>
      </c>
      <c r="AM96" s="16" t="s">
        <v>480</v>
      </c>
      <c r="AN96" s="16">
        <v>0</v>
      </c>
      <c r="AO96" s="16">
        <v>0.3076923076923077</v>
      </c>
      <c r="AP96" s="16">
        <v>0.3076923076923077</v>
      </c>
      <c r="AQ96" s="16">
        <v>0</v>
      </c>
      <c r="AR96" s="16">
        <v>0</v>
      </c>
      <c r="AS96" s="16">
        <v>0</v>
      </c>
      <c r="AT96" s="104" t="s">
        <v>480</v>
      </c>
      <c r="AU96" s="18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3">
        <v>0</v>
      </c>
      <c r="BB96" s="103">
        <v>0</v>
      </c>
      <c r="BC96" s="103">
        <v>0</v>
      </c>
      <c r="BD96" s="103">
        <v>0</v>
      </c>
      <c r="BE96" s="103" t="s">
        <v>480</v>
      </c>
      <c r="BF96" s="103" t="s">
        <v>480</v>
      </c>
      <c r="BG96" s="103" t="s">
        <v>480</v>
      </c>
      <c r="BH96" s="103" t="s">
        <v>480</v>
      </c>
      <c r="BI96" s="103" t="s">
        <v>480</v>
      </c>
      <c r="BJ96" s="103" t="s">
        <v>480</v>
      </c>
      <c r="BK96" s="18" t="s">
        <v>480</v>
      </c>
      <c r="BL96" s="16" t="s">
        <v>480</v>
      </c>
      <c r="BM96" s="16" t="s">
        <v>480</v>
      </c>
      <c r="BN96" s="16" t="s">
        <v>480</v>
      </c>
      <c r="BO96" s="16" t="s">
        <v>480</v>
      </c>
      <c r="BP96" s="16" t="s">
        <v>480</v>
      </c>
      <c r="BQ96" s="16" t="s">
        <v>480</v>
      </c>
      <c r="BR96" s="16" t="s">
        <v>480</v>
      </c>
      <c r="BS96" s="16" t="s">
        <v>480</v>
      </c>
      <c r="BT96" s="16">
        <v>0</v>
      </c>
      <c r="BU96" s="16">
        <v>0.005398110661268556</v>
      </c>
      <c r="BV96" s="16">
        <v>0.005398110661268556</v>
      </c>
      <c r="BW96" s="16">
        <v>0</v>
      </c>
      <c r="BX96" s="16">
        <v>0</v>
      </c>
      <c r="BY96" s="16">
        <v>0</v>
      </c>
      <c r="BZ96" s="31" t="s">
        <v>480</v>
      </c>
      <c r="CA96" s="99"/>
      <c r="CD96" s="20">
        <v>2230</v>
      </c>
    </row>
    <row r="97" spans="1:82" s="20" customFormat="1" ht="13.5" customHeight="1">
      <c r="A97" s="58">
        <v>2231</v>
      </c>
      <c r="B97" s="59" t="s">
        <v>116</v>
      </c>
      <c r="C97" s="110">
        <v>36342</v>
      </c>
      <c r="D97" s="28">
        <f t="shared" si="10"/>
        <v>1999</v>
      </c>
      <c r="E97" s="28">
        <f t="shared" si="11"/>
        <v>182</v>
      </c>
      <c r="F97" s="11">
        <f t="shared" si="12"/>
        <v>36321.243823036595</v>
      </c>
      <c r="G97" s="11">
        <f t="shared" si="13"/>
        <v>36362.756176963405</v>
      </c>
      <c r="H97" s="101">
        <f t="shared" si="14"/>
        <v>41.51235392680974</v>
      </c>
      <c r="I97" s="11">
        <v>32874</v>
      </c>
      <c r="J97" s="11">
        <v>38352</v>
      </c>
      <c r="K97" s="27">
        <v>100</v>
      </c>
      <c r="L97" s="14">
        <f t="shared" si="15"/>
        <v>100</v>
      </c>
      <c r="M97" s="14">
        <v>1.76</v>
      </c>
      <c r="N97" s="111" t="s">
        <v>33</v>
      </c>
      <c r="O97" s="103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0.5681818181818182</v>
      </c>
      <c r="W97" s="16">
        <v>0</v>
      </c>
      <c r="X97" s="16">
        <v>0</v>
      </c>
      <c r="Y97" s="16" t="s">
        <v>480</v>
      </c>
      <c r="Z97" s="16" t="s">
        <v>480</v>
      </c>
      <c r="AA97" s="16" t="s">
        <v>480</v>
      </c>
      <c r="AB97" s="16" t="s">
        <v>480</v>
      </c>
      <c r="AC97" s="16" t="s">
        <v>480</v>
      </c>
      <c r="AD97" s="17" t="s">
        <v>480</v>
      </c>
      <c r="AE97" s="103" t="s">
        <v>480</v>
      </c>
      <c r="AF97" s="16" t="s">
        <v>480</v>
      </c>
      <c r="AG97" s="16" t="s">
        <v>480</v>
      </c>
      <c r="AH97" s="16" t="s">
        <v>480</v>
      </c>
      <c r="AI97" s="16" t="s">
        <v>480</v>
      </c>
      <c r="AJ97" s="16" t="s">
        <v>480</v>
      </c>
      <c r="AK97" s="16" t="s">
        <v>480</v>
      </c>
      <c r="AL97" s="16" t="s">
        <v>480</v>
      </c>
      <c r="AM97" s="16" t="s">
        <v>480</v>
      </c>
      <c r="AN97" s="16">
        <v>0</v>
      </c>
      <c r="AO97" s="16">
        <v>0</v>
      </c>
      <c r="AP97" s="16">
        <v>0</v>
      </c>
      <c r="AQ97" s="16">
        <v>0</v>
      </c>
      <c r="AR97" s="16">
        <v>0.5681818181818182</v>
      </c>
      <c r="AS97" s="16">
        <v>0</v>
      </c>
      <c r="AT97" s="104" t="s">
        <v>480</v>
      </c>
      <c r="AU97" s="18">
        <v>0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0.005681818181818182</v>
      </c>
      <c r="BC97" s="103">
        <v>0</v>
      </c>
      <c r="BD97" s="103">
        <v>0</v>
      </c>
      <c r="BE97" s="103" t="s">
        <v>480</v>
      </c>
      <c r="BF97" s="103" t="s">
        <v>480</v>
      </c>
      <c r="BG97" s="103" t="s">
        <v>480</v>
      </c>
      <c r="BH97" s="103" t="s">
        <v>480</v>
      </c>
      <c r="BI97" s="103" t="s">
        <v>480</v>
      </c>
      <c r="BJ97" s="103" t="s">
        <v>480</v>
      </c>
      <c r="BK97" s="18" t="s">
        <v>480</v>
      </c>
      <c r="BL97" s="16" t="s">
        <v>480</v>
      </c>
      <c r="BM97" s="16" t="s">
        <v>480</v>
      </c>
      <c r="BN97" s="16" t="s">
        <v>480</v>
      </c>
      <c r="BO97" s="16" t="s">
        <v>480</v>
      </c>
      <c r="BP97" s="16" t="s">
        <v>480</v>
      </c>
      <c r="BQ97" s="16" t="s">
        <v>480</v>
      </c>
      <c r="BR97" s="16" t="s">
        <v>480</v>
      </c>
      <c r="BS97" s="16" t="s">
        <v>480</v>
      </c>
      <c r="BT97" s="16">
        <v>0</v>
      </c>
      <c r="BU97" s="16">
        <v>0</v>
      </c>
      <c r="BV97" s="16">
        <v>0</v>
      </c>
      <c r="BW97" s="16">
        <v>0</v>
      </c>
      <c r="BX97" s="16">
        <v>0.005681818181818182</v>
      </c>
      <c r="BY97" s="16">
        <v>0</v>
      </c>
      <c r="BZ97" s="31" t="s">
        <v>480</v>
      </c>
      <c r="CA97" s="99"/>
      <c r="CD97" s="20">
        <v>2231</v>
      </c>
    </row>
    <row r="98" spans="1:82" s="20" customFormat="1" ht="13.5" customHeight="1">
      <c r="A98" s="58">
        <v>2232</v>
      </c>
      <c r="B98" s="59" t="s">
        <v>117</v>
      </c>
      <c r="C98" s="110">
        <v>36342</v>
      </c>
      <c r="D98" s="28">
        <f t="shared" si="10"/>
        <v>1999</v>
      </c>
      <c r="E98" s="28">
        <f t="shared" si="11"/>
        <v>182</v>
      </c>
      <c r="F98" s="11">
        <f t="shared" si="12"/>
        <v>36327.698889709114</v>
      </c>
      <c r="G98" s="11">
        <f t="shared" si="13"/>
        <v>36356.301110290886</v>
      </c>
      <c r="H98" s="101">
        <f t="shared" si="14"/>
        <v>28.60222058177169</v>
      </c>
      <c r="I98" s="11">
        <v>32874</v>
      </c>
      <c r="J98" s="11">
        <v>38352</v>
      </c>
      <c r="K98" s="27">
        <v>54</v>
      </c>
      <c r="L98" s="14">
        <f t="shared" si="15"/>
        <v>54</v>
      </c>
      <c r="M98" s="14">
        <v>0.83</v>
      </c>
      <c r="N98" s="111" t="s">
        <v>33</v>
      </c>
      <c r="O98" s="103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 t="s">
        <v>480</v>
      </c>
      <c r="Z98" s="16" t="s">
        <v>480</v>
      </c>
      <c r="AA98" s="16" t="s">
        <v>480</v>
      </c>
      <c r="AB98" s="16" t="s">
        <v>480</v>
      </c>
      <c r="AC98" s="16" t="s">
        <v>480</v>
      </c>
      <c r="AD98" s="17" t="s">
        <v>480</v>
      </c>
      <c r="AE98" s="103" t="s">
        <v>480</v>
      </c>
      <c r="AF98" s="16" t="s">
        <v>480</v>
      </c>
      <c r="AG98" s="16" t="s">
        <v>480</v>
      </c>
      <c r="AH98" s="16" t="s">
        <v>480</v>
      </c>
      <c r="AI98" s="16" t="s">
        <v>480</v>
      </c>
      <c r="AJ98" s="16" t="s">
        <v>480</v>
      </c>
      <c r="AK98" s="16" t="s">
        <v>480</v>
      </c>
      <c r="AL98" s="16" t="s">
        <v>480</v>
      </c>
      <c r="AM98" s="16" t="s">
        <v>480</v>
      </c>
      <c r="AN98" s="16">
        <v>0</v>
      </c>
      <c r="AO98" s="16">
        <v>1.2048192771084338</v>
      </c>
      <c r="AP98" s="16">
        <v>0</v>
      </c>
      <c r="AQ98" s="16">
        <v>0</v>
      </c>
      <c r="AR98" s="16">
        <v>0</v>
      </c>
      <c r="AS98" s="16">
        <v>0</v>
      </c>
      <c r="AT98" s="104" t="s">
        <v>480</v>
      </c>
      <c r="AU98" s="18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 t="s">
        <v>480</v>
      </c>
      <c r="BF98" s="103" t="s">
        <v>480</v>
      </c>
      <c r="BG98" s="103" t="s">
        <v>480</v>
      </c>
      <c r="BH98" s="103" t="s">
        <v>480</v>
      </c>
      <c r="BI98" s="103" t="s">
        <v>480</v>
      </c>
      <c r="BJ98" s="103" t="s">
        <v>480</v>
      </c>
      <c r="BK98" s="18" t="s">
        <v>480</v>
      </c>
      <c r="BL98" s="16" t="s">
        <v>480</v>
      </c>
      <c r="BM98" s="16" t="s">
        <v>480</v>
      </c>
      <c r="BN98" s="16" t="s">
        <v>480</v>
      </c>
      <c r="BO98" s="16" t="s">
        <v>480</v>
      </c>
      <c r="BP98" s="16" t="s">
        <v>480</v>
      </c>
      <c r="BQ98" s="16" t="s">
        <v>480</v>
      </c>
      <c r="BR98" s="16" t="s">
        <v>480</v>
      </c>
      <c r="BS98" s="16" t="s">
        <v>480</v>
      </c>
      <c r="BT98" s="16">
        <v>0</v>
      </c>
      <c r="BU98" s="16">
        <v>0.022311468094600623</v>
      </c>
      <c r="BV98" s="16">
        <v>0</v>
      </c>
      <c r="BW98" s="16">
        <v>0</v>
      </c>
      <c r="BX98" s="16">
        <v>0</v>
      </c>
      <c r="BY98" s="16">
        <v>0</v>
      </c>
      <c r="BZ98" s="31" t="s">
        <v>480</v>
      </c>
      <c r="CA98" s="99"/>
      <c r="CD98" s="20">
        <v>2232</v>
      </c>
    </row>
    <row r="99" spans="1:82" s="20" customFormat="1" ht="13.5" customHeight="1">
      <c r="A99" s="58">
        <v>2233</v>
      </c>
      <c r="B99" s="59" t="s">
        <v>118</v>
      </c>
      <c r="C99" s="110">
        <v>36342</v>
      </c>
      <c r="D99" s="28">
        <f t="shared" si="10"/>
        <v>1999</v>
      </c>
      <c r="E99" s="28">
        <f t="shared" si="11"/>
        <v>182</v>
      </c>
      <c r="F99" s="11">
        <f t="shared" si="12"/>
        <v>36323.46671306613</v>
      </c>
      <c r="G99" s="11">
        <f t="shared" si="13"/>
        <v>36360.53328693387</v>
      </c>
      <c r="H99" s="101">
        <f t="shared" si="14"/>
        <v>37.066573867734405</v>
      </c>
      <c r="I99" s="11">
        <v>32874</v>
      </c>
      <c r="J99" s="11">
        <v>38352</v>
      </c>
      <c r="K99" s="27">
        <v>41</v>
      </c>
      <c r="L99" s="14">
        <f t="shared" si="15"/>
        <v>41</v>
      </c>
      <c r="M99" s="14">
        <v>1.4</v>
      </c>
      <c r="N99" s="111" t="s">
        <v>33</v>
      </c>
      <c r="O99" s="103">
        <v>0</v>
      </c>
      <c r="P99" s="16">
        <v>0</v>
      </c>
      <c r="Q99" s="16">
        <v>0</v>
      </c>
      <c r="R99" s="16">
        <v>0</v>
      </c>
      <c r="S99" s="16">
        <v>0.7142857142857143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 t="s">
        <v>480</v>
      </c>
      <c r="Z99" s="16" t="s">
        <v>480</v>
      </c>
      <c r="AA99" s="16" t="s">
        <v>480</v>
      </c>
      <c r="AB99" s="16" t="s">
        <v>480</v>
      </c>
      <c r="AC99" s="16" t="s">
        <v>480</v>
      </c>
      <c r="AD99" s="17" t="s">
        <v>480</v>
      </c>
      <c r="AE99" s="103" t="s">
        <v>480</v>
      </c>
      <c r="AF99" s="16" t="s">
        <v>480</v>
      </c>
      <c r="AG99" s="16" t="s">
        <v>480</v>
      </c>
      <c r="AH99" s="16" t="s">
        <v>480</v>
      </c>
      <c r="AI99" s="16" t="s">
        <v>480</v>
      </c>
      <c r="AJ99" s="16" t="s">
        <v>480</v>
      </c>
      <c r="AK99" s="16" t="s">
        <v>480</v>
      </c>
      <c r="AL99" s="16" t="s">
        <v>480</v>
      </c>
      <c r="AM99" s="16" t="s">
        <v>480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0.7142857142857143</v>
      </c>
      <c r="AT99" s="104" t="s">
        <v>480</v>
      </c>
      <c r="AU99" s="18">
        <v>0</v>
      </c>
      <c r="AV99" s="103">
        <v>0</v>
      </c>
      <c r="AW99" s="103">
        <v>0</v>
      </c>
      <c r="AX99" s="103">
        <v>0</v>
      </c>
      <c r="AY99" s="103">
        <v>0.017421602787456445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 t="s">
        <v>480</v>
      </c>
      <c r="BF99" s="103" t="s">
        <v>480</v>
      </c>
      <c r="BG99" s="103" t="s">
        <v>480</v>
      </c>
      <c r="BH99" s="103" t="s">
        <v>480</v>
      </c>
      <c r="BI99" s="103" t="s">
        <v>480</v>
      </c>
      <c r="BJ99" s="103" t="s">
        <v>480</v>
      </c>
      <c r="BK99" s="18" t="s">
        <v>480</v>
      </c>
      <c r="BL99" s="16" t="s">
        <v>480</v>
      </c>
      <c r="BM99" s="16" t="s">
        <v>480</v>
      </c>
      <c r="BN99" s="16" t="s">
        <v>480</v>
      </c>
      <c r="BO99" s="16" t="s">
        <v>480</v>
      </c>
      <c r="BP99" s="16" t="s">
        <v>480</v>
      </c>
      <c r="BQ99" s="16" t="s">
        <v>480</v>
      </c>
      <c r="BR99" s="16" t="s">
        <v>480</v>
      </c>
      <c r="BS99" s="16" t="s">
        <v>480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v>0.017421602787456445</v>
      </c>
      <c r="BZ99" s="31" t="s">
        <v>480</v>
      </c>
      <c r="CA99" s="99"/>
      <c r="CD99" s="20">
        <v>2233</v>
      </c>
    </row>
    <row r="100" spans="1:82" s="20" customFormat="1" ht="13.5" customHeight="1">
      <c r="A100" s="58">
        <v>2234</v>
      </c>
      <c r="B100" s="59" t="s">
        <v>119</v>
      </c>
      <c r="C100" s="110">
        <v>36342</v>
      </c>
      <c r="D100" s="28">
        <f t="shared" si="10"/>
        <v>1999</v>
      </c>
      <c r="E100" s="28">
        <f t="shared" si="11"/>
        <v>182</v>
      </c>
      <c r="F100" s="11">
        <f t="shared" si="12"/>
        <v>36323.14181723534</v>
      </c>
      <c r="G100" s="11">
        <f t="shared" si="13"/>
        <v>36360.85818276466</v>
      </c>
      <c r="H100" s="101">
        <f t="shared" si="14"/>
        <v>37.71636552932614</v>
      </c>
      <c r="I100" s="11">
        <v>32874</v>
      </c>
      <c r="J100" s="11">
        <v>38352</v>
      </c>
      <c r="K100" s="27">
        <v>196</v>
      </c>
      <c r="L100" s="14">
        <f t="shared" si="15"/>
        <v>196</v>
      </c>
      <c r="M100" s="14">
        <v>1.45</v>
      </c>
      <c r="N100" s="111" t="s">
        <v>33</v>
      </c>
      <c r="O100" s="103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 t="s">
        <v>480</v>
      </c>
      <c r="Z100" s="16" t="s">
        <v>480</v>
      </c>
      <c r="AA100" s="16" t="s">
        <v>480</v>
      </c>
      <c r="AB100" s="16" t="s">
        <v>480</v>
      </c>
      <c r="AC100" s="16" t="s">
        <v>480</v>
      </c>
      <c r="AD100" s="17" t="s">
        <v>480</v>
      </c>
      <c r="AE100" s="103" t="s">
        <v>480</v>
      </c>
      <c r="AF100" s="16" t="s">
        <v>480</v>
      </c>
      <c r="AG100" s="16" t="s">
        <v>480</v>
      </c>
      <c r="AH100" s="16" t="s">
        <v>480</v>
      </c>
      <c r="AI100" s="16" t="s">
        <v>480</v>
      </c>
      <c r="AJ100" s="16" t="s">
        <v>480</v>
      </c>
      <c r="AK100" s="16" t="s">
        <v>480</v>
      </c>
      <c r="AL100" s="16" t="s">
        <v>480</v>
      </c>
      <c r="AM100" s="16" t="s">
        <v>480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04" t="s">
        <v>480</v>
      </c>
      <c r="AU100" s="18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 t="s">
        <v>480</v>
      </c>
      <c r="BF100" s="103" t="s">
        <v>480</v>
      </c>
      <c r="BG100" s="103" t="s">
        <v>480</v>
      </c>
      <c r="BH100" s="103" t="s">
        <v>480</v>
      </c>
      <c r="BI100" s="103" t="s">
        <v>480</v>
      </c>
      <c r="BJ100" s="103" t="s">
        <v>480</v>
      </c>
      <c r="BK100" s="18" t="s">
        <v>480</v>
      </c>
      <c r="BL100" s="16" t="s">
        <v>480</v>
      </c>
      <c r="BM100" s="16" t="s">
        <v>480</v>
      </c>
      <c r="BN100" s="16" t="s">
        <v>480</v>
      </c>
      <c r="BO100" s="16" t="s">
        <v>480</v>
      </c>
      <c r="BP100" s="16" t="s">
        <v>480</v>
      </c>
      <c r="BQ100" s="16" t="s">
        <v>480</v>
      </c>
      <c r="BR100" s="16" t="s">
        <v>480</v>
      </c>
      <c r="BS100" s="16" t="s">
        <v>480</v>
      </c>
      <c r="BT100" s="16">
        <v>0</v>
      </c>
      <c r="BU100" s="16">
        <v>0</v>
      </c>
      <c r="BV100" s="16">
        <v>0</v>
      </c>
      <c r="BW100" s="16">
        <v>0</v>
      </c>
      <c r="BX100" s="16">
        <v>0</v>
      </c>
      <c r="BY100" s="16">
        <v>0</v>
      </c>
      <c r="BZ100" s="31" t="s">
        <v>480</v>
      </c>
      <c r="CA100" s="99"/>
      <c r="CD100" s="20">
        <v>2234</v>
      </c>
    </row>
    <row r="101" spans="1:82" s="20" customFormat="1" ht="13.5" customHeight="1">
      <c r="A101" s="58">
        <v>2235</v>
      </c>
      <c r="B101" s="59" t="s">
        <v>120</v>
      </c>
      <c r="C101" s="110">
        <v>36342</v>
      </c>
      <c r="D101" s="28">
        <f aca="true" t="shared" si="16" ref="D101:D132">YEAR(C101)</f>
        <v>1999</v>
      </c>
      <c r="E101" s="28">
        <f aca="true" t="shared" si="17" ref="E101:E132">ROUND(C101-(D101-1900)*365.25,0)</f>
        <v>182</v>
      </c>
      <c r="F101" s="11">
        <f aca="true" t="shared" si="18" ref="F101:F132">C101-(SQRT(M101*1000)-M101*1000/4000)*0.5</f>
        <v>36327.36086879625</v>
      </c>
      <c r="G101" s="11">
        <f aca="true" t="shared" si="19" ref="G101:G132">C101+(SQRT(M101*1000)-M101*1000/4000)*0.5</f>
        <v>36356.63913120375</v>
      </c>
      <c r="H101" s="101">
        <f aca="true" t="shared" si="20" ref="H101:H132">G101-F101</f>
        <v>29.27826240750437</v>
      </c>
      <c r="I101" s="11">
        <v>32874</v>
      </c>
      <c r="J101" s="11">
        <v>38352</v>
      </c>
      <c r="K101" s="27">
        <v>150</v>
      </c>
      <c r="L101" s="14">
        <f t="shared" si="15"/>
        <v>150</v>
      </c>
      <c r="M101" s="14">
        <v>0.87</v>
      </c>
      <c r="N101" s="111" t="s">
        <v>33</v>
      </c>
      <c r="O101" s="103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 t="s">
        <v>480</v>
      </c>
      <c r="Z101" s="16" t="s">
        <v>480</v>
      </c>
      <c r="AA101" s="16" t="s">
        <v>480</v>
      </c>
      <c r="AB101" s="16" t="s">
        <v>480</v>
      </c>
      <c r="AC101" s="16" t="s">
        <v>480</v>
      </c>
      <c r="AD101" s="17" t="s">
        <v>480</v>
      </c>
      <c r="AE101" s="103" t="s">
        <v>480</v>
      </c>
      <c r="AF101" s="16" t="s">
        <v>480</v>
      </c>
      <c r="AG101" s="16" t="s">
        <v>480</v>
      </c>
      <c r="AH101" s="16" t="s">
        <v>480</v>
      </c>
      <c r="AI101" s="16" t="s">
        <v>480</v>
      </c>
      <c r="AJ101" s="16" t="s">
        <v>480</v>
      </c>
      <c r="AK101" s="16" t="s">
        <v>480</v>
      </c>
      <c r="AL101" s="16" t="s">
        <v>480</v>
      </c>
      <c r="AM101" s="16" t="s">
        <v>480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04" t="s">
        <v>480</v>
      </c>
      <c r="AU101" s="18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 t="s">
        <v>480</v>
      </c>
      <c r="BF101" s="103" t="s">
        <v>480</v>
      </c>
      <c r="BG101" s="103" t="s">
        <v>480</v>
      </c>
      <c r="BH101" s="103" t="s">
        <v>480</v>
      </c>
      <c r="BI101" s="103" t="s">
        <v>480</v>
      </c>
      <c r="BJ101" s="103" t="s">
        <v>480</v>
      </c>
      <c r="BK101" s="18" t="s">
        <v>480</v>
      </c>
      <c r="BL101" s="16" t="s">
        <v>480</v>
      </c>
      <c r="BM101" s="16" t="s">
        <v>480</v>
      </c>
      <c r="BN101" s="16" t="s">
        <v>480</v>
      </c>
      <c r="BO101" s="16" t="s">
        <v>480</v>
      </c>
      <c r="BP101" s="16" t="s">
        <v>480</v>
      </c>
      <c r="BQ101" s="16" t="s">
        <v>480</v>
      </c>
      <c r="BR101" s="16" t="s">
        <v>480</v>
      </c>
      <c r="BS101" s="16" t="s">
        <v>480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31" t="s">
        <v>480</v>
      </c>
      <c r="CA101" s="99"/>
      <c r="CD101" s="20">
        <v>2235</v>
      </c>
    </row>
    <row r="102" spans="1:82" s="20" customFormat="1" ht="13.5" customHeight="1">
      <c r="A102" s="58">
        <v>2236</v>
      </c>
      <c r="B102" s="59" t="s">
        <v>431</v>
      </c>
      <c r="C102" s="110">
        <v>36342</v>
      </c>
      <c r="D102" s="28">
        <f t="shared" si="16"/>
        <v>1999</v>
      </c>
      <c r="E102" s="28">
        <f t="shared" si="17"/>
        <v>182</v>
      </c>
      <c r="F102" s="11">
        <f t="shared" si="18"/>
        <v>36322.822583268964</v>
      </c>
      <c r="G102" s="11">
        <f t="shared" si="19"/>
        <v>36361.177416731036</v>
      </c>
      <c r="H102" s="101">
        <f t="shared" si="20"/>
        <v>38.35483346207184</v>
      </c>
      <c r="I102" s="11">
        <v>32874</v>
      </c>
      <c r="J102" s="11">
        <v>38352</v>
      </c>
      <c r="K102" s="27">
        <v>72</v>
      </c>
      <c r="L102" s="14">
        <f t="shared" si="15"/>
        <v>72</v>
      </c>
      <c r="M102" s="14">
        <v>1.5</v>
      </c>
      <c r="N102" s="111" t="s">
        <v>33</v>
      </c>
      <c r="O102" s="103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 t="s">
        <v>480</v>
      </c>
      <c r="Z102" s="16" t="s">
        <v>480</v>
      </c>
      <c r="AA102" s="16" t="s">
        <v>480</v>
      </c>
      <c r="AB102" s="16" t="s">
        <v>480</v>
      </c>
      <c r="AC102" s="16" t="s">
        <v>480</v>
      </c>
      <c r="AD102" s="17" t="s">
        <v>480</v>
      </c>
      <c r="AE102" s="103" t="s">
        <v>480</v>
      </c>
      <c r="AF102" s="16" t="s">
        <v>480</v>
      </c>
      <c r="AG102" s="16" t="s">
        <v>480</v>
      </c>
      <c r="AH102" s="16" t="s">
        <v>480</v>
      </c>
      <c r="AI102" s="16" t="s">
        <v>480</v>
      </c>
      <c r="AJ102" s="16" t="s">
        <v>480</v>
      </c>
      <c r="AK102" s="16" t="s">
        <v>480</v>
      </c>
      <c r="AL102" s="16" t="s">
        <v>480</v>
      </c>
      <c r="AM102" s="16" t="s">
        <v>480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04" t="s">
        <v>480</v>
      </c>
      <c r="AU102" s="18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 t="s">
        <v>480</v>
      </c>
      <c r="BF102" s="103" t="s">
        <v>480</v>
      </c>
      <c r="BG102" s="103" t="s">
        <v>480</v>
      </c>
      <c r="BH102" s="103" t="s">
        <v>480</v>
      </c>
      <c r="BI102" s="103" t="s">
        <v>480</v>
      </c>
      <c r="BJ102" s="103" t="s">
        <v>480</v>
      </c>
      <c r="BK102" s="18" t="s">
        <v>480</v>
      </c>
      <c r="BL102" s="16" t="s">
        <v>480</v>
      </c>
      <c r="BM102" s="16" t="s">
        <v>480</v>
      </c>
      <c r="BN102" s="16" t="s">
        <v>480</v>
      </c>
      <c r="BO102" s="16" t="s">
        <v>480</v>
      </c>
      <c r="BP102" s="16" t="s">
        <v>480</v>
      </c>
      <c r="BQ102" s="16" t="s">
        <v>480</v>
      </c>
      <c r="BR102" s="16" t="s">
        <v>480</v>
      </c>
      <c r="BS102" s="16" t="s">
        <v>480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v>0</v>
      </c>
      <c r="BZ102" s="31" t="s">
        <v>480</v>
      </c>
      <c r="CA102" s="99"/>
      <c r="CD102" s="20">
        <v>2236</v>
      </c>
    </row>
    <row r="103" spans="1:82" s="20" customFormat="1" ht="13.5" customHeight="1">
      <c r="A103" s="58">
        <v>2237</v>
      </c>
      <c r="B103" s="59" t="s">
        <v>122</v>
      </c>
      <c r="C103" s="110">
        <v>36342</v>
      </c>
      <c r="D103" s="28">
        <f t="shared" si="16"/>
        <v>1999</v>
      </c>
      <c r="E103" s="28">
        <f t="shared" si="17"/>
        <v>182</v>
      </c>
      <c r="F103" s="11">
        <f t="shared" si="18"/>
        <v>36322.822583268964</v>
      </c>
      <c r="G103" s="11">
        <f t="shared" si="19"/>
        <v>36361.177416731036</v>
      </c>
      <c r="H103" s="101">
        <f t="shared" si="20"/>
        <v>38.35483346207184</v>
      </c>
      <c r="I103" s="11">
        <v>32874</v>
      </c>
      <c r="J103" s="11">
        <v>38352</v>
      </c>
      <c r="K103" s="27">
        <v>52</v>
      </c>
      <c r="L103" s="14">
        <f t="shared" si="15"/>
        <v>52</v>
      </c>
      <c r="M103" s="14">
        <v>1.5</v>
      </c>
      <c r="N103" s="111" t="s">
        <v>33</v>
      </c>
      <c r="O103" s="103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 t="s">
        <v>480</v>
      </c>
      <c r="Z103" s="16" t="s">
        <v>480</v>
      </c>
      <c r="AA103" s="16" t="s">
        <v>480</v>
      </c>
      <c r="AB103" s="16" t="s">
        <v>480</v>
      </c>
      <c r="AC103" s="16" t="s">
        <v>480</v>
      </c>
      <c r="AD103" s="17" t="s">
        <v>480</v>
      </c>
      <c r="AE103" s="103" t="s">
        <v>480</v>
      </c>
      <c r="AF103" s="16" t="s">
        <v>480</v>
      </c>
      <c r="AG103" s="16" t="s">
        <v>480</v>
      </c>
      <c r="AH103" s="16" t="s">
        <v>480</v>
      </c>
      <c r="AI103" s="16" t="s">
        <v>480</v>
      </c>
      <c r="AJ103" s="16" t="s">
        <v>480</v>
      </c>
      <c r="AK103" s="16" t="s">
        <v>480</v>
      </c>
      <c r="AL103" s="16" t="s">
        <v>480</v>
      </c>
      <c r="AM103" s="16" t="s">
        <v>480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04" t="s">
        <v>480</v>
      </c>
      <c r="AU103" s="18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 t="s">
        <v>480</v>
      </c>
      <c r="BF103" s="103" t="s">
        <v>480</v>
      </c>
      <c r="BG103" s="103" t="s">
        <v>480</v>
      </c>
      <c r="BH103" s="103" t="s">
        <v>480</v>
      </c>
      <c r="BI103" s="103" t="s">
        <v>480</v>
      </c>
      <c r="BJ103" s="103" t="s">
        <v>480</v>
      </c>
      <c r="BK103" s="18" t="s">
        <v>480</v>
      </c>
      <c r="BL103" s="16" t="s">
        <v>480</v>
      </c>
      <c r="BM103" s="16" t="s">
        <v>480</v>
      </c>
      <c r="BN103" s="16" t="s">
        <v>480</v>
      </c>
      <c r="BO103" s="16" t="s">
        <v>480</v>
      </c>
      <c r="BP103" s="16" t="s">
        <v>480</v>
      </c>
      <c r="BQ103" s="16" t="s">
        <v>480</v>
      </c>
      <c r="BR103" s="16" t="s">
        <v>480</v>
      </c>
      <c r="BS103" s="16" t="s">
        <v>480</v>
      </c>
      <c r="BT103" s="16">
        <v>0</v>
      </c>
      <c r="BU103" s="16">
        <v>0</v>
      </c>
      <c r="BV103" s="16">
        <v>0</v>
      </c>
      <c r="BW103" s="16">
        <v>0</v>
      </c>
      <c r="BX103" s="16">
        <v>0</v>
      </c>
      <c r="BY103" s="16">
        <v>0</v>
      </c>
      <c r="BZ103" s="31" t="s">
        <v>480</v>
      </c>
      <c r="CA103" s="99"/>
      <c r="CD103" s="20">
        <v>2237</v>
      </c>
    </row>
    <row r="104" spans="1:82" s="20" customFormat="1" ht="13.5" customHeight="1">
      <c r="A104" s="58">
        <v>2238</v>
      </c>
      <c r="B104" s="59" t="s">
        <v>123</v>
      </c>
      <c r="C104" s="110">
        <v>35977</v>
      </c>
      <c r="D104" s="28">
        <f t="shared" si="16"/>
        <v>1998</v>
      </c>
      <c r="E104" s="28">
        <f t="shared" si="17"/>
        <v>183</v>
      </c>
      <c r="F104" s="11">
        <f t="shared" si="18"/>
        <v>35954.56388856418</v>
      </c>
      <c r="G104" s="11">
        <f t="shared" si="19"/>
        <v>35999.43611143582</v>
      </c>
      <c r="H104" s="101">
        <f t="shared" si="20"/>
        <v>44.87222287163604</v>
      </c>
      <c r="I104" s="11">
        <v>32874</v>
      </c>
      <c r="J104" s="11">
        <v>38352</v>
      </c>
      <c r="K104" s="27">
        <v>99</v>
      </c>
      <c r="L104" s="14">
        <f t="shared" si="15"/>
        <v>99</v>
      </c>
      <c r="M104" s="14">
        <v>2.06</v>
      </c>
      <c r="N104" s="111" t="s">
        <v>33</v>
      </c>
      <c r="O104" s="103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 t="s">
        <v>480</v>
      </c>
      <c r="Y104" s="16" t="s">
        <v>480</v>
      </c>
      <c r="Z104" s="16" t="s">
        <v>480</v>
      </c>
      <c r="AA104" s="16" t="s">
        <v>480</v>
      </c>
      <c r="AB104" s="16" t="s">
        <v>480</v>
      </c>
      <c r="AC104" s="16" t="s">
        <v>480</v>
      </c>
      <c r="AD104" s="17" t="s">
        <v>480</v>
      </c>
      <c r="AE104" s="103" t="s">
        <v>480</v>
      </c>
      <c r="AF104" s="16" t="s">
        <v>480</v>
      </c>
      <c r="AG104" s="16" t="s">
        <v>480</v>
      </c>
      <c r="AH104" s="16" t="s">
        <v>480</v>
      </c>
      <c r="AI104" s="16" t="s">
        <v>480</v>
      </c>
      <c r="AJ104" s="16" t="s">
        <v>480</v>
      </c>
      <c r="AK104" s="16" t="s">
        <v>480</v>
      </c>
      <c r="AL104" s="16" t="s">
        <v>480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0.4854368932038835</v>
      </c>
      <c r="AS104" s="16">
        <v>0</v>
      </c>
      <c r="AT104" s="104" t="s">
        <v>480</v>
      </c>
      <c r="AU104" s="18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 t="s">
        <v>480</v>
      </c>
      <c r="BE104" s="103" t="s">
        <v>480</v>
      </c>
      <c r="BF104" s="103" t="s">
        <v>480</v>
      </c>
      <c r="BG104" s="103" t="s">
        <v>480</v>
      </c>
      <c r="BH104" s="103" t="s">
        <v>480</v>
      </c>
      <c r="BI104" s="103" t="s">
        <v>480</v>
      </c>
      <c r="BJ104" s="103" t="s">
        <v>480</v>
      </c>
      <c r="BK104" s="18" t="s">
        <v>480</v>
      </c>
      <c r="BL104" s="16" t="s">
        <v>480</v>
      </c>
      <c r="BM104" s="16" t="s">
        <v>480</v>
      </c>
      <c r="BN104" s="16" t="s">
        <v>480</v>
      </c>
      <c r="BO104" s="16" t="s">
        <v>480</v>
      </c>
      <c r="BP104" s="16" t="s">
        <v>480</v>
      </c>
      <c r="BQ104" s="16" t="s">
        <v>480</v>
      </c>
      <c r="BR104" s="16" t="s">
        <v>480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0.004903402961655389</v>
      </c>
      <c r="BY104" s="16">
        <v>0</v>
      </c>
      <c r="BZ104" s="31" t="s">
        <v>480</v>
      </c>
      <c r="CA104" s="99"/>
      <c r="CD104" s="20">
        <v>2238</v>
      </c>
    </row>
    <row r="105" spans="1:82" s="20" customFormat="1" ht="13.5" customHeight="1">
      <c r="A105" s="58">
        <v>2239</v>
      </c>
      <c r="B105" s="59" t="s">
        <v>124</v>
      </c>
      <c r="C105" s="110">
        <v>35977</v>
      </c>
      <c r="D105" s="28">
        <f t="shared" si="16"/>
        <v>1998</v>
      </c>
      <c r="E105" s="28">
        <f t="shared" si="17"/>
        <v>183</v>
      </c>
      <c r="F105" s="11">
        <f t="shared" si="18"/>
        <v>35962.36086879625</v>
      </c>
      <c r="G105" s="11">
        <f t="shared" si="19"/>
        <v>35991.63913120375</v>
      </c>
      <c r="H105" s="101">
        <f t="shared" si="20"/>
        <v>29.27826240750437</v>
      </c>
      <c r="I105" s="11">
        <v>32874</v>
      </c>
      <c r="J105" s="11">
        <v>38352</v>
      </c>
      <c r="K105" s="27">
        <v>61</v>
      </c>
      <c r="L105" s="14">
        <f t="shared" si="15"/>
        <v>61</v>
      </c>
      <c r="M105" s="14">
        <v>0.87</v>
      </c>
      <c r="N105" s="111" t="s">
        <v>33</v>
      </c>
      <c r="O105" s="103">
        <v>1.1494252873563218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s">
        <v>480</v>
      </c>
      <c r="Y105" s="16" t="s">
        <v>480</v>
      </c>
      <c r="Z105" s="16" t="s">
        <v>480</v>
      </c>
      <c r="AA105" s="16" t="s">
        <v>480</v>
      </c>
      <c r="AB105" s="16" t="s">
        <v>480</v>
      </c>
      <c r="AC105" s="16" t="s">
        <v>480</v>
      </c>
      <c r="AD105" s="17" t="s">
        <v>480</v>
      </c>
      <c r="AE105" s="103" t="s">
        <v>480</v>
      </c>
      <c r="AF105" s="16" t="s">
        <v>480</v>
      </c>
      <c r="AG105" s="16" t="s">
        <v>480</v>
      </c>
      <c r="AH105" s="16" t="s">
        <v>480</v>
      </c>
      <c r="AI105" s="16" t="s">
        <v>480</v>
      </c>
      <c r="AJ105" s="16" t="s">
        <v>480</v>
      </c>
      <c r="AK105" s="16" t="s">
        <v>480</v>
      </c>
      <c r="AL105" s="16" t="s">
        <v>480</v>
      </c>
      <c r="AM105" s="16">
        <v>0</v>
      </c>
      <c r="AN105" s="16">
        <v>0</v>
      </c>
      <c r="AO105" s="16">
        <v>0</v>
      </c>
      <c r="AP105" s="16">
        <v>1.1494252873563218</v>
      </c>
      <c r="AQ105" s="16">
        <v>0</v>
      </c>
      <c r="AR105" s="16">
        <v>0</v>
      </c>
      <c r="AS105" s="16">
        <v>0</v>
      </c>
      <c r="AT105" s="104" t="s">
        <v>480</v>
      </c>
      <c r="AU105" s="18">
        <v>0.01884303749764462</v>
      </c>
      <c r="AV105" s="103">
        <v>0</v>
      </c>
      <c r="AW105" s="103">
        <v>0</v>
      </c>
      <c r="AX105" s="103">
        <v>0</v>
      </c>
      <c r="AY105" s="103">
        <v>0</v>
      </c>
      <c r="AZ105" s="103">
        <v>0</v>
      </c>
      <c r="BA105" s="103">
        <v>0</v>
      </c>
      <c r="BB105" s="103">
        <v>0</v>
      </c>
      <c r="BC105" s="103">
        <v>0</v>
      </c>
      <c r="BD105" s="103" t="s">
        <v>480</v>
      </c>
      <c r="BE105" s="103" t="s">
        <v>480</v>
      </c>
      <c r="BF105" s="103" t="s">
        <v>480</v>
      </c>
      <c r="BG105" s="103" t="s">
        <v>480</v>
      </c>
      <c r="BH105" s="103" t="s">
        <v>480</v>
      </c>
      <c r="BI105" s="103" t="s">
        <v>480</v>
      </c>
      <c r="BJ105" s="103" t="s">
        <v>480</v>
      </c>
      <c r="BK105" s="18" t="s">
        <v>480</v>
      </c>
      <c r="BL105" s="16" t="s">
        <v>480</v>
      </c>
      <c r="BM105" s="16" t="s">
        <v>480</v>
      </c>
      <c r="BN105" s="16" t="s">
        <v>480</v>
      </c>
      <c r="BO105" s="16" t="s">
        <v>480</v>
      </c>
      <c r="BP105" s="16" t="s">
        <v>480</v>
      </c>
      <c r="BQ105" s="16" t="s">
        <v>480</v>
      </c>
      <c r="BR105" s="16" t="s">
        <v>480</v>
      </c>
      <c r="BS105" s="16">
        <v>0</v>
      </c>
      <c r="BT105" s="16">
        <v>0</v>
      </c>
      <c r="BU105" s="16">
        <v>0</v>
      </c>
      <c r="BV105" s="16">
        <v>0.01884303749764462</v>
      </c>
      <c r="BW105" s="16">
        <v>0</v>
      </c>
      <c r="BX105" s="16">
        <v>0</v>
      </c>
      <c r="BY105" s="16">
        <v>0</v>
      </c>
      <c r="BZ105" s="31" t="s">
        <v>480</v>
      </c>
      <c r="CA105" s="99"/>
      <c r="CD105" s="20">
        <v>2239</v>
      </c>
    </row>
    <row r="106" spans="1:82" s="20" customFormat="1" ht="13.5" customHeight="1">
      <c r="A106" s="58">
        <v>2240</v>
      </c>
      <c r="B106" s="59" t="s">
        <v>125</v>
      </c>
      <c r="C106" s="110">
        <v>35977</v>
      </c>
      <c r="D106" s="28">
        <f t="shared" si="16"/>
        <v>1998</v>
      </c>
      <c r="E106" s="28">
        <f t="shared" si="17"/>
        <v>183</v>
      </c>
      <c r="F106" s="11">
        <f t="shared" si="18"/>
        <v>35957.822583268964</v>
      </c>
      <c r="G106" s="11">
        <f t="shared" si="19"/>
        <v>35996.177416731036</v>
      </c>
      <c r="H106" s="101">
        <f t="shared" si="20"/>
        <v>38.35483346207184</v>
      </c>
      <c r="I106" s="11">
        <v>32874</v>
      </c>
      <c r="J106" s="11">
        <v>38352</v>
      </c>
      <c r="K106" s="27">
        <v>65</v>
      </c>
      <c r="L106" s="14">
        <f t="shared" si="15"/>
        <v>65</v>
      </c>
      <c r="M106" s="14">
        <v>1.5</v>
      </c>
      <c r="N106" s="111" t="s">
        <v>33</v>
      </c>
      <c r="O106" s="103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1.3296903460837886</v>
      </c>
      <c r="X106" s="16" t="s">
        <v>480</v>
      </c>
      <c r="Y106" s="16" t="s">
        <v>480</v>
      </c>
      <c r="Z106" s="16" t="s">
        <v>480</v>
      </c>
      <c r="AA106" s="16" t="s">
        <v>480</v>
      </c>
      <c r="AB106" s="16" t="s">
        <v>480</v>
      </c>
      <c r="AC106" s="16" t="s">
        <v>480</v>
      </c>
      <c r="AD106" s="17" t="s">
        <v>480</v>
      </c>
      <c r="AE106" s="103" t="s">
        <v>480</v>
      </c>
      <c r="AF106" s="16" t="s">
        <v>480</v>
      </c>
      <c r="AG106" s="16" t="s">
        <v>480</v>
      </c>
      <c r="AH106" s="16" t="s">
        <v>480</v>
      </c>
      <c r="AI106" s="16" t="s">
        <v>480</v>
      </c>
      <c r="AJ106" s="16" t="s">
        <v>480</v>
      </c>
      <c r="AK106" s="16" t="s">
        <v>480</v>
      </c>
      <c r="AL106" s="16" t="s">
        <v>480</v>
      </c>
      <c r="AM106" s="16">
        <v>0</v>
      </c>
      <c r="AN106" s="16">
        <v>0</v>
      </c>
      <c r="AO106" s="16">
        <v>0</v>
      </c>
      <c r="AP106" s="16">
        <v>0.6666666666666666</v>
      </c>
      <c r="AQ106" s="16">
        <v>0</v>
      </c>
      <c r="AR106" s="16">
        <v>0</v>
      </c>
      <c r="AS106" s="16">
        <v>0</v>
      </c>
      <c r="AT106" s="104" t="s">
        <v>480</v>
      </c>
      <c r="AU106" s="18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0.02045677455513521</v>
      </c>
      <c r="BD106" s="103" t="s">
        <v>480</v>
      </c>
      <c r="BE106" s="103" t="s">
        <v>480</v>
      </c>
      <c r="BF106" s="103" t="s">
        <v>480</v>
      </c>
      <c r="BG106" s="103" t="s">
        <v>480</v>
      </c>
      <c r="BH106" s="103" t="s">
        <v>480</v>
      </c>
      <c r="BI106" s="103" t="s">
        <v>480</v>
      </c>
      <c r="BJ106" s="103" t="s">
        <v>480</v>
      </c>
      <c r="BK106" s="18" t="s">
        <v>480</v>
      </c>
      <c r="BL106" s="16" t="s">
        <v>480</v>
      </c>
      <c r="BM106" s="16" t="s">
        <v>480</v>
      </c>
      <c r="BN106" s="16" t="s">
        <v>480</v>
      </c>
      <c r="BO106" s="16" t="s">
        <v>480</v>
      </c>
      <c r="BP106" s="16" t="s">
        <v>480</v>
      </c>
      <c r="BQ106" s="16" t="s">
        <v>480</v>
      </c>
      <c r="BR106" s="16" t="s">
        <v>480</v>
      </c>
      <c r="BS106" s="16">
        <v>0</v>
      </c>
      <c r="BT106" s="16">
        <v>0</v>
      </c>
      <c r="BU106" s="16">
        <v>0</v>
      </c>
      <c r="BV106" s="16">
        <v>0.010256410256410256</v>
      </c>
      <c r="BW106" s="16">
        <v>0</v>
      </c>
      <c r="BX106" s="16">
        <v>0</v>
      </c>
      <c r="BY106" s="16">
        <v>0</v>
      </c>
      <c r="BZ106" s="31" t="s">
        <v>480</v>
      </c>
      <c r="CA106" s="99"/>
      <c r="CD106" s="20">
        <v>2240</v>
      </c>
    </row>
    <row r="107" spans="1:82" s="20" customFormat="1" ht="13.5" customHeight="1">
      <c r="A107" s="58">
        <v>2241</v>
      </c>
      <c r="B107" s="59" t="s">
        <v>126</v>
      </c>
      <c r="C107" s="110">
        <v>35977</v>
      </c>
      <c r="D107" s="28">
        <f t="shared" si="16"/>
        <v>1998</v>
      </c>
      <c r="E107" s="28">
        <f t="shared" si="17"/>
        <v>183</v>
      </c>
      <c r="F107" s="11">
        <f t="shared" si="18"/>
        <v>35958.93166747119</v>
      </c>
      <c r="G107" s="11">
        <f t="shared" si="19"/>
        <v>35995.06833252881</v>
      </c>
      <c r="H107" s="101">
        <f t="shared" si="20"/>
        <v>36.13666505762376</v>
      </c>
      <c r="I107" s="11">
        <v>32874</v>
      </c>
      <c r="J107" s="11">
        <v>38352</v>
      </c>
      <c r="K107" s="27">
        <v>122</v>
      </c>
      <c r="L107" s="14">
        <f t="shared" si="15"/>
        <v>122</v>
      </c>
      <c r="M107" s="14">
        <v>1.33</v>
      </c>
      <c r="N107" s="111" t="s">
        <v>33</v>
      </c>
      <c r="O107" s="103">
        <v>0</v>
      </c>
      <c r="P107" s="16">
        <v>0.7518796992481203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 t="s">
        <v>480</v>
      </c>
      <c r="Y107" s="16" t="s">
        <v>480</v>
      </c>
      <c r="Z107" s="16" t="s">
        <v>480</v>
      </c>
      <c r="AA107" s="16" t="s">
        <v>480</v>
      </c>
      <c r="AB107" s="16" t="s">
        <v>480</v>
      </c>
      <c r="AC107" s="16" t="s">
        <v>480</v>
      </c>
      <c r="AD107" s="17" t="s">
        <v>480</v>
      </c>
      <c r="AE107" s="103" t="s">
        <v>480</v>
      </c>
      <c r="AF107" s="16" t="s">
        <v>480</v>
      </c>
      <c r="AG107" s="16" t="s">
        <v>480</v>
      </c>
      <c r="AH107" s="16" t="s">
        <v>480</v>
      </c>
      <c r="AI107" s="16" t="s">
        <v>480</v>
      </c>
      <c r="AJ107" s="16" t="s">
        <v>480</v>
      </c>
      <c r="AK107" s="16" t="s">
        <v>480</v>
      </c>
      <c r="AL107" s="16" t="s">
        <v>480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04" t="s">
        <v>480</v>
      </c>
      <c r="AU107" s="18">
        <v>0</v>
      </c>
      <c r="AV107" s="103">
        <v>0.006162948354492789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 t="s">
        <v>480</v>
      </c>
      <c r="BE107" s="103" t="s">
        <v>480</v>
      </c>
      <c r="BF107" s="103" t="s">
        <v>480</v>
      </c>
      <c r="BG107" s="103" t="s">
        <v>480</v>
      </c>
      <c r="BH107" s="103" t="s">
        <v>480</v>
      </c>
      <c r="BI107" s="103" t="s">
        <v>480</v>
      </c>
      <c r="BJ107" s="103" t="s">
        <v>480</v>
      </c>
      <c r="BK107" s="18" t="s">
        <v>480</v>
      </c>
      <c r="BL107" s="16" t="s">
        <v>480</v>
      </c>
      <c r="BM107" s="16" t="s">
        <v>480</v>
      </c>
      <c r="BN107" s="16" t="s">
        <v>480</v>
      </c>
      <c r="BO107" s="16" t="s">
        <v>480</v>
      </c>
      <c r="BP107" s="16" t="s">
        <v>480</v>
      </c>
      <c r="BQ107" s="16" t="s">
        <v>480</v>
      </c>
      <c r="BR107" s="16" t="s">
        <v>480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v>0</v>
      </c>
      <c r="BZ107" s="31" t="s">
        <v>480</v>
      </c>
      <c r="CA107" s="99"/>
      <c r="CD107" s="20">
        <v>2241</v>
      </c>
    </row>
    <row r="108" spans="1:82" s="20" customFormat="1" ht="13.5" customHeight="1">
      <c r="A108" s="58">
        <v>2242</v>
      </c>
      <c r="B108" s="59" t="s">
        <v>127</v>
      </c>
      <c r="C108" s="110">
        <v>35977</v>
      </c>
      <c r="D108" s="28">
        <f t="shared" si="16"/>
        <v>1998</v>
      </c>
      <c r="E108" s="28">
        <f t="shared" si="17"/>
        <v>183</v>
      </c>
      <c r="F108" s="11">
        <f t="shared" si="18"/>
        <v>35952.0699876541</v>
      </c>
      <c r="G108" s="11">
        <f t="shared" si="19"/>
        <v>36001.9300123459</v>
      </c>
      <c r="H108" s="101">
        <f t="shared" si="20"/>
        <v>49.86002469180676</v>
      </c>
      <c r="I108" s="11">
        <v>32874</v>
      </c>
      <c r="J108" s="11">
        <v>38352</v>
      </c>
      <c r="K108" s="27">
        <v>37</v>
      </c>
      <c r="L108" s="14">
        <f t="shared" si="15"/>
        <v>37</v>
      </c>
      <c r="M108" s="14">
        <v>2.55</v>
      </c>
      <c r="N108" s="111" t="s">
        <v>33</v>
      </c>
      <c r="O108" s="103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 t="s">
        <v>480</v>
      </c>
      <c r="Y108" s="16" t="s">
        <v>480</v>
      </c>
      <c r="Z108" s="16" t="s">
        <v>480</v>
      </c>
      <c r="AA108" s="16" t="s">
        <v>480</v>
      </c>
      <c r="AB108" s="16" t="s">
        <v>480</v>
      </c>
      <c r="AC108" s="16" t="s">
        <v>480</v>
      </c>
      <c r="AD108" s="17" t="s">
        <v>480</v>
      </c>
      <c r="AE108" s="103" t="s">
        <v>480</v>
      </c>
      <c r="AF108" s="16" t="s">
        <v>480</v>
      </c>
      <c r="AG108" s="16" t="s">
        <v>480</v>
      </c>
      <c r="AH108" s="16" t="s">
        <v>480</v>
      </c>
      <c r="AI108" s="16" t="s">
        <v>480</v>
      </c>
      <c r="AJ108" s="16" t="s">
        <v>480</v>
      </c>
      <c r="AK108" s="16" t="s">
        <v>480</v>
      </c>
      <c r="AL108" s="16" t="s">
        <v>480</v>
      </c>
      <c r="AM108" s="16">
        <v>0</v>
      </c>
      <c r="AN108" s="16">
        <v>0</v>
      </c>
      <c r="AO108" s="16">
        <v>0</v>
      </c>
      <c r="AP108" s="16">
        <v>0</v>
      </c>
      <c r="AQ108" s="16">
        <v>0.3921568627450981</v>
      </c>
      <c r="AR108" s="16">
        <v>0</v>
      </c>
      <c r="AS108" s="16">
        <v>0</v>
      </c>
      <c r="AT108" s="104" t="s">
        <v>480</v>
      </c>
      <c r="AU108" s="18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0</v>
      </c>
      <c r="BC108" s="103">
        <v>0</v>
      </c>
      <c r="BD108" s="103" t="s">
        <v>480</v>
      </c>
      <c r="BE108" s="103" t="s">
        <v>480</v>
      </c>
      <c r="BF108" s="103" t="s">
        <v>480</v>
      </c>
      <c r="BG108" s="103" t="s">
        <v>480</v>
      </c>
      <c r="BH108" s="103" t="s">
        <v>480</v>
      </c>
      <c r="BI108" s="103" t="s">
        <v>480</v>
      </c>
      <c r="BJ108" s="103" t="s">
        <v>480</v>
      </c>
      <c r="BK108" s="18" t="s">
        <v>480</v>
      </c>
      <c r="BL108" s="16" t="s">
        <v>480</v>
      </c>
      <c r="BM108" s="16" t="s">
        <v>480</v>
      </c>
      <c r="BN108" s="16" t="s">
        <v>480</v>
      </c>
      <c r="BO108" s="16" t="s">
        <v>480</v>
      </c>
      <c r="BP108" s="16" t="s">
        <v>480</v>
      </c>
      <c r="BQ108" s="16" t="s">
        <v>480</v>
      </c>
      <c r="BR108" s="16" t="s">
        <v>480</v>
      </c>
      <c r="BS108" s="16">
        <v>0</v>
      </c>
      <c r="BT108" s="16">
        <v>0</v>
      </c>
      <c r="BU108" s="16">
        <v>0</v>
      </c>
      <c r="BV108" s="16">
        <v>0</v>
      </c>
      <c r="BW108" s="16">
        <v>0.010598834128245893</v>
      </c>
      <c r="BX108" s="16">
        <v>0</v>
      </c>
      <c r="BY108" s="16">
        <v>0</v>
      </c>
      <c r="BZ108" s="31" t="s">
        <v>480</v>
      </c>
      <c r="CA108" s="99"/>
      <c r="CD108" s="20">
        <v>2242</v>
      </c>
    </row>
    <row r="109" spans="1:82" s="20" customFormat="1" ht="13.5" customHeight="1">
      <c r="A109" s="58">
        <v>2243</v>
      </c>
      <c r="B109" s="59" t="s">
        <v>107</v>
      </c>
      <c r="C109" s="110">
        <v>35977</v>
      </c>
      <c r="D109" s="28">
        <f t="shared" si="16"/>
        <v>1998</v>
      </c>
      <c r="E109" s="28">
        <f t="shared" si="17"/>
        <v>183</v>
      </c>
      <c r="F109" s="11">
        <f t="shared" si="18"/>
        <v>35957.077888202504</v>
      </c>
      <c r="G109" s="11">
        <f t="shared" si="19"/>
        <v>35996.922111797496</v>
      </c>
      <c r="H109" s="101">
        <f t="shared" si="20"/>
        <v>39.84422359499149</v>
      </c>
      <c r="I109" s="11">
        <v>32874</v>
      </c>
      <c r="J109" s="11">
        <v>38352</v>
      </c>
      <c r="K109" s="27">
        <v>168</v>
      </c>
      <c r="L109" s="14">
        <f t="shared" si="15"/>
        <v>168</v>
      </c>
      <c r="M109" s="14">
        <v>1.62</v>
      </c>
      <c r="N109" s="111" t="s">
        <v>33</v>
      </c>
      <c r="O109" s="103">
        <v>0</v>
      </c>
      <c r="P109" s="16">
        <v>0.6172839506172839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 t="s">
        <v>480</v>
      </c>
      <c r="Y109" s="16" t="s">
        <v>480</v>
      </c>
      <c r="Z109" s="16" t="s">
        <v>480</v>
      </c>
      <c r="AA109" s="16" t="s">
        <v>480</v>
      </c>
      <c r="AB109" s="16" t="s">
        <v>480</v>
      </c>
      <c r="AC109" s="16" t="s">
        <v>480</v>
      </c>
      <c r="AD109" s="17" t="s">
        <v>480</v>
      </c>
      <c r="AE109" s="103" t="s">
        <v>480</v>
      </c>
      <c r="AF109" s="16" t="s">
        <v>480</v>
      </c>
      <c r="AG109" s="16" t="s">
        <v>480</v>
      </c>
      <c r="AH109" s="16" t="s">
        <v>480</v>
      </c>
      <c r="AI109" s="16" t="s">
        <v>480</v>
      </c>
      <c r="AJ109" s="16" t="s">
        <v>480</v>
      </c>
      <c r="AK109" s="16" t="s">
        <v>480</v>
      </c>
      <c r="AL109" s="16" t="s">
        <v>480</v>
      </c>
      <c r="AM109" s="16">
        <v>0</v>
      </c>
      <c r="AN109" s="16">
        <v>0.6172839506172839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04" t="s">
        <v>480</v>
      </c>
      <c r="AU109" s="18">
        <v>0</v>
      </c>
      <c r="AV109" s="103">
        <v>0.003674309229864785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 t="s">
        <v>480</v>
      </c>
      <c r="BE109" s="103" t="s">
        <v>480</v>
      </c>
      <c r="BF109" s="103" t="s">
        <v>480</v>
      </c>
      <c r="BG109" s="103" t="s">
        <v>480</v>
      </c>
      <c r="BH109" s="103" t="s">
        <v>480</v>
      </c>
      <c r="BI109" s="103" t="s">
        <v>480</v>
      </c>
      <c r="BJ109" s="103" t="s">
        <v>480</v>
      </c>
      <c r="BK109" s="18" t="s">
        <v>480</v>
      </c>
      <c r="BL109" s="16" t="s">
        <v>480</v>
      </c>
      <c r="BM109" s="16" t="s">
        <v>480</v>
      </c>
      <c r="BN109" s="16" t="s">
        <v>480</v>
      </c>
      <c r="BO109" s="16" t="s">
        <v>480</v>
      </c>
      <c r="BP109" s="16" t="s">
        <v>480</v>
      </c>
      <c r="BQ109" s="16" t="s">
        <v>480</v>
      </c>
      <c r="BR109" s="16" t="s">
        <v>480</v>
      </c>
      <c r="BS109" s="16">
        <v>0</v>
      </c>
      <c r="BT109" s="16">
        <v>0.003674309229864785</v>
      </c>
      <c r="BU109" s="16">
        <v>0</v>
      </c>
      <c r="BV109" s="16">
        <v>0</v>
      </c>
      <c r="BW109" s="16">
        <v>0</v>
      </c>
      <c r="BX109" s="16">
        <v>0</v>
      </c>
      <c r="BY109" s="16">
        <v>0</v>
      </c>
      <c r="BZ109" s="31" t="s">
        <v>480</v>
      </c>
      <c r="CA109" s="99"/>
      <c r="CD109" s="20">
        <v>2243</v>
      </c>
    </row>
    <row r="110" spans="1:82" s="20" customFormat="1" ht="13.5" customHeight="1">
      <c r="A110" s="58">
        <v>2244</v>
      </c>
      <c r="B110" s="59" t="s">
        <v>107</v>
      </c>
      <c r="C110" s="110">
        <v>35977</v>
      </c>
      <c r="D110" s="28">
        <f t="shared" si="16"/>
        <v>1998</v>
      </c>
      <c r="E110" s="28">
        <f t="shared" si="17"/>
        <v>183</v>
      </c>
      <c r="F110" s="11">
        <f t="shared" si="18"/>
        <v>35954.889320225004</v>
      </c>
      <c r="G110" s="11">
        <f t="shared" si="19"/>
        <v>35999.110679774996</v>
      </c>
      <c r="H110" s="101">
        <f t="shared" si="20"/>
        <v>44.221359549992485</v>
      </c>
      <c r="I110" s="11">
        <v>32874</v>
      </c>
      <c r="J110" s="11">
        <v>38352</v>
      </c>
      <c r="K110" s="27">
        <v>41</v>
      </c>
      <c r="L110" s="14">
        <f t="shared" si="15"/>
        <v>41</v>
      </c>
      <c r="M110" s="14">
        <v>2</v>
      </c>
      <c r="N110" s="111" t="s">
        <v>33</v>
      </c>
      <c r="O110" s="103">
        <v>0</v>
      </c>
      <c r="P110" s="16">
        <v>0</v>
      </c>
      <c r="Q110" s="16">
        <v>0</v>
      </c>
      <c r="R110" s="16">
        <v>0.5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 t="s">
        <v>480</v>
      </c>
      <c r="Y110" s="16" t="s">
        <v>480</v>
      </c>
      <c r="Z110" s="16" t="s">
        <v>480</v>
      </c>
      <c r="AA110" s="16" t="s">
        <v>480</v>
      </c>
      <c r="AB110" s="16" t="s">
        <v>480</v>
      </c>
      <c r="AC110" s="16" t="s">
        <v>480</v>
      </c>
      <c r="AD110" s="17" t="s">
        <v>480</v>
      </c>
      <c r="AE110" s="103" t="s">
        <v>480</v>
      </c>
      <c r="AF110" s="16" t="s">
        <v>480</v>
      </c>
      <c r="AG110" s="16" t="s">
        <v>480</v>
      </c>
      <c r="AH110" s="16" t="s">
        <v>480</v>
      </c>
      <c r="AI110" s="16" t="s">
        <v>480</v>
      </c>
      <c r="AJ110" s="16" t="s">
        <v>480</v>
      </c>
      <c r="AK110" s="16" t="s">
        <v>480</v>
      </c>
      <c r="AL110" s="16" t="s">
        <v>480</v>
      </c>
      <c r="AM110" s="16">
        <v>0</v>
      </c>
      <c r="AN110" s="16">
        <v>0</v>
      </c>
      <c r="AO110" s="16">
        <v>0</v>
      </c>
      <c r="AP110" s="16">
        <v>0.5</v>
      </c>
      <c r="AQ110" s="16">
        <v>0</v>
      </c>
      <c r="AR110" s="16">
        <v>0</v>
      </c>
      <c r="AS110" s="16">
        <v>0</v>
      </c>
      <c r="AT110" s="104" t="s">
        <v>480</v>
      </c>
      <c r="AU110" s="18">
        <v>0</v>
      </c>
      <c r="AV110" s="103">
        <v>0</v>
      </c>
      <c r="AW110" s="103">
        <v>0</v>
      </c>
      <c r="AX110" s="103">
        <v>0.012195121951219513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 t="s">
        <v>480</v>
      </c>
      <c r="BE110" s="103" t="s">
        <v>480</v>
      </c>
      <c r="BF110" s="103" t="s">
        <v>480</v>
      </c>
      <c r="BG110" s="103" t="s">
        <v>480</v>
      </c>
      <c r="BH110" s="103" t="s">
        <v>480</v>
      </c>
      <c r="BI110" s="103" t="s">
        <v>480</v>
      </c>
      <c r="BJ110" s="103" t="s">
        <v>480</v>
      </c>
      <c r="BK110" s="18" t="s">
        <v>480</v>
      </c>
      <c r="BL110" s="16" t="s">
        <v>480</v>
      </c>
      <c r="BM110" s="16" t="s">
        <v>480</v>
      </c>
      <c r="BN110" s="16" t="s">
        <v>480</v>
      </c>
      <c r="BO110" s="16" t="s">
        <v>480</v>
      </c>
      <c r="BP110" s="16" t="s">
        <v>480</v>
      </c>
      <c r="BQ110" s="16" t="s">
        <v>480</v>
      </c>
      <c r="BR110" s="16" t="s">
        <v>480</v>
      </c>
      <c r="BS110" s="16">
        <v>0</v>
      </c>
      <c r="BT110" s="16">
        <v>0</v>
      </c>
      <c r="BU110" s="16">
        <v>0</v>
      </c>
      <c r="BV110" s="16">
        <v>0.012195121951219513</v>
      </c>
      <c r="BW110" s="16">
        <v>0</v>
      </c>
      <c r="BX110" s="16">
        <v>0</v>
      </c>
      <c r="BY110" s="16">
        <v>0</v>
      </c>
      <c r="BZ110" s="31" t="s">
        <v>480</v>
      </c>
      <c r="CA110" s="99"/>
      <c r="CD110" s="20">
        <v>2244</v>
      </c>
    </row>
    <row r="111" spans="1:82" s="20" customFormat="1" ht="13.5" customHeight="1">
      <c r="A111" s="58">
        <v>2245</v>
      </c>
      <c r="B111" s="59" t="s">
        <v>128</v>
      </c>
      <c r="C111" s="110">
        <v>35977</v>
      </c>
      <c r="D111" s="28">
        <f t="shared" si="16"/>
        <v>1998</v>
      </c>
      <c r="E111" s="28">
        <f t="shared" si="17"/>
        <v>183</v>
      </c>
      <c r="F111" s="11">
        <f t="shared" si="18"/>
        <v>35955.16434783418</v>
      </c>
      <c r="G111" s="11">
        <f t="shared" si="19"/>
        <v>35998.83565216582</v>
      </c>
      <c r="H111" s="101">
        <f t="shared" si="20"/>
        <v>43.671304331641295</v>
      </c>
      <c r="I111" s="11">
        <v>32874</v>
      </c>
      <c r="J111" s="11">
        <v>38352</v>
      </c>
      <c r="K111" s="27">
        <v>661</v>
      </c>
      <c r="L111" s="14">
        <f t="shared" si="15"/>
        <v>661</v>
      </c>
      <c r="M111" s="14">
        <v>1.95</v>
      </c>
      <c r="N111" s="111" t="s">
        <v>33</v>
      </c>
      <c r="O111" s="103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0.5128205128205129</v>
      </c>
      <c r="U111" s="16">
        <v>0</v>
      </c>
      <c r="V111" s="16">
        <v>0</v>
      </c>
      <c r="W111" s="16">
        <v>1.0228387277567605</v>
      </c>
      <c r="X111" s="16" t="s">
        <v>480</v>
      </c>
      <c r="Y111" s="16" t="s">
        <v>480</v>
      </c>
      <c r="Z111" s="16" t="s">
        <v>480</v>
      </c>
      <c r="AA111" s="16" t="s">
        <v>480</v>
      </c>
      <c r="AB111" s="16" t="s">
        <v>480</v>
      </c>
      <c r="AC111" s="16" t="s">
        <v>480</v>
      </c>
      <c r="AD111" s="17" t="s">
        <v>480</v>
      </c>
      <c r="AE111" s="103" t="s">
        <v>480</v>
      </c>
      <c r="AF111" s="16" t="s">
        <v>480</v>
      </c>
      <c r="AG111" s="16" t="s">
        <v>480</v>
      </c>
      <c r="AH111" s="16" t="s">
        <v>480</v>
      </c>
      <c r="AI111" s="16" t="s">
        <v>480</v>
      </c>
      <c r="AJ111" s="16" t="s">
        <v>480</v>
      </c>
      <c r="AK111" s="16" t="s">
        <v>480</v>
      </c>
      <c r="AL111" s="16" t="s">
        <v>480</v>
      </c>
      <c r="AM111" s="16">
        <v>1.028458720766413</v>
      </c>
      <c r="AN111" s="16">
        <v>0</v>
      </c>
      <c r="AO111" s="16">
        <v>0</v>
      </c>
      <c r="AP111" s="16">
        <v>1.0256410256410258</v>
      </c>
      <c r="AQ111" s="16">
        <v>0</v>
      </c>
      <c r="AR111" s="16">
        <v>0</v>
      </c>
      <c r="AS111" s="16">
        <v>0</v>
      </c>
      <c r="AT111" s="104" t="s">
        <v>480</v>
      </c>
      <c r="AU111" s="18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0.0007758252841460103</v>
      </c>
      <c r="BA111" s="103">
        <v>0</v>
      </c>
      <c r="BB111" s="103">
        <v>0</v>
      </c>
      <c r="BC111" s="103">
        <v>0.001547411085864993</v>
      </c>
      <c r="BD111" s="103" t="s">
        <v>480</v>
      </c>
      <c r="BE111" s="103" t="s">
        <v>480</v>
      </c>
      <c r="BF111" s="103" t="s">
        <v>480</v>
      </c>
      <c r="BG111" s="103" t="s">
        <v>480</v>
      </c>
      <c r="BH111" s="103" t="s">
        <v>480</v>
      </c>
      <c r="BI111" s="103" t="s">
        <v>480</v>
      </c>
      <c r="BJ111" s="103" t="s">
        <v>480</v>
      </c>
      <c r="BK111" s="18" t="s">
        <v>480</v>
      </c>
      <c r="BL111" s="16" t="s">
        <v>480</v>
      </c>
      <c r="BM111" s="16" t="s">
        <v>480</v>
      </c>
      <c r="BN111" s="16" t="s">
        <v>480</v>
      </c>
      <c r="BO111" s="16" t="s">
        <v>480</v>
      </c>
      <c r="BP111" s="16" t="s">
        <v>480</v>
      </c>
      <c r="BQ111" s="16" t="s">
        <v>480</v>
      </c>
      <c r="BR111" s="16" t="s">
        <v>480</v>
      </c>
      <c r="BS111" s="16">
        <v>0.001555913344578537</v>
      </c>
      <c r="BT111" s="16">
        <v>0</v>
      </c>
      <c r="BU111" s="16">
        <v>0</v>
      </c>
      <c r="BV111" s="16">
        <v>0.0015516505682920206</v>
      </c>
      <c r="BW111" s="16">
        <v>0</v>
      </c>
      <c r="BX111" s="16">
        <v>0</v>
      </c>
      <c r="BY111" s="16">
        <v>0</v>
      </c>
      <c r="BZ111" s="31" t="s">
        <v>480</v>
      </c>
      <c r="CA111" s="99"/>
      <c r="CD111" s="20">
        <v>2245</v>
      </c>
    </row>
    <row r="112" spans="1:82" s="20" customFormat="1" ht="13.5" customHeight="1">
      <c r="A112" s="58">
        <v>2246</v>
      </c>
      <c r="B112" s="59" t="s">
        <v>129</v>
      </c>
      <c r="C112" s="110">
        <v>35977</v>
      </c>
      <c r="D112" s="28">
        <f t="shared" si="16"/>
        <v>1998</v>
      </c>
      <c r="E112" s="28">
        <f t="shared" si="17"/>
        <v>183</v>
      </c>
      <c r="F112" s="11">
        <f t="shared" si="18"/>
        <v>35957.077888202504</v>
      </c>
      <c r="G112" s="11">
        <f t="shared" si="19"/>
        <v>35996.922111797496</v>
      </c>
      <c r="H112" s="101">
        <f t="shared" si="20"/>
        <v>39.84422359499149</v>
      </c>
      <c r="I112" s="11">
        <v>32874</v>
      </c>
      <c r="J112" s="11">
        <v>38352</v>
      </c>
      <c r="K112" s="27">
        <v>56</v>
      </c>
      <c r="L112" s="14">
        <f t="shared" si="15"/>
        <v>56</v>
      </c>
      <c r="M112" s="14">
        <v>1.62</v>
      </c>
      <c r="N112" s="111" t="s">
        <v>33</v>
      </c>
      <c r="O112" s="103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 t="s">
        <v>480</v>
      </c>
      <c r="Y112" s="16" t="s">
        <v>480</v>
      </c>
      <c r="Z112" s="16" t="s">
        <v>480</v>
      </c>
      <c r="AA112" s="16" t="s">
        <v>480</v>
      </c>
      <c r="AB112" s="16" t="s">
        <v>480</v>
      </c>
      <c r="AC112" s="16" t="s">
        <v>480</v>
      </c>
      <c r="AD112" s="17" t="s">
        <v>480</v>
      </c>
      <c r="AE112" s="103" t="s">
        <v>480</v>
      </c>
      <c r="AF112" s="16" t="s">
        <v>480</v>
      </c>
      <c r="AG112" s="16" t="s">
        <v>480</v>
      </c>
      <c r="AH112" s="16" t="s">
        <v>480</v>
      </c>
      <c r="AI112" s="16" t="s">
        <v>480</v>
      </c>
      <c r="AJ112" s="16" t="s">
        <v>480</v>
      </c>
      <c r="AK112" s="16" t="s">
        <v>480</v>
      </c>
      <c r="AL112" s="16" t="s">
        <v>480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04" t="s">
        <v>480</v>
      </c>
      <c r="AU112" s="18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v>0</v>
      </c>
      <c r="BA112" s="103">
        <v>0</v>
      </c>
      <c r="BB112" s="103">
        <v>0</v>
      </c>
      <c r="BC112" s="103">
        <v>0</v>
      </c>
      <c r="BD112" s="103" t="s">
        <v>480</v>
      </c>
      <c r="BE112" s="103" t="s">
        <v>480</v>
      </c>
      <c r="BF112" s="103" t="s">
        <v>480</v>
      </c>
      <c r="BG112" s="103" t="s">
        <v>480</v>
      </c>
      <c r="BH112" s="103" t="s">
        <v>480</v>
      </c>
      <c r="BI112" s="103" t="s">
        <v>480</v>
      </c>
      <c r="BJ112" s="103" t="s">
        <v>480</v>
      </c>
      <c r="BK112" s="18" t="s">
        <v>480</v>
      </c>
      <c r="BL112" s="16" t="s">
        <v>480</v>
      </c>
      <c r="BM112" s="16" t="s">
        <v>480</v>
      </c>
      <c r="BN112" s="16" t="s">
        <v>480</v>
      </c>
      <c r="BO112" s="16" t="s">
        <v>480</v>
      </c>
      <c r="BP112" s="16" t="s">
        <v>480</v>
      </c>
      <c r="BQ112" s="16" t="s">
        <v>480</v>
      </c>
      <c r="BR112" s="16" t="s">
        <v>480</v>
      </c>
      <c r="BS112" s="16">
        <v>0</v>
      </c>
      <c r="BT112" s="16">
        <v>0</v>
      </c>
      <c r="BU112" s="16">
        <v>0</v>
      </c>
      <c r="BV112" s="16">
        <v>0</v>
      </c>
      <c r="BW112" s="16">
        <v>0</v>
      </c>
      <c r="BX112" s="16">
        <v>0</v>
      </c>
      <c r="BY112" s="16">
        <v>0</v>
      </c>
      <c r="BZ112" s="31" t="s">
        <v>480</v>
      </c>
      <c r="CA112" s="99"/>
      <c r="CD112" s="20">
        <v>2246</v>
      </c>
    </row>
    <row r="113" spans="1:82" s="20" customFormat="1" ht="13.5" customHeight="1">
      <c r="A113" s="58">
        <v>2247</v>
      </c>
      <c r="B113" s="59" t="s">
        <v>130</v>
      </c>
      <c r="C113" s="110">
        <v>35977</v>
      </c>
      <c r="D113" s="28">
        <f t="shared" si="16"/>
        <v>1998</v>
      </c>
      <c r="E113" s="28">
        <f t="shared" si="17"/>
        <v>183</v>
      </c>
      <c r="F113" s="11">
        <f t="shared" si="18"/>
        <v>35959.13474362268</v>
      </c>
      <c r="G113" s="11">
        <f t="shared" si="19"/>
        <v>35994.86525637732</v>
      </c>
      <c r="H113" s="101">
        <f t="shared" si="20"/>
        <v>35.730512754642405</v>
      </c>
      <c r="I113" s="11">
        <v>32874</v>
      </c>
      <c r="J113" s="11">
        <v>38352</v>
      </c>
      <c r="K113" s="27">
        <v>238</v>
      </c>
      <c r="L113" s="14">
        <f t="shared" si="15"/>
        <v>238</v>
      </c>
      <c r="M113" s="14">
        <v>1.3</v>
      </c>
      <c r="N113" s="111" t="s">
        <v>33</v>
      </c>
      <c r="O113" s="103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 t="s">
        <v>480</v>
      </c>
      <c r="Y113" s="16" t="s">
        <v>480</v>
      </c>
      <c r="Z113" s="16" t="s">
        <v>480</v>
      </c>
      <c r="AA113" s="16" t="s">
        <v>480</v>
      </c>
      <c r="AB113" s="16" t="s">
        <v>480</v>
      </c>
      <c r="AC113" s="16" t="s">
        <v>480</v>
      </c>
      <c r="AD113" s="17" t="s">
        <v>480</v>
      </c>
      <c r="AE113" s="103" t="s">
        <v>480</v>
      </c>
      <c r="AF113" s="16" t="s">
        <v>480</v>
      </c>
      <c r="AG113" s="16" t="s">
        <v>480</v>
      </c>
      <c r="AH113" s="16" t="s">
        <v>480</v>
      </c>
      <c r="AI113" s="16" t="s">
        <v>480</v>
      </c>
      <c r="AJ113" s="16" t="s">
        <v>480</v>
      </c>
      <c r="AK113" s="16" t="s">
        <v>480</v>
      </c>
      <c r="AL113" s="16" t="s">
        <v>480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04" t="s">
        <v>480</v>
      </c>
      <c r="AU113" s="18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v>0</v>
      </c>
      <c r="BA113" s="103">
        <v>0</v>
      </c>
      <c r="BB113" s="103">
        <v>0</v>
      </c>
      <c r="BC113" s="103">
        <v>0</v>
      </c>
      <c r="BD113" s="103" t="s">
        <v>480</v>
      </c>
      <c r="BE113" s="103" t="s">
        <v>480</v>
      </c>
      <c r="BF113" s="103" t="s">
        <v>480</v>
      </c>
      <c r="BG113" s="103" t="s">
        <v>480</v>
      </c>
      <c r="BH113" s="103" t="s">
        <v>480</v>
      </c>
      <c r="BI113" s="103" t="s">
        <v>480</v>
      </c>
      <c r="BJ113" s="103" t="s">
        <v>480</v>
      </c>
      <c r="BK113" s="18" t="s">
        <v>480</v>
      </c>
      <c r="BL113" s="16" t="s">
        <v>480</v>
      </c>
      <c r="BM113" s="16" t="s">
        <v>480</v>
      </c>
      <c r="BN113" s="16" t="s">
        <v>480</v>
      </c>
      <c r="BO113" s="16" t="s">
        <v>480</v>
      </c>
      <c r="BP113" s="16" t="s">
        <v>480</v>
      </c>
      <c r="BQ113" s="16" t="s">
        <v>480</v>
      </c>
      <c r="BR113" s="16" t="s">
        <v>480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v>0</v>
      </c>
      <c r="BZ113" s="31" t="s">
        <v>480</v>
      </c>
      <c r="CA113" s="99"/>
      <c r="CD113" s="20">
        <v>2247</v>
      </c>
    </row>
    <row r="114" spans="1:82" s="20" customFormat="1" ht="13.5" customHeight="1">
      <c r="A114" s="58">
        <v>2248</v>
      </c>
      <c r="B114" s="59" t="s">
        <v>131</v>
      </c>
      <c r="C114" s="110">
        <v>35977</v>
      </c>
      <c r="D114" s="28">
        <f t="shared" si="16"/>
        <v>1998</v>
      </c>
      <c r="E114" s="28">
        <f t="shared" si="17"/>
        <v>183</v>
      </c>
      <c r="F114" s="11">
        <f t="shared" si="18"/>
        <v>35964.141570894455</v>
      </c>
      <c r="G114" s="11">
        <f t="shared" si="19"/>
        <v>35989.858429105545</v>
      </c>
      <c r="H114" s="101">
        <f t="shared" si="20"/>
        <v>25.716858211089857</v>
      </c>
      <c r="I114" s="11">
        <v>32874</v>
      </c>
      <c r="J114" s="11">
        <v>38352</v>
      </c>
      <c r="K114" s="27">
        <v>169</v>
      </c>
      <c r="L114" s="14">
        <f t="shared" si="15"/>
        <v>169</v>
      </c>
      <c r="M114" s="14">
        <v>0.67</v>
      </c>
      <c r="N114" s="111" t="s">
        <v>33</v>
      </c>
      <c r="O114" s="103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 t="s">
        <v>480</v>
      </c>
      <c r="Y114" s="16" t="s">
        <v>480</v>
      </c>
      <c r="Z114" s="16" t="s">
        <v>480</v>
      </c>
      <c r="AA114" s="16" t="s">
        <v>480</v>
      </c>
      <c r="AB114" s="16" t="s">
        <v>480</v>
      </c>
      <c r="AC114" s="16" t="s">
        <v>480</v>
      </c>
      <c r="AD114" s="17" t="s">
        <v>480</v>
      </c>
      <c r="AE114" s="103" t="s">
        <v>480</v>
      </c>
      <c r="AF114" s="16" t="s">
        <v>480</v>
      </c>
      <c r="AG114" s="16" t="s">
        <v>480</v>
      </c>
      <c r="AH114" s="16" t="s">
        <v>480</v>
      </c>
      <c r="AI114" s="16" t="s">
        <v>480</v>
      </c>
      <c r="AJ114" s="16" t="s">
        <v>480</v>
      </c>
      <c r="AK114" s="16" t="s">
        <v>480</v>
      </c>
      <c r="AL114" s="16" t="s">
        <v>480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04" t="s">
        <v>480</v>
      </c>
      <c r="AU114" s="18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v>0</v>
      </c>
      <c r="BA114" s="103">
        <v>0</v>
      </c>
      <c r="BB114" s="103">
        <v>0</v>
      </c>
      <c r="BC114" s="103">
        <v>0</v>
      </c>
      <c r="BD114" s="103" t="s">
        <v>480</v>
      </c>
      <c r="BE114" s="103" t="s">
        <v>480</v>
      </c>
      <c r="BF114" s="103" t="s">
        <v>480</v>
      </c>
      <c r="BG114" s="103" t="s">
        <v>480</v>
      </c>
      <c r="BH114" s="103" t="s">
        <v>480</v>
      </c>
      <c r="BI114" s="103" t="s">
        <v>480</v>
      </c>
      <c r="BJ114" s="103" t="s">
        <v>480</v>
      </c>
      <c r="BK114" s="18" t="s">
        <v>480</v>
      </c>
      <c r="BL114" s="16" t="s">
        <v>480</v>
      </c>
      <c r="BM114" s="16" t="s">
        <v>480</v>
      </c>
      <c r="BN114" s="16" t="s">
        <v>480</v>
      </c>
      <c r="BO114" s="16" t="s">
        <v>480</v>
      </c>
      <c r="BP114" s="16" t="s">
        <v>480</v>
      </c>
      <c r="BQ114" s="16" t="s">
        <v>480</v>
      </c>
      <c r="BR114" s="16" t="s">
        <v>480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v>0</v>
      </c>
      <c r="BZ114" s="31" t="s">
        <v>480</v>
      </c>
      <c r="CA114" s="99"/>
      <c r="CD114" s="20">
        <v>2248</v>
      </c>
    </row>
    <row r="115" spans="1:82" s="20" customFormat="1" ht="13.5" customHeight="1">
      <c r="A115" s="58">
        <v>2249</v>
      </c>
      <c r="B115" s="59" t="s">
        <v>132</v>
      </c>
      <c r="C115" s="110">
        <v>35612</v>
      </c>
      <c r="D115" s="28">
        <f t="shared" si="16"/>
        <v>1997</v>
      </c>
      <c r="E115" s="28">
        <f t="shared" si="17"/>
        <v>183</v>
      </c>
      <c r="F115" s="11">
        <f t="shared" si="18"/>
        <v>35581.850128215214</v>
      </c>
      <c r="G115" s="11">
        <f t="shared" si="19"/>
        <v>35642.149871784786</v>
      </c>
      <c r="H115" s="101">
        <f t="shared" si="20"/>
        <v>60.299743569572456</v>
      </c>
      <c r="I115" s="11">
        <v>32874</v>
      </c>
      <c r="J115" s="11">
        <v>38352</v>
      </c>
      <c r="K115" s="27">
        <v>661</v>
      </c>
      <c r="L115" s="14">
        <f t="shared" si="15"/>
        <v>661</v>
      </c>
      <c r="M115" s="14">
        <v>3.75</v>
      </c>
      <c r="N115" s="111" t="s">
        <v>33</v>
      </c>
      <c r="O115" s="103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 t="s">
        <v>480</v>
      </c>
      <c r="X115" s="16" t="s">
        <v>480</v>
      </c>
      <c r="Y115" s="16" t="s">
        <v>480</v>
      </c>
      <c r="Z115" s="16" t="s">
        <v>480</v>
      </c>
      <c r="AA115" s="16" t="s">
        <v>480</v>
      </c>
      <c r="AB115" s="16" t="s">
        <v>480</v>
      </c>
      <c r="AC115" s="16" t="s">
        <v>480</v>
      </c>
      <c r="AD115" s="17" t="s">
        <v>480</v>
      </c>
      <c r="AE115" s="103" t="s">
        <v>480</v>
      </c>
      <c r="AF115" s="16" t="s">
        <v>480</v>
      </c>
      <c r="AG115" s="16" t="s">
        <v>480</v>
      </c>
      <c r="AH115" s="16" t="s">
        <v>480</v>
      </c>
      <c r="AI115" s="16" t="s">
        <v>480</v>
      </c>
      <c r="AJ115" s="16" t="s">
        <v>480</v>
      </c>
      <c r="AK115" s="16" t="s">
        <v>480</v>
      </c>
      <c r="AL115" s="16">
        <v>0</v>
      </c>
      <c r="AM115" s="16">
        <v>0</v>
      </c>
      <c r="AN115" s="16">
        <v>0.8</v>
      </c>
      <c r="AO115" s="16">
        <v>0.5333333333333333</v>
      </c>
      <c r="AP115" s="16">
        <v>0.5333333333333333</v>
      </c>
      <c r="AQ115" s="16">
        <v>0</v>
      </c>
      <c r="AR115" s="16">
        <v>0</v>
      </c>
      <c r="AS115" s="16">
        <v>0.26666666666666666</v>
      </c>
      <c r="AT115" s="104" t="s">
        <v>480</v>
      </c>
      <c r="AU115" s="18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v>0</v>
      </c>
      <c r="BA115" s="103">
        <v>0</v>
      </c>
      <c r="BB115" s="103">
        <v>0</v>
      </c>
      <c r="BC115" s="103" t="s">
        <v>480</v>
      </c>
      <c r="BD115" s="103" t="s">
        <v>480</v>
      </c>
      <c r="BE115" s="103" t="s">
        <v>480</v>
      </c>
      <c r="BF115" s="103" t="s">
        <v>480</v>
      </c>
      <c r="BG115" s="103" t="s">
        <v>480</v>
      </c>
      <c r="BH115" s="103" t="s">
        <v>480</v>
      </c>
      <c r="BI115" s="103" t="s">
        <v>480</v>
      </c>
      <c r="BJ115" s="103" t="s">
        <v>480</v>
      </c>
      <c r="BK115" s="18" t="s">
        <v>480</v>
      </c>
      <c r="BL115" s="16" t="s">
        <v>480</v>
      </c>
      <c r="BM115" s="16" t="s">
        <v>480</v>
      </c>
      <c r="BN115" s="16" t="s">
        <v>480</v>
      </c>
      <c r="BO115" s="16" t="s">
        <v>480</v>
      </c>
      <c r="BP115" s="16" t="s">
        <v>480</v>
      </c>
      <c r="BQ115" s="16" t="s">
        <v>480</v>
      </c>
      <c r="BR115" s="16">
        <v>0</v>
      </c>
      <c r="BS115" s="16">
        <v>0</v>
      </c>
      <c r="BT115" s="16">
        <v>0.001210287443267776</v>
      </c>
      <c r="BU115" s="16">
        <v>0.0008068582955118507</v>
      </c>
      <c r="BV115" s="16">
        <v>0.0008068582955118507</v>
      </c>
      <c r="BW115" s="16">
        <v>0</v>
      </c>
      <c r="BX115" s="16">
        <v>0</v>
      </c>
      <c r="BY115" s="16">
        <v>0.00040342914775592535</v>
      </c>
      <c r="BZ115" s="31" t="s">
        <v>480</v>
      </c>
      <c r="CA115" s="99"/>
      <c r="CD115" s="20">
        <v>2249</v>
      </c>
    </row>
    <row r="116" spans="1:82" s="20" customFormat="1" ht="13.5" customHeight="1">
      <c r="A116" s="58">
        <v>2250</v>
      </c>
      <c r="B116" s="59" t="s">
        <v>133</v>
      </c>
      <c r="C116" s="110">
        <v>35612</v>
      </c>
      <c r="D116" s="28">
        <f t="shared" si="16"/>
        <v>1997</v>
      </c>
      <c r="E116" s="28">
        <f t="shared" si="17"/>
        <v>183</v>
      </c>
      <c r="F116" s="11">
        <f t="shared" si="18"/>
        <v>35595.26055698386</v>
      </c>
      <c r="G116" s="11">
        <f t="shared" si="19"/>
        <v>35628.73944301614</v>
      </c>
      <c r="H116" s="101">
        <f t="shared" si="20"/>
        <v>33.478886032273294</v>
      </c>
      <c r="I116" s="11">
        <v>32874</v>
      </c>
      <c r="J116" s="11">
        <v>38352</v>
      </c>
      <c r="K116" s="27">
        <v>87</v>
      </c>
      <c r="L116" s="14">
        <f t="shared" si="15"/>
        <v>87</v>
      </c>
      <c r="M116" s="14">
        <v>1.14</v>
      </c>
      <c r="N116" s="111" t="s">
        <v>33</v>
      </c>
      <c r="O116" s="103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 t="s">
        <v>480</v>
      </c>
      <c r="X116" s="16" t="s">
        <v>480</v>
      </c>
      <c r="Y116" s="16" t="s">
        <v>480</v>
      </c>
      <c r="Z116" s="16" t="s">
        <v>480</v>
      </c>
      <c r="AA116" s="16" t="s">
        <v>480</v>
      </c>
      <c r="AB116" s="16" t="s">
        <v>480</v>
      </c>
      <c r="AC116" s="16" t="s">
        <v>480</v>
      </c>
      <c r="AD116" s="17" t="s">
        <v>480</v>
      </c>
      <c r="AE116" s="103" t="s">
        <v>480</v>
      </c>
      <c r="AF116" s="16" t="s">
        <v>480</v>
      </c>
      <c r="AG116" s="16" t="s">
        <v>480</v>
      </c>
      <c r="AH116" s="16" t="s">
        <v>480</v>
      </c>
      <c r="AI116" s="16" t="s">
        <v>480</v>
      </c>
      <c r="AJ116" s="16" t="s">
        <v>480</v>
      </c>
      <c r="AK116" s="16" t="s">
        <v>480</v>
      </c>
      <c r="AL116" s="16">
        <v>0</v>
      </c>
      <c r="AM116" s="16">
        <v>0.8771929824561404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04" t="s">
        <v>480</v>
      </c>
      <c r="AU116" s="18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v>0</v>
      </c>
      <c r="BA116" s="103">
        <v>0</v>
      </c>
      <c r="BB116" s="103">
        <v>0</v>
      </c>
      <c r="BC116" s="103" t="s">
        <v>480</v>
      </c>
      <c r="BD116" s="103" t="s">
        <v>480</v>
      </c>
      <c r="BE116" s="103" t="s">
        <v>480</v>
      </c>
      <c r="BF116" s="103" t="s">
        <v>480</v>
      </c>
      <c r="BG116" s="103" t="s">
        <v>480</v>
      </c>
      <c r="BH116" s="103" t="s">
        <v>480</v>
      </c>
      <c r="BI116" s="103" t="s">
        <v>480</v>
      </c>
      <c r="BJ116" s="103" t="s">
        <v>480</v>
      </c>
      <c r="BK116" s="18" t="s">
        <v>480</v>
      </c>
      <c r="BL116" s="16" t="s">
        <v>480</v>
      </c>
      <c r="BM116" s="16" t="s">
        <v>480</v>
      </c>
      <c r="BN116" s="16" t="s">
        <v>480</v>
      </c>
      <c r="BO116" s="16" t="s">
        <v>480</v>
      </c>
      <c r="BP116" s="16" t="s">
        <v>480</v>
      </c>
      <c r="BQ116" s="16" t="s">
        <v>480</v>
      </c>
      <c r="BR116" s="16">
        <v>0</v>
      </c>
      <c r="BS116" s="16">
        <v>0.010082677959265983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v>0</v>
      </c>
      <c r="BZ116" s="31" t="s">
        <v>480</v>
      </c>
      <c r="CA116" s="99"/>
      <c r="CD116" s="20">
        <v>2250</v>
      </c>
    </row>
    <row r="117" spans="1:82" s="20" customFormat="1" ht="13.5" customHeight="1">
      <c r="A117" s="58">
        <v>2251</v>
      </c>
      <c r="B117" s="59" t="s">
        <v>432</v>
      </c>
      <c r="C117" s="110">
        <v>35612</v>
      </c>
      <c r="D117" s="28">
        <f t="shared" si="16"/>
        <v>1997</v>
      </c>
      <c r="E117" s="28">
        <f t="shared" si="17"/>
        <v>183</v>
      </c>
      <c r="F117" s="11">
        <f t="shared" si="18"/>
        <v>35597.698889709114</v>
      </c>
      <c r="G117" s="11">
        <f t="shared" si="19"/>
        <v>35626.301110290886</v>
      </c>
      <c r="H117" s="101">
        <f t="shared" si="20"/>
        <v>28.60222058177169</v>
      </c>
      <c r="I117" s="11">
        <v>32874</v>
      </c>
      <c r="J117" s="11">
        <v>38352</v>
      </c>
      <c r="K117" s="27">
        <v>60</v>
      </c>
      <c r="L117" s="14">
        <f aca="true" t="shared" si="21" ref="L117:L148">K117</f>
        <v>60</v>
      </c>
      <c r="M117" s="14">
        <v>0.83</v>
      </c>
      <c r="N117" s="111" t="s">
        <v>33</v>
      </c>
      <c r="O117" s="103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 t="s">
        <v>480</v>
      </c>
      <c r="X117" s="16" t="s">
        <v>480</v>
      </c>
      <c r="Y117" s="16" t="s">
        <v>480</v>
      </c>
      <c r="Z117" s="16" t="s">
        <v>480</v>
      </c>
      <c r="AA117" s="16" t="s">
        <v>480</v>
      </c>
      <c r="AB117" s="16" t="s">
        <v>480</v>
      </c>
      <c r="AC117" s="16" t="s">
        <v>480</v>
      </c>
      <c r="AD117" s="17" t="s">
        <v>480</v>
      </c>
      <c r="AE117" s="103" t="s">
        <v>480</v>
      </c>
      <c r="AF117" s="16" t="s">
        <v>480</v>
      </c>
      <c r="AG117" s="16" t="s">
        <v>480</v>
      </c>
      <c r="AH117" s="16" t="s">
        <v>480</v>
      </c>
      <c r="AI117" s="16" t="s">
        <v>480</v>
      </c>
      <c r="AJ117" s="16" t="s">
        <v>480</v>
      </c>
      <c r="AK117" s="16" t="s">
        <v>480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04" t="s">
        <v>480</v>
      </c>
      <c r="AU117" s="18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v>0</v>
      </c>
      <c r="BA117" s="103">
        <v>0</v>
      </c>
      <c r="BB117" s="103">
        <v>0</v>
      </c>
      <c r="BC117" s="103" t="s">
        <v>480</v>
      </c>
      <c r="BD117" s="103" t="s">
        <v>480</v>
      </c>
      <c r="BE117" s="103" t="s">
        <v>480</v>
      </c>
      <c r="BF117" s="103" t="s">
        <v>480</v>
      </c>
      <c r="BG117" s="103" t="s">
        <v>480</v>
      </c>
      <c r="BH117" s="103" t="s">
        <v>480</v>
      </c>
      <c r="BI117" s="103" t="s">
        <v>480</v>
      </c>
      <c r="BJ117" s="103" t="s">
        <v>480</v>
      </c>
      <c r="BK117" s="18" t="s">
        <v>480</v>
      </c>
      <c r="BL117" s="16" t="s">
        <v>480</v>
      </c>
      <c r="BM117" s="16" t="s">
        <v>480</v>
      </c>
      <c r="BN117" s="16" t="s">
        <v>480</v>
      </c>
      <c r="BO117" s="16" t="s">
        <v>480</v>
      </c>
      <c r="BP117" s="16" t="s">
        <v>480</v>
      </c>
      <c r="BQ117" s="16" t="s">
        <v>480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v>0</v>
      </c>
      <c r="BZ117" s="31" t="s">
        <v>480</v>
      </c>
      <c r="CA117" s="99"/>
      <c r="CD117" s="20">
        <v>2251</v>
      </c>
    </row>
    <row r="118" spans="1:82" s="20" customFormat="1" ht="13.5" customHeight="1">
      <c r="A118" s="58">
        <v>2252</v>
      </c>
      <c r="B118" s="59" t="s">
        <v>131</v>
      </c>
      <c r="C118" s="110">
        <v>35247</v>
      </c>
      <c r="D118" s="28">
        <f t="shared" si="16"/>
        <v>1996</v>
      </c>
      <c r="E118" s="28">
        <f t="shared" si="17"/>
        <v>183</v>
      </c>
      <c r="F118" s="11">
        <f t="shared" si="18"/>
        <v>35233.858743444674</v>
      </c>
      <c r="G118" s="11">
        <f t="shared" si="19"/>
        <v>35260.141256555326</v>
      </c>
      <c r="H118" s="101">
        <f t="shared" si="20"/>
        <v>26.282513110651053</v>
      </c>
      <c r="I118" s="11">
        <v>32874</v>
      </c>
      <c r="J118" s="11">
        <v>38352</v>
      </c>
      <c r="K118" s="27">
        <v>157</v>
      </c>
      <c r="L118" s="14">
        <f t="shared" si="21"/>
        <v>157</v>
      </c>
      <c r="M118" s="14">
        <v>0.7</v>
      </c>
      <c r="N118" s="111" t="s">
        <v>33</v>
      </c>
      <c r="O118" s="103">
        <v>0</v>
      </c>
      <c r="P118" s="16">
        <v>0</v>
      </c>
      <c r="Q118" s="16">
        <v>0</v>
      </c>
      <c r="R118" s="16">
        <v>1.4285714285714286</v>
      </c>
      <c r="S118" s="16">
        <v>0</v>
      </c>
      <c r="T118" s="16">
        <v>0</v>
      </c>
      <c r="U118" s="16">
        <v>0</v>
      </c>
      <c r="V118" s="16" t="s">
        <v>480</v>
      </c>
      <c r="W118" s="16" t="s">
        <v>480</v>
      </c>
      <c r="X118" s="16" t="s">
        <v>480</v>
      </c>
      <c r="Y118" s="16" t="s">
        <v>480</v>
      </c>
      <c r="Z118" s="16" t="s">
        <v>480</v>
      </c>
      <c r="AA118" s="16" t="s">
        <v>480</v>
      </c>
      <c r="AB118" s="16" t="s">
        <v>480</v>
      </c>
      <c r="AC118" s="16" t="s">
        <v>480</v>
      </c>
      <c r="AD118" s="17" t="s">
        <v>480</v>
      </c>
      <c r="AE118" s="103" t="s">
        <v>480</v>
      </c>
      <c r="AF118" s="16" t="s">
        <v>480</v>
      </c>
      <c r="AG118" s="16" t="s">
        <v>480</v>
      </c>
      <c r="AH118" s="16" t="s">
        <v>480</v>
      </c>
      <c r="AI118" s="16" t="s">
        <v>480</v>
      </c>
      <c r="AJ118" s="16" t="s">
        <v>480</v>
      </c>
      <c r="AK118" s="16">
        <v>0</v>
      </c>
      <c r="AL118" s="16">
        <v>1.4285714285714286</v>
      </c>
      <c r="AM118" s="16">
        <v>0</v>
      </c>
      <c r="AN118" s="16">
        <v>0</v>
      </c>
      <c r="AO118" s="16">
        <v>0</v>
      </c>
      <c r="AP118" s="16">
        <v>1.4285714285714286</v>
      </c>
      <c r="AQ118" s="16">
        <v>0</v>
      </c>
      <c r="AR118" s="16">
        <v>2.857142857142857</v>
      </c>
      <c r="AS118" s="16">
        <v>0</v>
      </c>
      <c r="AT118" s="104" t="s">
        <v>480</v>
      </c>
      <c r="AU118" s="18">
        <v>0</v>
      </c>
      <c r="AV118" s="103">
        <v>0</v>
      </c>
      <c r="AW118" s="103">
        <v>0</v>
      </c>
      <c r="AX118" s="103">
        <v>0.009099181073703368</v>
      </c>
      <c r="AY118" s="103">
        <v>0</v>
      </c>
      <c r="AZ118" s="103">
        <v>0</v>
      </c>
      <c r="BA118" s="103">
        <v>0</v>
      </c>
      <c r="BB118" s="103" t="s">
        <v>480</v>
      </c>
      <c r="BC118" s="103" t="s">
        <v>480</v>
      </c>
      <c r="BD118" s="103" t="s">
        <v>480</v>
      </c>
      <c r="BE118" s="103" t="s">
        <v>480</v>
      </c>
      <c r="BF118" s="103" t="s">
        <v>480</v>
      </c>
      <c r="BG118" s="103" t="s">
        <v>480</v>
      </c>
      <c r="BH118" s="103" t="s">
        <v>480</v>
      </c>
      <c r="BI118" s="103" t="s">
        <v>480</v>
      </c>
      <c r="BJ118" s="103" t="s">
        <v>480</v>
      </c>
      <c r="BK118" s="18" t="s">
        <v>480</v>
      </c>
      <c r="BL118" s="16" t="s">
        <v>480</v>
      </c>
      <c r="BM118" s="16" t="s">
        <v>480</v>
      </c>
      <c r="BN118" s="16" t="s">
        <v>480</v>
      </c>
      <c r="BO118" s="16" t="s">
        <v>480</v>
      </c>
      <c r="BP118" s="16" t="s">
        <v>480</v>
      </c>
      <c r="BQ118" s="16">
        <v>0</v>
      </c>
      <c r="BR118" s="16">
        <v>0.009099181073703368</v>
      </c>
      <c r="BS118" s="16">
        <v>0</v>
      </c>
      <c r="BT118" s="16">
        <v>0</v>
      </c>
      <c r="BU118" s="16">
        <v>0</v>
      </c>
      <c r="BV118" s="16">
        <v>0.009099181073703368</v>
      </c>
      <c r="BW118" s="16">
        <v>0</v>
      </c>
      <c r="BX118" s="16">
        <v>0.018198362147406735</v>
      </c>
      <c r="BY118" s="16">
        <v>0</v>
      </c>
      <c r="BZ118" s="31" t="s">
        <v>480</v>
      </c>
      <c r="CA118" s="99"/>
      <c r="CD118" s="20">
        <v>2252</v>
      </c>
    </row>
    <row r="119" spans="1:82" s="20" customFormat="1" ht="13.5" customHeight="1">
      <c r="A119" s="58">
        <v>2253</v>
      </c>
      <c r="B119" s="59" t="s">
        <v>433</v>
      </c>
      <c r="C119" s="110">
        <v>35247</v>
      </c>
      <c r="D119" s="28">
        <f t="shared" si="16"/>
        <v>1996</v>
      </c>
      <c r="E119" s="28">
        <f t="shared" si="17"/>
        <v>183</v>
      </c>
      <c r="F119" s="11">
        <f t="shared" si="18"/>
        <v>35217.20853307549</v>
      </c>
      <c r="G119" s="11">
        <f t="shared" si="19"/>
        <v>35276.79146692451</v>
      </c>
      <c r="H119" s="101">
        <f t="shared" si="20"/>
        <v>59.58293384901481</v>
      </c>
      <c r="I119" s="11">
        <v>32874</v>
      </c>
      <c r="J119" s="11">
        <v>38352</v>
      </c>
      <c r="K119" s="27">
        <v>99</v>
      </c>
      <c r="L119" s="14">
        <f t="shared" si="21"/>
        <v>99</v>
      </c>
      <c r="M119" s="14">
        <v>3.66</v>
      </c>
      <c r="N119" s="111" t="s">
        <v>33</v>
      </c>
      <c r="O119" s="103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 t="s">
        <v>480</v>
      </c>
      <c r="W119" s="16" t="s">
        <v>480</v>
      </c>
      <c r="X119" s="16" t="s">
        <v>480</v>
      </c>
      <c r="Y119" s="16" t="s">
        <v>480</v>
      </c>
      <c r="Z119" s="16" t="s">
        <v>480</v>
      </c>
      <c r="AA119" s="16" t="s">
        <v>480</v>
      </c>
      <c r="AB119" s="16" t="s">
        <v>480</v>
      </c>
      <c r="AC119" s="16" t="s">
        <v>480</v>
      </c>
      <c r="AD119" s="17" t="s">
        <v>480</v>
      </c>
      <c r="AE119" s="103" t="s">
        <v>480</v>
      </c>
      <c r="AF119" s="16" t="s">
        <v>480</v>
      </c>
      <c r="AG119" s="16" t="s">
        <v>480</v>
      </c>
      <c r="AH119" s="16" t="s">
        <v>480</v>
      </c>
      <c r="AI119" s="16" t="s">
        <v>480</v>
      </c>
      <c r="AJ119" s="16" t="s">
        <v>480</v>
      </c>
      <c r="AK119" s="16">
        <v>0</v>
      </c>
      <c r="AL119" s="16">
        <v>0.27322404371584696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04" t="s">
        <v>480</v>
      </c>
      <c r="AU119" s="18">
        <v>0</v>
      </c>
      <c r="AV119" s="103">
        <v>0</v>
      </c>
      <c r="AW119" s="103">
        <v>0</v>
      </c>
      <c r="AX119" s="103">
        <v>0</v>
      </c>
      <c r="AY119" s="103">
        <v>0</v>
      </c>
      <c r="AZ119" s="103">
        <v>0</v>
      </c>
      <c r="BA119" s="103">
        <v>0</v>
      </c>
      <c r="BB119" s="103" t="s">
        <v>480</v>
      </c>
      <c r="BC119" s="103" t="s">
        <v>480</v>
      </c>
      <c r="BD119" s="103" t="s">
        <v>480</v>
      </c>
      <c r="BE119" s="103" t="s">
        <v>480</v>
      </c>
      <c r="BF119" s="103" t="s">
        <v>480</v>
      </c>
      <c r="BG119" s="103" t="s">
        <v>480</v>
      </c>
      <c r="BH119" s="103" t="s">
        <v>480</v>
      </c>
      <c r="BI119" s="103" t="s">
        <v>480</v>
      </c>
      <c r="BJ119" s="103" t="s">
        <v>480</v>
      </c>
      <c r="BK119" s="18" t="s">
        <v>480</v>
      </c>
      <c r="BL119" s="16" t="s">
        <v>480</v>
      </c>
      <c r="BM119" s="16" t="s">
        <v>480</v>
      </c>
      <c r="BN119" s="16" t="s">
        <v>480</v>
      </c>
      <c r="BO119" s="16" t="s">
        <v>480</v>
      </c>
      <c r="BP119" s="16" t="s">
        <v>480</v>
      </c>
      <c r="BQ119" s="16">
        <v>0</v>
      </c>
      <c r="BR119" s="16">
        <v>0.0027598388254125956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v>0</v>
      </c>
      <c r="BZ119" s="31" t="s">
        <v>480</v>
      </c>
      <c r="CA119" s="99"/>
      <c r="CD119" s="20">
        <v>2253</v>
      </c>
    </row>
    <row r="120" spans="1:82" s="20" customFormat="1" ht="13.5" customHeight="1">
      <c r="A120" s="58">
        <v>2254</v>
      </c>
      <c r="B120" s="59" t="s">
        <v>136</v>
      </c>
      <c r="C120" s="110">
        <v>35247</v>
      </c>
      <c r="D120" s="28">
        <f t="shared" si="16"/>
        <v>1996</v>
      </c>
      <c r="E120" s="28">
        <f t="shared" si="17"/>
        <v>183</v>
      </c>
      <c r="F120" s="11">
        <f t="shared" si="18"/>
        <v>35220.211798772</v>
      </c>
      <c r="G120" s="11">
        <f t="shared" si="19"/>
        <v>35273.788201228</v>
      </c>
      <c r="H120" s="101">
        <f t="shared" si="20"/>
        <v>53.57640245600487</v>
      </c>
      <c r="I120" s="11">
        <v>32874</v>
      </c>
      <c r="J120" s="11">
        <v>38352</v>
      </c>
      <c r="K120" s="27">
        <v>247</v>
      </c>
      <c r="L120" s="14">
        <f t="shared" si="21"/>
        <v>247</v>
      </c>
      <c r="M120" s="14">
        <v>2.95</v>
      </c>
      <c r="N120" s="111" t="s">
        <v>33</v>
      </c>
      <c r="O120" s="103">
        <v>0</v>
      </c>
      <c r="P120" s="16">
        <v>0.3389830508474576</v>
      </c>
      <c r="Q120" s="16">
        <v>0</v>
      </c>
      <c r="R120" s="16">
        <v>0.6779661016949152</v>
      </c>
      <c r="S120" s="16">
        <v>0</v>
      </c>
      <c r="T120" s="16">
        <v>0</v>
      </c>
      <c r="U120" s="16">
        <v>0</v>
      </c>
      <c r="V120" s="16" t="s">
        <v>480</v>
      </c>
      <c r="W120" s="16" t="s">
        <v>480</v>
      </c>
      <c r="X120" s="16" t="s">
        <v>480</v>
      </c>
      <c r="Y120" s="16" t="s">
        <v>480</v>
      </c>
      <c r="Z120" s="16" t="s">
        <v>480</v>
      </c>
      <c r="AA120" s="16" t="s">
        <v>480</v>
      </c>
      <c r="AB120" s="16" t="s">
        <v>480</v>
      </c>
      <c r="AC120" s="16" t="s">
        <v>480</v>
      </c>
      <c r="AD120" s="17" t="s">
        <v>480</v>
      </c>
      <c r="AE120" s="103" t="s">
        <v>480</v>
      </c>
      <c r="AF120" s="16" t="s">
        <v>480</v>
      </c>
      <c r="AG120" s="16" t="s">
        <v>480</v>
      </c>
      <c r="AH120" s="16" t="s">
        <v>480</v>
      </c>
      <c r="AI120" s="16" t="s">
        <v>480</v>
      </c>
      <c r="AJ120" s="16" t="s">
        <v>480</v>
      </c>
      <c r="AK120" s="16">
        <v>0</v>
      </c>
      <c r="AL120" s="16">
        <v>0.3389830508474576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04" t="s">
        <v>480</v>
      </c>
      <c r="AU120" s="18">
        <v>0</v>
      </c>
      <c r="AV120" s="103">
        <v>0.0013724010155767513</v>
      </c>
      <c r="AW120" s="103">
        <v>0</v>
      </c>
      <c r="AX120" s="103">
        <v>0.0027448020311535027</v>
      </c>
      <c r="AY120" s="103">
        <v>0</v>
      </c>
      <c r="AZ120" s="103">
        <v>0</v>
      </c>
      <c r="BA120" s="103">
        <v>0</v>
      </c>
      <c r="BB120" s="103" t="s">
        <v>480</v>
      </c>
      <c r="BC120" s="103" t="s">
        <v>480</v>
      </c>
      <c r="BD120" s="103" t="s">
        <v>480</v>
      </c>
      <c r="BE120" s="103" t="s">
        <v>480</v>
      </c>
      <c r="BF120" s="103" t="s">
        <v>480</v>
      </c>
      <c r="BG120" s="103" t="s">
        <v>480</v>
      </c>
      <c r="BH120" s="103" t="s">
        <v>480</v>
      </c>
      <c r="BI120" s="103" t="s">
        <v>480</v>
      </c>
      <c r="BJ120" s="103" t="s">
        <v>480</v>
      </c>
      <c r="BK120" s="18" t="s">
        <v>480</v>
      </c>
      <c r="BL120" s="16" t="s">
        <v>480</v>
      </c>
      <c r="BM120" s="16" t="s">
        <v>480</v>
      </c>
      <c r="BN120" s="16" t="s">
        <v>480</v>
      </c>
      <c r="BO120" s="16" t="s">
        <v>480</v>
      </c>
      <c r="BP120" s="16" t="s">
        <v>480</v>
      </c>
      <c r="BQ120" s="16">
        <v>0</v>
      </c>
      <c r="BR120" s="16">
        <v>0.0013724010155767513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v>0</v>
      </c>
      <c r="BZ120" s="31" t="s">
        <v>480</v>
      </c>
      <c r="CA120" s="99"/>
      <c r="CD120" s="20">
        <v>2254</v>
      </c>
    </row>
    <row r="121" spans="1:82" s="20" customFormat="1" ht="13.5" customHeight="1">
      <c r="A121" s="58">
        <v>2255</v>
      </c>
      <c r="B121" s="59" t="s">
        <v>434</v>
      </c>
      <c r="C121" s="110">
        <v>35247</v>
      </c>
      <c r="D121" s="28">
        <f t="shared" si="16"/>
        <v>1996</v>
      </c>
      <c r="E121" s="28">
        <f t="shared" si="17"/>
        <v>183</v>
      </c>
      <c r="F121" s="11">
        <f t="shared" si="18"/>
        <v>35235.55538556678</v>
      </c>
      <c r="G121" s="11">
        <f t="shared" si="19"/>
        <v>35258.44461443322</v>
      </c>
      <c r="H121" s="101">
        <f t="shared" si="20"/>
        <v>22.889228866435587</v>
      </c>
      <c r="I121" s="11">
        <v>32874</v>
      </c>
      <c r="J121" s="11">
        <v>38352</v>
      </c>
      <c r="K121" s="27">
        <v>30</v>
      </c>
      <c r="L121" s="14">
        <f t="shared" si="21"/>
        <v>30</v>
      </c>
      <c r="M121" s="14">
        <v>0.53</v>
      </c>
      <c r="N121" s="111" t="s">
        <v>33</v>
      </c>
      <c r="O121" s="103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 t="s">
        <v>480</v>
      </c>
      <c r="W121" s="16" t="s">
        <v>480</v>
      </c>
      <c r="X121" s="16" t="s">
        <v>480</v>
      </c>
      <c r="Y121" s="16" t="s">
        <v>480</v>
      </c>
      <c r="Z121" s="16" t="s">
        <v>480</v>
      </c>
      <c r="AA121" s="16" t="s">
        <v>480</v>
      </c>
      <c r="AB121" s="16" t="s">
        <v>480</v>
      </c>
      <c r="AC121" s="16" t="s">
        <v>480</v>
      </c>
      <c r="AD121" s="17" t="s">
        <v>480</v>
      </c>
      <c r="AE121" s="103" t="s">
        <v>480</v>
      </c>
      <c r="AF121" s="16" t="s">
        <v>480</v>
      </c>
      <c r="AG121" s="16" t="s">
        <v>480</v>
      </c>
      <c r="AH121" s="16" t="s">
        <v>480</v>
      </c>
      <c r="AI121" s="16" t="s">
        <v>480</v>
      </c>
      <c r="AJ121" s="16" t="s">
        <v>480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04" t="s">
        <v>480</v>
      </c>
      <c r="AU121" s="18">
        <v>0</v>
      </c>
      <c r="AV121" s="103">
        <v>0</v>
      </c>
      <c r="AW121" s="103">
        <v>0</v>
      </c>
      <c r="AX121" s="103">
        <v>0</v>
      </c>
      <c r="AY121" s="103">
        <v>0</v>
      </c>
      <c r="AZ121" s="103">
        <v>0</v>
      </c>
      <c r="BA121" s="103">
        <v>0</v>
      </c>
      <c r="BB121" s="103" t="s">
        <v>480</v>
      </c>
      <c r="BC121" s="103" t="s">
        <v>480</v>
      </c>
      <c r="BD121" s="103" t="s">
        <v>480</v>
      </c>
      <c r="BE121" s="103" t="s">
        <v>480</v>
      </c>
      <c r="BF121" s="103" t="s">
        <v>480</v>
      </c>
      <c r="BG121" s="103" t="s">
        <v>480</v>
      </c>
      <c r="BH121" s="103" t="s">
        <v>480</v>
      </c>
      <c r="BI121" s="103" t="s">
        <v>480</v>
      </c>
      <c r="BJ121" s="103" t="s">
        <v>480</v>
      </c>
      <c r="BK121" s="18" t="s">
        <v>480</v>
      </c>
      <c r="BL121" s="16" t="s">
        <v>480</v>
      </c>
      <c r="BM121" s="16" t="s">
        <v>480</v>
      </c>
      <c r="BN121" s="16" t="s">
        <v>480</v>
      </c>
      <c r="BO121" s="16" t="s">
        <v>480</v>
      </c>
      <c r="BP121" s="16" t="s">
        <v>480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v>0</v>
      </c>
      <c r="BZ121" s="31" t="s">
        <v>480</v>
      </c>
      <c r="CA121" s="99"/>
      <c r="CD121" s="20">
        <v>2255</v>
      </c>
    </row>
    <row r="122" spans="1:82" s="20" customFormat="1" ht="13.5" customHeight="1">
      <c r="A122" s="58">
        <v>2256</v>
      </c>
      <c r="B122" s="59" t="s">
        <v>435</v>
      </c>
      <c r="C122" s="110">
        <v>35247</v>
      </c>
      <c r="D122" s="28">
        <f t="shared" si="16"/>
        <v>1996</v>
      </c>
      <c r="E122" s="28">
        <f t="shared" si="17"/>
        <v>183</v>
      </c>
      <c r="F122" s="11">
        <f t="shared" si="18"/>
        <v>35240.89502564304</v>
      </c>
      <c r="G122" s="11">
        <f t="shared" si="19"/>
        <v>35253.10497435696</v>
      </c>
      <c r="H122" s="101">
        <f t="shared" si="20"/>
        <v>12.209948713920312</v>
      </c>
      <c r="I122" s="11">
        <v>32874</v>
      </c>
      <c r="J122" s="11">
        <v>38352</v>
      </c>
      <c r="K122" s="27">
        <v>51</v>
      </c>
      <c r="L122" s="14">
        <f t="shared" si="21"/>
        <v>51</v>
      </c>
      <c r="M122" s="14">
        <v>0.15</v>
      </c>
      <c r="N122" s="111" t="s">
        <v>33</v>
      </c>
      <c r="O122" s="103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 t="s">
        <v>480</v>
      </c>
      <c r="W122" s="16" t="s">
        <v>480</v>
      </c>
      <c r="X122" s="16" t="s">
        <v>480</v>
      </c>
      <c r="Y122" s="16" t="s">
        <v>480</v>
      </c>
      <c r="Z122" s="16" t="s">
        <v>480</v>
      </c>
      <c r="AA122" s="16" t="s">
        <v>480</v>
      </c>
      <c r="AB122" s="16" t="s">
        <v>480</v>
      </c>
      <c r="AC122" s="16" t="s">
        <v>480</v>
      </c>
      <c r="AD122" s="17" t="s">
        <v>480</v>
      </c>
      <c r="AE122" s="103" t="s">
        <v>480</v>
      </c>
      <c r="AF122" s="16" t="s">
        <v>480</v>
      </c>
      <c r="AG122" s="16" t="s">
        <v>480</v>
      </c>
      <c r="AH122" s="16" t="s">
        <v>480</v>
      </c>
      <c r="AI122" s="16" t="s">
        <v>480</v>
      </c>
      <c r="AJ122" s="16" t="s">
        <v>480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04" t="s">
        <v>480</v>
      </c>
      <c r="AU122" s="18">
        <v>0</v>
      </c>
      <c r="AV122" s="103">
        <v>0</v>
      </c>
      <c r="AW122" s="103">
        <v>0</v>
      </c>
      <c r="AX122" s="103">
        <v>0</v>
      </c>
      <c r="AY122" s="103">
        <v>0</v>
      </c>
      <c r="AZ122" s="103">
        <v>0</v>
      </c>
      <c r="BA122" s="103">
        <v>0</v>
      </c>
      <c r="BB122" s="103" t="s">
        <v>480</v>
      </c>
      <c r="BC122" s="103" t="s">
        <v>480</v>
      </c>
      <c r="BD122" s="103" t="s">
        <v>480</v>
      </c>
      <c r="BE122" s="103" t="s">
        <v>480</v>
      </c>
      <c r="BF122" s="103" t="s">
        <v>480</v>
      </c>
      <c r="BG122" s="103" t="s">
        <v>480</v>
      </c>
      <c r="BH122" s="103" t="s">
        <v>480</v>
      </c>
      <c r="BI122" s="103" t="s">
        <v>480</v>
      </c>
      <c r="BJ122" s="103" t="s">
        <v>480</v>
      </c>
      <c r="BK122" s="18" t="s">
        <v>480</v>
      </c>
      <c r="BL122" s="16" t="s">
        <v>480</v>
      </c>
      <c r="BM122" s="16" t="s">
        <v>480</v>
      </c>
      <c r="BN122" s="16" t="s">
        <v>480</v>
      </c>
      <c r="BO122" s="16" t="s">
        <v>480</v>
      </c>
      <c r="BP122" s="16" t="s">
        <v>480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v>0</v>
      </c>
      <c r="BZ122" s="31" t="s">
        <v>480</v>
      </c>
      <c r="CA122" s="99"/>
      <c r="CD122" s="20">
        <v>2256</v>
      </c>
    </row>
    <row r="123" spans="1:82" s="20" customFormat="1" ht="13.5" customHeight="1">
      <c r="A123" s="58">
        <v>2257</v>
      </c>
      <c r="B123" s="59" t="s">
        <v>139</v>
      </c>
      <c r="C123" s="110">
        <v>34881</v>
      </c>
      <c r="D123" s="28">
        <f t="shared" si="16"/>
        <v>1995</v>
      </c>
      <c r="E123" s="28">
        <f t="shared" si="17"/>
        <v>182</v>
      </c>
      <c r="F123" s="11">
        <f t="shared" si="18"/>
        <v>34864.92939825398</v>
      </c>
      <c r="G123" s="11">
        <f t="shared" si="19"/>
        <v>34897.07060174602</v>
      </c>
      <c r="H123" s="101">
        <f t="shared" si="20"/>
        <v>32.14120349203586</v>
      </c>
      <c r="I123" s="11">
        <v>32874</v>
      </c>
      <c r="J123" s="11">
        <v>38352</v>
      </c>
      <c r="K123" s="27">
        <v>119</v>
      </c>
      <c r="L123" s="14">
        <f t="shared" si="21"/>
        <v>119</v>
      </c>
      <c r="M123" s="14">
        <v>1.05</v>
      </c>
      <c r="N123" s="111" t="s">
        <v>33</v>
      </c>
      <c r="O123" s="103">
        <v>0</v>
      </c>
      <c r="P123" s="16">
        <v>0</v>
      </c>
      <c r="Q123" s="16">
        <v>0</v>
      </c>
      <c r="R123" s="16">
        <v>0</v>
      </c>
      <c r="S123" s="16">
        <v>0.9523809523809523</v>
      </c>
      <c r="T123" s="16">
        <v>0</v>
      </c>
      <c r="U123" s="16" t="s">
        <v>480</v>
      </c>
      <c r="V123" s="16" t="s">
        <v>480</v>
      </c>
      <c r="W123" s="16" t="s">
        <v>480</v>
      </c>
      <c r="X123" s="16" t="s">
        <v>480</v>
      </c>
      <c r="Y123" s="16" t="s">
        <v>480</v>
      </c>
      <c r="Z123" s="16" t="s">
        <v>480</v>
      </c>
      <c r="AA123" s="16" t="s">
        <v>480</v>
      </c>
      <c r="AB123" s="16" t="s">
        <v>480</v>
      </c>
      <c r="AC123" s="16" t="s">
        <v>480</v>
      </c>
      <c r="AD123" s="17" t="s">
        <v>480</v>
      </c>
      <c r="AE123" s="103" t="s">
        <v>480</v>
      </c>
      <c r="AF123" s="16" t="s">
        <v>480</v>
      </c>
      <c r="AG123" s="16" t="s">
        <v>480</v>
      </c>
      <c r="AH123" s="16" t="s">
        <v>480</v>
      </c>
      <c r="AI123" s="16" t="s">
        <v>480</v>
      </c>
      <c r="AJ123" s="16">
        <v>0</v>
      </c>
      <c r="AK123" s="16">
        <v>0.9523809523809523</v>
      </c>
      <c r="AL123" s="16">
        <v>0</v>
      </c>
      <c r="AM123" s="16">
        <v>0</v>
      </c>
      <c r="AN123" s="16">
        <v>0.9523809523809523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04" t="s">
        <v>480</v>
      </c>
      <c r="AU123" s="18">
        <v>0</v>
      </c>
      <c r="AV123" s="103">
        <v>0</v>
      </c>
      <c r="AW123" s="103">
        <v>0</v>
      </c>
      <c r="AX123" s="103">
        <v>0</v>
      </c>
      <c r="AY123" s="103">
        <v>0.008003201280512205</v>
      </c>
      <c r="AZ123" s="103">
        <v>0</v>
      </c>
      <c r="BA123" s="103" t="s">
        <v>480</v>
      </c>
      <c r="BB123" s="103" t="s">
        <v>480</v>
      </c>
      <c r="BC123" s="103" t="s">
        <v>480</v>
      </c>
      <c r="BD123" s="103" t="s">
        <v>480</v>
      </c>
      <c r="BE123" s="103" t="s">
        <v>480</v>
      </c>
      <c r="BF123" s="103" t="s">
        <v>480</v>
      </c>
      <c r="BG123" s="103" t="s">
        <v>480</v>
      </c>
      <c r="BH123" s="103" t="s">
        <v>480</v>
      </c>
      <c r="BI123" s="103" t="s">
        <v>480</v>
      </c>
      <c r="BJ123" s="103" t="s">
        <v>480</v>
      </c>
      <c r="BK123" s="18" t="s">
        <v>480</v>
      </c>
      <c r="BL123" s="16" t="s">
        <v>480</v>
      </c>
      <c r="BM123" s="16" t="s">
        <v>480</v>
      </c>
      <c r="BN123" s="16" t="s">
        <v>480</v>
      </c>
      <c r="BO123" s="16" t="s">
        <v>480</v>
      </c>
      <c r="BP123" s="16">
        <v>0</v>
      </c>
      <c r="BQ123" s="16">
        <v>0.008003201280512205</v>
      </c>
      <c r="BR123" s="16">
        <v>0</v>
      </c>
      <c r="BS123" s="16">
        <v>0</v>
      </c>
      <c r="BT123" s="16">
        <v>0.008003201280512205</v>
      </c>
      <c r="BU123" s="16">
        <v>0</v>
      </c>
      <c r="BV123" s="16">
        <v>0</v>
      </c>
      <c r="BW123" s="16">
        <v>0</v>
      </c>
      <c r="BX123" s="16">
        <v>0</v>
      </c>
      <c r="BY123" s="16">
        <v>0</v>
      </c>
      <c r="BZ123" s="31" t="s">
        <v>480</v>
      </c>
      <c r="CA123" s="99"/>
      <c r="CD123" s="20">
        <v>2257</v>
      </c>
    </row>
    <row r="124" spans="1:82" s="20" customFormat="1" ht="13.5" customHeight="1">
      <c r="A124" s="58">
        <v>2258</v>
      </c>
      <c r="B124" s="59" t="s">
        <v>136</v>
      </c>
      <c r="C124" s="110">
        <v>34881</v>
      </c>
      <c r="D124" s="28">
        <f t="shared" si="16"/>
        <v>1995</v>
      </c>
      <c r="E124" s="28">
        <f t="shared" si="17"/>
        <v>182</v>
      </c>
      <c r="F124" s="11">
        <f t="shared" si="18"/>
        <v>34858.67182041873</v>
      </c>
      <c r="G124" s="11">
        <f t="shared" si="19"/>
        <v>34903.32817958127</v>
      </c>
      <c r="H124" s="101">
        <f t="shared" si="20"/>
        <v>44.656359162545414</v>
      </c>
      <c r="I124" s="11">
        <v>32874</v>
      </c>
      <c r="J124" s="11">
        <v>38352</v>
      </c>
      <c r="K124" s="27">
        <v>851</v>
      </c>
      <c r="L124" s="14">
        <f t="shared" si="21"/>
        <v>851</v>
      </c>
      <c r="M124" s="14">
        <v>2.04</v>
      </c>
      <c r="N124" s="111" t="s">
        <v>33</v>
      </c>
      <c r="O124" s="103">
        <v>0</v>
      </c>
      <c r="P124" s="16">
        <v>0</v>
      </c>
      <c r="Q124" s="16">
        <v>0.49019607843137253</v>
      </c>
      <c r="R124" s="16">
        <v>0</v>
      </c>
      <c r="S124" s="16">
        <v>0</v>
      </c>
      <c r="T124" s="16">
        <v>0.9830855419090713</v>
      </c>
      <c r="U124" s="16" t="s">
        <v>480</v>
      </c>
      <c r="V124" s="16" t="s">
        <v>480</v>
      </c>
      <c r="W124" s="16" t="s">
        <v>480</v>
      </c>
      <c r="X124" s="16" t="s">
        <v>480</v>
      </c>
      <c r="Y124" s="16" t="s">
        <v>480</v>
      </c>
      <c r="Z124" s="16" t="s">
        <v>480</v>
      </c>
      <c r="AA124" s="16" t="s">
        <v>480</v>
      </c>
      <c r="AB124" s="16" t="s">
        <v>480</v>
      </c>
      <c r="AC124" s="16" t="s">
        <v>480</v>
      </c>
      <c r="AD124" s="17" t="s">
        <v>480</v>
      </c>
      <c r="AE124" s="103" t="s">
        <v>480</v>
      </c>
      <c r="AF124" s="16" t="s">
        <v>480</v>
      </c>
      <c r="AG124" s="16" t="s">
        <v>480</v>
      </c>
      <c r="AH124" s="16" t="s">
        <v>480</v>
      </c>
      <c r="AI124" s="16" t="s">
        <v>480</v>
      </c>
      <c r="AJ124" s="16">
        <v>0</v>
      </c>
      <c r="AK124" s="16">
        <v>0</v>
      </c>
      <c r="AL124" s="16">
        <v>0</v>
      </c>
      <c r="AM124" s="16">
        <v>0.9803921568627451</v>
      </c>
      <c r="AN124" s="16">
        <v>0</v>
      </c>
      <c r="AO124" s="16">
        <v>0.49019607843137253</v>
      </c>
      <c r="AP124" s="16">
        <v>0</v>
      </c>
      <c r="AQ124" s="16">
        <v>0</v>
      </c>
      <c r="AR124" s="16">
        <v>1.4705882352941175</v>
      </c>
      <c r="AS124" s="16">
        <v>0.9803921568627451</v>
      </c>
      <c r="AT124" s="104" t="s">
        <v>480</v>
      </c>
      <c r="AU124" s="18">
        <v>0</v>
      </c>
      <c r="AV124" s="103">
        <v>0</v>
      </c>
      <c r="AW124" s="103">
        <v>0.0005760235939264072</v>
      </c>
      <c r="AX124" s="103">
        <v>0</v>
      </c>
      <c r="AY124" s="103">
        <v>0</v>
      </c>
      <c r="AZ124" s="103">
        <v>0.0011552121526546078</v>
      </c>
      <c r="BA124" s="103" t="s">
        <v>480</v>
      </c>
      <c r="BB124" s="103" t="s">
        <v>480</v>
      </c>
      <c r="BC124" s="103" t="s">
        <v>480</v>
      </c>
      <c r="BD124" s="103" t="s">
        <v>480</v>
      </c>
      <c r="BE124" s="103" t="s">
        <v>480</v>
      </c>
      <c r="BF124" s="103" t="s">
        <v>480</v>
      </c>
      <c r="BG124" s="103" t="s">
        <v>480</v>
      </c>
      <c r="BH124" s="103" t="s">
        <v>480</v>
      </c>
      <c r="BI124" s="103" t="s">
        <v>480</v>
      </c>
      <c r="BJ124" s="103" t="s">
        <v>480</v>
      </c>
      <c r="BK124" s="18" t="s">
        <v>480</v>
      </c>
      <c r="BL124" s="16" t="s">
        <v>480</v>
      </c>
      <c r="BM124" s="16" t="s">
        <v>480</v>
      </c>
      <c r="BN124" s="16" t="s">
        <v>480</v>
      </c>
      <c r="BO124" s="16" t="s">
        <v>480</v>
      </c>
      <c r="BP124" s="16">
        <v>0</v>
      </c>
      <c r="BQ124" s="16">
        <v>0</v>
      </c>
      <c r="BR124" s="16">
        <v>0</v>
      </c>
      <c r="BS124" s="16">
        <v>0.0011520471878528145</v>
      </c>
      <c r="BT124" s="16">
        <v>0</v>
      </c>
      <c r="BU124" s="16">
        <v>0.0005760235939264072</v>
      </c>
      <c r="BV124" s="16">
        <v>0</v>
      </c>
      <c r="BW124" s="16">
        <v>0</v>
      </c>
      <c r="BX124" s="16">
        <v>0.0017280707817792216</v>
      </c>
      <c r="BY124" s="16">
        <v>0.0011520471878528145</v>
      </c>
      <c r="BZ124" s="31" t="s">
        <v>480</v>
      </c>
      <c r="CA124" s="99"/>
      <c r="CD124" s="20">
        <v>2258</v>
      </c>
    </row>
    <row r="125" spans="1:82" s="20" customFormat="1" ht="13.5" customHeight="1">
      <c r="A125" s="58">
        <v>2259</v>
      </c>
      <c r="B125" s="59" t="s">
        <v>140</v>
      </c>
      <c r="C125" s="110">
        <v>34881</v>
      </c>
      <c r="D125" s="28">
        <f t="shared" si="16"/>
        <v>1995</v>
      </c>
      <c r="E125" s="28">
        <f t="shared" si="17"/>
        <v>182</v>
      </c>
      <c r="F125" s="11">
        <f t="shared" si="18"/>
        <v>34867.13325995623</v>
      </c>
      <c r="G125" s="11">
        <f t="shared" si="19"/>
        <v>34894.86674004377</v>
      </c>
      <c r="H125" s="101">
        <f t="shared" si="20"/>
        <v>27.733480087539647</v>
      </c>
      <c r="I125" s="11">
        <v>32874</v>
      </c>
      <c r="J125" s="11">
        <v>38352</v>
      </c>
      <c r="K125" s="27">
        <v>30</v>
      </c>
      <c r="L125" s="14">
        <f t="shared" si="21"/>
        <v>30</v>
      </c>
      <c r="M125" s="14">
        <v>0.78</v>
      </c>
      <c r="N125" s="111" t="s">
        <v>33</v>
      </c>
      <c r="O125" s="103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 t="s">
        <v>480</v>
      </c>
      <c r="V125" s="16" t="s">
        <v>480</v>
      </c>
      <c r="W125" s="16" t="s">
        <v>480</v>
      </c>
      <c r="X125" s="16" t="s">
        <v>480</v>
      </c>
      <c r="Y125" s="16" t="s">
        <v>480</v>
      </c>
      <c r="Z125" s="16" t="s">
        <v>480</v>
      </c>
      <c r="AA125" s="16" t="s">
        <v>480</v>
      </c>
      <c r="AB125" s="16" t="s">
        <v>480</v>
      </c>
      <c r="AC125" s="16" t="s">
        <v>480</v>
      </c>
      <c r="AD125" s="17" t="s">
        <v>480</v>
      </c>
      <c r="AE125" s="103" t="s">
        <v>480</v>
      </c>
      <c r="AF125" s="16" t="s">
        <v>480</v>
      </c>
      <c r="AG125" s="16" t="s">
        <v>480</v>
      </c>
      <c r="AH125" s="16" t="s">
        <v>480</v>
      </c>
      <c r="AI125" s="16" t="s">
        <v>480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04" t="s">
        <v>480</v>
      </c>
      <c r="AU125" s="18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v>0</v>
      </c>
      <c r="BA125" s="103" t="s">
        <v>480</v>
      </c>
      <c r="BB125" s="103" t="s">
        <v>480</v>
      </c>
      <c r="BC125" s="103" t="s">
        <v>480</v>
      </c>
      <c r="BD125" s="103" t="s">
        <v>480</v>
      </c>
      <c r="BE125" s="103" t="s">
        <v>480</v>
      </c>
      <c r="BF125" s="103" t="s">
        <v>480</v>
      </c>
      <c r="BG125" s="103" t="s">
        <v>480</v>
      </c>
      <c r="BH125" s="103" t="s">
        <v>480</v>
      </c>
      <c r="BI125" s="103" t="s">
        <v>480</v>
      </c>
      <c r="BJ125" s="103" t="s">
        <v>480</v>
      </c>
      <c r="BK125" s="18" t="s">
        <v>480</v>
      </c>
      <c r="BL125" s="16" t="s">
        <v>480</v>
      </c>
      <c r="BM125" s="16" t="s">
        <v>480</v>
      </c>
      <c r="BN125" s="16" t="s">
        <v>480</v>
      </c>
      <c r="BO125" s="16" t="s">
        <v>480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v>0</v>
      </c>
      <c r="BZ125" s="31" t="s">
        <v>480</v>
      </c>
      <c r="CA125" s="99"/>
      <c r="CD125" s="20">
        <v>2259</v>
      </c>
    </row>
    <row r="126" spans="1:82" s="20" customFormat="1" ht="13.5" customHeight="1">
      <c r="A126" s="58">
        <v>2260</v>
      </c>
      <c r="B126" s="59" t="s">
        <v>141</v>
      </c>
      <c r="C126" s="110">
        <v>34881</v>
      </c>
      <c r="D126" s="28">
        <f t="shared" si="16"/>
        <v>1995</v>
      </c>
      <c r="E126" s="28">
        <f t="shared" si="17"/>
        <v>182</v>
      </c>
      <c r="F126" s="11">
        <f t="shared" si="18"/>
        <v>34858.08470376126</v>
      </c>
      <c r="G126" s="11">
        <f t="shared" si="19"/>
        <v>34903.91529623874</v>
      </c>
      <c r="H126" s="101">
        <f t="shared" si="20"/>
        <v>45.830592477475875</v>
      </c>
      <c r="I126" s="11">
        <v>32874</v>
      </c>
      <c r="J126" s="11">
        <v>38352</v>
      </c>
      <c r="K126" s="27">
        <v>31</v>
      </c>
      <c r="L126" s="14">
        <f t="shared" si="21"/>
        <v>31</v>
      </c>
      <c r="M126" s="14">
        <v>2.15</v>
      </c>
      <c r="N126" s="111" t="s">
        <v>33</v>
      </c>
      <c r="O126" s="103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 t="s">
        <v>480</v>
      </c>
      <c r="V126" s="16" t="s">
        <v>480</v>
      </c>
      <c r="W126" s="16" t="s">
        <v>480</v>
      </c>
      <c r="X126" s="16" t="s">
        <v>480</v>
      </c>
      <c r="Y126" s="16" t="s">
        <v>480</v>
      </c>
      <c r="Z126" s="16" t="s">
        <v>480</v>
      </c>
      <c r="AA126" s="16" t="s">
        <v>480</v>
      </c>
      <c r="AB126" s="16" t="s">
        <v>480</v>
      </c>
      <c r="AC126" s="16" t="s">
        <v>480</v>
      </c>
      <c r="AD126" s="17" t="s">
        <v>480</v>
      </c>
      <c r="AE126" s="103" t="s">
        <v>480</v>
      </c>
      <c r="AF126" s="16" t="s">
        <v>480</v>
      </c>
      <c r="AG126" s="16" t="s">
        <v>480</v>
      </c>
      <c r="AH126" s="16" t="s">
        <v>480</v>
      </c>
      <c r="AI126" s="16" t="s">
        <v>480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04" t="s">
        <v>480</v>
      </c>
      <c r="AU126" s="18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v>0</v>
      </c>
      <c r="BA126" s="103" t="s">
        <v>480</v>
      </c>
      <c r="BB126" s="103" t="s">
        <v>480</v>
      </c>
      <c r="BC126" s="103" t="s">
        <v>480</v>
      </c>
      <c r="BD126" s="103" t="s">
        <v>480</v>
      </c>
      <c r="BE126" s="103" t="s">
        <v>480</v>
      </c>
      <c r="BF126" s="103" t="s">
        <v>480</v>
      </c>
      <c r="BG126" s="103" t="s">
        <v>480</v>
      </c>
      <c r="BH126" s="103" t="s">
        <v>480</v>
      </c>
      <c r="BI126" s="103" t="s">
        <v>480</v>
      </c>
      <c r="BJ126" s="103" t="s">
        <v>480</v>
      </c>
      <c r="BK126" s="18" t="s">
        <v>480</v>
      </c>
      <c r="BL126" s="16" t="s">
        <v>480</v>
      </c>
      <c r="BM126" s="16" t="s">
        <v>480</v>
      </c>
      <c r="BN126" s="16" t="s">
        <v>480</v>
      </c>
      <c r="BO126" s="16" t="s">
        <v>480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v>0</v>
      </c>
      <c r="BZ126" s="31" t="s">
        <v>480</v>
      </c>
      <c r="CA126" s="99"/>
      <c r="CD126" s="20">
        <v>2260</v>
      </c>
    </row>
    <row r="127" spans="1:82" s="20" customFormat="1" ht="13.5" customHeight="1">
      <c r="A127" s="58">
        <v>2261</v>
      </c>
      <c r="B127" s="59" t="s">
        <v>142</v>
      </c>
      <c r="C127" s="110">
        <v>34516</v>
      </c>
      <c r="D127" s="28">
        <f t="shared" si="16"/>
        <v>1994</v>
      </c>
      <c r="E127" s="28">
        <f t="shared" si="17"/>
        <v>183</v>
      </c>
      <c r="F127" s="11">
        <f t="shared" si="18"/>
        <v>34496.13884735226</v>
      </c>
      <c r="G127" s="11">
        <f t="shared" si="19"/>
        <v>34535.86115264774</v>
      </c>
      <c r="H127" s="101">
        <f t="shared" si="20"/>
        <v>39.7223052954796</v>
      </c>
      <c r="I127" s="11">
        <v>32874</v>
      </c>
      <c r="J127" s="11">
        <v>38352</v>
      </c>
      <c r="K127" s="27">
        <v>290</v>
      </c>
      <c r="L127" s="14">
        <f t="shared" si="21"/>
        <v>290</v>
      </c>
      <c r="M127" s="14">
        <v>1.61</v>
      </c>
      <c r="N127" s="111" t="s">
        <v>33</v>
      </c>
      <c r="O127" s="103">
        <v>0</v>
      </c>
      <c r="P127" s="16">
        <v>0</v>
      </c>
      <c r="Q127" s="16">
        <v>0</v>
      </c>
      <c r="R127" s="16">
        <v>0</v>
      </c>
      <c r="S127" s="16">
        <v>0</v>
      </c>
      <c r="T127" s="16" t="s">
        <v>480</v>
      </c>
      <c r="U127" s="16" t="s">
        <v>480</v>
      </c>
      <c r="V127" s="16" t="s">
        <v>480</v>
      </c>
      <c r="W127" s="16" t="s">
        <v>480</v>
      </c>
      <c r="X127" s="16" t="s">
        <v>480</v>
      </c>
      <c r="Y127" s="16" t="s">
        <v>480</v>
      </c>
      <c r="Z127" s="16" t="s">
        <v>480</v>
      </c>
      <c r="AA127" s="16" t="s">
        <v>480</v>
      </c>
      <c r="AB127" s="16" t="s">
        <v>480</v>
      </c>
      <c r="AC127" s="16" t="s">
        <v>480</v>
      </c>
      <c r="AD127" s="17" t="s">
        <v>480</v>
      </c>
      <c r="AE127" s="103" t="s">
        <v>480</v>
      </c>
      <c r="AF127" s="16" t="s">
        <v>480</v>
      </c>
      <c r="AG127" s="16" t="s">
        <v>480</v>
      </c>
      <c r="AH127" s="16" t="s">
        <v>480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0.6211180124223602</v>
      </c>
      <c r="AQ127" s="16">
        <v>0</v>
      </c>
      <c r="AR127" s="16">
        <v>0</v>
      </c>
      <c r="AS127" s="16">
        <v>0</v>
      </c>
      <c r="AT127" s="104" t="s">
        <v>480</v>
      </c>
      <c r="AU127" s="18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 t="s">
        <v>480</v>
      </c>
      <c r="BA127" s="103" t="s">
        <v>480</v>
      </c>
      <c r="BB127" s="103" t="s">
        <v>480</v>
      </c>
      <c r="BC127" s="103" t="s">
        <v>480</v>
      </c>
      <c r="BD127" s="103" t="s">
        <v>480</v>
      </c>
      <c r="BE127" s="103" t="s">
        <v>480</v>
      </c>
      <c r="BF127" s="103" t="s">
        <v>480</v>
      </c>
      <c r="BG127" s="103" t="s">
        <v>480</v>
      </c>
      <c r="BH127" s="103" t="s">
        <v>480</v>
      </c>
      <c r="BI127" s="103" t="s">
        <v>480</v>
      </c>
      <c r="BJ127" s="103" t="s">
        <v>480</v>
      </c>
      <c r="BK127" s="18" t="s">
        <v>480</v>
      </c>
      <c r="BL127" s="16" t="s">
        <v>480</v>
      </c>
      <c r="BM127" s="16" t="s">
        <v>480</v>
      </c>
      <c r="BN127" s="16" t="s">
        <v>480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0.0021417862497322766</v>
      </c>
      <c r="BW127" s="16">
        <v>0</v>
      </c>
      <c r="BX127" s="16">
        <v>0</v>
      </c>
      <c r="BY127" s="16">
        <v>0</v>
      </c>
      <c r="BZ127" s="31" t="s">
        <v>480</v>
      </c>
      <c r="CA127" s="99"/>
      <c r="CD127" s="20">
        <v>2261</v>
      </c>
    </row>
    <row r="128" spans="1:82" s="20" customFormat="1" ht="13.5" customHeight="1">
      <c r="A128" s="58">
        <v>2262</v>
      </c>
      <c r="B128" s="59" t="s">
        <v>143</v>
      </c>
      <c r="C128" s="110">
        <v>34516</v>
      </c>
      <c r="D128" s="28">
        <f t="shared" si="16"/>
        <v>1994</v>
      </c>
      <c r="E128" s="28">
        <f t="shared" si="17"/>
        <v>183</v>
      </c>
      <c r="F128" s="11">
        <f t="shared" si="18"/>
        <v>34498.13474362268</v>
      </c>
      <c r="G128" s="11">
        <f t="shared" si="19"/>
        <v>34533.86525637732</v>
      </c>
      <c r="H128" s="101">
        <f t="shared" si="20"/>
        <v>35.730512754642405</v>
      </c>
      <c r="I128" s="11">
        <v>32874</v>
      </c>
      <c r="J128" s="11">
        <v>38352</v>
      </c>
      <c r="K128" s="27">
        <v>87</v>
      </c>
      <c r="L128" s="14">
        <f t="shared" si="21"/>
        <v>87</v>
      </c>
      <c r="M128" s="14">
        <v>1.3</v>
      </c>
      <c r="N128" s="111" t="s">
        <v>33</v>
      </c>
      <c r="O128" s="103">
        <v>0.7692307692307692</v>
      </c>
      <c r="P128" s="16">
        <v>0</v>
      </c>
      <c r="Q128" s="16">
        <v>0</v>
      </c>
      <c r="R128" s="16">
        <v>0</v>
      </c>
      <c r="S128" s="16">
        <v>0</v>
      </c>
      <c r="T128" s="16" t="s">
        <v>480</v>
      </c>
      <c r="U128" s="16" t="s">
        <v>480</v>
      </c>
      <c r="V128" s="16" t="s">
        <v>480</v>
      </c>
      <c r="W128" s="16" t="s">
        <v>480</v>
      </c>
      <c r="X128" s="16" t="s">
        <v>480</v>
      </c>
      <c r="Y128" s="16" t="s">
        <v>480</v>
      </c>
      <c r="Z128" s="16" t="s">
        <v>480</v>
      </c>
      <c r="AA128" s="16" t="s">
        <v>480</v>
      </c>
      <c r="AB128" s="16" t="s">
        <v>480</v>
      </c>
      <c r="AC128" s="16" t="s">
        <v>480</v>
      </c>
      <c r="AD128" s="17" t="s">
        <v>480</v>
      </c>
      <c r="AE128" s="103" t="s">
        <v>480</v>
      </c>
      <c r="AF128" s="16" t="s">
        <v>480</v>
      </c>
      <c r="AG128" s="16" t="s">
        <v>480</v>
      </c>
      <c r="AH128" s="16" t="s">
        <v>480</v>
      </c>
      <c r="AI128" s="16">
        <v>0</v>
      </c>
      <c r="AJ128" s="16">
        <v>0.7692307692307692</v>
      </c>
      <c r="AK128" s="16">
        <v>0</v>
      </c>
      <c r="AL128" s="16">
        <v>0</v>
      </c>
      <c r="AM128" s="16">
        <v>0.7692307692307692</v>
      </c>
      <c r="AN128" s="16">
        <v>0</v>
      </c>
      <c r="AO128" s="16">
        <v>0.7692307692307692</v>
      </c>
      <c r="AP128" s="16">
        <v>1.5384615384615383</v>
      </c>
      <c r="AQ128" s="16">
        <v>0</v>
      </c>
      <c r="AR128" s="16">
        <v>0</v>
      </c>
      <c r="AS128" s="16">
        <v>1.5384615384615383</v>
      </c>
      <c r="AT128" s="104" t="s">
        <v>480</v>
      </c>
      <c r="AU128" s="18">
        <v>0.008841732979664013</v>
      </c>
      <c r="AV128" s="103">
        <v>0</v>
      </c>
      <c r="AW128" s="103">
        <v>0</v>
      </c>
      <c r="AX128" s="103">
        <v>0</v>
      </c>
      <c r="AY128" s="103">
        <v>0</v>
      </c>
      <c r="AZ128" s="103" t="s">
        <v>480</v>
      </c>
      <c r="BA128" s="103" t="s">
        <v>480</v>
      </c>
      <c r="BB128" s="103" t="s">
        <v>480</v>
      </c>
      <c r="BC128" s="103" t="s">
        <v>480</v>
      </c>
      <c r="BD128" s="103" t="s">
        <v>480</v>
      </c>
      <c r="BE128" s="103" t="s">
        <v>480</v>
      </c>
      <c r="BF128" s="103" t="s">
        <v>480</v>
      </c>
      <c r="BG128" s="103" t="s">
        <v>480</v>
      </c>
      <c r="BH128" s="103" t="s">
        <v>480</v>
      </c>
      <c r="BI128" s="103" t="s">
        <v>480</v>
      </c>
      <c r="BJ128" s="103" t="s">
        <v>480</v>
      </c>
      <c r="BK128" s="18" t="s">
        <v>480</v>
      </c>
      <c r="BL128" s="16" t="s">
        <v>480</v>
      </c>
      <c r="BM128" s="16" t="s">
        <v>480</v>
      </c>
      <c r="BN128" s="16" t="s">
        <v>480</v>
      </c>
      <c r="BO128" s="16">
        <v>0</v>
      </c>
      <c r="BP128" s="16">
        <v>0.008841732979664013</v>
      </c>
      <c r="BQ128" s="16">
        <v>0</v>
      </c>
      <c r="BR128" s="16">
        <v>0</v>
      </c>
      <c r="BS128" s="16">
        <v>0.008841732979664013</v>
      </c>
      <c r="BT128" s="16">
        <v>0</v>
      </c>
      <c r="BU128" s="16">
        <v>0.008841732979664013</v>
      </c>
      <c r="BV128" s="16">
        <v>0.017683465959328026</v>
      </c>
      <c r="BW128" s="16">
        <v>0</v>
      </c>
      <c r="BX128" s="16">
        <v>0</v>
      </c>
      <c r="BY128" s="16">
        <v>0.017683465959328026</v>
      </c>
      <c r="BZ128" s="31" t="s">
        <v>480</v>
      </c>
      <c r="CA128" s="99"/>
      <c r="CD128" s="20">
        <v>2262</v>
      </c>
    </row>
    <row r="129" spans="1:82" s="20" customFormat="1" ht="13.5" customHeight="1">
      <c r="A129" s="58">
        <v>2263</v>
      </c>
      <c r="B129" s="59" t="s">
        <v>106</v>
      </c>
      <c r="C129" s="110">
        <v>34516</v>
      </c>
      <c r="D129" s="28">
        <f t="shared" si="16"/>
        <v>1994</v>
      </c>
      <c r="E129" s="28">
        <f t="shared" si="17"/>
        <v>183</v>
      </c>
      <c r="F129" s="11">
        <f t="shared" si="18"/>
        <v>34493.72598934786</v>
      </c>
      <c r="G129" s="11">
        <f t="shared" si="19"/>
        <v>34538.27401065214</v>
      </c>
      <c r="H129" s="101">
        <f t="shared" si="20"/>
        <v>44.54802130427561</v>
      </c>
      <c r="I129" s="11">
        <v>32874</v>
      </c>
      <c r="J129" s="11">
        <v>38352</v>
      </c>
      <c r="K129" s="27">
        <v>186</v>
      </c>
      <c r="L129" s="14">
        <f t="shared" si="21"/>
        <v>186</v>
      </c>
      <c r="M129" s="14">
        <v>2.03</v>
      </c>
      <c r="N129" s="111" t="s">
        <v>33</v>
      </c>
      <c r="O129" s="103">
        <v>0</v>
      </c>
      <c r="P129" s="16">
        <v>0</v>
      </c>
      <c r="Q129" s="16">
        <v>0</v>
      </c>
      <c r="R129" s="16">
        <v>0</v>
      </c>
      <c r="S129" s="16">
        <v>0</v>
      </c>
      <c r="T129" s="16" t="s">
        <v>480</v>
      </c>
      <c r="U129" s="16" t="s">
        <v>480</v>
      </c>
      <c r="V129" s="16" t="s">
        <v>480</v>
      </c>
      <c r="W129" s="16" t="s">
        <v>480</v>
      </c>
      <c r="X129" s="16" t="s">
        <v>480</v>
      </c>
      <c r="Y129" s="16" t="s">
        <v>480</v>
      </c>
      <c r="Z129" s="16" t="s">
        <v>480</v>
      </c>
      <c r="AA129" s="16" t="s">
        <v>480</v>
      </c>
      <c r="AB129" s="16" t="s">
        <v>480</v>
      </c>
      <c r="AC129" s="16" t="s">
        <v>480</v>
      </c>
      <c r="AD129" s="17" t="s">
        <v>480</v>
      </c>
      <c r="AE129" s="103" t="s">
        <v>480</v>
      </c>
      <c r="AF129" s="16" t="s">
        <v>480</v>
      </c>
      <c r="AG129" s="16" t="s">
        <v>480</v>
      </c>
      <c r="AH129" s="16" t="s">
        <v>480</v>
      </c>
      <c r="AI129" s="16">
        <v>0</v>
      </c>
      <c r="AJ129" s="16">
        <v>0</v>
      </c>
      <c r="AK129" s="16">
        <v>0</v>
      </c>
      <c r="AL129" s="16">
        <v>0</v>
      </c>
      <c r="AM129" s="16">
        <v>0.4926108374384237</v>
      </c>
      <c r="AN129" s="16">
        <v>0</v>
      </c>
      <c r="AO129" s="16">
        <v>0</v>
      </c>
      <c r="AP129" s="16">
        <v>0.4926108374384237</v>
      </c>
      <c r="AQ129" s="16">
        <v>0</v>
      </c>
      <c r="AR129" s="16">
        <v>0.9852216748768474</v>
      </c>
      <c r="AS129" s="16">
        <v>0</v>
      </c>
      <c r="AT129" s="104" t="s">
        <v>480</v>
      </c>
      <c r="AU129" s="18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 t="s">
        <v>480</v>
      </c>
      <c r="BA129" s="103" t="s">
        <v>480</v>
      </c>
      <c r="BB129" s="103" t="s">
        <v>480</v>
      </c>
      <c r="BC129" s="103" t="s">
        <v>480</v>
      </c>
      <c r="BD129" s="103" t="s">
        <v>480</v>
      </c>
      <c r="BE129" s="103" t="s">
        <v>480</v>
      </c>
      <c r="BF129" s="103" t="s">
        <v>480</v>
      </c>
      <c r="BG129" s="103" t="s">
        <v>480</v>
      </c>
      <c r="BH129" s="103" t="s">
        <v>480</v>
      </c>
      <c r="BI129" s="103" t="s">
        <v>480</v>
      </c>
      <c r="BJ129" s="103" t="s">
        <v>480</v>
      </c>
      <c r="BK129" s="18" t="s">
        <v>480</v>
      </c>
      <c r="BL129" s="16" t="s">
        <v>480</v>
      </c>
      <c r="BM129" s="16" t="s">
        <v>480</v>
      </c>
      <c r="BN129" s="16" t="s">
        <v>480</v>
      </c>
      <c r="BO129" s="16">
        <v>0</v>
      </c>
      <c r="BP129" s="16">
        <v>0</v>
      </c>
      <c r="BQ129" s="16">
        <v>0</v>
      </c>
      <c r="BR129" s="16">
        <v>0</v>
      </c>
      <c r="BS129" s="16">
        <v>0.0026484453625721703</v>
      </c>
      <c r="BT129" s="16">
        <v>0</v>
      </c>
      <c r="BU129" s="16">
        <v>0</v>
      </c>
      <c r="BV129" s="16">
        <v>0.0026484453625721703</v>
      </c>
      <c r="BW129" s="16">
        <v>0</v>
      </c>
      <c r="BX129" s="16">
        <v>0.005296890725144341</v>
      </c>
      <c r="BY129" s="16">
        <v>0</v>
      </c>
      <c r="BZ129" s="31" t="s">
        <v>480</v>
      </c>
      <c r="CA129" s="99"/>
      <c r="CD129" s="20">
        <v>2263</v>
      </c>
    </row>
    <row r="130" spans="1:82" s="20" customFormat="1" ht="13.5" customHeight="1">
      <c r="A130" s="58">
        <v>2264</v>
      </c>
      <c r="B130" s="59" t="s">
        <v>144</v>
      </c>
      <c r="C130" s="110">
        <v>34516</v>
      </c>
      <c r="D130" s="28">
        <f t="shared" si="16"/>
        <v>1994</v>
      </c>
      <c r="E130" s="28">
        <f t="shared" si="17"/>
        <v>183</v>
      </c>
      <c r="F130" s="11">
        <f t="shared" si="18"/>
        <v>34478.08227014164</v>
      </c>
      <c r="G130" s="11">
        <f t="shared" si="19"/>
        <v>34553.91772985836</v>
      </c>
      <c r="H130" s="101">
        <f t="shared" si="20"/>
        <v>75.83545971671992</v>
      </c>
      <c r="I130" s="11">
        <v>32874</v>
      </c>
      <c r="J130" s="11">
        <v>38352</v>
      </c>
      <c r="K130" s="27">
        <v>122</v>
      </c>
      <c r="L130" s="14">
        <f t="shared" si="21"/>
        <v>122</v>
      </c>
      <c r="M130" s="14">
        <v>5.98</v>
      </c>
      <c r="N130" s="111" t="s">
        <v>33</v>
      </c>
      <c r="O130" s="103">
        <v>0</v>
      </c>
      <c r="P130" s="16">
        <v>0</v>
      </c>
      <c r="Q130" s="16">
        <v>0</v>
      </c>
      <c r="R130" s="16">
        <v>0</v>
      </c>
      <c r="S130" s="16">
        <v>0</v>
      </c>
      <c r="T130" s="16" t="s">
        <v>480</v>
      </c>
      <c r="U130" s="16" t="s">
        <v>480</v>
      </c>
      <c r="V130" s="16" t="s">
        <v>480</v>
      </c>
      <c r="W130" s="16" t="s">
        <v>480</v>
      </c>
      <c r="X130" s="16" t="s">
        <v>480</v>
      </c>
      <c r="Y130" s="16" t="s">
        <v>480</v>
      </c>
      <c r="Z130" s="16" t="s">
        <v>480</v>
      </c>
      <c r="AA130" s="16" t="s">
        <v>480</v>
      </c>
      <c r="AB130" s="16" t="s">
        <v>480</v>
      </c>
      <c r="AC130" s="16" t="s">
        <v>480</v>
      </c>
      <c r="AD130" s="17" t="s">
        <v>480</v>
      </c>
      <c r="AE130" s="103" t="s">
        <v>480</v>
      </c>
      <c r="AF130" s="16" t="s">
        <v>480</v>
      </c>
      <c r="AG130" s="16" t="s">
        <v>480</v>
      </c>
      <c r="AH130" s="16" t="s">
        <v>480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04" t="s">
        <v>480</v>
      </c>
      <c r="AU130" s="18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 t="s">
        <v>480</v>
      </c>
      <c r="BA130" s="103" t="s">
        <v>480</v>
      </c>
      <c r="BB130" s="103" t="s">
        <v>480</v>
      </c>
      <c r="BC130" s="103" t="s">
        <v>480</v>
      </c>
      <c r="BD130" s="103" t="s">
        <v>480</v>
      </c>
      <c r="BE130" s="103" t="s">
        <v>480</v>
      </c>
      <c r="BF130" s="103" t="s">
        <v>480</v>
      </c>
      <c r="BG130" s="103" t="s">
        <v>480</v>
      </c>
      <c r="BH130" s="103" t="s">
        <v>480</v>
      </c>
      <c r="BI130" s="103" t="s">
        <v>480</v>
      </c>
      <c r="BJ130" s="103" t="s">
        <v>480</v>
      </c>
      <c r="BK130" s="18" t="s">
        <v>480</v>
      </c>
      <c r="BL130" s="16" t="s">
        <v>480</v>
      </c>
      <c r="BM130" s="16" t="s">
        <v>480</v>
      </c>
      <c r="BN130" s="16" t="s">
        <v>480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v>0</v>
      </c>
      <c r="BZ130" s="31" t="s">
        <v>480</v>
      </c>
      <c r="CA130" s="99"/>
      <c r="CD130" s="20">
        <v>2264</v>
      </c>
    </row>
    <row r="131" spans="1:82" s="20" customFormat="1" ht="13.5" customHeight="1">
      <c r="A131" s="58">
        <v>2265</v>
      </c>
      <c r="B131" s="59" t="s">
        <v>140</v>
      </c>
      <c r="C131" s="110">
        <v>34516</v>
      </c>
      <c r="D131" s="28">
        <f t="shared" si="16"/>
        <v>1994</v>
      </c>
      <c r="E131" s="28">
        <f t="shared" si="17"/>
        <v>183</v>
      </c>
      <c r="F131" s="11">
        <f t="shared" si="18"/>
        <v>34506.689606533066</v>
      </c>
      <c r="G131" s="11">
        <f t="shared" si="19"/>
        <v>34525.310393466934</v>
      </c>
      <c r="H131" s="101">
        <f t="shared" si="20"/>
        <v>18.620786933868658</v>
      </c>
      <c r="I131" s="11">
        <v>32874</v>
      </c>
      <c r="J131" s="11">
        <v>38352</v>
      </c>
      <c r="K131" s="27">
        <v>73</v>
      </c>
      <c r="L131" s="14">
        <f t="shared" si="21"/>
        <v>73</v>
      </c>
      <c r="M131" s="14">
        <v>0.35</v>
      </c>
      <c r="N131" s="111" t="s">
        <v>33</v>
      </c>
      <c r="O131" s="103">
        <v>0</v>
      </c>
      <c r="P131" s="16">
        <v>0</v>
      </c>
      <c r="Q131" s="16">
        <v>0</v>
      </c>
      <c r="R131" s="16">
        <v>0</v>
      </c>
      <c r="S131" s="16">
        <v>0</v>
      </c>
      <c r="T131" s="16" t="s">
        <v>480</v>
      </c>
      <c r="U131" s="16" t="s">
        <v>480</v>
      </c>
      <c r="V131" s="16" t="s">
        <v>480</v>
      </c>
      <c r="W131" s="16" t="s">
        <v>480</v>
      </c>
      <c r="X131" s="16" t="s">
        <v>480</v>
      </c>
      <c r="Y131" s="16" t="s">
        <v>480</v>
      </c>
      <c r="Z131" s="16" t="s">
        <v>480</v>
      </c>
      <c r="AA131" s="16" t="s">
        <v>480</v>
      </c>
      <c r="AB131" s="16" t="s">
        <v>480</v>
      </c>
      <c r="AC131" s="16" t="s">
        <v>480</v>
      </c>
      <c r="AD131" s="17" t="s">
        <v>480</v>
      </c>
      <c r="AE131" s="103" t="s">
        <v>480</v>
      </c>
      <c r="AF131" s="16" t="s">
        <v>480</v>
      </c>
      <c r="AG131" s="16" t="s">
        <v>480</v>
      </c>
      <c r="AH131" s="16" t="s">
        <v>480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04" t="s">
        <v>480</v>
      </c>
      <c r="AU131" s="18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 t="s">
        <v>480</v>
      </c>
      <c r="BA131" s="103" t="s">
        <v>480</v>
      </c>
      <c r="BB131" s="103" t="s">
        <v>480</v>
      </c>
      <c r="BC131" s="103" t="s">
        <v>480</v>
      </c>
      <c r="BD131" s="103" t="s">
        <v>480</v>
      </c>
      <c r="BE131" s="103" t="s">
        <v>480</v>
      </c>
      <c r="BF131" s="103" t="s">
        <v>480</v>
      </c>
      <c r="BG131" s="103" t="s">
        <v>480</v>
      </c>
      <c r="BH131" s="103" t="s">
        <v>480</v>
      </c>
      <c r="BI131" s="103" t="s">
        <v>480</v>
      </c>
      <c r="BJ131" s="103" t="s">
        <v>480</v>
      </c>
      <c r="BK131" s="18" t="s">
        <v>480</v>
      </c>
      <c r="BL131" s="16" t="s">
        <v>480</v>
      </c>
      <c r="BM131" s="16" t="s">
        <v>480</v>
      </c>
      <c r="BN131" s="16" t="s">
        <v>480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v>0</v>
      </c>
      <c r="BZ131" s="31" t="s">
        <v>480</v>
      </c>
      <c r="CA131" s="99"/>
      <c r="CD131" s="20">
        <v>2265</v>
      </c>
    </row>
    <row r="132" spans="1:82" s="20" customFormat="1" ht="13.5" customHeight="1">
      <c r="A132" s="58">
        <v>2266</v>
      </c>
      <c r="B132" s="59" t="s">
        <v>436</v>
      </c>
      <c r="C132" s="110">
        <v>34516</v>
      </c>
      <c r="D132" s="28">
        <f t="shared" si="16"/>
        <v>1994</v>
      </c>
      <c r="E132" s="28">
        <f t="shared" si="17"/>
        <v>183</v>
      </c>
      <c r="F132" s="11">
        <f t="shared" si="18"/>
        <v>34511.537864045</v>
      </c>
      <c r="G132" s="11">
        <f t="shared" si="19"/>
        <v>34520.462135955</v>
      </c>
      <c r="H132" s="101">
        <f t="shared" si="20"/>
        <v>8.924271910000243</v>
      </c>
      <c r="I132" s="11">
        <v>32874</v>
      </c>
      <c r="J132" s="11">
        <v>38352</v>
      </c>
      <c r="K132" s="27">
        <v>27</v>
      </c>
      <c r="L132" s="14">
        <f t="shared" si="21"/>
        <v>27</v>
      </c>
      <c r="M132" s="14">
        <v>0.08</v>
      </c>
      <c r="N132" s="111" t="s">
        <v>33</v>
      </c>
      <c r="O132" s="103">
        <v>0</v>
      </c>
      <c r="P132" s="16">
        <v>0</v>
      </c>
      <c r="Q132" s="16">
        <v>0</v>
      </c>
      <c r="R132" s="16">
        <v>0</v>
      </c>
      <c r="S132" s="16">
        <v>0</v>
      </c>
      <c r="T132" s="16" t="s">
        <v>480</v>
      </c>
      <c r="U132" s="16" t="s">
        <v>480</v>
      </c>
      <c r="V132" s="16" t="s">
        <v>480</v>
      </c>
      <c r="W132" s="16" t="s">
        <v>480</v>
      </c>
      <c r="X132" s="16" t="s">
        <v>480</v>
      </c>
      <c r="Y132" s="16" t="s">
        <v>480</v>
      </c>
      <c r="Z132" s="16" t="s">
        <v>480</v>
      </c>
      <c r="AA132" s="16" t="s">
        <v>480</v>
      </c>
      <c r="AB132" s="16" t="s">
        <v>480</v>
      </c>
      <c r="AC132" s="16" t="s">
        <v>480</v>
      </c>
      <c r="AD132" s="17" t="s">
        <v>480</v>
      </c>
      <c r="AE132" s="103" t="s">
        <v>480</v>
      </c>
      <c r="AF132" s="16" t="s">
        <v>480</v>
      </c>
      <c r="AG132" s="16" t="s">
        <v>480</v>
      </c>
      <c r="AH132" s="16" t="s">
        <v>480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04" t="s">
        <v>480</v>
      </c>
      <c r="AU132" s="18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 t="s">
        <v>480</v>
      </c>
      <c r="BA132" s="103" t="s">
        <v>480</v>
      </c>
      <c r="BB132" s="103" t="s">
        <v>480</v>
      </c>
      <c r="BC132" s="103" t="s">
        <v>480</v>
      </c>
      <c r="BD132" s="103" t="s">
        <v>480</v>
      </c>
      <c r="BE132" s="103" t="s">
        <v>480</v>
      </c>
      <c r="BF132" s="103" t="s">
        <v>480</v>
      </c>
      <c r="BG132" s="103" t="s">
        <v>480</v>
      </c>
      <c r="BH132" s="103" t="s">
        <v>480</v>
      </c>
      <c r="BI132" s="103" t="s">
        <v>480</v>
      </c>
      <c r="BJ132" s="103" t="s">
        <v>480</v>
      </c>
      <c r="BK132" s="18" t="s">
        <v>480</v>
      </c>
      <c r="BL132" s="16" t="s">
        <v>480</v>
      </c>
      <c r="BM132" s="16" t="s">
        <v>480</v>
      </c>
      <c r="BN132" s="16" t="s">
        <v>480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v>0</v>
      </c>
      <c r="BZ132" s="31" t="s">
        <v>480</v>
      </c>
      <c r="CA132" s="99"/>
      <c r="CD132" s="20">
        <v>2266</v>
      </c>
    </row>
    <row r="133" spans="1:82" s="20" customFormat="1" ht="13.5" customHeight="1">
      <c r="A133" s="58">
        <v>2277</v>
      </c>
      <c r="B133" s="59" t="s">
        <v>146</v>
      </c>
      <c r="C133" s="112">
        <v>36881</v>
      </c>
      <c r="D133" s="28">
        <f aca="true" t="shared" si="22" ref="D133:D153">YEAR(C133)</f>
        <v>2000</v>
      </c>
      <c r="E133" s="28">
        <f aca="true" t="shared" si="23" ref="E133:E153">ROUND(C133-(D133-1900)*365.25,0)</f>
        <v>356</v>
      </c>
      <c r="F133" s="11">
        <f aca="true" t="shared" si="24" ref="F133:F152">C133-(SQRT(M133*1000)-M133*1000/4000)*0.5</f>
        <v>36872.095728090004</v>
      </c>
      <c r="G133" s="11">
        <f aca="true" t="shared" si="25" ref="G133:G152">C133+(SQRT(M133*1000)-M133*1000/4000)*0.5</f>
        <v>36889.904271909996</v>
      </c>
      <c r="H133" s="101">
        <f aca="true" t="shared" si="26" ref="H133:H152">G133-F133</f>
        <v>17.808543819992337</v>
      </c>
      <c r="I133" s="11">
        <v>32874</v>
      </c>
      <c r="J133" s="11">
        <v>38352</v>
      </c>
      <c r="K133" s="27">
        <v>152</v>
      </c>
      <c r="L133" s="14">
        <f t="shared" si="21"/>
        <v>152</v>
      </c>
      <c r="M133" s="27">
        <v>0.32</v>
      </c>
      <c r="N133" s="111" t="s">
        <v>33</v>
      </c>
      <c r="O133" s="103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 t="s">
        <v>480</v>
      </c>
      <c r="AA133" s="16" t="s">
        <v>480</v>
      </c>
      <c r="AB133" s="16" t="s">
        <v>480</v>
      </c>
      <c r="AC133" s="16" t="s">
        <v>480</v>
      </c>
      <c r="AD133" s="17" t="s">
        <v>480</v>
      </c>
      <c r="AE133" s="103" t="s">
        <v>480</v>
      </c>
      <c r="AF133" s="16" t="s">
        <v>480</v>
      </c>
      <c r="AG133" s="16" t="s">
        <v>480</v>
      </c>
      <c r="AH133" s="16" t="s">
        <v>480</v>
      </c>
      <c r="AI133" s="16" t="s">
        <v>480</v>
      </c>
      <c r="AJ133" s="16" t="s">
        <v>480</v>
      </c>
      <c r="AK133" s="16" t="s">
        <v>480</v>
      </c>
      <c r="AL133" s="16" t="s">
        <v>480</v>
      </c>
      <c r="AM133" s="16" t="s">
        <v>480</v>
      </c>
      <c r="AN133" s="16" t="s">
        <v>480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04" t="s">
        <v>480</v>
      </c>
      <c r="AU133" s="18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v>0</v>
      </c>
      <c r="BA133" s="103">
        <v>0</v>
      </c>
      <c r="BB133" s="103">
        <v>0</v>
      </c>
      <c r="BC133" s="103">
        <v>0</v>
      </c>
      <c r="BD133" s="103">
        <v>0</v>
      </c>
      <c r="BE133" s="103">
        <v>0</v>
      </c>
      <c r="BF133" s="103" t="s">
        <v>480</v>
      </c>
      <c r="BG133" s="103" t="s">
        <v>480</v>
      </c>
      <c r="BH133" s="103" t="s">
        <v>480</v>
      </c>
      <c r="BI133" s="103" t="s">
        <v>480</v>
      </c>
      <c r="BJ133" s="103" t="s">
        <v>480</v>
      </c>
      <c r="BK133" s="18" t="s">
        <v>480</v>
      </c>
      <c r="BL133" s="16" t="s">
        <v>480</v>
      </c>
      <c r="BM133" s="16" t="s">
        <v>480</v>
      </c>
      <c r="BN133" s="16" t="s">
        <v>480</v>
      </c>
      <c r="BO133" s="16" t="s">
        <v>480</v>
      </c>
      <c r="BP133" s="16" t="s">
        <v>480</v>
      </c>
      <c r="BQ133" s="16" t="s">
        <v>480</v>
      </c>
      <c r="BR133" s="16" t="s">
        <v>480</v>
      </c>
      <c r="BS133" s="16" t="s">
        <v>480</v>
      </c>
      <c r="BT133" s="16" t="s">
        <v>480</v>
      </c>
      <c r="BU133" s="16">
        <v>0</v>
      </c>
      <c r="BV133" s="16">
        <v>0</v>
      </c>
      <c r="BW133" s="16">
        <v>0</v>
      </c>
      <c r="BX133" s="16">
        <v>0</v>
      </c>
      <c r="BY133" s="16">
        <v>0</v>
      </c>
      <c r="BZ133" s="31" t="s">
        <v>480</v>
      </c>
      <c r="CA133" s="99"/>
      <c r="CD133" s="20">
        <v>2277</v>
      </c>
    </row>
    <row r="134" spans="1:82" s="20" customFormat="1" ht="13.5" customHeight="1">
      <c r="A134" s="58">
        <v>2278</v>
      </c>
      <c r="B134" s="59" t="s">
        <v>147</v>
      </c>
      <c r="C134" s="112">
        <v>36851</v>
      </c>
      <c r="D134" s="28">
        <f t="shared" si="22"/>
        <v>2000</v>
      </c>
      <c r="E134" s="28">
        <f t="shared" si="23"/>
        <v>326</v>
      </c>
      <c r="F134" s="11">
        <f t="shared" si="24"/>
        <v>36842.52155681704</v>
      </c>
      <c r="G134" s="11">
        <f t="shared" si="25"/>
        <v>36859.47844318296</v>
      </c>
      <c r="H134" s="101">
        <f t="shared" si="26"/>
        <v>16.9568863659224</v>
      </c>
      <c r="I134" s="11">
        <v>32874</v>
      </c>
      <c r="J134" s="11">
        <v>38352</v>
      </c>
      <c r="K134" s="27">
        <v>87</v>
      </c>
      <c r="L134" s="14">
        <f t="shared" si="21"/>
        <v>87</v>
      </c>
      <c r="M134" s="27">
        <v>0.29</v>
      </c>
      <c r="N134" s="111" t="s">
        <v>33</v>
      </c>
      <c r="O134" s="103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 t="s">
        <v>480</v>
      </c>
      <c r="AA134" s="16" t="s">
        <v>480</v>
      </c>
      <c r="AB134" s="16" t="s">
        <v>480</v>
      </c>
      <c r="AC134" s="16" t="s">
        <v>480</v>
      </c>
      <c r="AD134" s="17" t="s">
        <v>480</v>
      </c>
      <c r="AE134" s="103" t="s">
        <v>480</v>
      </c>
      <c r="AF134" s="16" t="s">
        <v>480</v>
      </c>
      <c r="AG134" s="16" t="s">
        <v>480</v>
      </c>
      <c r="AH134" s="16" t="s">
        <v>480</v>
      </c>
      <c r="AI134" s="16" t="s">
        <v>480</v>
      </c>
      <c r="AJ134" s="16" t="s">
        <v>480</v>
      </c>
      <c r="AK134" s="16" t="s">
        <v>480</v>
      </c>
      <c r="AL134" s="16" t="s">
        <v>480</v>
      </c>
      <c r="AM134" s="16" t="s">
        <v>480</v>
      </c>
      <c r="AN134" s="16" t="s">
        <v>480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04" t="s">
        <v>480</v>
      </c>
      <c r="AU134" s="18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 t="s">
        <v>480</v>
      </c>
      <c r="BG134" s="103" t="s">
        <v>480</v>
      </c>
      <c r="BH134" s="103" t="s">
        <v>480</v>
      </c>
      <c r="BI134" s="103" t="s">
        <v>480</v>
      </c>
      <c r="BJ134" s="103" t="s">
        <v>480</v>
      </c>
      <c r="BK134" s="18" t="s">
        <v>480</v>
      </c>
      <c r="BL134" s="16" t="s">
        <v>480</v>
      </c>
      <c r="BM134" s="16" t="s">
        <v>480</v>
      </c>
      <c r="BN134" s="16" t="s">
        <v>480</v>
      </c>
      <c r="BO134" s="16" t="s">
        <v>480</v>
      </c>
      <c r="BP134" s="16" t="s">
        <v>480</v>
      </c>
      <c r="BQ134" s="16" t="s">
        <v>480</v>
      </c>
      <c r="BR134" s="16" t="s">
        <v>480</v>
      </c>
      <c r="BS134" s="16" t="s">
        <v>480</v>
      </c>
      <c r="BT134" s="16" t="s">
        <v>480</v>
      </c>
      <c r="BU134" s="16">
        <v>0</v>
      </c>
      <c r="BV134" s="16">
        <v>0</v>
      </c>
      <c r="BW134" s="16">
        <v>0</v>
      </c>
      <c r="BX134" s="16">
        <v>0</v>
      </c>
      <c r="BY134" s="16">
        <v>0</v>
      </c>
      <c r="BZ134" s="31" t="s">
        <v>480</v>
      </c>
      <c r="CA134" s="99"/>
      <c r="CD134" s="20">
        <v>2278</v>
      </c>
    </row>
    <row r="135" spans="1:82" s="20" customFormat="1" ht="13.5" customHeight="1">
      <c r="A135" s="58">
        <v>2279</v>
      </c>
      <c r="B135" s="59" t="s">
        <v>148</v>
      </c>
      <c r="C135" s="112">
        <v>36800</v>
      </c>
      <c r="D135" s="28">
        <f t="shared" si="22"/>
        <v>2000</v>
      </c>
      <c r="E135" s="28">
        <f t="shared" si="23"/>
        <v>275</v>
      </c>
      <c r="F135" s="11">
        <f t="shared" si="24"/>
        <v>36785.82777257638</v>
      </c>
      <c r="G135" s="11">
        <f t="shared" si="25"/>
        <v>36814.17222742362</v>
      </c>
      <c r="H135" s="101">
        <f t="shared" si="26"/>
        <v>28.344454847247107</v>
      </c>
      <c r="I135" s="11">
        <v>32874</v>
      </c>
      <c r="J135" s="11">
        <v>38352</v>
      </c>
      <c r="K135" s="27">
        <v>48</v>
      </c>
      <c r="L135" s="14">
        <f t="shared" si="21"/>
        <v>48</v>
      </c>
      <c r="M135" s="27">
        <v>0.815</v>
      </c>
      <c r="N135" s="111" t="s">
        <v>33</v>
      </c>
      <c r="O135" s="103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 t="s">
        <v>480</v>
      </c>
      <c r="AA135" s="16" t="s">
        <v>480</v>
      </c>
      <c r="AB135" s="16" t="s">
        <v>480</v>
      </c>
      <c r="AC135" s="16" t="s">
        <v>480</v>
      </c>
      <c r="AD135" s="17" t="s">
        <v>480</v>
      </c>
      <c r="AE135" s="103" t="s">
        <v>480</v>
      </c>
      <c r="AF135" s="16" t="s">
        <v>480</v>
      </c>
      <c r="AG135" s="16" t="s">
        <v>480</v>
      </c>
      <c r="AH135" s="16" t="s">
        <v>480</v>
      </c>
      <c r="AI135" s="16" t="s">
        <v>480</v>
      </c>
      <c r="AJ135" s="16" t="s">
        <v>480</v>
      </c>
      <c r="AK135" s="16" t="s">
        <v>480</v>
      </c>
      <c r="AL135" s="16" t="s">
        <v>480</v>
      </c>
      <c r="AM135" s="16" t="s">
        <v>480</v>
      </c>
      <c r="AN135" s="16" t="s">
        <v>480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04" t="s">
        <v>480</v>
      </c>
      <c r="AU135" s="18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 t="s">
        <v>480</v>
      </c>
      <c r="BG135" s="103" t="s">
        <v>480</v>
      </c>
      <c r="BH135" s="103" t="s">
        <v>480</v>
      </c>
      <c r="BI135" s="103" t="s">
        <v>480</v>
      </c>
      <c r="BJ135" s="103" t="s">
        <v>480</v>
      </c>
      <c r="BK135" s="18" t="s">
        <v>480</v>
      </c>
      <c r="BL135" s="16" t="s">
        <v>480</v>
      </c>
      <c r="BM135" s="16" t="s">
        <v>480</v>
      </c>
      <c r="BN135" s="16" t="s">
        <v>480</v>
      </c>
      <c r="BO135" s="16" t="s">
        <v>480</v>
      </c>
      <c r="BP135" s="16" t="s">
        <v>480</v>
      </c>
      <c r="BQ135" s="16" t="s">
        <v>480</v>
      </c>
      <c r="BR135" s="16" t="s">
        <v>480</v>
      </c>
      <c r="BS135" s="16" t="s">
        <v>480</v>
      </c>
      <c r="BT135" s="16" t="s">
        <v>480</v>
      </c>
      <c r="BU135" s="16">
        <v>0</v>
      </c>
      <c r="BV135" s="16">
        <v>0</v>
      </c>
      <c r="BW135" s="16">
        <v>0</v>
      </c>
      <c r="BX135" s="16">
        <v>0</v>
      </c>
      <c r="BY135" s="16">
        <v>0</v>
      </c>
      <c r="BZ135" s="31" t="s">
        <v>480</v>
      </c>
      <c r="CA135" s="99"/>
      <c r="CD135" s="20">
        <v>2279</v>
      </c>
    </row>
    <row r="136" spans="1:82" s="20" customFormat="1" ht="13.5" customHeight="1">
      <c r="A136" s="58">
        <v>2280</v>
      </c>
      <c r="B136" s="59" t="s">
        <v>149</v>
      </c>
      <c r="C136" s="112">
        <v>36586</v>
      </c>
      <c r="D136" s="28">
        <f t="shared" si="22"/>
        <v>2000</v>
      </c>
      <c r="E136" s="28">
        <f t="shared" si="23"/>
        <v>61</v>
      </c>
      <c r="F136" s="11">
        <f t="shared" si="24"/>
        <v>36576.112071542826</v>
      </c>
      <c r="G136" s="11">
        <f t="shared" si="25"/>
        <v>36595.887928457174</v>
      </c>
      <c r="H136" s="101">
        <f t="shared" si="26"/>
        <v>19.77585691434797</v>
      </c>
      <c r="I136" s="11">
        <v>32874</v>
      </c>
      <c r="J136" s="11">
        <v>38352</v>
      </c>
      <c r="K136" s="27">
        <v>1294</v>
      </c>
      <c r="L136" s="14">
        <f t="shared" si="21"/>
        <v>1294</v>
      </c>
      <c r="M136" s="27">
        <v>0.395</v>
      </c>
      <c r="N136" s="111" t="s">
        <v>33</v>
      </c>
      <c r="O136" s="103">
        <v>0</v>
      </c>
      <c r="P136" s="16">
        <v>0</v>
      </c>
      <c r="Q136" s="16">
        <v>2.531645569620253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2.531645569620253</v>
      </c>
      <c r="Y136" s="16">
        <v>0</v>
      </c>
      <c r="Z136" s="16" t="s">
        <v>480</v>
      </c>
      <c r="AA136" s="16" t="s">
        <v>480</v>
      </c>
      <c r="AB136" s="16" t="s">
        <v>480</v>
      </c>
      <c r="AC136" s="16" t="s">
        <v>480</v>
      </c>
      <c r="AD136" s="17" t="s">
        <v>480</v>
      </c>
      <c r="AE136" s="103" t="s">
        <v>480</v>
      </c>
      <c r="AF136" s="16" t="s">
        <v>480</v>
      </c>
      <c r="AG136" s="16" t="s">
        <v>480</v>
      </c>
      <c r="AH136" s="16" t="s">
        <v>480</v>
      </c>
      <c r="AI136" s="16" t="s">
        <v>480</v>
      </c>
      <c r="AJ136" s="16" t="s">
        <v>480</v>
      </c>
      <c r="AK136" s="16" t="s">
        <v>480</v>
      </c>
      <c r="AL136" s="16" t="s">
        <v>480</v>
      </c>
      <c r="AM136" s="16" t="s">
        <v>480</v>
      </c>
      <c r="AN136" s="16" t="s">
        <v>480</v>
      </c>
      <c r="AO136" s="16">
        <v>0</v>
      </c>
      <c r="AP136" s="16">
        <v>0</v>
      </c>
      <c r="AQ136" s="16">
        <v>0</v>
      </c>
      <c r="AR136" s="16">
        <v>0</v>
      </c>
      <c r="AS136" s="16">
        <v>2.531645569620253</v>
      </c>
      <c r="AT136" s="104" t="s">
        <v>480</v>
      </c>
      <c r="AU136" s="18">
        <v>0</v>
      </c>
      <c r="AV136" s="103">
        <v>0</v>
      </c>
      <c r="AW136" s="103">
        <v>0.001956449435564338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0.001956449435564338</v>
      </c>
      <c r="BE136" s="103">
        <v>0</v>
      </c>
      <c r="BF136" s="103" t="s">
        <v>480</v>
      </c>
      <c r="BG136" s="103" t="s">
        <v>480</v>
      </c>
      <c r="BH136" s="103" t="s">
        <v>480</v>
      </c>
      <c r="BI136" s="103" t="s">
        <v>480</v>
      </c>
      <c r="BJ136" s="103" t="s">
        <v>480</v>
      </c>
      <c r="BK136" s="18" t="s">
        <v>480</v>
      </c>
      <c r="BL136" s="16" t="s">
        <v>480</v>
      </c>
      <c r="BM136" s="16" t="s">
        <v>480</v>
      </c>
      <c r="BN136" s="16" t="s">
        <v>480</v>
      </c>
      <c r="BO136" s="16" t="s">
        <v>480</v>
      </c>
      <c r="BP136" s="16" t="s">
        <v>480</v>
      </c>
      <c r="BQ136" s="16" t="s">
        <v>480</v>
      </c>
      <c r="BR136" s="16" t="s">
        <v>480</v>
      </c>
      <c r="BS136" s="16" t="s">
        <v>480</v>
      </c>
      <c r="BT136" s="16" t="s">
        <v>480</v>
      </c>
      <c r="BU136" s="16">
        <v>0</v>
      </c>
      <c r="BV136" s="16">
        <v>0</v>
      </c>
      <c r="BW136" s="16">
        <v>0</v>
      </c>
      <c r="BX136" s="16">
        <v>0</v>
      </c>
      <c r="BY136" s="16">
        <v>0.001956449435564338</v>
      </c>
      <c r="BZ136" s="31" t="s">
        <v>480</v>
      </c>
      <c r="CA136" s="99"/>
      <c r="CD136" s="20">
        <v>2280</v>
      </c>
    </row>
    <row r="137" spans="1:82" s="20" customFormat="1" ht="13.5" customHeight="1">
      <c r="A137" s="58">
        <v>2281</v>
      </c>
      <c r="B137" s="59" t="s">
        <v>150</v>
      </c>
      <c r="C137" s="112">
        <v>36526</v>
      </c>
      <c r="D137" s="28">
        <f t="shared" si="22"/>
        <v>2000</v>
      </c>
      <c r="E137" s="28">
        <f t="shared" si="23"/>
        <v>1</v>
      </c>
      <c r="F137" s="11">
        <f t="shared" si="24"/>
        <v>36518.57791778712</v>
      </c>
      <c r="G137" s="11">
        <f t="shared" si="25"/>
        <v>36533.42208221288</v>
      </c>
      <c r="H137" s="101">
        <f t="shared" si="26"/>
        <v>14.84416442575457</v>
      </c>
      <c r="I137" s="11">
        <v>32874</v>
      </c>
      <c r="J137" s="11">
        <v>38352</v>
      </c>
      <c r="K137" s="27">
        <v>50</v>
      </c>
      <c r="L137" s="14">
        <f t="shared" si="21"/>
        <v>50</v>
      </c>
      <c r="M137" s="27">
        <v>0.222</v>
      </c>
      <c r="N137" s="111" t="s">
        <v>33</v>
      </c>
      <c r="O137" s="103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 t="s">
        <v>480</v>
      </c>
      <c r="AA137" s="16" t="s">
        <v>480</v>
      </c>
      <c r="AB137" s="16" t="s">
        <v>480</v>
      </c>
      <c r="AC137" s="16" t="s">
        <v>480</v>
      </c>
      <c r="AD137" s="17" t="s">
        <v>480</v>
      </c>
      <c r="AE137" s="103" t="s">
        <v>480</v>
      </c>
      <c r="AF137" s="16" t="s">
        <v>480</v>
      </c>
      <c r="AG137" s="16" t="s">
        <v>480</v>
      </c>
      <c r="AH137" s="16" t="s">
        <v>480</v>
      </c>
      <c r="AI137" s="16" t="s">
        <v>480</v>
      </c>
      <c r="AJ137" s="16" t="s">
        <v>480</v>
      </c>
      <c r="AK137" s="16" t="s">
        <v>480</v>
      </c>
      <c r="AL137" s="16" t="s">
        <v>480</v>
      </c>
      <c r="AM137" s="16" t="s">
        <v>480</v>
      </c>
      <c r="AN137" s="16" t="s">
        <v>480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04" t="s">
        <v>480</v>
      </c>
      <c r="AU137" s="18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 t="s">
        <v>480</v>
      </c>
      <c r="BG137" s="103" t="s">
        <v>480</v>
      </c>
      <c r="BH137" s="103" t="s">
        <v>480</v>
      </c>
      <c r="BI137" s="103" t="s">
        <v>480</v>
      </c>
      <c r="BJ137" s="103" t="s">
        <v>480</v>
      </c>
      <c r="BK137" s="18" t="s">
        <v>480</v>
      </c>
      <c r="BL137" s="16" t="s">
        <v>480</v>
      </c>
      <c r="BM137" s="16" t="s">
        <v>480</v>
      </c>
      <c r="BN137" s="16" t="s">
        <v>480</v>
      </c>
      <c r="BO137" s="16" t="s">
        <v>480</v>
      </c>
      <c r="BP137" s="16" t="s">
        <v>480</v>
      </c>
      <c r="BQ137" s="16" t="s">
        <v>480</v>
      </c>
      <c r="BR137" s="16" t="s">
        <v>480</v>
      </c>
      <c r="BS137" s="16" t="s">
        <v>480</v>
      </c>
      <c r="BT137" s="16" t="s">
        <v>480</v>
      </c>
      <c r="BU137" s="16">
        <v>0</v>
      </c>
      <c r="BV137" s="16">
        <v>0</v>
      </c>
      <c r="BW137" s="16">
        <v>0</v>
      </c>
      <c r="BX137" s="16">
        <v>0</v>
      </c>
      <c r="BY137" s="16">
        <v>0</v>
      </c>
      <c r="BZ137" s="31" t="s">
        <v>480</v>
      </c>
      <c r="CA137" s="99"/>
      <c r="CD137" s="20">
        <v>2281</v>
      </c>
    </row>
    <row r="138" spans="1:82" s="20" customFormat="1" ht="13.5" customHeight="1">
      <c r="A138" s="58">
        <v>2282</v>
      </c>
      <c r="B138" s="59" t="s">
        <v>151</v>
      </c>
      <c r="C138" s="112">
        <v>36281</v>
      </c>
      <c r="D138" s="28">
        <f t="shared" si="22"/>
        <v>1999</v>
      </c>
      <c r="E138" s="28">
        <f t="shared" si="23"/>
        <v>121</v>
      </c>
      <c r="F138" s="11">
        <f t="shared" si="24"/>
        <v>36261.84792039419</v>
      </c>
      <c r="G138" s="11">
        <f t="shared" si="25"/>
        <v>36300.15207960581</v>
      </c>
      <c r="H138" s="101">
        <f t="shared" si="26"/>
        <v>38.30415921162057</v>
      </c>
      <c r="I138" s="11">
        <v>32874</v>
      </c>
      <c r="J138" s="11">
        <v>38352</v>
      </c>
      <c r="K138" s="27">
        <v>10417</v>
      </c>
      <c r="L138" s="14">
        <f t="shared" si="21"/>
        <v>10417</v>
      </c>
      <c r="M138" s="27">
        <v>1.496</v>
      </c>
      <c r="N138" s="111" t="s">
        <v>33</v>
      </c>
      <c r="O138" s="103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 t="s">
        <v>480</v>
      </c>
      <c r="Z138" s="16" t="s">
        <v>480</v>
      </c>
      <c r="AA138" s="16" t="s">
        <v>480</v>
      </c>
      <c r="AB138" s="16" t="s">
        <v>480</v>
      </c>
      <c r="AC138" s="16" t="s">
        <v>480</v>
      </c>
      <c r="AD138" s="17" t="s">
        <v>480</v>
      </c>
      <c r="AE138" s="103" t="s">
        <v>480</v>
      </c>
      <c r="AF138" s="16" t="s">
        <v>480</v>
      </c>
      <c r="AG138" s="16" t="s">
        <v>480</v>
      </c>
      <c r="AH138" s="16" t="s">
        <v>480</v>
      </c>
      <c r="AI138" s="16" t="s">
        <v>480</v>
      </c>
      <c r="AJ138" s="16" t="s">
        <v>480</v>
      </c>
      <c r="AK138" s="16" t="s">
        <v>480</v>
      </c>
      <c r="AL138" s="16" t="s">
        <v>480</v>
      </c>
      <c r="AM138" s="16" t="s">
        <v>480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04" t="s">
        <v>480</v>
      </c>
      <c r="AU138" s="18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v>0</v>
      </c>
      <c r="BA138" s="103">
        <v>0</v>
      </c>
      <c r="BB138" s="103">
        <v>0</v>
      </c>
      <c r="BC138" s="103">
        <v>0</v>
      </c>
      <c r="BD138" s="103">
        <v>0</v>
      </c>
      <c r="BE138" s="103" t="s">
        <v>480</v>
      </c>
      <c r="BF138" s="103" t="s">
        <v>480</v>
      </c>
      <c r="BG138" s="103" t="s">
        <v>480</v>
      </c>
      <c r="BH138" s="103" t="s">
        <v>480</v>
      </c>
      <c r="BI138" s="103" t="s">
        <v>480</v>
      </c>
      <c r="BJ138" s="103" t="s">
        <v>480</v>
      </c>
      <c r="BK138" s="18" t="s">
        <v>480</v>
      </c>
      <c r="BL138" s="16" t="s">
        <v>480</v>
      </c>
      <c r="BM138" s="16" t="s">
        <v>480</v>
      </c>
      <c r="BN138" s="16" t="s">
        <v>480</v>
      </c>
      <c r="BO138" s="16" t="s">
        <v>480</v>
      </c>
      <c r="BP138" s="16" t="s">
        <v>480</v>
      </c>
      <c r="BQ138" s="16" t="s">
        <v>480</v>
      </c>
      <c r="BR138" s="16" t="s">
        <v>480</v>
      </c>
      <c r="BS138" s="16" t="s">
        <v>480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v>0</v>
      </c>
      <c r="BZ138" s="31" t="s">
        <v>480</v>
      </c>
      <c r="CA138" s="99"/>
      <c r="CD138" s="20">
        <v>2282</v>
      </c>
    </row>
    <row r="139" spans="1:82" s="20" customFormat="1" ht="13.5" customHeight="1">
      <c r="A139" s="58">
        <v>2283</v>
      </c>
      <c r="B139" s="59" t="s">
        <v>147</v>
      </c>
      <c r="C139" s="112">
        <v>35796</v>
      </c>
      <c r="D139" s="28">
        <f t="shared" si="22"/>
        <v>1998</v>
      </c>
      <c r="E139" s="28">
        <f t="shared" si="23"/>
        <v>2</v>
      </c>
      <c r="F139" s="11">
        <f t="shared" si="24"/>
        <v>35787.47800361569</v>
      </c>
      <c r="G139" s="11">
        <f t="shared" si="25"/>
        <v>35804.52199638431</v>
      </c>
      <c r="H139" s="101">
        <f t="shared" si="26"/>
        <v>17.043992768623866</v>
      </c>
      <c r="I139" s="11">
        <v>32874</v>
      </c>
      <c r="J139" s="11">
        <v>38352</v>
      </c>
      <c r="K139" s="27">
        <v>87</v>
      </c>
      <c r="L139" s="14">
        <f t="shared" si="21"/>
        <v>87</v>
      </c>
      <c r="M139" s="27">
        <v>0.293</v>
      </c>
      <c r="N139" s="111" t="s">
        <v>33</v>
      </c>
      <c r="O139" s="103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 t="s">
        <v>480</v>
      </c>
      <c r="Y139" s="16" t="s">
        <v>480</v>
      </c>
      <c r="Z139" s="16" t="s">
        <v>480</v>
      </c>
      <c r="AA139" s="16" t="s">
        <v>480</v>
      </c>
      <c r="AB139" s="16" t="s">
        <v>480</v>
      </c>
      <c r="AC139" s="16" t="s">
        <v>480</v>
      </c>
      <c r="AD139" s="17" t="s">
        <v>480</v>
      </c>
      <c r="AE139" s="103" t="s">
        <v>480</v>
      </c>
      <c r="AF139" s="16" t="s">
        <v>480</v>
      </c>
      <c r="AG139" s="16" t="s">
        <v>480</v>
      </c>
      <c r="AH139" s="16" t="s">
        <v>480</v>
      </c>
      <c r="AI139" s="16" t="s">
        <v>480</v>
      </c>
      <c r="AJ139" s="16" t="s">
        <v>480</v>
      </c>
      <c r="AK139" s="16" t="s">
        <v>480</v>
      </c>
      <c r="AL139" s="16" t="s">
        <v>480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04" t="s">
        <v>480</v>
      </c>
      <c r="AU139" s="18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v>0</v>
      </c>
      <c r="BA139" s="103">
        <v>0</v>
      </c>
      <c r="BB139" s="103">
        <v>0</v>
      </c>
      <c r="BC139" s="103">
        <v>0</v>
      </c>
      <c r="BD139" s="103" t="s">
        <v>480</v>
      </c>
      <c r="BE139" s="103" t="s">
        <v>480</v>
      </c>
      <c r="BF139" s="103" t="s">
        <v>480</v>
      </c>
      <c r="BG139" s="103" t="s">
        <v>480</v>
      </c>
      <c r="BH139" s="103" t="s">
        <v>480</v>
      </c>
      <c r="BI139" s="103" t="s">
        <v>480</v>
      </c>
      <c r="BJ139" s="103" t="s">
        <v>480</v>
      </c>
      <c r="BK139" s="18" t="s">
        <v>480</v>
      </c>
      <c r="BL139" s="16" t="s">
        <v>480</v>
      </c>
      <c r="BM139" s="16" t="s">
        <v>480</v>
      </c>
      <c r="BN139" s="16" t="s">
        <v>480</v>
      </c>
      <c r="BO139" s="16" t="s">
        <v>480</v>
      </c>
      <c r="BP139" s="16" t="s">
        <v>480</v>
      </c>
      <c r="BQ139" s="16" t="s">
        <v>480</v>
      </c>
      <c r="BR139" s="16" t="s">
        <v>480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v>0</v>
      </c>
      <c r="BZ139" s="31" t="s">
        <v>480</v>
      </c>
      <c r="CA139" s="99"/>
      <c r="CD139" s="20">
        <v>2283</v>
      </c>
    </row>
    <row r="140" spans="1:82" s="20" customFormat="1" ht="13.5" customHeight="1">
      <c r="A140" s="58">
        <v>2284</v>
      </c>
      <c r="B140" s="59" t="s">
        <v>437</v>
      </c>
      <c r="C140" s="112">
        <v>35153</v>
      </c>
      <c r="D140" s="28">
        <f t="shared" si="22"/>
        <v>1996</v>
      </c>
      <c r="E140" s="28">
        <f t="shared" si="23"/>
        <v>89</v>
      </c>
      <c r="F140" s="11">
        <f t="shared" si="24"/>
        <v>35147.40326391984</v>
      </c>
      <c r="G140" s="11">
        <f t="shared" si="25"/>
        <v>35158.59673608016</v>
      </c>
      <c r="H140" s="101">
        <f t="shared" si="26"/>
        <v>11.19347216031747</v>
      </c>
      <c r="I140" s="11">
        <v>32874</v>
      </c>
      <c r="J140" s="11">
        <v>38352</v>
      </c>
      <c r="K140" s="27">
        <v>380</v>
      </c>
      <c r="L140" s="14">
        <f t="shared" si="21"/>
        <v>380</v>
      </c>
      <c r="M140" s="27">
        <v>0.126</v>
      </c>
      <c r="N140" s="111" t="s">
        <v>33</v>
      </c>
      <c r="O140" s="103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 t="s">
        <v>480</v>
      </c>
      <c r="W140" s="16" t="s">
        <v>480</v>
      </c>
      <c r="X140" s="16" t="s">
        <v>480</v>
      </c>
      <c r="Y140" s="16" t="s">
        <v>480</v>
      </c>
      <c r="Z140" s="16" t="s">
        <v>480</v>
      </c>
      <c r="AA140" s="16" t="s">
        <v>480</v>
      </c>
      <c r="AB140" s="16" t="s">
        <v>480</v>
      </c>
      <c r="AC140" s="16" t="s">
        <v>480</v>
      </c>
      <c r="AD140" s="17" t="s">
        <v>480</v>
      </c>
      <c r="AE140" s="103" t="s">
        <v>480</v>
      </c>
      <c r="AF140" s="16" t="s">
        <v>480</v>
      </c>
      <c r="AG140" s="16" t="s">
        <v>480</v>
      </c>
      <c r="AH140" s="16" t="s">
        <v>480</v>
      </c>
      <c r="AI140" s="16" t="s">
        <v>480</v>
      </c>
      <c r="AJ140" s="16" t="s">
        <v>480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04" t="s">
        <v>480</v>
      </c>
      <c r="AU140" s="18">
        <v>0</v>
      </c>
      <c r="AV140" s="103">
        <v>0</v>
      </c>
      <c r="AW140" s="103">
        <v>0</v>
      </c>
      <c r="AX140" s="103">
        <v>0</v>
      </c>
      <c r="AY140" s="103">
        <v>0</v>
      </c>
      <c r="AZ140" s="103">
        <v>0</v>
      </c>
      <c r="BA140" s="103">
        <v>0</v>
      </c>
      <c r="BB140" s="103" t="s">
        <v>480</v>
      </c>
      <c r="BC140" s="103" t="s">
        <v>480</v>
      </c>
      <c r="BD140" s="103" t="s">
        <v>480</v>
      </c>
      <c r="BE140" s="103" t="s">
        <v>480</v>
      </c>
      <c r="BF140" s="103" t="s">
        <v>480</v>
      </c>
      <c r="BG140" s="103" t="s">
        <v>480</v>
      </c>
      <c r="BH140" s="103" t="s">
        <v>480</v>
      </c>
      <c r="BI140" s="103" t="s">
        <v>480</v>
      </c>
      <c r="BJ140" s="103" t="s">
        <v>480</v>
      </c>
      <c r="BK140" s="18" t="s">
        <v>480</v>
      </c>
      <c r="BL140" s="16" t="s">
        <v>480</v>
      </c>
      <c r="BM140" s="16" t="s">
        <v>480</v>
      </c>
      <c r="BN140" s="16" t="s">
        <v>480</v>
      </c>
      <c r="BO140" s="16" t="s">
        <v>480</v>
      </c>
      <c r="BP140" s="16" t="s">
        <v>480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v>0</v>
      </c>
      <c r="BZ140" s="31" t="s">
        <v>480</v>
      </c>
      <c r="CA140" s="99"/>
      <c r="CD140" s="20">
        <v>2284</v>
      </c>
    </row>
    <row r="141" spans="1:82" s="20" customFormat="1" ht="13.5" customHeight="1">
      <c r="A141" s="58">
        <v>2285</v>
      </c>
      <c r="B141" s="59" t="s">
        <v>153</v>
      </c>
      <c r="C141" s="112">
        <v>35076</v>
      </c>
      <c r="D141" s="28">
        <f t="shared" si="22"/>
        <v>1996</v>
      </c>
      <c r="E141" s="28">
        <f t="shared" si="23"/>
        <v>12</v>
      </c>
      <c r="F141" s="11">
        <f t="shared" si="24"/>
        <v>35069.445151781016</v>
      </c>
      <c r="G141" s="11">
        <f t="shared" si="25"/>
        <v>35082.554848218984</v>
      </c>
      <c r="H141" s="101">
        <f t="shared" si="26"/>
        <v>13.109696437968523</v>
      </c>
      <c r="I141" s="11">
        <v>32874</v>
      </c>
      <c r="J141" s="11">
        <v>38352</v>
      </c>
      <c r="K141" s="27">
        <v>17</v>
      </c>
      <c r="L141" s="14">
        <f t="shared" si="21"/>
        <v>17</v>
      </c>
      <c r="M141" s="27">
        <v>0.173</v>
      </c>
      <c r="N141" s="111" t="s">
        <v>33</v>
      </c>
      <c r="O141" s="103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 t="s">
        <v>480</v>
      </c>
      <c r="W141" s="16" t="s">
        <v>480</v>
      </c>
      <c r="X141" s="16" t="s">
        <v>480</v>
      </c>
      <c r="Y141" s="16" t="s">
        <v>480</v>
      </c>
      <c r="Z141" s="16" t="s">
        <v>480</v>
      </c>
      <c r="AA141" s="16" t="s">
        <v>480</v>
      </c>
      <c r="AB141" s="16" t="s">
        <v>480</v>
      </c>
      <c r="AC141" s="16" t="s">
        <v>480</v>
      </c>
      <c r="AD141" s="17" t="s">
        <v>480</v>
      </c>
      <c r="AE141" s="103" t="s">
        <v>480</v>
      </c>
      <c r="AF141" s="16" t="s">
        <v>480</v>
      </c>
      <c r="AG141" s="16" t="s">
        <v>480</v>
      </c>
      <c r="AH141" s="16" t="s">
        <v>480</v>
      </c>
      <c r="AI141" s="16" t="s">
        <v>480</v>
      </c>
      <c r="AJ141" s="16" t="s">
        <v>480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04" t="s">
        <v>480</v>
      </c>
      <c r="AU141" s="18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v>0</v>
      </c>
      <c r="BA141" s="103">
        <v>0</v>
      </c>
      <c r="BB141" s="103" t="s">
        <v>480</v>
      </c>
      <c r="BC141" s="103" t="s">
        <v>480</v>
      </c>
      <c r="BD141" s="103" t="s">
        <v>480</v>
      </c>
      <c r="BE141" s="103" t="s">
        <v>480</v>
      </c>
      <c r="BF141" s="103" t="s">
        <v>480</v>
      </c>
      <c r="BG141" s="103" t="s">
        <v>480</v>
      </c>
      <c r="BH141" s="103" t="s">
        <v>480</v>
      </c>
      <c r="BI141" s="103" t="s">
        <v>480</v>
      </c>
      <c r="BJ141" s="103" t="s">
        <v>480</v>
      </c>
      <c r="BK141" s="18" t="s">
        <v>480</v>
      </c>
      <c r="BL141" s="16" t="s">
        <v>480</v>
      </c>
      <c r="BM141" s="16" t="s">
        <v>480</v>
      </c>
      <c r="BN141" s="16" t="s">
        <v>480</v>
      </c>
      <c r="BO141" s="16" t="s">
        <v>480</v>
      </c>
      <c r="BP141" s="16" t="s">
        <v>480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v>0</v>
      </c>
      <c r="BZ141" s="31" t="s">
        <v>480</v>
      </c>
      <c r="CA141" s="99"/>
      <c r="CD141" s="20">
        <v>2285</v>
      </c>
    </row>
    <row r="142" spans="1:82" s="20" customFormat="1" ht="13.5" customHeight="1">
      <c r="A142" s="58">
        <v>2286</v>
      </c>
      <c r="B142" s="59" t="s">
        <v>154</v>
      </c>
      <c r="C142" s="112">
        <v>35076</v>
      </c>
      <c r="D142" s="28">
        <f t="shared" si="22"/>
        <v>1996</v>
      </c>
      <c r="E142" s="28">
        <f t="shared" si="23"/>
        <v>12</v>
      </c>
      <c r="F142" s="11">
        <f t="shared" si="24"/>
        <v>35060.32918100107</v>
      </c>
      <c r="G142" s="11">
        <f t="shared" si="25"/>
        <v>35091.67081899893</v>
      </c>
      <c r="H142" s="101">
        <f t="shared" si="26"/>
        <v>31.341637997858925</v>
      </c>
      <c r="I142" s="11">
        <v>32874</v>
      </c>
      <c r="J142" s="11">
        <v>38352</v>
      </c>
      <c r="K142" s="27">
        <v>25</v>
      </c>
      <c r="L142" s="14">
        <f t="shared" si="21"/>
        <v>25</v>
      </c>
      <c r="M142" s="27">
        <v>0.998</v>
      </c>
      <c r="N142" s="111" t="s">
        <v>33</v>
      </c>
      <c r="O142" s="103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 t="s">
        <v>480</v>
      </c>
      <c r="W142" s="16" t="s">
        <v>480</v>
      </c>
      <c r="X142" s="16" t="s">
        <v>480</v>
      </c>
      <c r="Y142" s="16" t="s">
        <v>480</v>
      </c>
      <c r="Z142" s="16" t="s">
        <v>480</v>
      </c>
      <c r="AA142" s="16" t="s">
        <v>480</v>
      </c>
      <c r="AB142" s="16" t="s">
        <v>480</v>
      </c>
      <c r="AC142" s="16" t="s">
        <v>480</v>
      </c>
      <c r="AD142" s="17" t="s">
        <v>480</v>
      </c>
      <c r="AE142" s="103" t="s">
        <v>480</v>
      </c>
      <c r="AF142" s="16" t="s">
        <v>480</v>
      </c>
      <c r="AG142" s="16" t="s">
        <v>480</v>
      </c>
      <c r="AH142" s="16" t="s">
        <v>480</v>
      </c>
      <c r="AI142" s="16" t="s">
        <v>480</v>
      </c>
      <c r="AJ142" s="16" t="s">
        <v>480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04" t="s">
        <v>480</v>
      </c>
      <c r="AU142" s="18">
        <v>0</v>
      </c>
      <c r="AV142" s="103">
        <v>0</v>
      </c>
      <c r="AW142" s="103">
        <v>0</v>
      </c>
      <c r="AX142" s="103">
        <v>0</v>
      </c>
      <c r="AY142" s="103">
        <v>0</v>
      </c>
      <c r="AZ142" s="103">
        <v>0</v>
      </c>
      <c r="BA142" s="103">
        <v>0</v>
      </c>
      <c r="BB142" s="103" t="s">
        <v>480</v>
      </c>
      <c r="BC142" s="103" t="s">
        <v>480</v>
      </c>
      <c r="BD142" s="103" t="s">
        <v>480</v>
      </c>
      <c r="BE142" s="103" t="s">
        <v>480</v>
      </c>
      <c r="BF142" s="103" t="s">
        <v>480</v>
      </c>
      <c r="BG142" s="103" t="s">
        <v>480</v>
      </c>
      <c r="BH142" s="103" t="s">
        <v>480</v>
      </c>
      <c r="BI142" s="103" t="s">
        <v>480</v>
      </c>
      <c r="BJ142" s="103" t="s">
        <v>480</v>
      </c>
      <c r="BK142" s="18" t="s">
        <v>480</v>
      </c>
      <c r="BL142" s="16" t="s">
        <v>480</v>
      </c>
      <c r="BM142" s="16" t="s">
        <v>480</v>
      </c>
      <c r="BN142" s="16" t="s">
        <v>480</v>
      </c>
      <c r="BO142" s="16" t="s">
        <v>480</v>
      </c>
      <c r="BP142" s="16" t="s">
        <v>480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  <c r="BZ142" s="31" t="s">
        <v>480</v>
      </c>
      <c r="CA142" s="99"/>
      <c r="CD142" s="20">
        <v>2286</v>
      </c>
    </row>
    <row r="143" spans="1:82" s="20" customFormat="1" ht="13.5" customHeight="1">
      <c r="A143" s="58">
        <v>2287</v>
      </c>
      <c r="B143" s="59" t="s">
        <v>155</v>
      </c>
      <c r="C143" s="112">
        <v>35075</v>
      </c>
      <c r="D143" s="28">
        <f t="shared" si="22"/>
        <v>1996</v>
      </c>
      <c r="E143" s="28">
        <f t="shared" si="23"/>
        <v>11</v>
      </c>
      <c r="F143" s="11">
        <f t="shared" si="24"/>
        <v>35061.11561854589</v>
      </c>
      <c r="G143" s="11">
        <f t="shared" si="25"/>
        <v>35088.88438145411</v>
      </c>
      <c r="H143" s="101">
        <f t="shared" si="26"/>
        <v>27.768762908221106</v>
      </c>
      <c r="I143" s="11">
        <v>32874</v>
      </c>
      <c r="J143" s="11">
        <v>38352</v>
      </c>
      <c r="K143" s="27">
        <v>125</v>
      </c>
      <c r="L143" s="14">
        <f t="shared" si="21"/>
        <v>125</v>
      </c>
      <c r="M143" s="27">
        <v>0.782</v>
      </c>
      <c r="N143" s="111" t="s">
        <v>33</v>
      </c>
      <c r="O143" s="103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 t="s">
        <v>480</v>
      </c>
      <c r="W143" s="16" t="s">
        <v>480</v>
      </c>
      <c r="X143" s="16" t="s">
        <v>480</v>
      </c>
      <c r="Y143" s="16" t="s">
        <v>480</v>
      </c>
      <c r="Z143" s="16" t="s">
        <v>480</v>
      </c>
      <c r="AA143" s="16" t="s">
        <v>480</v>
      </c>
      <c r="AB143" s="16" t="s">
        <v>480</v>
      </c>
      <c r="AC143" s="16" t="s">
        <v>480</v>
      </c>
      <c r="AD143" s="17" t="s">
        <v>480</v>
      </c>
      <c r="AE143" s="103" t="s">
        <v>480</v>
      </c>
      <c r="AF143" s="16" t="s">
        <v>480</v>
      </c>
      <c r="AG143" s="16" t="s">
        <v>480</v>
      </c>
      <c r="AH143" s="16" t="s">
        <v>480</v>
      </c>
      <c r="AI143" s="16" t="s">
        <v>480</v>
      </c>
      <c r="AJ143" s="16" t="s">
        <v>480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04" t="s">
        <v>480</v>
      </c>
      <c r="AU143" s="18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v>0</v>
      </c>
      <c r="BA143" s="103">
        <v>0</v>
      </c>
      <c r="BB143" s="103" t="s">
        <v>480</v>
      </c>
      <c r="BC143" s="103" t="s">
        <v>480</v>
      </c>
      <c r="BD143" s="103" t="s">
        <v>480</v>
      </c>
      <c r="BE143" s="103" t="s">
        <v>480</v>
      </c>
      <c r="BF143" s="103" t="s">
        <v>480</v>
      </c>
      <c r="BG143" s="103" t="s">
        <v>480</v>
      </c>
      <c r="BH143" s="103" t="s">
        <v>480</v>
      </c>
      <c r="BI143" s="103" t="s">
        <v>480</v>
      </c>
      <c r="BJ143" s="103" t="s">
        <v>480</v>
      </c>
      <c r="BK143" s="18" t="s">
        <v>480</v>
      </c>
      <c r="BL143" s="16" t="s">
        <v>480</v>
      </c>
      <c r="BM143" s="16" t="s">
        <v>480</v>
      </c>
      <c r="BN143" s="16" t="s">
        <v>480</v>
      </c>
      <c r="BO143" s="16" t="s">
        <v>480</v>
      </c>
      <c r="BP143" s="16" t="s">
        <v>480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v>0</v>
      </c>
      <c r="BZ143" s="31" t="s">
        <v>480</v>
      </c>
      <c r="CA143" s="99"/>
      <c r="CD143" s="20">
        <v>2287</v>
      </c>
    </row>
    <row r="144" spans="1:82" s="20" customFormat="1" ht="13.5" customHeight="1">
      <c r="A144" s="58">
        <v>2288</v>
      </c>
      <c r="B144" s="59" t="s">
        <v>156</v>
      </c>
      <c r="C144" s="112">
        <v>34700</v>
      </c>
      <c r="D144" s="28">
        <f t="shared" si="22"/>
        <v>1995</v>
      </c>
      <c r="E144" s="28">
        <f t="shared" si="23"/>
        <v>1</v>
      </c>
      <c r="F144" s="11">
        <f t="shared" si="24"/>
        <v>34685.810519072045</v>
      </c>
      <c r="G144" s="11">
        <f t="shared" si="25"/>
        <v>34714.189480927955</v>
      </c>
      <c r="H144" s="101">
        <f t="shared" si="26"/>
        <v>28.378961855909438</v>
      </c>
      <c r="I144" s="11">
        <v>32874</v>
      </c>
      <c r="J144" s="11">
        <v>38352</v>
      </c>
      <c r="K144" s="27">
        <v>6882</v>
      </c>
      <c r="L144" s="14">
        <f t="shared" si="21"/>
        <v>6882</v>
      </c>
      <c r="M144" s="27">
        <v>0.817</v>
      </c>
      <c r="N144" s="111" t="s">
        <v>33</v>
      </c>
      <c r="O144" s="103">
        <v>1.2239902080783354</v>
      </c>
      <c r="P144" s="16">
        <v>0</v>
      </c>
      <c r="Q144" s="16">
        <v>0</v>
      </c>
      <c r="R144" s="16">
        <v>1.2239902080783354</v>
      </c>
      <c r="S144" s="16">
        <v>0</v>
      </c>
      <c r="T144" s="16">
        <v>0</v>
      </c>
      <c r="U144" s="16" t="s">
        <v>480</v>
      </c>
      <c r="V144" s="16" t="s">
        <v>480</v>
      </c>
      <c r="W144" s="16" t="s">
        <v>480</v>
      </c>
      <c r="X144" s="16" t="s">
        <v>480</v>
      </c>
      <c r="Y144" s="16" t="s">
        <v>480</v>
      </c>
      <c r="Z144" s="16" t="s">
        <v>480</v>
      </c>
      <c r="AA144" s="16" t="s">
        <v>480</v>
      </c>
      <c r="AB144" s="16" t="s">
        <v>480</v>
      </c>
      <c r="AC144" s="16" t="s">
        <v>480</v>
      </c>
      <c r="AD144" s="17" t="s">
        <v>480</v>
      </c>
      <c r="AE144" s="103" t="s">
        <v>480</v>
      </c>
      <c r="AF144" s="16" t="s">
        <v>480</v>
      </c>
      <c r="AG144" s="16" t="s">
        <v>480</v>
      </c>
      <c r="AH144" s="16" t="s">
        <v>480</v>
      </c>
      <c r="AI144" s="16" t="s">
        <v>480</v>
      </c>
      <c r="AJ144" s="16">
        <v>1.227352818540089</v>
      </c>
      <c r="AK144" s="16">
        <v>3.6719706242350063</v>
      </c>
      <c r="AL144" s="16">
        <v>0</v>
      </c>
      <c r="AM144" s="16">
        <v>2.4479804161566707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04" t="s">
        <v>480</v>
      </c>
      <c r="AU144" s="18">
        <v>0.00017785385179865378</v>
      </c>
      <c r="AV144" s="103">
        <v>0</v>
      </c>
      <c r="AW144" s="103">
        <v>0</v>
      </c>
      <c r="AX144" s="103">
        <v>0.00017785385179865378</v>
      </c>
      <c r="AY144" s="103">
        <v>0</v>
      </c>
      <c r="AZ144" s="103">
        <v>0</v>
      </c>
      <c r="BA144" s="103" t="s">
        <v>480</v>
      </c>
      <c r="BB144" s="103" t="s">
        <v>480</v>
      </c>
      <c r="BC144" s="103" t="s">
        <v>480</v>
      </c>
      <c r="BD144" s="103" t="s">
        <v>480</v>
      </c>
      <c r="BE144" s="103" t="s">
        <v>480</v>
      </c>
      <c r="BF144" s="103" t="s">
        <v>480</v>
      </c>
      <c r="BG144" s="103" t="s">
        <v>480</v>
      </c>
      <c r="BH144" s="103" t="s">
        <v>480</v>
      </c>
      <c r="BI144" s="103" t="s">
        <v>480</v>
      </c>
      <c r="BJ144" s="103" t="s">
        <v>480</v>
      </c>
      <c r="BK144" s="18" t="s">
        <v>480</v>
      </c>
      <c r="BL144" s="16" t="s">
        <v>480</v>
      </c>
      <c r="BM144" s="16" t="s">
        <v>480</v>
      </c>
      <c r="BN144" s="16" t="s">
        <v>480</v>
      </c>
      <c r="BO144" s="16" t="s">
        <v>480</v>
      </c>
      <c r="BP144" s="16">
        <v>0.0001783424612816171</v>
      </c>
      <c r="BQ144" s="16">
        <v>0.0005335615553959613</v>
      </c>
      <c r="BR144" s="16">
        <v>0</v>
      </c>
      <c r="BS144" s="16">
        <v>0.00035570770359730756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v>0</v>
      </c>
      <c r="BZ144" s="31" t="s">
        <v>480</v>
      </c>
      <c r="CA144" s="99"/>
      <c r="CD144" s="20">
        <v>2288</v>
      </c>
    </row>
    <row r="145" spans="1:82" s="20" customFormat="1" ht="13.5" customHeight="1">
      <c r="A145" s="58">
        <v>2289</v>
      </c>
      <c r="B145" s="59" t="s">
        <v>438</v>
      </c>
      <c r="C145" s="112">
        <v>34700</v>
      </c>
      <c r="D145" s="28">
        <f t="shared" si="22"/>
        <v>1995</v>
      </c>
      <c r="E145" s="28">
        <f t="shared" si="23"/>
        <v>1</v>
      </c>
      <c r="F145" s="11">
        <f t="shared" si="24"/>
        <v>34690.50610798583</v>
      </c>
      <c r="G145" s="11">
        <f t="shared" si="25"/>
        <v>34709.49389201417</v>
      </c>
      <c r="H145" s="101">
        <f t="shared" si="26"/>
        <v>18.987784028344322</v>
      </c>
      <c r="I145" s="11">
        <v>32874</v>
      </c>
      <c r="J145" s="11">
        <v>38352</v>
      </c>
      <c r="K145" s="27">
        <v>80</v>
      </c>
      <c r="L145" s="14">
        <f t="shared" si="21"/>
        <v>80</v>
      </c>
      <c r="M145" s="27">
        <v>0.364</v>
      </c>
      <c r="N145" s="111" t="s">
        <v>33</v>
      </c>
      <c r="O145" s="103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 t="s">
        <v>480</v>
      </c>
      <c r="V145" s="16" t="s">
        <v>480</v>
      </c>
      <c r="W145" s="16" t="s">
        <v>480</v>
      </c>
      <c r="X145" s="16" t="s">
        <v>480</v>
      </c>
      <c r="Y145" s="16" t="s">
        <v>480</v>
      </c>
      <c r="Z145" s="16" t="s">
        <v>480</v>
      </c>
      <c r="AA145" s="16" t="s">
        <v>480</v>
      </c>
      <c r="AB145" s="16" t="s">
        <v>480</v>
      </c>
      <c r="AC145" s="16" t="s">
        <v>480</v>
      </c>
      <c r="AD145" s="17" t="s">
        <v>480</v>
      </c>
      <c r="AE145" s="103" t="s">
        <v>480</v>
      </c>
      <c r="AF145" s="16" t="s">
        <v>480</v>
      </c>
      <c r="AG145" s="16" t="s">
        <v>480</v>
      </c>
      <c r="AH145" s="16" t="s">
        <v>480</v>
      </c>
      <c r="AI145" s="16" t="s">
        <v>480</v>
      </c>
      <c r="AJ145" s="16">
        <v>0</v>
      </c>
      <c r="AK145" s="16">
        <v>0</v>
      </c>
      <c r="AL145" s="16">
        <v>2.7472527472527473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04" t="s">
        <v>480</v>
      </c>
      <c r="AU145" s="18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 t="s">
        <v>480</v>
      </c>
      <c r="BB145" s="103" t="s">
        <v>480</v>
      </c>
      <c r="BC145" s="103" t="s">
        <v>480</v>
      </c>
      <c r="BD145" s="103" t="s">
        <v>480</v>
      </c>
      <c r="BE145" s="103" t="s">
        <v>480</v>
      </c>
      <c r="BF145" s="103" t="s">
        <v>480</v>
      </c>
      <c r="BG145" s="103" t="s">
        <v>480</v>
      </c>
      <c r="BH145" s="103" t="s">
        <v>480</v>
      </c>
      <c r="BI145" s="103" t="s">
        <v>480</v>
      </c>
      <c r="BJ145" s="103" t="s">
        <v>480</v>
      </c>
      <c r="BK145" s="18" t="s">
        <v>480</v>
      </c>
      <c r="BL145" s="16" t="s">
        <v>480</v>
      </c>
      <c r="BM145" s="16" t="s">
        <v>480</v>
      </c>
      <c r="BN145" s="16" t="s">
        <v>480</v>
      </c>
      <c r="BO145" s="16" t="s">
        <v>480</v>
      </c>
      <c r="BP145" s="16">
        <v>0</v>
      </c>
      <c r="BQ145" s="16">
        <v>0</v>
      </c>
      <c r="BR145" s="16">
        <v>0.034340659340659344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v>0</v>
      </c>
      <c r="BZ145" s="31" t="s">
        <v>480</v>
      </c>
      <c r="CA145" s="99"/>
      <c r="CD145" s="20">
        <v>2289</v>
      </c>
    </row>
    <row r="146" spans="1:82" s="20" customFormat="1" ht="13.5" customHeight="1">
      <c r="A146" s="58">
        <v>2290</v>
      </c>
      <c r="B146" s="59" t="s">
        <v>158</v>
      </c>
      <c r="C146" s="112">
        <v>34700</v>
      </c>
      <c r="D146" s="28">
        <f t="shared" si="22"/>
        <v>1995</v>
      </c>
      <c r="E146" s="28">
        <f t="shared" si="23"/>
        <v>1</v>
      </c>
      <c r="F146" s="11">
        <f t="shared" si="24"/>
        <v>34682.94334946592</v>
      </c>
      <c r="G146" s="11">
        <f t="shared" si="25"/>
        <v>34717.05665053408</v>
      </c>
      <c r="H146" s="101">
        <f t="shared" si="26"/>
        <v>34.11330106816604</v>
      </c>
      <c r="I146" s="11">
        <v>32874</v>
      </c>
      <c r="J146" s="11">
        <v>38352</v>
      </c>
      <c r="K146" s="27">
        <v>264</v>
      </c>
      <c r="L146" s="14">
        <f t="shared" si="21"/>
        <v>264</v>
      </c>
      <c r="M146" s="27">
        <v>1.184</v>
      </c>
      <c r="N146" s="111" t="s">
        <v>33</v>
      </c>
      <c r="O146" s="103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 t="s">
        <v>480</v>
      </c>
      <c r="V146" s="16" t="s">
        <v>480</v>
      </c>
      <c r="W146" s="16" t="s">
        <v>480</v>
      </c>
      <c r="X146" s="16" t="s">
        <v>480</v>
      </c>
      <c r="Y146" s="16" t="s">
        <v>480</v>
      </c>
      <c r="Z146" s="16" t="s">
        <v>480</v>
      </c>
      <c r="AA146" s="16" t="s">
        <v>480</v>
      </c>
      <c r="AB146" s="16" t="s">
        <v>480</v>
      </c>
      <c r="AC146" s="16" t="s">
        <v>480</v>
      </c>
      <c r="AD146" s="17" t="s">
        <v>480</v>
      </c>
      <c r="AE146" s="103" t="s">
        <v>480</v>
      </c>
      <c r="AF146" s="16" t="s">
        <v>480</v>
      </c>
      <c r="AG146" s="16" t="s">
        <v>480</v>
      </c>
      <c r="AH146" s="16" t="s">
        <v>480</v>
      </c>
      <c r="AI146" s="16" t="s">
        <v>480</v>
      </c>
      <c r="AJ146" s="16">
        <v>0</v>
      </c>
      <c r="AK146" s="16">
        <v>0.8445945945945946</v>
      </c>
      <c r="AL146" s="16">
        <v>1.6891891891891893</v>
      </c>
      <c r="AM146" s="16">
        <v>0</v>
      </c>
      <c r="AN146" s="16">
        <v>0.8445945945945946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04" t="s">
        <v>480</v>
      </c>
      <c r="AU146" s="18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 t="s">
        <v>480</v>
      </c>
      <c r="BB146" s="103" t="s">
        <v>480</v>
      </c>
      <c r="BC146" s="103" t="s">
        <v>480</v>
      </c>
      <c r="BD146" s="103" t="s">
        <v>480</v>
      </c>
      <c r="BE146" s="103" t="s">
        <v>480</v>
      </c>
      <c r="BF146" s="103" t="s">
        <v>480</v>
      </c>
      <c r="BG146" s="103" t="s">
        <v>480</v>
      </c>
      <c r="BH146" s="103" t="s">
        <v>480</v>
      </c>
      <c r="BI146" s="103" t="s">
        <v>480</v>
      </c>
      <c r="BJ146" s="103" t="s">
        <v>480</v>
      </c>
      <c r="BK146" s="18" t="s">
        <v>480</v>
      </c>
      <c r="BL146" s="16" t="s">
        <v>480</v>
      </c>
      <c r="BM146" s="16" t="s">
        <v>480</v>
      </c>
      <c r="BN146" s="16" t="s">
        <v>480</v>
      </c>
      <c r="BO146" s="16" t="s">
        <v>480</v>
      </c>
      <c r="BP146" s="16">
        <v>0</v>
      </c>
      <c r="BQ146" s="16">
        <v>0.0031992219492219497</v>
      </c>
      <c r="BR146" s="16">
        <v>0.006398443898443899</v>
      </c>
      <c r="BS146" s="16">
        <v>0</v>
      </c>
      <c r="BT146" s="16">
        <v>0.0031992219492219497</v>
      </c>
      <c r="BU146" s="16">
        <v>0</v>
      </c>
      <c r="BV146" s="16">
        <v>0</v>
      </c>
      <c r="BW146" s="16">
        <v>0</v>
      </c>
      <c r="BX146" s="16">
        <v>0</v>
      </c>
      <c r="BY146" s="16">
        <v>0</v>
      </c>
      <c r="BZ146" s="31" t="s">
        <v>480</v>
      </c>
      <c r="CA146" s="99"/>
      <c r="CD146" s="20">
        <v>2290</v>
      </c>
    </row>
    <row r="147" spans="1:82" s="20" customFormat="1" ht="13.5" customHeight="1">
      <c r="A147" s="58">
        <v>2291</v>
      </c>
      <c r="B147" s="59" t="s">
        <v>159</v>
      </c>
      <c r="C147" s="112">
        <v>34700</v>
      </c>
      <c r="D147" s="28">
        <f t="shared" si="22"/>
        <v>1995</v>
      </c>
      <c r="E147" s="28">
        <f t="shared" si="23"/>
        <v>1</v>
      </c>
      <c r="F147" s="11">
        <f t="shared" si="24"/>
        <v>34687.71716790569</v>
      </c>
      <c r="G147" s="11">
        <f t="shared" si="25"/>
        <v>34712.28283209431</v>
      </c>
      <c r="H147" s="101">
        <f t="shared" si="26"/>
        <v>24.56566418861621</v>
      </c>
      <c r="I147" s="11">
        <v>32874</v>
      </c>
      <c r="J147" s="11">
        <v>38352</v>
      </c>
      <c r="K147" s="27">
        <v>128</v>
      </c>
      <c r="L147" s="14">
        <f t="shared" si="21"/>
        <v>128</v>
      </c>
      <c r="M147" s="27">
        <v>0.611</v>
      </c>
      <c r="N147" s="111" t="s">
        <v>33</v>
      </c>
      <c r="O147" s="103">
        <v>1.6366612111292962</v>
      </c>
      <c r="P147" s="16">
        <v>1.6366612111292962</v>
      </c>
      <c r="Q147" s="16">
        <v>0</v>
      </c>
      <c r="R147" s="16">
        <v>0</v>
      </c>
      <c r="S147" s="16">
        <v>3.2733224222585924</v>
      </c>
      <c r="T147" s="16">
        <v>0</v>
      </c>
      <c r="U147" s="16" t="s">
        <v>480</v>
      </c>
      <c r="V147" s="16" t="s">
        <v>480</v>
      </c>
      <c r="W147" s="16" t="s">
        <v>480</v>
      </c>
      <c r="X147" s="16" t="s">
        <v>480</v>
      </c>
      <c r="Y147" s="16" t="s">
        <v>480</v>
      </c>
      <c r="Z147" s="16" t="s">
        <v>480</v>
      </c>
      <c r="AA147" s="16" t="s">
        <v>480</v>
      </c>
      <c r="AB147" s="16" t="s">
        <v>480</v>
      </c>
      <c r="AC147" s="16" t="s">
        <v>480</v>
      </c>
      <c r="AD147" s="17" t="s">
        <v>480</v>
      </c>
      <c r="AE147" s="103" t="s">
        <v>480</v>
      </c>
      <c r="AF147" s="16" t="s">
        <v>480</v>
      </c>
      <c r="AG147" s="16" t="s">
        <v>480</v>
      </c>
      <c r="AH147" s="16" t="s">
        <v>480</v>
      </c>
      <c r="AI147" s="16" t="s">
        <v>480</v>
      </c>
      <c r="AJ147" s="16">
        <v>0</v>
      </c>
      <c r="AK147" s="16">
        <v>6.546644844517185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3.2733224222585924</v>
      </c>
      <c r="AR147" s="16">
        <v>1.6366612111292962</v>
      </c>
      <c r="AS147" s="16">
        <v>3.2733224222585924</v>
      </c>
      <c r="AT147" s="104" t="s">
        <v>480</v>
      </c>
      <c r="AU147" s="18">
        <v>0.012786415711947626</v>
      </c>
      <c r="AV147" s="103">
        <v>0.012786415711947626</v>
      </c>
      <c r="AW147" s="103">
        <v>0</v>
      </c>
      <c r="AX147" s="103">
        <v>0</v>
      </c>
      <c r="AY147" s="103">
        <v>0.025572831423895253</v>
      </c>
      <c r="AZ147" s="103">
        <v>0</v>
      </c>
      <c r="BA147" s="103" t="s">
        <v>480</v>
      </c>
      <c r="BB147" s="103" t="s">
        <v>480</v>
      </c>
      <c r="BC147" s="103" t="s">
        <v>480</v>
      </c>
      <c r="BD147" s="103" t="s">
        <v>480</v>
      </c>
      <c r="BE147" s="103" t="s">
        <v>480</v>
      </c>
      <c r="BF147" s="103" t="s">
        <v>480</v>
      </c>
      <c r="BG147" s="103" t="s">
        <v>480</v>
      </c>
      <c r="BH147" s="103" t="s">
        <v>480</v>
      </c>
      <c r="BI147" s="103" t="s">
        <v>480</v>
      </c>
      <c r="BJ147" s="103" t="s">
        <v>480</v>
      </c>
      <c r="BK147" s="18" t="s">
        <v>480</v>
      </c>
      <c r="BL147" s="16" t="s">
        <v>480</v>
      </c>
      <c r="BM147" s="16" t="s">
        <v>480</v>
      </c>
      <c r="BN147" s="16" t="s">
        <v>480</v>
      </c>
      <c r="BO147" s="16" t="s">
        <v>480</v>
      </c>
      <c r="BP147" s="16">
        <v>0</v>
      </c>
      <c r="BQ147" s="16">
        <v>0.051145662847790506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0.025572831423895253</v>
      </c>
      <c r="BX147" s="16">
        <v>0.012786415711947626</v>
      </c>
      <c r="BY147" s="16">
        <v>0.025572831423895253</v>
      </c>
      <c r="BZ147" s="31" t="s">
        <v>480</v>
      </c>
      <c r="CA147" s="99"/>
      <c r="CD147" s="20">
        <v>2291</v>
      </c>
    </row>
    <row r="148" spans="1:82" s="20" customFormat="1" ht="13.5" customHeight="1">
      <c r="A148" s="58">
        <v>2292</v>
      </c>
      <c r="B148" s="59" t="s">
        <v>160</v>
      </c>
      <c r="C148" s="112">
        <v>34700</v>
      </c>
      <c r="D148" s="28">
        <f t="shared" si="22"/>
        <v>1995</v>
      </c>
      <c r="E148" s="28">
        <f t="shared" si="23"/>
        <v>1</v>
      </c>
      <c r="F148" s="11">
        <f t="shared" si="24"/>
        <v>34689.426354187264</v>
      </c>
      <c r="G148" s="11">
        <f t="shared" si="25"/>
        <v>34710.573645812736</v>
      </c>
      <c r="H148" s="101">
        <f t="shared" si="26"/>
        <v>21.147291625471553</v>
      </c>
      <c r="I148" s="11">
        <v>32874</v>
      </c>
      <c r="J148" s="11">
        <v>38352</v>
      </c>
      <c r="K148" s="27">
        <v>77</v>
      </c>
      <c r="L148" s="14">
        <f t="shared" si="21"/>
        <v>77</v>
      </c>
      <c r="M148" s="27">
        <v>0.452</v>
      </c>
      <c r="N148" s="111" t="s">
        <v>33</v>
      </c>
      <c r="O148" s="103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 t="s">
        <v>480</v>
      </c>
      <c r="V148" s="16" t="s">
        <v>480</v>
      </c>
      <c r="W148" s="16" t="s">
        <v>480</v>
      </c>
      <c r="X148" s="16" t="s">
        <v>480</v>
      </c>
      <c r="Y148" s="16" t="s">
        <v>480</v>
      </c>
      <c r="Z148" s="16" t="s">
        <v>480</v>
      </c>
      <c r="AA148" s="16" t="s">
        <v>480</v>
      </c>
      <c r="AB148" s="16" t="s">
        <v>480</v>
      </c>
      <c r="AC148" s="16" t="s">
        <v>480</v>
      </c>
      <c r="AD148" s="17" t="s">
        <v>480</v>
      </c>
      <c r="AE148" s="103" t="s">
        <v>480</v>
      </c>
      <c r="AF148" s="16" t="s">
        <v>480</v>
      </c>
      <c r="AG148" s="16" t="s">
        <v>480</v>
      </c>
      <c r="AH148" s="16" t="s">
        <v>480</v>
      </c>
      <c r="AI148" s="16" t="s">
        <v>480</v>
      </c>
      <c r="AJ148" s="16">
        <v>0</v>
      </c>
      <c r="AK148" s="16">
        <v>2.2123893805309733</v>
      </c>
      <c r="AL148" s="16">
        <v>0</v>
      </c>
      <c r="AM148" s="16">
        <v>0</v>
      </c>
      <c r="AN148" s="16">
        <v>0</v>
      </c>
      <c r="AO148" s="16">
        <v>2.2123893805309733</v>
      </c>
      <c r="AP148" s="16">
        <v>0</v>
      </c>
      <c r="AQ148" s="16">
        <v>0</v>
      </c>
      <c r="AR148" s="16">
        <v>0</v>
      </c>
      <c r="AS148" s="16">
        <v>0</v>
      </c>
      <c r="AT148" s="104" t="s">
        <v>480</v>
      </c>
      <c r="AU148" s="18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 t="s">
        <v>480</v>
      </c>
      <c r="BB148" s="103" t="s">
        <v>480</v>
      </c>
      <c r="BC148" s="103" t="s">
        <v>480</v>
      </c>
      <c r="BD148" s="103" t="s">
        <v>480</v>
      </c>
      <c r="BE148" s="103" t="s">
        <v>480</v>
      </c>
      <c r="BF148" s="103" t="s">
        <v>480</v>
      </c>
      <c r="BG148" s="103" t="s">
        <v>480</v>
      </c>
      <c r="BH148" s="103" t="s">
        <v>480</v>
      </c>
      <c r="BI148" s="103" t="s">
        <v>480</v>
      </c>
      <c r="BJ148" s="103" t="s">
        <v>480</v>
      </c>
      <c r="BK148" s="18" t="s">
        <v>480</v>
      </c>
      <c r="BL148" s="16" t="s">
        <v>480</v>
      </c>
      <c r="BM148" s="16" t="s">
        <v>480</v>
      </c>
      <c r="BN148" s="16" t="s">
        <v>480</v>
      </c>
      <c r="BO148" s="16" t="s">
        <v>480</v>
      </c>
      <c r="BP148" s="16">
        <v>0</v>
      </c>
      <c r="BQ148" s="16">
        <v>0.028732329617285366</v>
      </c>
      <c r="BR148" s="16">
        <v>0</v>
      </c>
      <c r="BS148" s="16">
        <v>0</v>
      </c>
      <c r="BT148" s="16">
        <v>0</v>
      </c>
      <c r="BU148" s="16">
        <v>0.028732329617285366</v>
      </c>
      <c r="BV148" s="16">
        <v>0</v>
      </c>
      <c r="BW148" s="16">
        <v>0</v>
      </c>
      <c r="BX148" s="16">
        <v>0</v>
      </c>
      <c r="BY148" s="16">
        <v>0</v>
      </c>
      <c r="BZ148" s="31" t="s">
        <v>480</v>
      </c>
      <c r="CA148" s="99"/>
      <c r="CD148" s="20">
        <v>2292</v>
      </c>
    </row>
    <row r="149" spans="1:82" s="20" customFormat="1" ht="13.5" customHeight="1">
      <c r="A149" s="58">
        <v>2293</v>
      </c>
      <c r="B149" s="59" t="s">
        <v>161</v>
      </c>
      <c r="C149" s="112">
        <v>34700</v>
      </c>
      <c r="D149" s="28">
        <f t="shared" si="22"/>
        <v>1995</v>
      </c>
      <c r="E149" s="28">
        <f t="shared" si="23"/>
        <v>1</v>
      </c>
      <c r="F149" s="11">
        <f t="shared" si="24"/>
        <v>34680.84792039419</v>
      </c>
      <c r="G149" s="11">
        <f t="shared" si="25"/>
        <v>34719.15207960581</v>
      </c>
      <c r="H149" s="101">
        <f t="shared" si="26"/>
        <v>38.30415921162057</v>
      </c>
      <c r="I149" s="11">
        <v>32874</v>
      </c>
      <c r="J149" s="11">
        <v>38352</v>
      </c>
      <c r="K149" s="27">
        <v>10417</v>
      </c>
      <c r="L149" s="14">
        <f>K149</f>
        <v>10417</v>
      </c>
      <c r="M149" s="27">
        <v>1.496</v>
      </c>
      <c r="N149" s="111" t="s">
        <v>33</v>
      </c>
      <c r="O149" s="103">
        <v>0.6684491978609626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 t="s">
        <v>480</v>
      </c>
      <c r="V149" s="16" t="s">
        <v>480</v>
      </c>
      <c r="W149" s="16" t="s">
        <v>480</v>
      </c>
      <c r="X149" s="16" t="s">
        <v>480</v>
      </c>
      <c r="Y149" s="16" t="s">
        <v>480</v>
      </c>
      <c r="Z149" s="16" t="s">
        <v>480</v>
      </c>
      <c r="AA149" s="16" t="s">
        <v>480</v>
      </c>
      <c r="AB149" s="16" t="s">
        <v>480</v>
      </c>
      <c r="AC149" s="16" t="s">
        <v>480</v>
      </c>
      <c r="AD149" s="17" t="s">
        <v>480</v>
      </c>
      <c r="AE149" s="103" t="s">
        <v>480</v>
      </c>
      <c r="AF149" s="16" t="s">
        <v>480</v>
      </c>
      <c r="AG149" s="16" t="s">
        <v>480</v>
      </c>
      <c r="AH149" s="16" t="s">
        <v>480</v>
      </c>
      <c r="AI149" s="16" t="s">
        <v>480</v>
      </c>
      <c r="AJ149" s="16">
        <v>0</v>
      </c>
      <c r="AK149" s="16">
        <v>0</v>
      </c>
      <c r="AL149" s="16">
        <v>0</v>
      </c>
      <c r="AM149" s="16">
        <v>0</v>
      </c>
      <c r="AN149" s="16">
        <v>0.6684491978609626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04" t="s">
        <v>480</v>
      </c>
      <c r="AU149" s="18">
        <v>6.416906958442571E-05</v>
      </c>
      <c r="AV149" s="103">
        <v>0</v>
      </c>
      <c r="AW149" s="103">
        <v>0</v>
      </c>
      <c r="AX149" s="103">
        <v>0</v>
      </c>
      <c r="AY149" s="103">
        <v>0</v>
      </c>
      <c r="AZ149" s="103">
        <v>0</v>
      </c>
      <c r="BA149" s="103" t="s">
        <v>480</v>
      </c>
      <c r="BB149" s="103" t="s">
        <v>480</v>
      </c>
      <c r="BC149" s="103" t="s">
        <v>480</v>
      </c>
      <c r="BD149" s="103" t="s">
        <v>480</v>
      </c>
      <c r="BE149" s="103" t="s">
        <v>480</v>
      </c>
      <c r="BF149" s="103" t="s">
        <v>480</v>
      </c>
      <c r="BG149" s="103" t="s">
        <v>480</v>
      </c>
      <c r="BH149" s="103" t="s">
        <v>480</v>
      </c>
      <c r="BI149" s="103" t="s">
        <v>480</v>
      </c>
      <c r="BJ149" s="103" t="s">
        <v>480</v>
      </c>
      <c r="BK149" s="18" t="s">
        <v>480</v>
      </c>
      <c r="BL149" s="16" t="s">
        <v>480</v>
      </c>
      <c r="BM149" s="16" t="s">
        <v>480</v>
      </c>
      <c r="BN149" s="16" t="s">
        <v>480</v>
      </c>
      <c r="BO149" s="16" t="s">
        <v>480</v>
      </c>
      <c r="BP149" s="16">
        <v>0</v>
      </c>
      <c r="BQ149" s="16">
        <v>0</v>
      </c>
      <c r="BR149" s="16">
        <v>0</v>
      </c>
      <c r="BS149" s="16">
        <v>0</v>
      </c>
      <c r="BT149" s="16">
        <v>6.416906958442571E-05</v>
      </c>
      <c r="BU149" s="16">
        <v>0</v>
      </c>
      <c r="BV149" s="16">
        <v>0</v>
      </c>
      <c r="BW149" s="16">
        <v>0</v>
      </c>
      <c r="BX149" s="16">
        <v>0</v>
      </c>
      <c r="BY149" s="16">
        <v>0</v>
      </c>
      <c r="BZ149" s="31" t="s">
        <v>480</v>
      </c>
      <c r="CA149" s="99"/>
      <c r="CD149" s="20">
        <v>2293</v>
      </c>
    </row>
    <row r="150" spans="1:82" s="20" customFormat="1" ht="13.5" customHeight="1">
      <c r="A150" s="58">
        <v>2294</v>
      </c>
      <c r="B150" s="59" t="s">
        <v>162</v>
      </c>
      <c r="C150" s="112">
        <v>34700</v>
      </c>
      <c r="D150" s="28">
        <f t="shared" si="22"/>
        <v>1995</v>
      </c>
      <c r="E150" s="28">
        <f t="shared" si="23"/>
        <v>1</v>
      </c>
      <c r="F150" s="11">
        <f t="shared" si="24"/>
        <v>34690.623653159295</v>
      </c>
      <c r="G150" s="11">
        <f t="shared" si="25"/>
        <v>34709.376346840705</v>
      </c>
      <c r="H150" s="101">
        <f t="shared" si="26"/>
        <v>18.752693681410165</v>
      </c>
      <c r="I150" s="11">
        <v>32874</v>
      </c>
      <c r="J150" s="11">
        <v>38352</v>
      </c>
      <c r="K150" s="27">
        <v>76</v>
      </c>
      <c r="L150" s="14">
        <f>K150</f>
        <v>76</v>
      </c>
      <c r="M150" s="27">
        <v>0.355</v>
      </c>
      <c r="N150" s="111" t="s">
        <v>33</v>
      </c>
      <c r="O150" s="103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 t="s">
        <v>480</v>
      </c>
      <c r="V150" s="16" t="s">
        <v>480</v>
      </c>
      <c r="W150" s="16" t="s">
        <v>480</v>
      </c>
      <c r="X150" s="16" t="s">
        <v>480</v>
      </c>
      <c r="Y150" s="16" t="s">
        <v>480</v>
      </c>
      <c r="Z150" s="16" t="s">
        <v>480</v>
      </c>
      <c r="AA150" s="16" t="s">
        <v>480</v>
      </c>
      <c r="AB150" s="16" t="s">
        <v>480</v>
      </c>
      <c r="AC150" s="16" t="s">
        <v>480</v>
      </c>
      <c r="AD150" s="17" t="s">
        <v>480</v>
      </c>
      <c r="AE150" s="103" t="s">
        <v>480</v>
      </c>
      <c r="AF150" s="16" t="s">
        <v>480</v>
      </c>
      <c r="AG150" s="16" t="s">
        <v>480</v>
      </c>
      <c r="AH150" s="16" t="s">
        <v>480</v>
      </c>
      <c r="AI150" s="16" t="s">
        <v>480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2.8169014084507045</v>
      </c>
      <c r="AS150" s="16">
        <v>0</v>
      </c>
      <c r="AT150" s="104" t="s">
        <v>480</v>
      </c>
      <c r="AU150" s="18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v>0</v>
      </c>
      <c r="BA150" s="103" t="s">
        <v>480</v>
      </c>
      <c r="BB150" s="103" t="s">
        <v>480</v>
      </c>
      <c r="BC150" s="103" t="s">
        <v>480</v>
      </c>
      <c r="BD150" s="103" t="s">
        <v>480</v>
      </c>
      <c r="BE150" s="103" t="s">
        <v>480</v>
      </c>
      <c r="BF150" s="103" t="s">
        <v>480</v>
      </c>
      <c r="BG150" s="103" t="s">
        <v>480</v>
      </c>
      <c r="BH150" s="103" t="s">
        <v>480</v>
      </c>
      <c r="BI150" s="103" t="s">
        <v>480</v>
      </c>
      <c r="BJ150" s="103" t="s">
        <v>480</v>
      </c>
      <c r="BK150" s="18" t="s">
        <v>480</v>
      </c>
      <c r="BL150" s="16" t="s">
        <v>480</v>
      </c>
      <c r="BM150" s="16" t="s">
        <v>480</v>
      </c>
      <c r="BN150" s="16" t="s">
        <v>480</v>
      </c>
      <c r="BO150" s="16" t="s">
        <v>480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0.03706449221645664</v>
      </c>
      <c r="BY150" s="16">
        <v>0</v>
      </c>
      <c r="BZ150" s="31" t="s">
        <v>480</v>
      </c>
      <c r="CA150" s="99"/>
      <c r="CD150" s="20">
        <v>2294</v>
      </c>
    </row>
    <row r="151" spans="1:82" s="20" customFormat="1" ht="13.5" customHeight="1">
      <c r="A151" s="58">
        <v>2295</v>
      </c>
      <c r="B151" s="59" t="s">
        <v>163</v>
      </c>
      <c r="C151" s="112">
        <v>34700</v>
      </c>
      <c r="D151" s="28">
        <f t="shared" si="22"/>
        <v>1995</v>
      </c>
      <c r="E151" s="28">
        <f t="shared" si="23"/>
        <v>1</v>
      </c>
      <c r="F151" s="11">
        <f t="shared" si="24"/>
        <v>34685.871000529245</v>
      </c>
      <c r="G151" s="11">
        <f t="shared" si="25"/>
        <v>34714.128999470755</v>
      </c>
      <c r="H151" s="101">
        <f t="shared" si="26"/>
        <v>28.257998941509868</v>
      </c>
      <c r="I151" s="11">
        <v>32874</v>
      </c>
      <c r="J151" s="11">
        <v>38352</v>
      </c>
      <c r="K151" s="27">
        <v>67</v>
      </c>
      <c r="L151" s="14">
        <f>K151</f>
        <v>67</v>
      </c>
      <c r="M151" s="27">
        <v>0.81</v>
      </c>
      <c r="N151" s="111" t="s">
        <v>33</v>
      </c>
      <c r="O151" s="103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 t="s">
        <v>480</v>
      </c>
      <c r="V151" s="16" t="s">
        <v>480</v>
      </c>
      <c r="W151" s="16" t="s">
        <v>480</v>
      </c>
      <c r="X151" s="16" t="s">
        <v>480</v>
      </c>
      <c r="Y151" s="16" t="s">
        <v>480</v>
      </c>
      <c r="Z151" s="16" t="s">
        <v>480</v>
      </c>
      <c r="AA151" s="16" t="s">
        <v>480</v>
      </c>
      <c r="AB151" s="16" t="s">
        <v>480</v>
      </c>
      <c r="AC151" s="16" t="s">
        <v>480</v>
      </c>
      <c r="AD151" s="17" t="s">
        <v>480</v>
      </c>
      <c r="AE151" s="103" t="s">
        <v>480</v>
      </c>
      <c r="AF151" s="16" t="s">
        <v>480</v>
      </c>
      <c r="AG151" s="16" t="s">
        <v>480</v>
      </c>
      <c r="AH151" s="16" t="s">
        <v>480</v>
      </c>
      <c r="AI151" s="16" t="s">
        <v>480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04" t="s">
        <v>480</v>
      </c>
      <c r="AU151" s="18">
        <v>0</v>
      </c>
      <c r="AV151" s="103">
        <v>0</v>
      </c>
      <c r="AW151" s="103">
        <v>0</v>
      </c>
      <c r="AX151" s="103">
        <v>0</v>
      </c>
      <c r="AY151" s="103">
        <v>0</v>
      </c>
      <c r="AZ151" s="103">
        <v>0</v>
      </c>
      <c r="BA151" s="103" t="s">
        <v>480</v>
      </c>
      <c r="BB151" s="103" t="s">
        <v>480</v>
      </c>
      <c r="BC151" s="103" t="s">
        <v>480</v>
      </c>
      <c r="BD151" s="103" t="s">
        <v>480</v>
      </c>
      <c r="BE151" s="103" t="s">
        <v>480</v>
      </c>
      <c r="BF151" s="103" t="s">
        <v>480</v>
      </c>
      <c r="BG151" s="103" t="s">
        <v>480</v>
      </c>
      <c r="BH151" s="103" t="s">
        <v>480</v>
      </c>
      <c r="BI151" s="103" t="s">
        <v>480</v>
      </c>
      <c r="BJ151" s="103" t="s">
        <v>480</v>
      </c>
      <c r="BK151" s="18" t="s">
        <v>480</v>
      </c>
      <c r="BL151" s="16" t="s">
        <v>480</v>
      </c>
      <c r="BM151" s="16" t="s">
        <v>480</v>
      </c>
      <c r="BN151" s="16" t="s">
        <v>480</v>
      </c>
      <c r="BO151" s="16" t="s">
        <v>480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v>0</v>
      </c>
      <c r="BZ151" s="31" t="s">
        <v>480</v>
      </c>
      <c r="CA151" s="99"/>
      <c r="CD151" s="20">
        <v>2295</v>
      </c>
    </row>
    <row r="152" spans="1:82" s="20" customFormat="1" ht="13.5" customHeight="1">
      <c r="A152" s="58">
        <v>2296</v>
      </c>
      <c r="B152" s="59" t="s">
        <v>164</v>
      </c>
      <c r="C152" s="112">
        <v>34700</v>
      </c>
      <c r="D152" s="28">
        <f t="shared" si="22"/>
        <v>1995</v>
      </c>
      <c r="E152" s="28">
        <f t="shared" si="23"/>
        <v>1</v>
      </c>
      <c r="F152" s="11">
        <f t="shared" si="24"/>
        <v>34677.222062756395</v>
      </c>
      <c r="G152" s="11">
        <f t="shared" si="25"/>
        <v>34722.777937243605</v>
      </c>
      <c r="H152" s="101">
        <f t="shared" si="26"/>
        <v>45.55587448721053</v>
      </c>
      <c r="I152" s="11">
        <v>32874</v>
      </c>
      <c r="J152" s="11">
        <v>38352</v>
      </c>
      <c r="K152" s="27">
        <v>99</v>
      </c>
      <c r="L152" s="14">
        <f>K152</f>
        <v>99</v>
      </c>
      <c r="M152" s="27">
        <v>2.124</v>
      </c>
      <c r="N152" s="111" t="s">
        <v>33</v>
      </c>
      <c r="O152" s="103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 t="s">
        <v>480</v>
      </c>
      <c r="V152" s="16" t="s">
        <v>480</v>
      </c>
      <c r="W152" s="16" t="s">
        <v>480</v>
      </c>
      <c r="X152" s="16" t="s">
        <v>480</v>
      </c>
      <c r="Y152" s="16" t="s">
        <v>480</v>
      </c>
      <c r="Z152" s="16" t="s">
        <v>480</v>
      </c>
      <c r="AA152" s="16" t="s">
        <v>480</v>
      </c>
      <c r="AB152" s="16" t="s">
        <v>480</v>
      </c>
      <c r="AC152" s="16" t="s">
        <v>480</v>
      </c>
      <c r="AD152" s="17" t="s">
        <v>480</v>
      </c>
      <c r="AE152" s="103" t="s">
        <v>480</v>
      </c>
      <c r="AF152" s="16" t="s">
        <v>480</v>
      </c>
      <c r="AG152" s="16" t="s">
        <v>480</v>
      </c>
      <c r="AH152" s="16" t="s">
        <v>480</v>
      </c>
      <c r="AI152" s="16" t="s">
        <v>480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04" t="s">
        <v>480</v>
      </c>
      <c r="AU152" s="18">
        <v>0</v>
      </c>
      <c r="AV152" s="103">
        <v>0</v>
      </c>
      <c r="AW152" s="103">
        <v>0</v>
      </c>
      <c r="AX152" s="103">
        <v>0</v>
      </c>
      <c r="AY152" s="103">
        <v>0</v>
      </c>
      <c r="AZ152" s="103">
        <v>0</v>
      </c>
      <c r="BA152" s="103" t="s">
        <v>480</v>
      </c>
      <c r="BB152" s="103" t="s">
        <v>480</v>
      </c>
      <c r="BC152" s="103" t="s">
        <v>480</v>
      </c>
      <c r="BD152" s="103" t="s">
        <v>480</v>
      </c>
      <c r="BE152" s="103" t="s">
        <v>480</v>
      </c>
      <c r="BF152" s="103" t="s">
        <v>480</v>
      </c>
      <c r="BG152" s="103" t="s">
        <v>480</v>
      </c>
      <c r="BH152" s="103" t="s">
        <v>480</v>
      </c>
      <c r="BI152" s="103" t="s">
        <v>480</v>
      </c>
      <c r="BJ152" s="103" t="s">
        <v>480</v>
      </c>
      <c r="BK152" s="18" t="s">
        <v>480</v>
      </c>
      <c r="BL152" s="16" t="s">
        <v>480</v>
      </c>
      <c r="BM152" s="16" t="s">
        <v>480</v>
      </c>
      <c r="BN152" s="16" t="s">
        <v>480</v>
      </c>
      <c r="BO152" s="16" t="s">
        <v>480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v>0</v>
      </c>
      <c r="BZ152" s="31" t="s">
        <v>480</v>
      </c>
      <c r="CA152" s="99"/>
      <c r="CD152" s="20">
        <v>2296</v>
      </c>
    </row>
    <row r="153" spans="1:82" s="20" customFormat="1" ht="13.5" customHeight="1">
      <c r="A153" s="58">
        <v>2297</v>
      </c>
      <c r="B153" s="59" t="s">
        <v>165</v>
      </c>
      <c r="C153" s="112">
        <v>34700</v>
      </c>
      <c r="D153" s="28">
        <f t="shared" si="22"/>
        <v>1995</v>
      </c>
      <c r="E153" s="28">
        <f t="shared" si="23"/>
        <v>1</v>
      </c>
      <c r="F153" s="24">
        <f>E153-D153</f>
        <v>-1994</v>
      </c>
      <c r="G153" s="11">
        <v>32874</v>
      </c>
      <c r="H153" s="11">
        <v>38352</v>
      </c>
      <c r="I153" s="13">
        <f>((D153-G153)/365)</f>
        <v>-84.6</v>
      </c>
      <c r="J153" s="13">
        <f>((H153-E153)/365)</f>
        <v>105.07123287671233</v>
      </c>
      <c r="K153" s="27">
        <v>69</v>
      </c>
      <c r="L153" s="14">
        <f>K153</f>
        <v>69</v>
      </c>
      <c r="M153" s="27">
        <v>0.757</v>
      </c>
      <c r="N153" s="14" t="s">
        <v>33</v>
      </c>
      <c r="R153" s="113"/>
      <c r="S153" s="113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8">
        <v>0</v>
      </c>
      <c r="AV153" s="103">
        <v>0</v>
      </c>
      <c r="AW153" s="103">
        <v>0</v>
      </c>
      <c r="AX153" s="103">
        <v>0</v>
      </c>
      <c r="AY153" s="103">
        <v>0</v>
      </c>
      <c r="AZ153" s="103">
        <v>0</v>
      </c>
      <c r="BA153" s="103" t="s">
        <v>480</v>
      </c>
      <c r="BB153" s="103" t="s">
        <v>480</v>
      </c>
      <c r="BC153" s="103" t="s">
        <v>480</v>
      </c>
      <c r="BD153" s="103" t="s">
        <v>480</v>
      </c>
      <c r="BE153" s="103" t="s">
        <v>480</v>
      </c>
      <c r="BF153" s="103" t="s">
        <v>480</v>
      </c>
      <c r="BG153" s="103" t="s">
        <v>480</v>
      </c>
      <c r="BH153" s="103" t="s">
        <v>480</v>
      </c>
      <c r="BI153" s="103" t="s">
        <v>480</v>
      </c>
      <c r="BJ153" s="103" t="s">
        <v>480</v>
      </c>
      <c r="BK153" s="18" t="s">
        <v>480</v>
      </c>
      <c r="BL153" s="16" t="s">
        <v>480</v>
      </c>
      <c r="BM153" s="16" t="s">
        <v>480</v>
      </c>
      <c r="BN153" s="16" t="s">
        <v>480</v>
      </c>
      <c r="BO153" s="16" t="s">
        <v>480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v>0</v>
      </c>
      <c r="BZ153" s="31" t="s">
        <v>480</v>
      </c>
      <c r="CD153" s="20">
        <v>2297</v>
      </c>
    </row>
    <row r="154" spans="1:82" s="20" customFormat="1" ht="45.75" thickBot="1">
      <c r="A154" s="115"/>
      <c r="B154" s="115"/>
      <c r="C154" s="116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362" t="s">
        <v>311</v>
      </c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3" t="s">
        <v>478</v>
      </c>
      <c r="AV154" s="363"/>
      <c r="AW154" s="363"/>
      <c r="AX154" s="363"/>
      <c r="AY154" s="363"/>
      <c r="AZ154" s="363"/>
      <c r="BA154" s="363"/>
      <c r="BB154" s="363"/>
      <c r="BC154" s="363"/>
      <c r="BD154" s="363"/>
      <c r="BE154" s="363"/>
      <c r="BF154" s="363"/>
      <c r="BG154" s="363"/>
      <c r="BH154" s="363"/>
      <c r="BI154" s="363"/>
      <c r="BJ154" s="363"/>
      <c r="BK154" s="365" t="s">
        <v>479</v>
      </c>
      <c r="BL154" s="365"/>
      <c r="BM154" s="365"/>
      <c r="BN154" s="365"/>
      <c r="BO154" s="365"/>
      <c r="BP154" s="365"/>
      <c r="BQ154" s="365"/>
      <c r="BR154" s="365"/>
      <c r="BS154" s="365"/>
      <c r="BT154" s="365"/>
      <c r="BU154" s="365"/>
      <c r="BV154" s="365"/>
      <c r="BW154" s="365"/>
      <c r="BX154" s="365"/>
      <c r="BY154" s="365"/>
      <c r="BZ154" s="365"/>
      <c r="CD154" s="20" t="e">
        <v>#N/A</v>
      </c>
    </row>
    <row r="155" spans="1:82" s="213" customFormat="1" ht="30" customHeight="1" thickBot="1" thickTop="1">
      <c r="A155" s="205" t="s">
        <v>1</v>
      </c>
      <c r="B155" s="206" t="s">
        <v>2</v>
      </c>
      <c r="C155" s="206" t="s">
        <v>3</v>
      </c>
      <c r="D155" s="206" t="s">
        <v>312</v>
      </c>
      <c r="E155" s="206" t="s">
        <v>313</v>
      </c>
      <c r="F155" s="206" t="s">
        <v>191</v>
      </c>
      <c r="G155" s="206" t="s">
        <v>192</v>
      </c>
      <c r="H155" s="206" t="s">
        <v>193</v>
      </c>
      <c r="I155" s="206" t="s">
        <v>194</v>
      </c>
      <c r="J155" s="206" t="s">
        <v>195</v>
      </c>
      <c r="K155" s="206" t="s">
        <v>196</v>
      </c>
      <c r="L155" s="206" t="s">
        <v>310</v>
      </c>
      <c r="M155" s="206" t="s">
        <v>15</v>
      </c>
      <c r="N155" s="207" t="s">
        <v>197</v>
      </c>
      <c r="O155" s="208">
        <v>1990</v>
      </c>
      <c r="P155" s="209">
        <v>1991</v>
      </c>
      <c r="Q155" s="209">
        <v>1992</v>
      </c>
      <c r="R155" s="209">
        <v>1993</v>
      </c>
      <c r="S155" s="209">
        <v>1994</v>
      </c>
      <c r="T155" s="209">
        <v>1995</v>
      </c>
      <c r="U155" s="209">
        <v>1996</v>
      </c>
      <c r="V155" s="209">
        <v>1997</v>
      </c>
      <c r="W155" s="209">
        <v>1998</v>
      </c>
      <c r="X155" s="209">
        <v>1999</v>
      </c>
      <c r="Y155" s="209">
        <v>2000</v>
      </c>
      <c r="Z155" s="209">
        <v>2001</v>
      </c>
      <c r="AA155" s="209">
        <v>2002</v>
      </c>
      <c r="AB155" s="209">
        <v>2003</v>
      </c>
      <c r="AC155" s="209">
        <v>2004</v>
      </c>
      <c r="AD155" s="214">
        <v>2005</v>
      </c>
      <c r="AE155" s="215">
        <v>1990</v>
      </c>
      <c r="AF155" s="209">
        <v>1991</v>
      </c>
      <c r="AG155" s="209">
        <v>1992</v>
      </c>
      <c r="AH155" s="209">
        <v>1993</v>
      </c>
      <c r="AI155" s="209">
        <v>1994</v>
      </c>
      <c r="AJ155" s="209">
        <v>1995</v>
      </c>
      <c r="AK155" s="209">
        <v>1996</v>
      </c>
      <c r="AL155" s="209">
        <v>1997</v>
      </c>
      <c r="AM155" s="209">
        <v>1998</v>
      </c>
      <c r="AN155" s="209">
        <v>1999</v>
      </c>
      <c r="AO155" s="209">
        <v>2000</v>
      </c>
      <c r="AP155" s="209">
        <v>2001</v>
      </c>
      <c r="AQ155" s="209">
        <v>2002</v>
      </c>
      <c r="AR155" s="209">
        <v>2003</v>
      </c>
      <c r="AS155" s="209">
        <v>2004</v>
      </c>
      <c r="AT155" s="210">
        <v>2005</v>
      </c>
      <c r="AU155" s="211">
        <v>1990</v>
      </c>
      <c r="AV155" s="206">
        <v>1991</v>
      </c>
      <c r="AW155" s="206">
        <v>1992</v>
      </c>
      <c r="AX155" s="206">
        <v>1993</v>
      </c>
      <c r="AY155" s="206">
        <v>1994</v>
      </c>
      <c r="AZ155" s="206">
        <v>1995</v>
      </c>
      <c r="BA155" s="206">
        <v>1996</v>
      </c>
      <c r="BB155" s="206">
        <v>1997</v>
      </c>
      <c r="BC155" s="206">
        <v>1998</v>
      </c>
      <c r="BD155" s="206">
        <v>1999</v>
      </c>
      <c r="BE155" s="206">
        <v>2000</v>
      </c>
      <c r="BF155" s="206">
        <v>2001</v>
      </c>
      <c r="BG155" s="206">
        <v>2002</v>
      </c>
      <c r="BH155" s="206">
        <v>2003</v>
      </c>
      <c r="BI155" s="206">
        <v>2004</v>
      </c>
      <c r="BJ155" s="212">
        <v>2005</v>
      </c>
      <c r="BK155" s="205">
        <v>1990</v>
      </c>
      <c r="BL155" s="206">
        <v>1991</v>
      </c>
      <c r="BM155" s="206">
        <v>1992</v>
      </c>
      <c r="BN155" s="206">
        <v>1993</v>
      </c>
      <c r="BO155" s="206">
        <v>1994</v>
      </c>
      <c r="BP155" s="206">
        <v>1995</v>
      </c>
      <c r="BQ155" s="206">
        <v>1996</v>
      </c>
      <c r="BR155" s="206">
        <v>1997</v>
      </c>
      <c r="BS155" s="206">
        <v>1998</v>
      </c>
      <c r="BT155" s="206">
        <v>1999</v>
      </c>
      <c r="BU155" s="206">
        <v>2000</v>
      </c>
      <c r="BV155" s="206">
        <v>2001</v>
      </c>
      <c r="BW155" s="206">
        <v>2002</v>
      </c>
      <c r="BX155" s="206">
        <v>2003</v>
      </c>
      <c r="BY155" s="206">
        <v>2004</v>
      </c>
      <c r="BZ155" s="207">
        <v>2005</v>
      </c>
      <c r="CD155" s="213" t="e">
        <v>#N/A</v>
      </c>
    </row>
    <row r="156" spans="1:82" s="20" customFormat="1" ht="13.5" customHeight="1" thickTop="1">
      <c r="A156" s="58">
        <v>2298</v>
      </c>
      <c r="B156" s="59" t="s">
        <v>440</v>
      </c>
      <c r="C156" s="112">
        <v>34700</v>
      </c>
      <c r="D156" s="28">
        <f aca="true" t="shared" si="27" ref="D156:D187">YEAR(C156)</f>
        <v>1995</v>
      </c>
      <c r="E156" s="28">
        <f aca="true" t="shared" si="28" ref="E156:E187">ROUND(C156-(D156-1900)*365.25,0)</f>
        <v>1</v>
      </c>
      <c r="F156" s="11">
        <f>C156-(SQRT(M156*1000)-M156*1000/4000)*0.5</f>
        <v>34694.16477504464</v>
      </c>
      <c r="G156" s="11">
        <f>C156+(SQRT(M156*1000)-M156*1000/4000)*0.5</f>
        <v>34705.83522495536</v>
      </c>
      <c r="H156" s="101">
        <f>G156-F156</f>
        <v>11.670449910714524</v>
      </c>
      <c r="I156" s="11">
        <v>32874</v>
      </c>
      <c r="J156" s="11">
        <v>38352</v>
      </c>
      <c r="K156" s="27">
        <v>50</v>
      </c>
      <c r="L156" s="14">
        <f aca="true" t="shared" si="29" ref="L156:L184">K156</f>
        <v>50</v>
      </c>
      <c r="M156" s="27">
        <v>0.137</v>
      </c>
      <c r="N156" s="111" t="s">
        <v>33</v>
      </c>
      <c r="O156" s="103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 t="s">
        <v>480</v>
      </c>
      <c r="V156" s="16" t="s">
        <v>480</v>
      </c>
      <c r="W156" s="16" t="s">
        <v>480</v>
      </c>
      <c r="X156" s="16" t="s">
        <v>480</v>
      </c>
      <c r="Y156" s="16" t="s">
        <v>480</v>
      </c>
      <c r="Z156" s="16" t="s">
        <v>480</v>
      </c>
      <c r="AA156" s="16" t="s">
        <v>480</v>
      </c>
      <c r="AB156" s="16" t="s">
        <v>480</v>
      </c>
      <c r="AC156" s="16" t="s">
        <v>480</v>
      </c>
      <c r="AD156" s="17" t="s">
        <v>480</v>
      </c>
      <c r="AE156" s="103" t="s">
        <v>480</v>
      </c>
      <c r="AF156" s="16" t="s">
        <v>480</v>
      </c>
      <c r="AG156" s="16" t="s">
        <v>480</v>
      </c>
      <c r="AH156" s="16" t="s">
        <v>480</v>
      </c>
      <c r="AI156" s="16" t="s">
        <v>480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04" t="s">
        <v>480</v>
      </c>
      <c r="AU156" s="18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3" t="s">
        <v>480</v>
      </c>
      <c r="BB156" s="103" t="s">
        <v>480</v>
      </c>
      <c r="BC156" s="103" t="s">
        <v>480</v>
      </c>
      <c r="BD156" s="103" t="s">
        <v>480</v>
      </c>
      <c r="BE156" s="103" t="s">
        <v>480</v>
      </c>
      <c r="BF156" s="103" t="s">
        <v>480</v>
      </c>
      <c r="BG156" s="103" t="s">
        <v>480</v>
      </c>
      <c r="BH156" s="103" t="s">
        <v>480</v>
      </c>
      <c r="BI156" s="103" t="s">
        <v>480</v>
      </c>
      <c r="BJ156" s="103" t="s">
        <v>480</v>
      </c>
      <c r="BK156" s="18" t="s">
        <v>480</v>
      </c>
      <c r="BL156" s="16" t="s">
        <v>480</v>
      </c>
      <c r="BM156" s="16" t="s">
        <v>480</v>
      </c>
      <c r="BN156" s="16" t="s">
        <v>480</v>
      </c>
      <c r="BO156" s="16" t="s">
        <v>480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v>0</v>
      </c>
      <c r="BZ156" s="31" t="s">
        <v>480</v>
      </c>
      <c r="CA156" s="99"/>
      <c r="CD156" s="20">
        <v>2298</v>
      </c>
    </row>
    <row r="157" spans="1:82" s="20" customFormat="1" ht="13.5" customHeight="1">
      <c r="A157" s="58">
        <v>2299</v>
      </c>
      <c r="B157" s="59" t="s">
        <v>167</v>
      </c>
      <c r="C157" s="112">
        <v>34700</v>
      </c>
      <c r="D157" s="28">
        <f t="shared" si="27"/>
        <v>1995</v>
      </c>
      <c r="E157" s="28">
        <f t="shared" si="28"/>
        <v>1</v>
      </c>
      <c r="F157" s="11">
        <f>C157-(SQRT(M157*1000)-M157*1000/4000)*0.5</f>
        <v>34690.74271238113</v>
      </c>
      <c r="G157" s="11">
        <f>C157+(SQRT(M157*1000)-M157*1000/4000)*0.5</f>
        <v>34709.25728761887</v>
      </c>
      <c r="H157" s="101">
        <f>G157-F157</f>
        <v>18.514575237742974</v>
      </c>
      <c r="I157" s="11">
        <v>32874</v>
      </c>
      <c r="J157" s="11">
        <v>38352</v>
      </c>
      <c r="K157" s="27">
        <v>93</v>
      </c>
      <c r="L157" s="14">
        <f t="shared" si="29"/>
        <v>93</v>
      </c>
      <c r="M157" s="27">
        <v>0.346</v>
      </c>
      <c r="N157" s="111" t="s">
        <v>33</v>
      </c>
      <c r="O157" s="103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 t="s">
        <v>480</v>
      </c>
      <c r="V157" s="16" t="s">
        <v>480</v>
      </c>
      <c r="W157" s="16" t="s">
        <v>480</v>
      </c>
      <c r="X157" s="16" t="s">
        <v>480</v>
      </c>
      <c r="Y157" s="16" t="s">
        <v>480</v>
      </c>
      <c r="Z157" s="16" t="s">
        <v>480</v>
      </c>
      <c r="AA157" s="16" t="s">
        <v>480</v>
      </c>
      <c r="AB157" s="16" t="s">
        <v>480</v>
      </c>
      <c r="AC157" s="16" t="s">
        <v>480</v>
      </c>
      <c r="AD157" s="17" t="s">
        <v>480</v>
      </c>
      <c r="AE157" s="103" t="s">
        <v>480</v>
      </c>
      <c r="AF157" s="16" t="s">
        <v>480</v>
      </c>
      <c r="AG157" s="16" t="s">
        <v>480</v>
      </c>
      <c r="AH157" s="16" t="s">
        <v>480</v>
      </c>
      <c r="AI157" s="16" t="s">
        <v>480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04" t="s">
        <v>480</v>
      </c>
      <c r="AU157" s="18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v>0</v>
      </c>
      <c r="BA157" s="103" t="s">
        <v>480</v>
      </c>
      <c r="BB157" s="103" t="s">
        <v>480</v>
      </c>
      <c r="BC157" s="103" t="s">
        <v>480</v>
      </c>
      <c r="BD157" s="103" t="s">
        <v>480</v>
      </c>
      <c r="BE157" s="103" t="s">
        <v>480</v>
      </c>
      <c r="BF157" s="103" t="s">
        <v>480</v>
      </c>
      <c r="BG157" s="103" t="s">
        <v>480</v>
      </c>
      <c r="BH157" s="103" t="s">
        <v>480</v>
      </c>
      <c r="BI157" s="103" t="s">
        <v>480</v>
      </c>
      <c r="BJ157" s="103" t="s">
        <v>480</v>
      </c>
      <c r="BK157" s="18" t="s">
        <v>480</v>
      </c>
      <c r="BL157" s="16" t="s">
        <v>480</v>
      </c>
      <c r="BM157" s="16" t="s">
        <v>480</v>
      </c>
      <c r="BN157" s="16" t="s">
        <v>480</v>
      </c>
      <c r="BO157" s="16" t="s">
        <v>480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v>0</v>
      </c>
      <c r="BZ157" s="31" t="s">
        <v>480</v>
      </c>
      <c r="CA157" s="99"/>
      <c r="CD157" s="20">
        <v>2299</v>
      </c>
    </row>
    <row r="158" spans="1:82" s="20" customFormat="1" ht="13.5" customHeight="1">
      <c r="A158" s="58">
        <v>2300</v>
      </c>
      <c r="B158" s="59" t="s">
        <v>168</v>
      </c>
      <c r="C158" s="112">
        <v>34700</v>
      </c>
      <c r="D158" s="28">
        <f t="shared" si="27"/>
        <v>1995</v>
      </c>
      <c r="E158" s="28">
        <f t="shared" si="28"/>
        <v>1</v>
      </c>
      <c r="F158" s="11">
        <f>C158-(SQRT(M158*1000)-M158*1000/4000)*0.5</f>
        <v>34687.324024177826</v>
      </c>
      <c r="G158" s="11">
        <f>C158+(SQRT(M158*1000)-M158*1000/4000)*0.5</f>
        <v>34712.675975822174</v>
      </c>
      <c r="H158" s="101">
        <f>G158-F158</f>
        <v>25.351951644348446</v>
      </c>
      <c r="I158" s="11">
        <v>32874</v>
      </c>
      <c r="J158" s="11">
        <v>38352</v>
      </c>
      <c r="K158" s="27">
        <v>214</v>
      </c>
      <c r="L158" s="14">
        <f t="shared" si="29"/>
        <v>214</v>
      </c>
      <c r="M158" s="27">
        <v>0.651</v>
      </c>
      <c r="N158" s="111" t="s">
        <v>33</v>
      </c>
      <c r="O158" s="103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 t="s">
        <v>480</v>
      </c>
      <c r="V158" s="16" t="s">
        <v>480</v>
      </c>
      <c r="W158" s="16" t="s">
        <v>480</v>
      </c>
      <c r="X158" s="16" t="s">
        <v>480</v>
      </c>
      <c r="Y158" s="16" t="s">
        <v>480</v>
      </c>
      <c r="Z158" s="16" t="s">
        <v>480</v>
      </c>
      <c r="AA158" s="16" t="s">
        <v>480</v>
      </c>
      <c r="AB158" s="16" t="s">
        <v>480</v>
      </c>
      <c r="AC158" s="16" t="s">
        <v>480</v>
      </c>
      <c r="AD158" s="17" t="s">
        <v>480</v>
      </c>
      <c r="AE158" s="103" t="s">
        <v>480</v>
      </c>
      <c r="AF158" s="16" t="s">
        <v>480</v>
      </c>
      <c r="AG158" s="16" t="s">
        <v>480</v>
      </c>
      <c r="AH158" s="16" t="s">
        <v>480</v>
      </c>
      <c r="AI158" s="16" t="s">
        <v>480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04" t="s">
        <v>480</v>
      </c>
      <c r="AU158" s="18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v>0</v>
      </c>
      <c r="BA158" s="103" t="s">
        <v>480</v>
      </c>
      <c r="BB158" s="103" t="s">
        <v>480</v>
      </c>
      <c r="BC158" s="103" t="s">
        <v>480</v>
      </c>
      <c r="BD158" s="103" t="s">
        <v>480</v>
      </c>
      <c r="BE158" s="103" t="s">
        <v>480</v>
      </c>
      <c r="BF158" s="103" t="s">
        <v>480</v>
      </c>
      <c r="BG158" s="103" t="s">
        <v>480</v>
      </c>
      <c r="BH158" s="103" t="s">
        <v>480</v>
      </c>
      <c r="BI158" s="103" t="s">
        <v>480</v>
      </c>
      <c r="BJ158" s="103" t="s">
        <v>480</v>
      </c>
      <c r="BK158" s="18" t="s">
        <v>480</v>
      </c>
      <c r="BL158" s="16" t="s">
        <v>480</v>
      </c>
      <c r="BM158" s="16" t="s">
        <v>480</v>
      </c>
      <c r="BN158" s="16" t="s">
        <v>480</v>
      </c>
      <c r="BO158" s="16" t="s">
        <v>480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v>0</v>
      </c>
      <c r="BZ158" s="31" t="s">
        <v>480</v>
      </c>
      <c r="CA158" s="99"/>
      <c r="CD158" s="20">
        <v>2300</v>
      </c>
    </row>
    <row r="159" spans="1:82" s="20" customFormat="1" ht="13.5" customHeight="1">
      <c r="A159" s="58">
        <v>2301</v>
      </c>
      <c r="B159" s="59" t="s">
        <v>169</v>
      </c>
      <c r="C159" s="112">
        <v>34700</v>
      </c>
      <c r="D159" s="28">
        <f t="shared" si="27"/>
        <v>1995</v>
      </c>
      <c r="E159" s="28">
        <f t="shared" si="28"/>
        <v>1</v>
      </c>
      <c r="F159" s="11">
        <f>C159-(SQRT(M159*1000)-M159*1000/4000)*0.5</f>
        <v>34694.5833597544</v>
      </c>
      <c r="G159" s="11">
        <f>C159+(SQRT(M159*1000)-M159*1000/4000)*0.5</f>
        <v>34705.4166402456</v>
      </c>
      <c r="H159" s="101">
        <f>G159-F159</f>
        <v>10.833280491206096</v>
      </c>
      <c r="I159" s="11">
        <v>32874</v>
      </c>
      <c r="J159" s="11">
        <v>38352</v>
      </c>
      <c r="K159" s="27">
        <v>120</v>
      </c>
      <c r="L159" s="14">
        <f t="shared" si="29"/>
        <v>120</v>
      </c>
      <c r="M159" s="27">
        <v>0.118</v>
      </c>
      <c r="N159" s="111" t="s">
        <v>33</v>
      </c>
      <c r="O159" s="103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 t="s">
        <v>480</v>
      </c>
      <c r="V159" s="16" t="s">
        <v>480</v>
      </c>
      <c r="W159" s="16" t="s">
        <v>480</v>
      </c>
      <c r="X159" s="16" t="s">
        <v>480</v>
      </c>
      <c r="Y159" s="16" t="s">
        <v>480</v>
      </c>
      <c r="Z159" s="16" t="s">
        <v>480</v>
      </c>
      <c r="AA159" s="16" t="s">
        <v>480</v>
      </c>
      <c r="AB159" s="16" t="s">
        <v>480</v>
      </c>
      <c r="AC159" s="16" t="s">
        <v>480</v>
      </c>
      <c r="AD159" s="17" t="s">
        <v>480</v>
      </c>
      <c r="AE159" s="103" t="s">
        <v>480</v>
      </c>
      <c r="AF159" s="16" t="s">
        <v>480</v>
      </c>
      <c r="AG159" s="16" t="s">
        <v>480</v>
      </c>
      <c r="AH159" s="16" t="s">
        <v>480</v>
      </c>
      <c r="AI159" s="16" t="s">
        <v>480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04" t="s">
        <v>480</v>
      </c>
      <c r="AU159" s="18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v>0</v>
      </c>
      <c r="BA159" s="103" t="s">
        <v>480</v>
      </c>
      <c r="BB159" s="103" t="s">
        <v>480</v>
      </c>
      <c r="BC159" s="103" t="s">
        <v>480</v>
      </c>
      <c r="BD159" s="103" t="s">
        <v>480</v>
      </c>
      <c r="BE159" s="103" t="s">
        <v>480</v>
      </c>
      <c r="BF159" s="103" t="s">
        <v>480</v>
      </c>
      <c r="BG159" s="103" t="s">
        <v>480</v>
      </c>
      <c r="BH159" s="103" t="s">
        <v>480</v>
      </c>
      <c r="BI159" s="103" t="s">
        <v>480</v>
      </c>
      <c r="BJ159" s="103" t="s">
        <v>480</v>
      </c>
      <c r="BK159" s="18" t="s">
        <v>480</v>
      </c>
      <c r="BL159" s="16" t="s">
        <v>480</v>
      </c>
      <c r="BM159" s="16" t="s">
        <v>480</v>
      </c>
      <c r="BN159" s="16" t="s">
        <v>480</v>
      </c>
      <c r="BO159" s="16" t="s">
        <v>480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v>0</v>
      </c>
      <c r="BZ159" s="31" t="s">
        <v>480</v>
      </c>
      <c r="CA159" s="99"/>
      <c r="CD159" s="20">
        <v>2301</v>
      </c>
    </row>
    <row r="160" spans="1:82" s="20" customFormat="1" ht="13.5" customHeight="1">
      <c r="A160" s="58">
        <v>2319</v>
      </c>
      <c r="B160" s="59" t="s">
        <v>441</v>
      </c>
      <c r="C160" s="110">
        <v>36342</v>
      </c>
      <c r="D160" s="28">
        <f t="shared" si="27"/>
        <v>1999</v>
      </c>
      <c r="E160" s="28">
        <f t="shared" si="28"/>
        <v>182</v>
      </c>
      <c r="F160" s="24">
        <f>E160-D160</f>
        <v>-1817</v>
      </c>
      <c r="G160" s="64">
        <v>32874</v>
      </c>
      <c r="H160" s="64">
        <v>38352</v>
      </c>
      <c r="I160" s="117">
        <f>ROUNDUP(((E160-G160)/365),0)</f>
        <v>-90</v>
      </c>
      <c r="J160" s="117">
        <f>ROUNDUP(((H160-E160)/365),0)</f>
        <v>105</v>
      </c>
      <c r="K160" s="27">
        <v>75</v>
      </c>
      <c r="L160" s="14">
        <f t="shared" si="29"/>
        <v>75</v>
      </c>
      <c r="M160" s="27">
        <v>3.23</v>
      </c>
      <c r="N160" s="14" t="s">
        <v>33</v>
      </c>
      <c r="O160" s="14"/>
      <c r="P160" s="27"/>
      <c r="Q160" s="14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7"/>
      <c r="AE160" s="103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04"/>
      <c r="AU160" s="18">
        <v>0</v>
      </c>
      <c r="AV160" s="103">
        <v>0</v>
      </c>
      <c r="AW160" s="103">
        <v>0</v>
      </c>
      <c r="AX160" s="103">
        <v>0</v>
      </c>
      <c r="AY160" s="103">
        <v>0.0041279669762641896</v>
      </c>
      <c r="AZ160" s="103">
        <v>0</v>
      </c>
      <c r="BA160" s="103">
        <v>0</v>
      </c>
      <c r="BB160" s="103">
        <v>0</v>
      </c>
      <c r="BC160" s="103">
        <v>0</v>
      </c>
      <c r="BD160" s="103">
        <v>0</v>
      </c>
      <c r="BE160" s="103" t="s">
        <v>480</v>
      </c>
      <c r="BF160" s="103" t="s">
        <v>480</v>
      </c>
      <c r="BG160" s="103" t="s">
        <v>480</v>
      </c>
      <c r="BH160" s="103" t="s">
        <v>480</v>
      </c>
      <c r="BI160" s="103" t="s">
        <v>480</v>
      </c>
      <c r="BJ160" s="103" t="s">
        <v>480</v>
      </c>
      <c r="BK160" s="18" t="s">
        <v>480</v>
      </c>
      <c r="BL160" s="16" t="s">
        <v>480</v>
      </c>
      <c r="BM160" s="16" t="s">
        <v>480</v>
      </c>
      <c r="BN160" s="16" t="s">
        <v>480</v>
      </c>
      <c r="BO160" s="16" t="s">
        <v>480</v>
      </c>
      <c r="BP160" s="16" t="s">
        <v>480</v>
      </c>
      <c r="BQ160" s="16" t="s">
        <v>480</v>
      </c>
      <c r="BR160" s="16" t="s">
        <v>480</v>
      </c>
      <c r="BS160" s="16" t="s">
        <v>480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v>0</v>
      </c>
      <c r="BZ160" s="31" t="s">
        <v>480</v>
      </c>
      <c r="CA160" s="99"/>
      <c r="CD160" s="20">
        <v>2319</v>
      </c>
    </row>
    <row r="161" spans="1:82" s="20" customFormat="1" ht="13.5" customHeight="1">
      <c r="A161" s="58">
        <v>2320</v>
      </c>
      <c r="B161" s="59" t="s">
        <v>171</v>
      </c>
      <c r="C161" s="110">
        <v>35977</v>
      </c>
      <c r="D161" s="28">
        <f t="shared" si="27"/>
        <v>1998</v>
      </c>
      <c r="E161" s="28">
        <f t="shared" si="28"/>
        <v>183</v>
      </c>
      <c r="F161" s="11">
        <f aca="true" t="shared" si="30" ref="F161:F172">C161-(SQRT(M161*1000)-M161*1000/4000)*0.5</f>
        <v>35973.47071609407</v>
      </c>
      <c r="G161" s="11">
        <f aca="true" t="shared" si="31" ref="G161:G172">C161+(SQRT(M161*1000)-M161*1000/4000)*0.5</f>
        <v>35980.52928390593</v>
      </c>
      <c r="H161" s="101">
        <f aca="true" t="shared" si="32" ref="H161:H172">G161-F161</f>
        <v>7.058567811865942</v>
      </c>
      <c r="I161" s="64">
        <v>32874</v>
      </c>
      <c r="J161" s="64">
        <v>38352</v>
      </c>
      <c r="K161" s="27">
        <v>60</v>
      </c>
      <c r="L161" s="14">
        <f t="shared" si="29"/>
        <v>60</v>
      </c>
      <c r="M161" s="27">
        <v>0.05</v>
      </c>
      <c r="N161" s="111" t="s">
        <v>33</v>
      </c>
      <c r="O161" s="103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 t="s">
        <v>480</v>
      </c>
      <c r="Y161" s="16" t="s">
        <v>480</v>
      </c>
      <c r="Z161" s="16" t="s">
        <v>480</v>
      </c>
      <c r="AA161" s="16" t="s">
        <v>480</v>
      </c>
      <c r="AB161" s="16" t="s">
        <v>480</v>
      </c>
      <c r="AC161" s="16" t="s">
        <v>480</v>
      </c>
      <c r="AD161" s="17" t="s">
        <v>480</v>
      </c>
      <c r="AE161" s="103" t="s">
        <v>480</v>
      </c>
      <c r="AF161" s="16" t="s">
        <v>480</v>
      </c>
      <c r="AG161" s="16" t="s">
        <v>480</v>
      </c>
      <c r="AH161" s="16" t="s">
        <v>480</v>
      </c>
      <c r="AI161" s="16" t="s">
        <v>480</v>
      </c>
      <c r="AJ161" s="16" t="s">
        <v>480</v>
      </c>
      <c r="AK161" s="16" t="s">
        <v>480</v>
      </c>
      <c r="AL161" s="16" t="s">
        <v>480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04" t="s">
        <v>480</v>
      </c>
      <c r="AU161" s="18">
        <v>0</v>
      </c>
      <c r="AV161" s="103">
        <v>0</v>
      </c>
      <c r="AW161" s="103">
        <v>0</v>
      </c>
      <c r="AX161" s="103">
        <v>0</v>
      </c>
      <c r="AY161" s="103">
        <v>0</v>
      </c>
      <c r="AZ161" s="103">
        <v>0</v>
      </c>
      <c r="BA161" s="103">
        <v>0</v>
      </c>
      <c r="BB161" s="103">
        <v>0</v>
      </c>
      <c r="BC161" s="103">
        <v>0</v>
      </c>
      <c r="BD161" s="103" t="s">
        <v>480</v>
      </c>
      <c r="BE161" s="103" t="s">
        <v>480</v>
      </c>
      <c r="BF161" s="103" t="s">
        <v>480</v>
      </c>
      <c r="BG161" s="103" t="s">
        <v>480</v>
      </c>
      <c r="BH161" s="103" t="s">
        <v>480</v>
      </c>
      <c r="BI161" s="103" t="s">
        <v>480</v>
      </c>
      <c r="BJ161" s="103" t="s">
        <v>480</v>
      </c>
      <c r="BK161" s="18" t="s">
        <v>480</v>
      </c>
      <c r="BL161" s="16" t="s">
        <v>480</v>
      </c>
      <c r="BM161" s="16" t="s">
        <v>480</v>
      </c>
      <c r="BN161" s="16" t="s">
        <v>480</v>
      </c>
      <c r="BO161" s="16" t="s">
        <v>480</v>
      </c>
      <c r="BP161" s="16" t="s">
        <v>480</v>
      </c>
      <c r="BQ161" s="16" t="s">
        <v>480</v>
      </c>
      <c r="BR161" s="16" t="s">
        <v>480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v>0</v>
      </c>
      <c r="BZ161" s="31" t="s">
        <v>480</v>
      </c>
      <c r="CA161" s="99"/>
      <c r="CD161" s="20">
        <v>2320</v>
      </c>
    </row>
    <row r="162" spans="1:82" s="20" customFormat="1" ht="13.5" customHeight="1">
      <c r="A162" s="58">
        <v>2321</v>
      </c>
      <c r="B162" s="59" t="s">
        <v>172</v>
      </c>
      <c r="C162" s="110">
        <v>35977</v>
      </c>
      <c r="D162" s="28">
        <f t="shared" si="27"/>
        <v>1998</v>
      </c>
      <c r="E162" s="28">
        <f t="shared" si="28"/>
        <v>183</v>
      </c>
      <c r="F162" s="11">
        <f t="shared" si="30"/>
        <v>35973.47071609407</v>
      </c>
      <c r="G162" s="11">
        <f t="shared" si="31"/>
        <v>35980.52928390593</v>
      </c>
      <c r="H162" s="101">
        <f t="shared" si="32"/>
        <v>7.058567811865942</v>
      </c>
      <c r="I162" s="64">
        <v>32874</v>
      </c>
      <c r="J162" s="64">
        <v>38352</v>
      </c>
      <c r="K162" s="27">
        <v>84</v>
      </c>
      <c r="L162" s="14">
        <f t="shared" si="29"/>
        <v>84</v>
      </c>
      <c r="M162" s="27">
        <v>0.05</v>
      </c>
      <c r="N162" s="111" t="s">
        <v>33</v>
      </c>
      <c r="O162" s="103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 t="s">
        <v>480</v>
      </c>
      <c r="Y162" s="16" t="s">
        <v>480</v>
      </c>
      <c r="Z162" s="16" t="s">
        <v>480</v>
      </c>
      <c r="AA162" s="16" t="s">
        <v>480</v>
      </c>
      <c r="AB162" s="16" t="s">
        <v>480</v>
      </c>
      <c r="AC162" s="16" t="s">
        <v>480</v>
      </c>
      <c r="AD162" s="17" t="s">
        <v>480</v>
      </c>
      <c r="AE162" s="103" t="s">
        <v>480</v>
      </c>
      <c r="AF162" s="16" t="s">
        <v>480</v>
      </c>
      <c r="AG162" s="16" t="s">
        <v>480</v>
      </c>
      <c r="AH162" s="16" t="s">
        <v>480</v>
      </c>
      <c r="AI162" s="16" t="s">
        <v>480</v>
      </c>
      <c r="AJ162" s="16" t="s">
        <v>480</v>
      </c>
      <c r="AK162" s="16" t="s">
        <v>480</v>
      </c>
      <c r="AL162" s="16" t="s">
        <v>480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04" t="s">
        <v>480</v>
      </c>
      <c r="AU162" s="18">
        <v>0</v>
      </c>
      <c r="AV162" s="103">
        <v>0</v>
      </c>
      <c r="AW162" s="103">
        <v>0</v>
      </c>
      <c r="AX162" s="103">
        <v>0</v>
      </c>
      <c r="AY162" s="103">
        <v>0</v>
      </c>
      <c r="AZ162" s="103">
        <v>0</v>
      </c>
      <c r="BA162" s="103">
        <v>0</v>
      </c>
      <c r="BB162" s="103">
        <v>0</v>
      </c>
      <c r="BC162" s="103">
        <v>0</v>
      </c>
      <c r="BD162" s="103" t="s">
        <v>480</v>
      </c>
      <c r="BE162" s="103" t="s">
        <v>480</v>
      </c>
      <c r="BF162" s="103" t="s">
        <v>480</v>
      </c>
      <c r="BG162" s="103" t="s">
        <v>480</v>
      </c>
      <c r="BH162" s="103" t="s">
        <v>480</v>
      </c>
      <c r="BI162" s="103" t="s">
        <v>480</v>
      </c>
      <c r="BJ162" s="103" t="s">
        <v>480</v>
      </c>
      <c r="BK162" s="18" t="s">
        <v>480</v>
      </c>
      <c r="BL162" s="16" t="s">
        <v>480</v>
      </c>
      <c r="BM162" s="16" t="s">
        <v>480</v>
      </c>
      <c r="BN162" s="16" t="s">
        <v>480</v>
      </c>
      <c r="BO162" s="16" t="s">
        <v>480</v>
      </c>
      <c r="BP162" s="16" t="s">
        <v>480</v>
      </c>
      <c r="BQ162" s="16" t="s">
        <v>480</v>
      </c>
      <c r="BR162" s="16" t="s">
        <v>480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v>0</v>
      </c>
      <c r="BZ162" s="31" t="s">
        <v>480</v>
      </c>
      <c r="CA162" s="99"/>
      <c r="CD162" s="20">
        <v>2321</v>
      </c>
    </row>
    <row r="163" spans="1:82" s="20" customFormat="1" ht="13.5" customHeight="1">
      <c r="A163" s="58">
        <v>2322</v>
      </c>
      <c r="B163" s="59" t="s">
        <v>173</v>
      </c>
      <c r="C163" s="110">
        <v>35977</v>
      </c>
      <c r="D163" s="28">
        <f t="shared" si="27"/>
        <v>1998</v>
      </c>
      <c r="E163" s="28">
        <f t="shared" si="28"/>
        <v>183</v>
      </c>
      <c r="F163" s="11">
        <f t="shared" si="30"/>
        <v>35973.47071609407</v>
      </c>
      <c r="G163" s="11">
        <f t="shared" si="31"/>
        <v>35980.52928390593</v>
      </c>
      <c r="H163" s="101">
        <f t="shared" si="32"/>
        <v>7.058567811865942</v>
      </c>
      <c r="I163" s="64">
        <v>32874</v>
      </c>
      <c r="J163" s="64">
        <v>38352</v>
      </c>
      <c r="K163" s="27">
        <v>32</v>
      </c>
      <c r="L163" s="14">
        <f t="shared" si="29"/>
        <v>32</v>
      </c>
      <c r="M163" s="27">
        <v>0.05</v>
      </c>
      <c r="N163" s="111" t="s">
        <v>33</v>
      </c>
      <c r="O163" s="103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 t="s">
        <v>480</v>
      </c>
      <c r="Y163" s="16" t="s">
        <v>480</v>
      </c>
      <c r="Z163" s="16" t="s">
        <v>480</v>
      </c>
      <c r="AA163" s="16" t="s">
        <v>480</v>
      </c>
      <c r="AB163" s="16" t="s">
        <v>480</v>
      </c>
      <c r="AC163" s="16" t="s">
        <v>480</v>
      </c>
      <c r="AD163" s="17" t="s">
        <v>480</v>
      </c>
      <c r="AE163" s="103" t="s">
        <v>480</v>
      </c>
      <c r="AF163" s="16" t="s">
        <v>480</v>
      </c>
      <c r="AG163" s="16" t="s">
        <v>480</v>
      </c>
      <c r="AH163" s="16" t="s">
        <v>480</v>
      </c>
      <c r="AI163" s="16" t="s">
        <v>480</v>
      </c>
      <c r="AJ163" s="16" t="s">
        <v>480</v>
      </c>
      <c r="AK163" s="16" t="s">
        <v>480</v>
      </c>
      <c r="AL163" s="16" t="s">
        <v>480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04" t="s">
        <v>480</v>
      </c>
      <c r="AU163" s="18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v>0</v>
      </c>
      <c r="BA163" s="103">
        <v>0</v>
      </c>
      <c r="BB163" s="103">
        <v>0</v>
      </c>
      <c r="BC163" s="103">
        <v>0</v>
      </c>
      <c r="BD163" s="103" t="s">
        <v>480</v>
      </c>
      <c r="BE163" s="103" t="s">
        <v>480</v>
      </c>
      <c r="BF163" s="103" t="s">
        <v>480</v>
      </c>
      <c r="BG163" s="103" t="s">
        <v>480</v>
      </c>
      <c r="BH163" s="103" t="s">
        <v>480</v>
      </c>
      <c r="BI163" s="103" t="s">
        <v>480</v>
      </c>
      <c r="BJ163" s="103" t="s">
        <v>480</v>
      </c>
      <c r="BK163" s="18" t="s">
        <v>480</v>
      </c>
      <c r="BL163" s="16" t="s">
        <v>480</v>
      </c>
      <c r="BM163" s="16" t="s">
        <v>480</v>
      </c>
      <c r="BN163" s="16" t="s">
        <v>480</v>
      </c>
      <c r="BO163" s="16" t="s">
        <v>480</v>
      </c>
      <c r="BP163" s="16" t="s">
        <v>480</v>
      </c>
      <c r="BQ163" s="16" t="s">
        <v>480</v>
      </c>
      <c r="BR163" s="16" t="s">
        <v>480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v>0</v>
      </c>
      <c r="BZ163" s="31" t="s">
        <v>480</v>
      </c>
      <c r="CA163" s="99"/>
      <c r="CD163" s="20">
        <v>2322</v>
      </c>
    </row>
    <row r="164" spans="1:82" s="20" customFormat="1" ht="13.5" customHeight="1">
      <c r="A164" s="58">
        <v>2323</v>
      </c>
      <c r="B164" s="59" t="s">
        <v>174</v>
      </c>
      <c r="C164" s="110">
        <v>35977</v>
      </c>
      <c r="D164" s="28">
        <f t="shared" si="27"/>
        <v>1998</v>
      </c>
      <c r="E164" s="28">
        <f t="shared" si="28"/>
        <v>183</v>
      </c>
      <c r="F164" s="11">
        <f t="shared" si="30"/>
        <v>35973.47071609407</v>
      </c>
      <c r="G164" s="11">
        <f t="shared" si="31"/>
        <v>35980.52928390593</v>
      </c>
      <c r="H164" s="101">
        <f t="shared" si="32"/>
        <v>7.058567811865942</v>
      </c>
      <c r="I164" s="64">
        <v>32874</v>
      </c>
      <c r="J164" s="64">
        <v>38352</v>
      </c>
      <c r="K164" s="27">
        <v>50</v>
      </c>
      <c r="L164" s="14">
        <f t="shared" si="29"/>
        <v>50</v>
      </c>
      <c r="M164" s="27">
        <v>0.05</v>
      </c>
      <c r="N164" s="111" t="s">
        <v>33</v>
      </c>
      <c r="O164" s="103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 t="s">
        <v>480</v>
      </c>
      <c r="Y164" s="16" t="s">
        <v>480</v>
      </c>
      <c r="Z164" s="16" t="s">
        <v>480</v>
      </c>
      <c r="AA164" s="16" t="s">
        <v>480</v>
      </c>
      <c r="AB164" s="16" t="s">
        <v>480</v>
      </c>
      <c r="AC164" s="16" t="s">
        <v>480</v>
      </c>
      <c r="AD164" s="17" t="s">
        <v>480</v>
      </c>
      <c r="AE164" s="103" t="s">
        <v>480</v>
      </c>
      <c r="AF164" s="16" t="s">
        <v>480</v>
      </c>
      <c r="AG164" s="16" t="s">
        <v>480</v>
      </c>
      <c r="AH164" s="16" t="s">
        <v>480</v>
      </c>
      <c r="AI164" s="16" t="s">
        <v>480</v>
      </c>
      <c r="AJ164" s="16" t="s">
        <v>480</v>
      </c>
      <c r="AK164" s="16" t="s">
        <v>480</v>
      </c>
      <c r="AL164" s="16" t="s">
        <v>480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04" t="s">
        <v>480</v>
      </c>
      <c r="AU164" s="18">
        <v>0</v>
      </c>
      <c r="AV164" s="103">
        <v>0</v>
      </c>
      <c r="AW164" s="103">
        <v>0</v>
      </c>
      <c r="AX164" s="103">
        <v>0</v>
      </c>
      <c r="AY164" s="103">
        <v>0</v>
      </c>
      <c r="AZ164" s="103">
        <v>0</v>
      </c>
      <c r="BA164" s="103">
        <v>0</v>
      </c>
      <c r="BB164" s="103">
        <v>0</v>
      </c>
      <c r="BC164" s="103">
        <v>0</v>
      </c>
      <c r="BD164" s="103" t="s">
        <v>480</v>
      </c>
      <c r="BE164" s="103" t="s">
        <v>480</v>
      </c>
      <c r="BF164" s="103" t="s">
        <v>480</v>
      </c>
      <c r="BG164" s="103" t="s">
        <v>480</v>
      </c>
      <c r="BH164" s="103" t="s">
        <v>480</v>
      </c>
      <c r="BI164" s="103" t="s">
        <v>480</v>
      </c>
      <c r="BJ164" s="103" t="s">
        <v>480</v>
      </c>
      <c r="BK164" s="18" t="s">
        <v>480</v>
      </c>
      <c r="BL164" s="16" t="s">
        <v>480</v>
      </c>
      <c r="BM164" s="16" t="s">
        <v>480</v>
      </c>
      <c r="BN164" s="16" t="s">
        <v>480</v>
      </c>
      <c r="BO164" s="16" t="s">
        <v>480</v>
      </c>
      <c r="BP164" s="16" t="s">
        <v>480</v>
      </c>
      <c r="BQ164" s="16" t="s">
        <v>480</v>
      </c>
      <c r="BR164" s="16" t="s">
        <v>480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v>0</v>
      </c>
      <c r="BZ164" s="31" t="s">
        <v>480</v>
      </c>
      <c r="CA164" s="99"/>
      <c r="CD164" s="20">
        <v>2323</v>
      </c>
    </row>
    <row r="165" spans="1:82" s="20" customFormat="1" ht="13.5" customHeight="1">
      <c r="A165" s="58">
        <v>2324</v>
      </c>
      <c r="B165" s="59" t="s">
        <v>174</v>
      </c>
      <c r="C165" s="110">
        <v>35977</v>
      </c>
      <c r="D165" s="28">
        <f t="shared" si="27"/>
        <v>1998</v>
      </c>
      <c r="E165" s="28">
        <f t="shared" si="28"/>
        <v>183</v>
      </c>
      <c r="F165" s="11">
        <f t="shared" si="30"/>
        <v>35973.47071609407</v>
      </c>
      <c r="G165" s="11">
        <f t="shared" si="31"/>
        <v>35980.52928390593</v>
      </c>
      <c r="H165" s="101">
        <f t="shared" si="32"/>
        <v>7.058567811865942</v>
      </c>
      <c r="I165" s="64">
        <v>32874</v>
      </c>
      <c r="J165" s="64">
        <v>38352</v>
      </c>
      <c r="K165" s="27">
        <v>50</v>
      </c>
      <c r="L165" s="14">
        <f t="shared" si="29"/>
        <v>50</v>
      </c>
      <c r="M165" s="27">
        <v>0.05</v>
      </c>
      <c r="N165" s="111" t="s">
        <v>33</v>
      </c>
      <c r="O165" s="103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 t="s">
        <v>480</v>
      </c>
      <c r="Y165" s="16" t="s">
        <v>480</v>
      </c>
      <c r="Z165" s="16" t="s">
        <v>480</v>
      </c>
      <c r="AA165" s="16" t="s">
        <v>480</v>
      </c>
      <c r="AB165" s="16" t="s">
        <v>480</v>
      </c>
      <c r="AC165" s="16" t="s">
        <v>480</v>
      </c>
      <c r="AD165" s="17" t="s">
        <v>480</v>
      </c>
      <c r="AE165" s="103" t="s">
        <v>480</v>
      </c>
      <c r="AF165" s="16" t="s">
        <v>480</v>
      </c>
      <c r="AG165" s="16" t="s">
        <v>480</v>
      </c>
      <c r="AH165" s="16" t="s">
        <v>480</v>
      </c>
      <c r="AI165" s="16" t="s">
        <v>480</v>
      </c>
      <c r="AJ165" s="16" t="s">
        <v>480</v>
      </c>
      <c r="AK165" s="16" t="s">
        <v>480</v>
      </c>
      <c r="AL165" s="16" t="s">
        <v>480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04" t="s">
        <v>480</v>
      </c>
      <c r="AU165" s="18">
        <v>0</v>
      </c>
      <c r="AV165" s="103">
        <v>0</v>
      </c>
      <c r="AW165" s="103">
        <v>0</v>
      </c>
      <c r="AX165" s="103">
        <v>0</v>
      </c>
      <c r="AY165" s="103">
        <v>0</v>
      </c>
      <c r="AZ165" s="103">
        <v>0</v>
      </c>
      <c r="BA165" s="103">
        <v>0</v>
      </c>
      <c r="BB165" s="103">
        <v>0</v>
      </c>
      <c r="BC165" s="103">
        <v>0</v>
      </c>
      <c r="BD165" s="103" t="s">
        <v>480</v>
      </c>
      <c r="BE165" s="103" t="s">
        <v>480</v>
      </c>
      <c r="BF165" s="103" t="s">
        <v>480</v>
      </c>
      <c r="BG165" s="103" t="s">
        <v>480</v>
      </c>
      <c r="BH165" s="103" t="s">
        <v>480</v>
      </c>
      <c r="BI165" s="103" t="s">
        <v>480</v>
      </c>
      <c r="BJ165" s="103" t="s">
        <v>480</v>
      </c>
      <c r="BK165" s="18" t="s">
        <v>480</v>
      </c>
      <c r="BL165" s="16" t="s">
        <v>480</v>
      </c>
      <c r="BM165" s="16" t="s">
        <v>480</v>
      </c>
      <c r="BN165" s="16" t="s">
        <v>480</v>
      </c>
      <c r="BO165" s="16" t="s">
        <v>480</v>
      </c>
      <c r="BP165" s="16" t="s">
        <v>480</v>
      </c>
      <c r="BQ165" s="16" t="s">
        <v>480</v>
      </c>
      <c r="BR165" s="16" t="s">
        <v>480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v>0</v>
      </c>
      <c r="BZ165" s="31" t="s">
        <v>480</v>
      </c>
      <c r="CA165" s="99"/>
      <c r="CD165" s="20">
        <v>2324</v>
      </c>
    </row>
    <row r="166" spans="1:82" s="20" customFormat="1" ht="13.5" customHeight="1">
      <c r="A166" s="58">
        <v>2325</v>
      </c>
      <c r="B166" s="59" t="s">
        <v>175</v>
      </c>
      <c r="C166" s="110">
        <v>35977</v>
      </c>
      <c r="D166" s="28">
        <f t="shared" si="27"/>
        <v>1998</v>
      </c>
      <c r="E166" s="28">
        <f t="shared" si="28"/>
        <v>183</v>
      </c>
      <c r="F166" s="11">
        <f t="shared" si="30"/>
        <v>35973.47071609407</v>
      </c>
      <c r="G166" s="11">
        <f t="shared" si="31"/>
        <v>35980.52928390593</v>
      </c>
      <c r="H166" s="101">
        <f t="shared" si="32"/>
        <v>7.058567811865942</v>
      </c>
      <c r="I166" s="64">
        <v>32874</v>
      </c>
      <c r="J166" s="64">
        <v>38352</v>
      </c>
      <c r="K166" s="27">
        <v>50</v>
      </c>
      <c r="L166" s="14">
        <f t="shared" si="29"/>
        <v>50</v>
      </c>
      <c r="M166" s="27">
        <v>0.05</v>
      </c>
      <c r="N166" s="111" t="s">
        <v>33</v>
      </c>
      <c r="O166" s="103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 t="s">
        <v>480</v>
      </c>
      <c r="Y166" s="16" t="s">
        <v>480</v>
      </c>
      <c r="Z166" s="16" t="s">
        <v>480</v>
      </c>
      <c r="AA166" s="16" t="s">
        <v>480</v>
      </c>
      <c r="AB166" s="16" t="s">
        <v>480</v>
      </c>
      <c r="AC166" s="16" t="s">
        <v>480</v>
      </c>
      <c r="AD166" s="17" t="s">
        <v>480</v>
      </c>
      <c r="AE166" s="103" t="s">
        <v>480</v>
      </c>
      <c r="AF166" s="16" t="s">
        <v>480</v>
      </c>
      <c r="AG166" s="16" t="s">
        <v>480</v>
      </c>
      <c r="AH166" s="16" t="s">
        <v>480</v>
      </c>
      <c r="AI166" s="16" t="s">
        <v>480</v>
      </c>
      <c r="AJ166" s="16" t="s">
        <v>480</v>
      </c>
      <c r="AK166" s="16" t="s">
        <v>480</v>
      </c>
      <c r="AL166" s="16" t="s">
        <v>480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04" t="s">
        <v>480</v>
      </c>
      <c r="AU166" s="18">
        <v>0</v>
      </c>
      <c r="AV166" s="103">
        <v>0</v>
      </c>
      <c r="AW166" s="103">
        <v>0</v>
      </c>
      <c r="AX166" s="103">
        <v>0</v>
      </c>
      <c r="AY166" s="103">
        <v>0</v>
      </c>
      <c r="AZ166" s="103">
        <v>0</v>
      </c>
      <c r="BA166" s="103">
        <v>0</v>
      </c>
      <c r="BB166" s="103">
        <v>0</v>
      </c>
      <c r="BC166" s="103">
        <v>0</v>
      </c>
      <c r="BD166" s="103" t="s">
        <v>480</v>
      </c>
      <c r="BE166" s="103" t="s">
        <v>480</v>
      </c>
      <c r="BF166" s="103" t="s">
        <v>480</v>
      </c>
      <c r="BG166" s="103" t="s">
        <v>480</v>
      </c>
      <c r="BH166" s="103" t="s">
        <v>480</v>
      </c>
      <c r="BI166" s="103" t="s">
        <v>480</v>
      </c>
      <c r="BJ166" s="103" t="s">
        <v>480</v>
      </c>
      <c r="BK166" s="18" t="s">
        <v>480</v>
      </c>
      <c r="BL166" s="16" t="s">
        <v>480</v>
      </c>
      <c r="BM166" s="16" t="s">
        <v>480</v>
      </c>
      <c r="BN166" s="16" t="s">
        <v>480</v>
      </c>
      <c r="BO166" s="16" t="s">
        <v>480</v>
      </c>
      <c r="BP166" s="16" t="s">
        <v>480</v>
      </c>
      <c r="BQ166" s="16" t="s">
        <v>480</v>
      </c>
      <c r="BR166" s="16" t="s">
        <v>480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v>0</v>
      </c>
      <c r="BZ166" s="31" t="s">
        <v>480</v>
      </c>
      <c r="CA166" s="99"/>
      <c r="CD166" s="20">
        <v>2325</v>
      </c>
    </row>
    <row r="167" spans="1:82" s="20" customFormat="1" ht="13.5" customHeight="1">
      <c r="A167" s="58">
        <v>2326</v>
      </c>
      <c r="B167" s="59" t="s">
        <v>176</v>
      </c>
      <c r="C167" s="110">
        <v>35977</v>
      </c>
      <c r="D167" s="28">
        <f t="shared" si="27"/>
        <v>1998</v>
      </c>
      <c r="E167" s="28">
        <f t="shared" si="28"/>
        <v>183</v>
      </c>
      <c r="F167" s="11">
        <f t="shared" si="30"/>
        <v>35973.47071609407</v>
      </c>
      <c r="G167" s="11">
        <f t="shared" si="31"/>
        <v>35980.52928390593</v>
      </c>
      <c r="H167" s="101">
        <f t="shared" si="32"/>
        <v>7.058567811865942</v>
      </c>
      <c r="I167" s="64">
        <v>32874</v>
      </c>
      <c r="J167" s="64">
        <v>38352</v>
      </c>
      <c r="K167" s="27">
        <v>86</v>
      </c>
      <c r="L167" s="14">
        <f t="shared" si="29"/>
        <v>86</v>
      </c>
      <c r="M167" s="27">
        <v>0.05</v>
      </c>
      <c r="N167" s="111" t="s">
        <v>33</v>
      </c>
      <c r="O167" s="103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 t="s">
        <v>480</v>
      </c>
      <c r="Y167" s="16" t="s">
        <v>480</v>
      </c>
      <c r="Z167" s="16" t="s">
        <v>480</v>
      </c>
      <c r="AA167" s="16" t="s">
        <v>480</v>
      </c>
      <c r="AB167" s="16" t="s">
        <v>480</v>
      </c>
      <c r="AC167" s="16" t="s">
        <v>480</v>
      </c>
      <c r="AD167" s="17" t="s">
        <v>480</v>
      </c>
      <c r="AE167" s="103" t="s">
        <v>480</v>
      </c>
      <c r="AF167" s="16" t="s">
        <v>480</v>
      </c>
      <c r="AG167" s="16" t="s">
        <v>480</v>
      </c>
      <c r="AH167" s="16" t="s">
        <v>480</v>
      </c>
      <c r="AI167" s="16" t="s">
        <v>480</v>
      </c>
      <c r="AJ167" s="16" t="s">
        <v>480</v>
      </c>
      <c r="AK167" s="16" t="s">
        <v>480</v>
      </c>
      <c r="AL167" s="16" t="s">
        <v>480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04" t="s">
        <v>480</v>
      </c>
      <c r="AU167" s="18">
        <v>0</v>
      </c>
      <c r="AV167" s="103">
        <v>0</v>
      </c>
      <c r="AW167" s="103">
        <v>0</v>
      </c>
      <c r="AX167" s="103">
        <v>0</v>
      </c>
      <c r="AY167" s="103">
        <v>0</v>
      </c>
      <c r="AZ167" s="103">
        <v>0</v>
      </c>
      <c r="BA167" s="103">
        <v>0</v>
      </c>
      <c r="BB167" s="103">
        <v>0</v>
      </c>
      <c r="BC167" s="103">
        <v>0</v>
      </c>
      <c r="BD167" s="103" t="s">
        <v>480</v>
      </c>
      <c r="BE167" s="103" t="s">
        <v>480</v>
      </c>
      <c r="BF167" s="103" t="s">
        <v>480</v>
      </c>
      <c r="BG167" s="103" t="s">
        <v>480</v>
      </c>
      <c r="BH167" s="103" t="s">
        <v>480</v>
      </c>
      <c r="BI167" s="103" t="s">
        <v>480</v>
      </c>
      <c r="BJ167" s="103" t="s">
        <v>480</v>
      </c>
      <c r="BK167" s="18" t="s">
        <v>480</v>
      </c>
      <c r="BL167" s="16" t="s">
        <v>480</v>
      </c>
      <c r="BM167" s="16" t="s">
        <v>480</v>
      </c>
      <c r="BN167" s="16" t="s">
        <v>480</v>
      </c>
      <c r="BO167" s="16" t="s">
        <v>480</v>
      </c>
      <c r="BP167" s="16" t="s">
        <v>480</v>
      </c>
      <c r="BQ167" s="16" t="s">
        <v>480</v>
      </c>
      <c r="BR167" s="16" t="s">
        <v>480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v>0</v>
      </c>
      <c r="BZ167" s="31" t="s">
        <v>480</v>
      </c>
      <c r="CA167" s="99"/>
      <c r="CD167" s="20">
        <v>2326</v>
      </c>
    </row>
    <row r="168" spans="1:82" s="20" customFormat="1" ht="13.5" customHeight="1">
      <c r="A168" s="58">
        <v>2327</v>
      </c>
      <c r="B168" s="59" t="s">
        <v>177</v>
      </c>
      <c r="C168" s="110">
        <v>35977</v>
      </c>
      <c r="D168" s="28">
        <f t="shared" si="27"/>
        <v>1998</v>
      </c>
      <c r="E168" s="28">
        <f t="shared" si="28"/>
        <v>183</v>
      </c>
      <c r="F168" s="11">
        <f t="shared" si="30"/>
        <v>35973.47071609407</v>
      </c>
      <c r="G168" s="11">
        <f t="shared" si="31"/>
        <v>35980.52928390593</v>
      </c>
      <c r="H168" s="101">
        <f t="shared" si="32"/>
        <v>7.058567811865942</v>
      </c>
      <c r="I168" s="64">
        <v>32874</v>
      </c>
      <c r="J168" s="64">
        <v>38352</v>
      </c>
      <c r="K168" s="27">
        <v>30</v>
      </c>
      <c r="L168" s="14">
        <f t="shared" si="29"/>
        <v>30</v>
      </c>
      <c r="M168" s="27">
        <v>0.05</v>
      </c>
      <c r="N168" s="111" t="s">
        <v>33</v>
      </c>
      <c r="O168" s="103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 t="s">
        <v>480</v>
      </c>
      <c r="Y168" s="16" t="s">
        <v>480</v>
      </c>
      <c r="Z168" s="16" t="s">
        <v>480</v>
      </c>
      <c r="AA168" s="16" t="s">
        <v>480</v>
      </c>
      <c r="AB168" s="16" t="s">
        <v>480</v>
      </c>
      <c r="AC168" s="16" t="s">
        <v>480</v>
      </c>
      <c r="AD168" s="17" t="s">
        <v>480</v>
      </c>
      <c r="AE168" s="103" t="s">
        <v>480</v>
      </c>
      <c r="AF168" s="16" t="s">
        <v>480</v>
      </c>
      <c r="AG168" s="16" t="s">
        <v>480</v>
      </c>
      <c r="AH168" s="16" t="s">
        <v>480</v>
      </c>
      <c r="AI168" s="16" t="s">
        <v>480</v>
      </c>
      <c r="AJ168" s="16" t="s">
        <v>480</v>
      </c>
      <c r="AK168" s="16" t="s">
        <v>480</v>
      </c>
      <c r="AL168" s="16" t="s">
        <v>480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04" t="s">
        <v>480</v>
      </c>
      <c r="AU168" s="18">
        <v>0</v>
      </c>
      <c r="AV168" s="103">
        <v>0</v>
      </c>
      <c r="AW168" s="103">
        <v>0</v>
      </c>
      <c r="AX168" s="103">
        <v>0</v>
      </c>
      <c r="AY168" s="103">
        <v>0</v>
      </c>
      <c r="AZ168" s="103">
        <v>0</v>
      </c>
      <c r="BA168" s="103">
        <v>0</v>
      </c>
      <c r="BB168" s="103">
        <v>0</v>
      </c>
      <c r="BC168" s="103">
        <v>0</v>
      </c>
      <c r="BD168" s="103" t="s">
        <v>480</v>
      </c>
      <c r="BE168" s="103" t="s">
        <v>480</v>
      </c>
      <c r="BF168" s="103" t="s">
        <v>480</v>
      </c>
      <c r="BG168" s="103" t="s">
        <v>480</v>
      </c>
      <c r="BH168" s="103" t="s">
        <v>480</v>
      </c>
      <c r="BI168" s="103" t="s">
        <v>480</v>
      </c>
      <c r="BJ168" s="103" t="s">
        <v>480</v>
      </c>
      <c r="BK168" s="18" t="s">
        <v>480</v>
      </c>
      <c r="BL168" s="16" t="s">
        <v>480</v>
      </c>
      <c r="BM168" s="16" t="s">
        <v>480</v>
      </c>
      <c r="BN168" s="16" t="s">
        <v>480</v>
      </c>
      <c r="BO168" s="16" t="s">
        <v>480</v>
      </c>
      <c r="BP168" s="16" t="s">
        <v>480</v>
      </c>
      <c r="BQ168" s="16" t="s">
        <v>480</v>
      </c>
      <c r="BR168" s="16" t="s">
        <v>480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0</v>
      </c>
      <c r="BY168" s="16">
        <v>0</v>
      </c>
      <c r="BZ168" s="31" t="s">
        <v>480</v>
      </c>
      <c r="CA168" s="99"/>
      <c r="CD168" s="20">
        <v>2327</v>
      </c>
    </row>
    <row r="169" spans="1:82" s="20" customFormat="1" ht="13.5" customHeight="1">
      <c r="A169" s="58">
        <v>2328</v>
      </c>
      <c r="B169" s="59" t="s">
        <v>177</v>
      </c>
      <c r="C169" s="110">
        <v>35977</v>
      </c>
      <c r="D169" s="28">
        <f t="shared" si="27"/>
        <v>1998</v>
      </c>
      <c r="E169" s="28">
        <f t="shared" si="28"/>
        <v>183</v>
      </c>
      <c r="F169" s="11">
        <f t="shared" si="30"/>
        <v>35973.47071609407</v>
      </c>
      <c r="G169" s="11">
        <f t="shared" si="31"/>
        <v>35980.52928390593</v>
      </c>
      <c r="H169" s="101">
        <f t="shared" si="32"/>
        <v>7.058567811865942</v>
      </c>
      <c r="I169" s="64">
        <v>32874</v>
      </c>
      <c r="J169" s="64">
        <v>38352</v>
      </c>
      <c r="K169" s="27">
        <v>30</v>
      </c>
      <c r="L169" s="14">
        <f t="shared" si="29"/>
        <v>30</v>
      </c>
      <c r="M169" s="27">
        <v>0.05</v>
      </c>
      <c r="N169" s="111" t="s">
        <v>33</v>
      </c>
      <c r="O169" s="103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 t="s">
        <v>480</v>
      </c>
      <c r="Y169" s="16" t="s">
        <v>480</v>
      </c>
      <c r="Z169" s="16" t="s">
        <v>480</v>
      </c>
      <c r="AA169" s="16" t="s">
        <v>480</v>
      </c>
      <c r="AB169" s="16" t="s">
        <v>480</v>
      </c>
      <c r="AC169" s="16" t="s">
        <v>480</v>
      </c>
      <c r="AD169" s="17" t="s">
        <v>480</v>
      </c>
      <c r="AE169" s="103" t="s">
        <v>480</v>
      </c>
      <c r="AF169" s="16" t="s">
        <v>480</v>
      </c>
      <c r="AG169" s="16" t="s">
        <v>480</v>
      </c>
      <c r="AH169" s="16" t="s">
        <v>480</v>
      </c>
      <c r="AI169" s="16" t="s">
        <v>480</v>
      </c>
      <c r="AJ169" s="16" t="s">
        <v>480</v>
      </c>
      <c r="AK169" s="16" t="s">
        <v>480</v>
      </c>
      <c r="AL169" s="16" t="s">
        <v>480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04" t="s">
        <v>480</v>
      </c>
      <c r="AU169" s="18">
        <v>0</v>
      </c>
      <c r="AV169" s="103">
        <v>0</v>
      </c>
      <c r="AW169" s="103">
        <v>0</v>
      </c>
      <c r="AX169" s="103">
        <v>0</v>
      </c>
      <c r="AY169" s="103">
        <v>0</v>
      </c>
      <c r="AZ169" s="103">
        <v>0</v>
      </c>
      <c r="BA169" s="103">
        <v>0</v>
      </c>
      <c r="BB169" s="103">
        <v>0</v>
      </c>
      <c r="BC169" s="103">
        <v>0</v>
      </c>
      <c r="BD169" s="103" t="s">
        <v>480</v>
      </c>
      <c r="BE169" s="103" t="s">
        <v>480</v>
      </c>
      <c r="BF169" s="103" t="s">
        <v>480</v>
      </c>
      <c r="BG169" s="103" t="s">
        <v>480</v>
      </c>
      <c r="BH169" s="103" t="s">
        <v>480</v>
      </c>
      <c r="BI169" s="103" t="s">
        <v>480</v>
      </c>
      <c r="BJ169" s="103" t="s">
        <v>480</v>
      </c>
      <c r="BK169" s="18" t="s">
        <v>480</v>
      </c>
      <c r="BL169" s="16" t="s">
        <v>480</v>
      </c>
      <c r="BM169" s="16" t="s">
        <v>480</v>
      </c>
      <c r="BN169" s="16" t="s">
        <v>480</v>
      </c>
      <c r="BO169" s="16" t="s">
        <v>480</v>
      </c>
      <c r="BP169" s="16" t="s">
        <v>480</v>
      </c>
      <c r="BQ169" s="16" t="s">
        <v>480</v>
      </c>
      <c r="BR169" s="16" t="s">
        <v>480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0</v>
      </c>
      <c r="BY169" s="16">
        <v>0</v>
      </c>
      <c r="BZ169" s="31" t="s">
        <v>480</v>
      </c>
      <c r="CA169" s="99"/>
      <c r="CD169" s="20">
        <v>2328</v>
      </c>
    </row>
    <row r="170" spans="1:82" s="20" customFormat="1" ht="13.5" customHeight="1">
      <c r="A170" s="58">
        <v>2329</v>
      </c>
      <c r="B170" s="59" t="s">
        <v>178</v>
      </c>
      <c r="C170" s="110">
        <v>35977</v>
      </c>
      <c r="D170" s="28">
        <f t="shared" si="27"/>
        <v>1998</v>
      </c>
      <c r="E170" s="28">
        <f t="shared" si="28"/>
        <v>183</v>
      </c>
      <c r="F170" s="11">
        <f t="shared" si="30"/>
        <v>35973.47071609407</v>
      </c>
      <c r="G170" s="11">
        <f t="shared" si="31"/>
        <v>35980.52928390593</v>
      </c>
      <c r="H170" s="101">
        <f t="shared" si="32"/>
        <v>7.058567811865942</v>
      </c>
      <c r="I170" s="64">
        <v>32874</v>
      </c>
      <c r="J170" s="64">
        <v>38352</v>
      </c>
      <c r="K170" s="27">
        <v>100</v>
      </c>
      <c r="L170" s="14">
        <f t="shared" si="29"/>
        <v>100</v>
      </c>
      <c r="M170" s="27">
        <v>0.05</v>
      </c>
      <c r="N170" s="111" t="s">
        <v>33</v>
      </c>
      <c r="O170" s="103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 t="s">
        <v>480</v>
      </c>
      <c r="Y170" s="16" t="s">
        <v>480</v>
      </c>
      <c r="Z170" s="16" t="s">
        <v>480</v>
      </c>
      <c r="AA170" s="16" t="s">
        <v>480</v>
      </c>
      <c r="AB170" s="16" t="s">
        <v>480</v>
      </c>
      <c r="AC170" s="16" t="s">
        <v>480</v>
      </c>
      <c r="AD170" s="17" t="s">
        <v>480</v>
      </c>
      <c r="AE170" s="103" t="s">
        <v>480</v>
      </c>
      <c r="AF170" s="16" t="s">
        <v>480</v>
      </c>
      <c r="AG170" s="16" t="s">
        <v>480</v>
      </c>
      <c r="AH170" s="16" t="s">
        <v>480</v>
      </c>
      <c r="AI170" s="16" t="s">
        <v>480</v>
      </c>
      <c r="AJ170" s="16" t="s">
        <v>480</v>
      </c>
      <c r="AK170" s="16" t="s">
        <v>480</v>
      </c>
      <c r="AL170" s="16" t="s">
        <v>480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04" t="s">
        <v>480</v>
      </c>
      <c r="AU170" s="18">
        <v>0</v>
      </c>
      <c r="AV170" s="103">
        <v>0</v>
      </c>
      <c r="AW170" s="103">
        <v>0</v>
      </c>
      <c r="AX170" s="103">
        <v>0</v>
      </c>
      <c r="AY170" s="103">
        <v>0</v>
      </c>
      <c r="AZ170" s="103">
        <v>0</v>
      </c>
      <c r="BA170" s="103">
        <v>0</v>
      </c>
      <c r="BB170" s="103">
        <v>0</v>
      </c>
      <c r="BC170" s="103">
        <v>0</v>
      </c>
      <c r="BD170" s="103" t="s">
        <v>480</v>
      </c>
      <c r="BE170" s="103" t="s">
        <v>480</v>
      </c>
      <c r="BF170" s="103" t="s">
        <v>480</v>
      </c>
      <c r="BG170" s="103" t="s">
        <v>480</v>
      </c>
      <c r="BH170" s="103" t="s">
        <v>480</v>
      </c>
      <c r="BI170" s="103" t="s">
        <v>480</v>
      </c>
      <c r="BJ170" s="103" t="s">
        <v>480</v>
      </c>
      <c r="BK170" s="18" t="s">
        <v>480</v>
      </c>
      <c r="BL170" s="16" t="s">
        <v>480</v>
      </c>
      <c r="BM170" s="16" t="s">
        <v>480</v>
      </c>
      <c r="BN170" s="16" t="s">
        <v>480</v>
      </c>
      <c r="BO170" s="16" t="s">
        <v>480</v>
      </c>
      <c r="BP170" s="16" t="s">
        <v>480</v>
      </c>
      <c r="BQ170" s="16" t="s">
        <v>480</v>
      </c>
      <c r="BR170" s="16" t="s">
        <v>480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v>0</v>
      </c>
      <c r="BZ170" s="31" t="s">
        <v>480</v>
      </c>
      <c r="CA170" s="99"/>
      <c r="CD170" s="20">
        <v>2329</v>
      </c>
    </row>
    <row r="171" spans="1:82" s="20" customFormat="1" ht="13.5" customHeight="1">
      <c r="A171" s="58">
        <v>2330</v>
      </c>
      <c r="B171" s="59" t="s">
        <v>179</v>
      </c>
      <c r="C171" s="110">
        <v>35977</v>
      </c>
      <c r="D171" s="28">
        <f t="shared" si="27"/>
        <v>1998</v>
      </c>
      <c r="E171" s="28">
        <f t="shared" si="28"/>
        <v>183</v>
      </c>
      <c r="F171" s="11">
        <f t="shared" si="30"/>
        <v>35967.95829893771</v>
      </c>
      <c r="G171" s="11">
        <f t="shared" si="31"/>
        <v>35986.04170106229</v>
      </c>
      <c r="H171" s="101">
        <f t="shared" si="32"/>
        <v>18.08340212458279</v>
      </c>
      <c r="I171" s="64">
        <v>32874</v>
      </c>
      <c r="J171" s="64">
        <v>38352</v>
      </c>
      <c r="K171" s="27">
        <v>39</v>
      </c>
      <c r="L171" s="14">
        <f t="shared" si="29"/>
        <v>39</v>
      </c>
      <c r="M171" s="27">
        <v>0.33</v>
      </c>
      <c r="N171" s="111" t="s">
        <v>33</v>
      </c>
      <c r="O171" s="103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 t="s">
        <v>480</v>
      </c>
      <c r="Y171" s="16" t="s">
        <v>480</v>
      </c>
      <c r="Z171" s="16" t="s">
        <v>480</v>
      </c>
      <c r="AA171" s="16" t="s">
        <v>480</v>
      </c>
      <c r="AB171" s="16" t="s">
        <v>480</v>
      </c>
      <c r="AC171" s="16" t="s">
        <v>480</v>
      </c>
      <c r="AD171" s="17" t="s">
        <v>480</v>
      </c>
      <c r="AE171" s="103" t="s">
        <v>480</v>
      </c>
      <c r="AF171" s="16" t="s">
        <v>480</v>
      </c>
      <c r="AG171" s="16" t="s">
        <v>480</v>
      </c>
      <c r="AH171" s="16" t="s">
        <v>480</v>
      </c>
      <c r="AI171" s="16" t="s">
        <v>480</v>
      </c>
      <c r="AJ171" s="16" t="s">
        <v>480</v>
      </c>
      <c r="AK171" s="16" t="s">
        <v>480</v>
      </c>
      <c r="AL171" s="16" t="s">
        <v>480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04" t="s">
        <v>480</v>
      </c>
      <c r="AU171" s="18">
        <v>0</v>
      </c>
      <c r="AV171" s="103">
        <v>0</v>
      </c>
      <c r="AW171" s="103">
        <v>0</v>
      </c>
      <c r="AX171" s="103">
        <v>0</v>
      </c>
      <c r="AY171" s="103">
        <v>0</v>
      </c>
      <c r="AZ171" s="103">
        <v>0</v>
      </c>
      <c r="BA171" s="103">
        <v>0</v>
      </c>
      <c r="BB171" s="103">
        <v>0</v>
      </c>
      <c r="BC171" s="103">
        <v>0</v>
      </c>
      <c r="BD171" s="103" t="s">
        <v>480</v>
      </c>
      <c r="BE171" s="103" t="s">
        <v>480</v>
      </c>
      <c r="BF171" s="103" t="s">
        <v>480</v>
      </c>
      <c r="BG171" s="103" t="s">
        <v>480</v>
      </c>
      <c r="BH171" s="103" t="s">
        <v>480</v>
      </c>
      <c r="BI171" s="103" t="s">
        <v>480</v>
      </c>
      <c r="BJ171" s="103" t="s">
        <v>480</v>
      </c>
      <c r="BK171" s="18" t="s">
        <v>480</v>
      </c>
      <c r="BL171" s="16" t="s">
        <v>480</v>
      </c>
      <c r="BM171" s="16" t="s">
        <v>480</v>
      </c>
      <c r="BN171" s="16" t="s">
        <v>480</v>
      </c>
      <c r="BO171" s="16" t="s">
        <v>480</v>
      </c>
      <c r="BP171" s="16" t="s">
        <v>480</v>
      </c>
      <c r="BQ171" s="16" t="s">
        <v>480</v>
      </c>
      <c r="BR171" s="16" t="s">
        <v>480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v>0</v>
      </c>
      <c r="BZ171" s="31" t="s">
        <v>480</v>
      </c>
      <c r="CA171" s="99"/>
      <c r="CD171" s="20">
        <v>2330</v>
      </c>
    </row>
    <row r="172" spans="1:82" s="20" customFormat="1" ht="13.5" customHeight="1">
      <c r="A172" s="58">
        <v>2331</v>
      </c>
      <c r="B172" s="59" t="s">
        <v>180</v>
      </c>
      <c r="C172" s="110">
        <v>35977</v>
      </c>
      <c r="D172" s="28">
        <f t="shared" si="27"/>
        <v>1998</v>
      </c>
      <c r="E172" s="28">
        <f t="shared" si="28"/>
        <v>183</v>
      </c>
      <c r="F172" s="11">
        <f t="shared" si="30"/>
        <v>35973.47071609407</v>
      </c>
      <c r="G172" s="11">
        <f t="shared" si="31"/>
        <v>35980.52928390593</v>
      </c>
      <c r="H172" s="101">
        <f t="shared" si="32"/>
        <v>7.058567811865942</v>
      </c>
      <c r="I172" s="64">
        <v>32874</v>
      </c>
      <c r="J172" s="64">
        <v>38352</v>
      </c>
      <c r="K172" s="27">
        <v>40</v>
      </c>
      <c r="L172" s="14">
        <f t="shared" si="29"/>
        <v>40</v>
      </c>
      <c r="M172" s="27">
        <v>0.05</v>
      </c>
      <c r="N172" s="111" t="s">
        <v>33</v>
      </c>
      <c r="O172" s="103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 t="s">
        <v>480</v>
      </c>
      <c r="Y172" s="16" t="s">
        <v>480</v>
      </c>
      <c r="Z172" s="16" t="s">
        <v>480</v>
      </c>
      <c r="AA172" s="16" t="s">
        <v>480</v>
      </c>
      <c r="AB172" s="16" t="s">
        <v>480</v>
      </c>
      <c r="AC172" s="16" t="s">
        <v>480</v>
      </c>
      <c r="AD172" s="17" t="s">
        <v>480</v>
      </c>
      <c r="AE172" s="103" t="s">
        <v>480</v>
      </c>
      <c r="AF172" s="16" t="s">
        <v>480</v>
      </c>
      <c r="AG172" s="16" t="s">
        <v>480</v>
      </c>
      <c r="AH172" s="16" t="s">
        <v>480</v>
      </c>
      <c r="AI172" s="16" t="s">
        <v>480</v>
      </c>
      <c r="AJ172" s="16" t="s">
        <v>480</v>
      </c>
      <c r="AK172" s="16" t="s">
        <v>480</v>
      </c>
      <c r="AL172" s="16" t="s">
        <v>480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04" t="s">
        <v>480</v>
      </c>
      <c r="AU172" s="18">
        <v>0</v>
      </c>
      <c r="AV172" s="103">
        <v>0</v>
      </c>
      <c r="AW172" s="103">
        <v>0</v>
      </c>
      <c r="AX172" s="103">
        <v>0</v>
      </c>
      <c r="AY172" s="103">
        <v>0</v>
      </c>
      <c r="AZ172" s="103">
        <v>0</v>
      </c>
      <c r="BA172" s="103">
        <v>0</v>
      </c>
      <c r="BB172" s="103">
        <v>0</v>
      </c>
      <c r="BC172" s="103">
        <v>0</v>
      </c>
      <c r="BD172" s="103" t="s">
        <v>480</v>
      </c>
      <c r="BE172" s="103" t="s">
        <v>480</v>
      </c>
      <c r="BF172" s="103" t="s">
        <v>480</v>
      </c>
      <c r="BG172" s="103" t="s">
        <v>480</v>
      </c>
      <c r="BH172" s="103" t="s">
        <v>480</v>
      </c>
      <c r="BI172" s="103" t="s">
        <v>480</v>
      </c>
      <c r="BJ172" s="103" t="s">
        <v>480</v>
      </c>
      <c r="BK172" s="18" t="s">
        <v>480</v>
      </c>
      <c r="BL172" s="16" t="s">
        <v>480</v>
      </c>
      <c r="BM172" s="16" t="s">
        <v>480</v>
      </c>
      <c r="BN172" s="16" t="s">
        <v>480</v>
      </c>
      <c r="BO172" s="16" t="s">
        <v>480</v>
      </c>
      <c r="BP172" s="16" t="s">
        <v>480</v>
      </c>
      <c r="BQ172" s="16" t="s">
        <v>480</v>
      </c>
      <c r="BR172" s="16" t="s">
        <v>480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v>0</v>
      </c>
      <c r="BZ172" s="31" t="s">
        <v>480</v>
      </c>
      <c r="CA172" s="99"/>
      <c r="CD172" s="20">
        <v>2331</v>
      </c>
    </row>
    <row r="173" spans="1:82" s="20" customFormat="1" ht="15.75">
      <c r="A173" s="58">
        <v>2332</v>
      </c>
      <c r="B173" s="59" t="s">
        <v>442</v>
      </c>
      <c r="C173" s="110">
        <v>35975</v>
      </c>
      <c r="D173" s="28">
        <f t="shared" si="27"/>
        <v>1998</v>
      </c>
      <c r="E173" s="28">
        <f t="shared" si="28"/>
        <v>181</v>
      </c>
      <c r="F173" s="24">
        <f>E173-D173</f>
        <v>-1817</v>
      </c>
      <c r="G173" s="64">
        <v>32874</v>
      </c>
      <c r="H173" s="64">
        <v>38352</v>
      </c>
      <c r="I173" s="117">
        <f>ROUNDUP(((E173-G173)/365),0)</f>
        <v>-90</v>
      </c>
      <c r="J173" s="117">
        <f>ROUNDUP(((H173-E173)/365),0)</f>
        <v>105</v>
      </c>
      <c r="K173" s="27">
        <v>40</v>
      </c>
      <c r="L173" s="14">
        <f t="shared" si="29"/>
        <v>40</v>
      </c>
      <c r="M173" s="27">
        <v>0.05</v>
      </c>
      <c r="N173" s="14" t="s">
        <v>33</v>
      </c>
      <c r="O173" s="14"/>
      <c r="P173" s="27"/>
      <c r="Q173" s="14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9"/>
      <c r="AE173" s="120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9"/>
      <c r="AU173" s="18">
        <v>0</v>
      </c>
      <c r="AV173" s="103">
        <v>0</v>
      </c>
      <c r="AW173" s="103">
        <v>0</v>
      </c>
      <c r="AX173" s="103">
        <v>0</v>
      </c>
      <c r="AY173" s="103">
        <v>0</v>
      </c>
      <c r="AZ173" s="103">
        <v>0</v>
      </c>
      <c r="BA173" s="103">
        <v>0</v>
      </c>
      <c r="BB173" s="103">
        <v>0</v>
      </c>
      <c r="BC173" s="103">
        <v>0</v>
      </c>
      <c r="BD173" s="103" t="s">
        <v>480</v>
      </c>
      <c r="BE173" s="103" t="s">
        <v>480</v>
      </c>
      <c r="BF173" s="103" t="s">
        <v>480</v>
      </c>
      <c r="BG173" s="103" t="s">
        <v>480</v>
      </c>
      <c r="BH173" s="103" t="s">
        <v>480</v>
      </c>
      <c r="BI173" s="103" t="s">
        <v>480</v>
      </c>
      <c r="BJ173" s="103" t="s">
        <v>480</v>
      </c>
      <c r="BK173" s="18" t="s">
        <v>480</v>
      </c>
      <c r="BL173" s="16" t="s">
        <v>480</v>
      </c>
      <c r="BM173" s="16" t="s">
        <v>480</v>
      </c>
      <c r="BN173" s="16" t="s">
        <v>480</v>
      </c>
      <c r="BO173" s="16" t="s">
        <v>480</v>
      </c>
      <c r="BP173" s="16" t="s">
        <v>480</v>
      </c>
      <c r="BQ173" s="16" t="s">
        <v>480</v>
      </c>
      <c r="BR173" s="16" t="s">
        <v>480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v>0</v>
      </c>
      <c r="BZ173" s="31" t="s">
        <v>480</v>
      </c>
      <c r="CD173" s="20">
        <v>2332</v>
      </c>
    </row>
    <row r="174" spans="1:82" s="20" customFormat="1" ht="13.5" customHeight="1">
      <c r="A174" s="58">
        <v>2333</v>
      </c>
      <c r="B174" s="59" t="s">
        <v>182</v>
      </c>
      <c r="C174" s="110">
        <v>35976</v>
      </c>
      <c r="D174" s="28">
        <f t="shared" si="27"/>
        <v>1998</v>
      </c>
      <c r="E174" s="28">
        <f t="shared" si="28"/>
        <v>182</v>
      </c>
      <c r="F174" s="11">
        <f aca="true" t="shared" si="33" ref="F174:F205">C174-(SQRT(M174*1000)-M174*1000/4000)*0.5</f>
        <v>35972.47071609407</v>
      </c>
      <c r="G174" s="11">
        <f aca="true" t="shared" si="34" ref="G174:G205">C174+(SQRT(M174*1000)-M174*1000/4000)*0.5</f>
        <v>35979.52928390593</v>
      </c>
      <c r="H174" s="101">
        <f aca="true" t="shared" si="35" ref="H174:H205">G174-F174</f>
        <v>7.058567811865942</v>
      </c>
      <c r="I174" s="64">
        <v>32874</v>
      </c>
      <c r="J174" s="64">
        <v>38352</v>
      </c>
      <c r="K174" s="27">
        <v>30</v>
      </c>
      <c r="L174" s="14">
        <f t="shared" si="29"/>
        <v>30</v>
      </c>
      <c r="M174" s="27">
        <v>0.05</v>
      </c>
      <c r="N174" s="111" t="s">
        <v>33</v>
      </c>
      <c r="O174" s="103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 t="s">
        <v>480</v>
      </c>
      <c r="Y174" s="16" t="s">
        <v>480</v>
      </c>
      <c r="Z174" s="16" t="s">
        <v>480</v>
      </c>
      <c r="AA174" s="16" t="s">
        <v>480</v>
      </c>
      <c r="AB174" s="16" t="s">
        <v>480</v>
      </c>
      <c r="AC174" s="16" t="s">
        <v>480</v>
      </c>
      <c r="AD174" s="17" t="s">
        <v>480</v>
      </c>
      <c r="AE174" s="103" t="s">
        <v>480</v>
      </c>
      <c r="AF174" s="16" t="s">
        <v>480</v>
      </c>
      <c r="AG174" s="16" t="s">
        <v>480</v>
      </c>
      <c r="AH174" s="16" t="s">
        <v>480</v>
      </c>
      <c r="AI174" s="16" t="s">
        <v>480</v>
      </c>
      <c r="AJ174" s="16" t="s">
        <v>480</v>
      </c>
      <c r="AK174" s="16" t="s">
        <v>480</v>
      </c>
      <c r="AL174" s="16" t="s">
        <v>480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04" t="s">
        <v>480</v>
      </c>
      <c r="AU174" s="18">
        <v>0</v>
      </c>
      <c r="AV174" s="103">
        <v>0</v>
      </c>
      <c r="AW174" s="103">
        <v>0</v>
      </c>
      <c r="AX174" s="103">
        <v>0</v>
      </c>
      <c r="AY174" s="103">
        <v>0</v>
      </c>
      <c r="AZ174" s="103">
        <v>0</v>
      </c>
      <c r="BA174" s="103">
        <v>0</v>
      </c>
      <c r="BB174" s="103">
        <v>0</v>
      </c>
      <c r="BC174" s="103">
        <v>0</v>
      </c>
      <c r="BD174" s="103" t="s">
        <v>480</v>
      </c>
      <c r="BE174" s="103" t="s">
        <v>480</v>
      </c>
      <c r="BF174" s="103" t="s">
        <v>480</v>
      </c>
      <c r="BG174" s="103" t="s">
        <v>480</v>
      </c>
      <c r="BH174" s="103" t="s">
        <v>480</v>
      </c>
      <c r="BI174" s="103" t="s">
        <v>480</v>
      </c>
      <c r="BJ174" s="103" t="s">
        <v>480</v>
      </c>
      <c r="BK174" s="18" t="s">
        <v>480</v>
      </c>
      <c r="BL174" s="16" t="s">
        <v>480</v>
      </c>
      <c r="BM174" s="16" t="s">
        <v>480</v>
      </c>
      <c r="BN174" s="16" t="s">
        <v>480</v>
      </c>
      <c r="BO174" s="16" t="s">
        <v>480</v>
      </c>
      <c r="BP174" s="16" t="s">
        <v>480</v>
      </c>
      <c r="BQ174" s="16" t="s">
        <v>480</v>
      </c>
      <c r="BR174" s="16" t="s">
        <v>480</v>
      </c>
      <c r="BS174" s="16">
        <v>0</v>
      </c>
      <c r="BT174" s="16">
        <v>0</v>
      </c>
      <c r="BU174" s="16">
        <v>0</v>
      </c>
      <c r="BV174" s="16">
        <v>0</v>
      </c>
      <c r="BW174" s="16">
        <v>0</v>
      </c>
      <c r="BX174" s="16">
        <v>0</v>
      </c>
      <c r="BY174" s="16">
        <v>0</v>
      </c>
      <c r="BZ174" s="31" t="s">
        <v>480</v>
      </c>
      <c r="CA174" s="99"/>
      <c r="CD174" s="20">
        <v>2333</v>
      </c>
    </row>
    <row r="175" spans="1:82" s="20" customFormat="1" ht="13.5" customHeight="1">
      <c r="A175" s="58">
        <v>2334</v>
      </c>
      <c r="B175" s="59" t="s">
        <v>183</v>
      </c>
      <c r="C175" s="110">
        <v>35977</v>
      </c>
      <c r="D175" s="28">
        <f t="shared" si="27"/>
        <v>1998</v>
      </c>
      <c r="E175" s="28">
        <f t="shared" si="28"/>
        <v>183</v>
      </c>
      <c r="F175" s="11">
        <f t="shared" si="33"/>
        <v>35973.47071609407</v>
      </c>
      <c r="G175" s="11">
        <f t="shared" si="34"/>
        <v>35980.52928390593</v>
      </c>
      <c r="H175" s="101">
        <f t="shared" si="35"/>
        <v>7.058567811865942</v>
      </c>
      <c r="I175" s="64">
        <v>32874</v>
      </c>
      <c r="J175" s="64">
        <v>38352</v>
      </c>
      <c r="K175" s="27">
        <v>40</v>
      </c>
      <c r="L175" s="14">
        <f t="shared" si="29"/>
        <v>40</v>
      </c>
      <c r="M175" s="27">
        <v>0.05</v>
      </c>
      <c r="N175" s="111" t="s">
        <v>33</v>
      </c>
      <c r="O175" s="103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 t="s">
        <v>480</v>
      </c>
      <c r="Y175" s="16" t="s">
        <v>480</v>
      </c>
      <c r="Z175" s="16" t="s">
        <v>480</v>
      </c>
      <c r="AA175" s="16" t="s">
        <v>480</v>
      </c>
      <c r="AB175" s="16" t="s">
        <v>480</v>
      </c>
      <c r="AC175" s="16" t="s">
        <v>480</v>
      </c>
      <c r="AD175" s="17" t="s">
        <v>480</v>
      </c>
      <c r="AE175" s="103" t="s">
        <v>480</v>
      </c>
      <c r="AF175" s="16" t="s">
        <v>480</v>
      </c>
      <c r="AG175" s="16" t="s">
        <v>480</v>
      </c>
      <c r="AH175" s="16" t="s">
        <v>480</v>
      </c>
      <c r="AI175" s="16" t="s">
        <v>480</v>
      </c>
      <c r="AJ175" s="16" t="s">
        <v>480</v>
      </c>
      <c r="AK175" s="16" t="s">
        <v>480</v>
      </c>
      <c r="AL175" s="16" t="s">
        <v>480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04" t="s">
        <v>480</v>
      </c>
      <c r="AU175" s="18">
        <v>0</v>
      </c>
      <c r="AV175" s="103">
        <v>0</v>
      </c>
      <c r="AW175" s="103">
        <v>0</v>
      </c>
      <c r="AX175" s="103">
        <v>0</v>
      </c>
      <c r="AY175" s="103">
        <v>0</v>
      </c>
      <c r="AZ175" s="103">
        <v>0</v>
      </c>
      <c r="BA175" s="103">
        <v>0</v>
      </c>
      <c r="BB175" s="103">
        <v>0</v>
      </c>
      <c r="BC175" s="103">
        <v>0</v>
      </c>
      <c r="BD175" s="103" t="s">
        <v>480</v>
      </c>
      <c r="BE175" s="103" t="s">
        <v>480</v>
      </c>
      <c r="BF175" s="103" t="s">
        <v>480</v>
      </c>
      <c r="BG175" s="103" t="s">
        <v>480</v>
      </c>
      <c r="BH175" s="103" t="s">
        <v>480</v>
      </c>
      <c r="BI175" s="103" t="s">
        <v>480</v>
      </c>
      <c r="BJ175" s="103" t="s">
        <v>480</v>
      </c>
      <c r="BK175" s="18" t="s">
        <v>480</v>
      </c>
      <c r="BL175" s="16" t="s">
        <v>480</v>
      </c>
      <c r="BM175" s="16" t="s">
        <v>480</v>
      </c>
      <c r="BN175" s="16" t="s">
        <v>480</v>
      </c>
      <c r="BO175" s="16" t="s">
        <v>480</v>
      </c>
      <c r="BP175" s="16" t="s">
        <v>480</v>
      </c>
      <c r="BQ175" s="16" t="s">
        <v>480</v>
      </c>
      <c r="BR175" s="16" t="s">
        <v>480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v>0</v>
      </c>
      <c r="BZ175" s="31" t="s">
        <v>480</v>
      </c>
      <c r="CA175" s="99"/>
      <c r="CD175" s="20">
        <v>2334</v>
      </c>
    </row>
    <row r="176" spans="1:82" s="20" customFormat="1" ht="13.5" customHeight="1">
      <c r="A176" s="58">
        <v>2335</v>
      </c>
      <c r="B176" s="59" t="s">
        <v>184</v>
      </c>
      <c r="C176" s="110">
        <v>35977</v>
      </c>
      <c r="D176" s="28">
        <f t="shared" si="27"/>
        <v>1998</v>
      </c>
      <c r="E176" s="28">
        <f t="shared" si="28"/>
        <v>183</v>
      </c>
      <c r="F176" s="11">
        <f t="shared" si="33"/>
        <v>35973.47071609407</v>
      </c>
      <c r="G176" s="11">
        <f t="shared" si="34"/>
        <v>35980.52928390593</v>
      </c>
      <c r="H176" s="101">
        <f t="shared" si="35"/>
        <v>7.058567811865942</v>
      </c>
      <c r="I176" s="64">
        <v>32874</v>
      </c>
      <c r="J176" s="64">
        <v>38352</v>
      </c>
      <c r="K176" s="27">
        <v>100</v>
      </c>
      <c r="L176" s="14">
        <f t="shared" si="29"/>
        <v>100</v>
      </c>
      <c r="M176" s="27">
        <v>0.05</v>
      </c>
      <c r="N176" s="111" t="s">
        <v>33</v>
      </c>
      <c r="O176" s="103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 t="s">
        <v>480</v>
      </c>
      <c r="Y176" s="16" t="s">
        <v>480</v>
      </c>
      <c r="Z176" s="16" t="s">
        <v>480</v>
      </c>
      <c r="AA176" s="16" t="s">
        <v>480</v>
      </c>
      <c r="AB176" s="16" t="s">
        <v>480</v>
      </c>
      <c r="AC176" s="16" t="s">
        <v>480</v>
      </c>
      <c r="AD176" s="17" t="s">
        <v>480</v>
      </c>
      <c r="AE176" s="103" t="s">
        <v>480</v>
      </c>
      <c r="AF176" s="16" t="s">
        <v>480</v>
      </c>
      <c r="AG176" s="16" t="s">
        <v>480</v>
      </c>
      <c r="AH176" s="16" t="s">
        <v>480</v>
      </c>
      <c r="AI176" s="16" t="s">
        <v>480</v>
      </c>
      <c r="AJ176" s="16" t="s">
        <v>480</v>
      </c>
      <c r="AK176" s="16" t="s">
        <v>480</v>
      </c>
      <c r="AL176" s="16" t="s">
        <v>480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04" t="s">
        <v>480</v>
      </c>
      <c r="AU176" s="18">
        <v>0</v>
      </c>
      <c r="AV176" s="103">
        <v>0</v>
      </c>
      <c r="AW176" s="103">
        <v>0</v>
      </c>
      <c r="AX176" s="103">
        <v>0</v>
      </c>
      <c r="AY176" s="103">
        <v>0</v>
      </c>
      <c r="AZ176" s="103">
        <v>0</v>
      </c>
      <c r="BA176" s="103">
        <v>0</v>
      </c>
      <c r="BB176" s="103">
        <v>0</v>
      </c>
      <c r="BC176" s="103">
        <v>0</v>
      </c>
      <c r="BD176" s="103" t="s">
        <v>480</v>
      </c>
      <c r="BE176" s="103" t="s">
        <v>480</v>
      </c>
      <c r="BF176" s="103" t="s">
        <v>480</v>
      </c>
      <c r="BG176" s="103" t="s">
        <v>480</v>
      </c>
      <c r="BH176" s="103" t="s">
        <v>480</v>
      </c>
      <c r="BI176" s="103" t="s">
        <v>480</v>
      </c>
      <c r="BJ176" s="103" t="s">
        <v>480</v>
      </c>
      <c r="BK176" s="18" t="s">
        <v>480</v>
      </c>
      <c r="BL176" s="16" t="s">
        <v>480</v>
      </c>
      <c r="BM176" s="16" t="s">
        <v>480</v>
      </c>
      <c r="BN176" s="16" t="s">
        <v>480</v>
      </c>
      <c r="BO176" s="16" t="s">
        <v>480</v>
      </c>
      <c r="BP176" s="16" t="s">
        <v>480</v>
      </c>
      <c r="BQ176" s="16" t="s">
        <v>480</v>
      </c>
      <c r="BR176" s="16" t="s">
        <v>480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v>0</v>
      </c>
      <c r="BZ176" s="31" t="s">
        <v>480</v>
      </c>
      <c r="CA176" s="99"/>
      <c r="CD176" s="20">
        <v>2335</v>
      </c>
    </row>
    <row r="177" spans="1:82" s="20" customFormat="1" ht="13.5" customHeight="1">
      <c r="A177" s="58">
        <v>2336</v>
      </c>
      <c r="B177" s="59" t="s">
        <v>184</v>
      </c>
      <c r="C177" s="110">
        <v>35977</v>
      </c>
      <c r="D177" s="28">
        <f t="shared" si="27"/>
        <v>1998</v>
      </c>
      <c r="E177" s="28">
        <f t="shared" si="28"/>
        <v>183</v>
      </c>
      <c r="F177" s="11">
        <f t="shared" si="33"/>
        <v>35973.47071609407</v>
      </c>
      <c r="G177" s="11">
        <f t="shared" si="34"/>
        <v>35980.52928390593</v>
      </c>
      <c r="H177" s="101">
        <f t="shared" si="35"/>
        <v>7.058567811865942</v>
      </c>
      <c r="I177" s="64">
        <v>32874</v>
      </c>
      <c r="J177" s="64">
        <v>38352</v>
      </c>
      <c r="K177" s="27">
        <v>100</v>
      </c>
      <c r="L177" s="14">
        <f t="shared" si="29"/>
        <v>100</v>
      </c>
      <c r="M177" s="27">
        <v>0.05</v>
      </c>
      <c r="N177" s="111" t="s">
        <v>33</v>
      </c>
      <c r="O177" s="103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 t="s">
        <v>480</v>
      </c>
      <c r="Y177" s="16" t="s">
        <v>480</v>
      </c>
      <c r="Z177" s="16" t="s">
        <v>480</v>
      </c>
      <c r="AA177" s="16" t="s">
        <v>480</v>
      </c>
      <c r="AB177" s="16" t="s">
        <v>480</v>
      </c>
      <c r="AC177" s="16" t="s">
        <v>480</v>
      </c>
      <c r="AD177" s="17" t="s">
        <v>480</v>
      </c>
      <c r="AE177" s="103" t="s">
        <v>480</v>
      </c>
      <c r="AF177" s="16" t="s">
        <v>480</v>
      </c>
      <c r="AG177" s="16" t="s">
        <v>480</v>
      </c>
      <c r="AH177" s="16" t="s">
        <v>480</v>
      </c>
      <c r="AI177" s="16" t="s">
        <v>480</v>
      </c>
      <c r="AJ177" s="16" t="s">
        <v>480</v>
      </c>
      <c r="AK177" s="16" t="s">
        <v>480</v>
      </c>
      <c r="AL177" s="16" t="s">
        <v>480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04" t="s">
        <v>480</v>
      </c>
      <c r="AU177" s="18">
        <v>0</v>
      </c>
      <c r="AV177" s="103">
        <v>0</v>
      </c>
      <c r="AW177" s="103">
        <v>0</v>
      </c>
      <c r="AX177" s="103">
        <v>0</v>
      </c>
      <c r="AY177" s="103">
        <v>0</v>
      </c>
      <c r="AZ177" s="103">
        <v>0</v>
      </c>
      <c r="BA177" s="103">
        <v>0</v>
      </c>
      <c r="BB177" s="103">
        <v>0</v>
      </c>
      <c r="BC177" s="103">
        <v>0</v>
      </c>
      <c r="BD177" s="103" t="s">
        <v>480</v>
      </c>
      <c r="BE177" s="103" t="s">
        <v>480</v>
      </c>
      <c r="BF177" s="103" t="s">
        <v>480</v>
      </c>
      <c r="BG177" s="103" t="s">
        <v>480</v>
      </c>
      <c r="BH177" s="103" t="s">
        <v>480</v>
      </c>
      <c r="BI177" s="103" t="s">
        <v>480</v>
      </c>
      <c r="BJ177" s="103" t="s">
        <v>480</v>
      </c>
      <c r="BK177" s="18" t="s">
        <v>480</v>
      </c>
      <c r="BL177" s="16" t="s">
        <v>480</v>
      </c>
      <c r="BM177" s="16" t="s">
        <v>480</v>
      </c>
      <c r="BN177" s="16" t="s">
        <v>480</v>
      </c>
      <c r="BO177" s="16" t="s">
        <v>480</v>
      </c>
      <c r="BP177" s="16" t="s">
        <v>480</v>
      </c>
      <c r="BQ177" s="16" t="s">
        <v>480</v>
      </c>
      <c r="BR177" s="16" t="s">
        <v>480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v>0</v>
      </c>
      <c r="BZ177" s="31" t="s">
        <v>480</v>
      </c>
      <c r="CA177" s="99"/>
      <c r="CD177" s="20">
        <v>2336</v>
      </c>
    </row>
    <row r="178" spans="1:82" s="20" customFormat="1" ht="13.5" customHeight="1">
      <c r="A178" s="58">
        <v>2337</v>
      </c>
      <c r="B178" s="59" t="s">
        <v>185</v>
      </c>
      <c r="C178" s="110">
        <v>35977</v>
      </c>
      <c r="D178" s="28">
        <f t="shared" si="27"/>
        <v>1998</v>
      </c>
      <c r="E178" s="28">
        <f t="shared" si="28"/>
        <v>183</v>
      </c>
      <c r="F178" s="11">
        <f t="shared" si="33"/>
        <v>35973.47071609407</v>
      </c>
      <c r="G178" s="11">
        <f t="shared" si="34"/>
        <v>35980.52928390593</v>
      </c>
      <c r="H178" s="101">
        <f t="shared" si="35"/>
        <v>7.058567811865942</v>
      </c>
      <c r="I178" s="64">
        <v>32874</v>
      </c>
      <c r="J178" s="64">
        <v>38352</v>
      </c>
      <c r="K178" s="27">
        <v>30</v>
      </c>
      <c r="L178" s="14">
        <f t="shared" si="29"/>
        <v>30</v>
      </c>
      <c r="M178" s="27">
        <v>0.05</v>
      </c>
      <c r="N178" s="111" t="s">
        <v>33</v>
      </c>
      <c r="O178" s="103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 t="s">
        <v>480</v>
      </c>
      <c r="Y178" s="16" t="s">
        <v>480</v>
      </c>
      <c r="Z178" s="16" t="s">
        <v>480</v>
      </c>
      <c r="AA178" s="16" t="s">
        <v>480</v>
      </c>
      <c r="AB178" s="16" t="s">
        <v>480</v>
      </c>
      <c r="AC178" s="16" t="s">
        <v>480</v>
      </c>
      <c r="AD178" s="17" t="s">
        <v>480</v>
      </c>
      <c r="AE178" s="103" t="s">
        <v>480</v>
      </c>
      <c r="AF178" s="16" t="s">
        <v>480</v>
      </c>
      <c r="AG178" s="16" t="s">
        <v>480</v>
      </c>
      <c r="AH178" s="16" t="s">
        <v>480</v>
      </c>
      <c r="AI178" s="16" t="s">
        <v>480</v>
      </c>
      <c r="AJ178" s="16" t="s">
        <v>480</v>
      </c>
      <c r="AK178" s="16" t="s">
        <v>480</v>
      </c>
      <c r="AL178" s="16" t="s">
        <v>480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04" t="s">
        <v>480</v>
      </c>
      <c r="AU178" s="18">
        <v>0</v>
      </c>
      <c r="AV178" s="103">
        <v>0</v>
      </c>
      <c r="AW178" s="103">
        <v>0</v>
      </c>
      <c r="AX178" s="103">
        <v>0</v>
      </c>
      <c r="AY178" s="103">
        <v>0</v>
      </c>
      <c r="AZ178" s="103">
        <v>0</v>
      </c>
      <c r="BA178" s="103">
        <v>0</v>
      </c>
      <c r="BB178" s="103">
        <v>0</v>
      </c>
      <c r="BC178" s="103">
        <v>0</v>
      </c>
      <c r="BD178" s="103" t="s">
        <v>480</v>
      </c>
      <c r="BE178" s="103" t="s">
        <v>480</v>
      </c>
      <c r="BF178" s="103" t="s">
        <v>480</v>
      </c>
      <c r="BG178" s="103" t="s">
        <v>480</v>
      </c>
      <c r="BH178" s="103" t="s">
        <v>480</v>
      </c>
      <c r="BI178" s="103" t="s">
        <v>480</v>
      </c>
      <c r="BJ178" s="103" t="s">
        <v>480</v>
      </c>
      <c r="BK178" s="18" t="s">
        <v>480</v>
      </c>
      <c r="BL178" s="16" t="s">
        <v>480</v>
      </c>
      <c r="BM178" s="16" t="s">
        <v>480</v>
      </c>
      <c r="BN178" s="16" t="s">
        <v>480</v>
      </c>
      <c r="BO178" s="16" t="s">
        <v>480</v>
      </c>
      <c r="BP178" s="16" t="s">
        <v>480</v>
      </c>
      <c r="BQ178" s="16" t="s">
        <v>480</v>
      </c>
      <c r="BR178" s="16" t="s">
        <v>480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v>0</v>
      </c>
      <c r="BZ178" s="31" t="s">
        <v>480</v>
      </c>
      <c r="CA178" s="99"/>
      <c r="CD178" s="20">
        <v>2337</v>
      </c>
    </row>
    <row r="179" spans="1:82" s="20" customFormat="1" ht="13.5" customHeight="1">
      <c r="A179" s="58">
        <v>2338</v>
      </c>
      <c r="B179" s="59" t="s">
        <v>186</v>
      </c>
      <c r="C179" s="110">
        <v>35247</v>
      </c>
      <c r="D179" s="28">
        <f t="shared" si="27"/>
        <v>1996</v>
      </c>
      <c r="E179" s="28">
        <f t="shared" si="28"/>
        <v>183</v>
      </c>
      <c r="F179" s="11">
        <f t="shared" si="33"/>
        <v>35236.40311212367</v>
      </c>
      <c r="G179" s="11">
        <f t="shared" si="34"/>
        <v>35257.59688787633</v>
      </c>
      <c r="H179" s="101">
        <f t="shared" si="35"/>
        <v>21.193775752661168</v>
      </c>
      <c r="I179" s="64">
        <v>32874</v>
      </c>
      <c r="J179" s="64">
        <v>38352</v>
      </c>
      <c r="K179" s="27">
        <v>75</v>
      </c>
      <c r="L179" s="14">
        <f t="shared" si="29"/>
        <v>75</v>
      </c>
      <c r="M179" s="27">
        <v>0.454</v>
      </c>
      <c r="N179" s="111" t="s">
        <v>33</v>
      </c>
      <c r="O179" s="103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 t="s">
        <v>480</v>
      </c>
      <c r="W179" s="16" t="s">
        <v>480</v>
      </c>
      <c r="X179" s="16" t="s">
        <v>480</v>
      </c>
      <c r="Y179" s="16" t="s">
        <v>480</v>
      </c>
      <c r="Z179" s="16" t="s">
        <v>480</v>
      </c>
      <c r="AA179" s="16" t="s">
        <v>480</v>
      </c>
      <c r="AB179" s="16" t="s">
        <v>480</v>
      </c>
      <c r="AC179" s="16" t="s">
        <v>480</v>
      </c>
      <c r="AD179" s="17" t="s">
        <v>480</v>
      </c>
      <c r="AE179" s="103" t="s">
        <v>480</v>
      </c>
      <c r="AF179" s="16" t="s">
        <v>480</v>
      </c>
      <c r="AG179" s="16" t="s">
        <v>480</v>
      </c>
      <c r="AH179" s="16" t="s">
        <v>480</v>
      </c>
      <c r="AI179" s="16" t="s">
        <v>480</v>
      </c>
      <c r="AJ179" s="16" t="s">
        <v>480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04" t="s">
        <v>480</v>
      </c>
      <c r="AU179" s="18">
        <v>0</v>
      </c>
      <c r="AV179" s="103">
        <v>0</v>
      </c>
      <c r="AW179" s="103">
        <v>0</v>
      </c>
      <c r="AX179" s="103">
        <v>0</v>
      </c>
      <c r="AY179" s="103">
        <v>0</v>
      </c>
      <c r="AZ179" s="103">
        <v>0</v>
      </c>
      <c r="BA179" s="103">
        <v>0</v>
      </c>
      <c r="BB179" s="103" t="s">
        <v>480</v>
      </c>
      <c r="BC179" s="103" t="s">
        <v>480</v>
      </c>
      <c r="BD179" s="103" t="s">
        <v>480</v>
      </c>
      <c r="BE179" s="103" t="s">
        <v>480</v>
      </c>
      <c r="BF179" s="103" t="s">
        <v>480</v>
      </c>
      <c r="BG179" s="103" t="s">
        <v>480</v>
      </c>
      <c r="BH179" s="103" t="s">
        <v>480</v>
      </c>
      <c r="BI179" s="103" t="s">
        <v>480</v>
      </c>
      <c r="BJ179" s="103" t="s">
        <v>480</v>
      </c>
      <c r="BK179" s="18" t="s">
        <v>480</v>
      </c>
      <c r="BL179" s="16" t="s">
        <v>480</v>
      </c>
      <c r="BM179" s="16" t="s">
        <v>480</v>
      </c>
      <c r="BN179" s="16" t="s">
        <v>480</v>
      </c>
      <c r="BO179" s="16" t="s">
        <v>480</v>
      </c>
      <c r="BP179" s="16" t="s">
        <v>480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v>0</v>
      </c>
      <c r="BZ179" s="31" t="s">
        <v>480</v>
      </c>
      <c r="CA179" s="99"/>
      <c r="CD179" s="20">
        <v>2338</v>
      </c>
    </row>
    <row r="180" spans="1:82" s="20" customFormat="1" ht="13.5" customHeight="1">
      <c r="A180" s="58">
        <v>2339</v>
      </c>
      <c r="B180" s="59" t="s">
        <v>187</v>
      </c>
      <c r="C180" s="110">
        <v>35247</v>
      </c>
      <c r="D180" s="28">
        <f t="shared" si="27"/>
        <v>1996</v>
      </c>
      <c r="E180" s="28">
        <f t="shared" si="28"/>
        <v>183</v>
      </c>
      <c r="F180" s="11">
        <f t="shared" si="33"/>
        <v>35221.286544059774</v>
      </c>
      <c r="G180" s="11">
        <f t="shared" si="34"/>
        <v>35272.713455940226</v>
      </c>
      <c r="H180" s="101">
        <f t="shared" si="35"/>
        <v>51.42691188045137</v>
      </c>
      <c r="I180" s="64">
        <v>32874</v>
      </c>
      <c r="J180" s="64">
        <v>38352</v>
      </c>
      <c r="K180" s="27">
        <v>126</v>
      </c>
      <c r="L180" s="14">
        <f t="shared" si="29"/>
        <v>126</v>
      </c>
      <c r="M180" s="27">
        <v>2.715</v>
      </c>
      <c r="N180" s="111" t="s">
        <v>33</v>
      </c>
      <c r="O180" s="103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 t="s">
        <v>480</v>
      </c>
      <c r="W180" s="16" t="s">
        <v>480</v>
      </c>
      <c r="X180" s="16" t="s">
        <v>480</v>
      </c>
      <c r="Y180" s="16" t="s">
        <v>480</v>
      </c>
      <c r="Z180" s="16" t="s">
        <v>480</v>
      </c>
      <c r="AA180" s="16" t="s">
        <v>480</v>
      </c>
      <c r="AB180" s="16" t="s">
        <v>480</v>
      </c>
      <c r="AC180" s="16" t="s">
        <v>480</v>
      </c>
      <c r="AD180" s="17" t="s">
        <v>480</v>
      </c>
      <c r="AE180" s="103" t="s">
        <v>480</v>
      </c>
      <c r="AF180" s="16" t="s">
        <v>480</v>
      </c>
      <c r="AG180" s="16" t="s">
        <v>480</v>
      </c>
      <c r="AH180" s="16" t="s">
        <v>480</v>
      </c>
      <c r="AI180" s="16" t="s">
        <v>480</v>
      </c>
      <c r="AJ180" s="16" t="s">
        <v>480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04" t="s">
        <v>480</v>
      </c>
      <c r="AU180" s="18">
        <v>0</v>
      </c>
      <c r="AV180" s="103">
        <v>0</v>
      </c>
      <c r="AW180" s="103">
        <v>0</v>
      </c>
      <c r="AX180" s="103">
        <v>0</v>
      </c>
      <c r="AY180" s="103">
        <v>0</v>
      </c>
      <c r="AZ180" s="103">
        <v>0</v>
      </c>
      <c r="BA180" s="103">
        <v>0</v>
      </c>
      <c r="BB180" s="103" t="s">
        <v>480</v>
      </c>
      <c r="BC180" s="103" t="s">
        <v>480</v>
      </c>
      <c r="BD180" s="103" t="s">
        <v>480</v>
      </c>
      <c r="BE180" s="103" t="s">
        <v>480</v>
      </c>
      <c r="BF180" s="103" t="s">
        <v>480</v>
      </c>
      <c r="BG180" s="103" t="s">
        <v>480</v>
      </c>
      <c r="BH180" s="103" t="s">
        <v>480</v>
      </c>
      <c r="BI180" s="103" t="s">
        <v>480</v>
      </c>
      <c r="BJ180" s="103" t="s">
        <v>480</v>
      </c>
      <c r="BK180" s="18" t="s">
        <v>480</v>
      </c>
      <c r="BL180" s="16" t="s">
        <v>480</v>
      </c>
      <c r="BM180" s="16" t="s">
        <v>480</v>
      </c>
      <c r="BN180" s="16" t="s">
        <v>480</v>
      </c>
      <c r="BO180" s="16" t="s">
        <v>480</v>
      </c>
      <c r="BP180" s="16" t="s">
        <v>480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v>0</v>
      </c>
      <c r="BZ180" s="31" t="s">
        <v>480</v>
      </c>
      <c r="CA180" s="99"/>
      <c r="CD180" s="20">
        <v>2339</v>
      </c>
    </row>
    <row r="181" spans="1:82" s="20" customFormat="1" ht="13.5" customHeight="1">
      <c r="A181" s="58">
        <v>2340</v>
      </c>
      <c r="B181" s="59" t="s">
        <v>127</v>
      </c>
      <c r="C181" s="110">
        <v>35247</v>
      </c>
      <c r="D181" s="28">
        <f t="shared" si="27"/>
        <v>1996</v>
      </c>
      <c r="E181" s="28">
        <f t="shared" si="28"/>
        <v>183</v>
      </c>
      <c r="F181" s="11">
        <f t="shared" si="33"/>
        <v>35235.8821601125</v>
      </c>
      <c r="G181" s="11">
        <f t="shared" si="34"/>
        <v>35258.1178398875</v>
      </c>
      <c r="H181" s="101">
        <f t="shared" si="35"/>
        <v>22.235679774996242</v>
      </c>
      <c r="I181" s="64">
        <v>32874</v>
      </c>
      <c r="J181" s="64">
        <v>38352</v>
      </c>
      <c r="K181" s="27">
        <v>110</v>
      </c>
      <c r="L181" s="14">
        <f t="shared" si="29"/>
        <v>110</v>
      </c>
      <c r="M181" s="27">
        <v>0.5</v>
      </c>
      <c r="N181" s="111" t="s">
        <v>33</v>
      </c>
      <c r="O181" s="103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 t="s">
        <v>480</v>
      </c>
      <c r="W181" s="16" t="s">
        <v>480</v>
      </c>
      <c r="X181" s="16" t="s">
        <v>480</v>
      </c>
      <c r="Y181" s="16" t="s">
        <v>480</v>
      </c>
      <c r="Z181" s="16" t="s">
        <v>480</v>
      </c>
      <c r="AA181" s="16" t="s">
        <v>480</v>
      </c>
      <c r="AB181" s="16" t="s">
        <v>480</v>
      </c>
      <c r="AC181" s="16" t="s">
        <v>480</v>
      </c>
      <c r="AD181" s="17" t="s">
        <v>480</v>
      </c>
      <c r="AE181" s="103" t="s">
        <v>480</v>
      </c>
      <c r="AF181" s="16" t="s">
        <v>480</v>
      </c>
      <c r="AG181" s="16" t="s">
        <v>480</v>
      </c>
      <c r="AH181" s="16" t="s">
        <v>480</v>
      </c>
      <c r="AI181" s="16" t="s">
        <v>480</v>
      </c>
      <c r="AJ181" s="16" t="s">
        <v>480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04" t="s">
        <v>480</v>
      </c>
      <c r="AU181" s="18">
        <v>0</v>
      </c>
      <c r="AV181" s="103">
        <v>0</v>
      </c>
      <c r="AW181" s="103">
        <v>0</v>
      </c>
      <c r="AX181" s="103">
        <v>0</v>
      </c>
      <c r="AY181" s="103">
        <v>0</v>
      </c>
      <c r="AZ181" s="103">
        <v>0</v>
      </c>
      <c r="BA181" s="103">
        <v>0</v>
      </c>
      <c r="BB181" s="103" t="s">
        <v>480</v>
      </c>
      <c r="BC181" s="103" t="s">
        <v>480</v>
      </c>
      <c r="BD181" s="103" t="s">
        <v>480</v>
      </c>
      <c r="BE181" s="103" t="s">
        <v>480</v>
      </c>
      <c r="BF181" s="103" t="s">
        <v>480</v>
      </c>
      <c r="BG181" s="103" t="s">
        <v>480</v>
      </c>
      <c r="BH181" s="103" t="s">
        <v>480</v>
      </c>
      <c r="BI181" s="103" t="s">
        <v>480</v>
      </c>
      <c r="BJ181" s="103" t="s">
        <v>480</v>
      </c>
      <c r="BK181" s="18" t="s">
        <v>480</v>
      </c>
      <c r="BL181" s="16" t="s">
        <v>480</v>
      </c>
      <c r="BM181" s="16" t="s">
        <v>480</v>
      </c>
      <c r="BN181" s="16" t="s">
        <v>480</v>
      </c>
      <c r="BO181" s="16" t="s">
        <v>480</v>
      </c>
      <c r="BP181" s="16" t="s">
        <v>480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v>0</v>
      </c>
      <c r="BZ181" s="31" t="s">
        <v>480</v>
      </c>
      <c r="CA181" s="99"/>
      <c r="CD181" s="20">
        <v>2340</v>
      </c>
    </row>
    <row r="182" spans="1:82" s="20" customFormat="1" ht="13.5" customHeight="1">
      <c r="A182" s="58">
        <v>2341</v>
      </c>
      <c r="B182" s="59" t="s">
        <v>188</v>
      </c>
      <c r="C182" s="110">
        <v>35247</v>
      </c>
      <c r="D182" s="28">
        <f t="shared" si="27"/>
        <v>1996</v>
      </c>
      <c r="E182" s="28">
        <f t="shared" si="28"/>
        <v>183</v>
      </c>
      <c r="F182" s="11">
        <f t="shared" si="33"/>
        <v>35227.15106234424</v>
      </c>
      <c r="G182" s="11">
        <f t="shared" si="34"/>
        <v>35266.84893765576</v>
      </c>
      <c r="H182" s="101">
        <f t="shared" si="35"/>
        <v>39.69787531152542</v>
      </c>
      <c r="I182" s="64">
        <v>32874</v>
      </c>
      <c r="J182" s="64">
        <v>38352</v>
      </c>
      <c r="K182" s="27">
        <v>107</v>
      </c>
      <c r="L182" s="14">
        <f t="shared" si="29"/>
        <v>107</v>
      </c>
      <c r="M182" s="27">
        <v>1.608</v>
      </c>
      <c r="N182" s="111" t="s">
        <v>33</v>
      </c>
      <c r="O182" s="103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 t="s">
        <v>480</v>
      </c>
      <c r="W182" s="16" t="s">
        <v>480</v>
      </c>
      <c r="X182" s="16" t="s">
        <v>480</v>
      </c>
      <c r="Y182" s="16" t="s">
        <v>480</v>
      </c>
      <c r="Z182" s="16" t="s">
        <v>480</v>
      </c>
      <c r="AA182" s="16" t="s">
        <v>480</v>
      </c>
      <c r="AB182" s="16" t="s">
        <v>480</v>
      </c>
      <c r="AC182" s="16" t="s">
        <v>480</v>
      </c>
      <c r="AD182" s="17" t="s">
        <v>480</v>
      </c>
      <c r="AE182" s="103" t="s">
        <v>480</v>
      </c>
      <c r="AF182" s="16" t="s">
        <v>480</v>
      </c>
      <c r="AG182" s="16" t="s">
        <v>480</v>
      </c>
      <c r="AH182" s="16" t="s">
        <v>480</v>
      </c>
      <c r="AI182" s="16" t="s">
        <v>480</v>
      </c>
      <c r="AJ182" s="16" t="s">
        <v>480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04" t="s">
        <v>480</v>
      </c>
      <c r="AU182" s="18">
        <v>0</v>
      </c>
      <c r="AV182" s="103">
        <v>0</v>
      </c>
      <c r="AW182" s="103">
        <v>0</v>
      </c>
      <c r="AX182" s="103">
        <v>0</v>
      </c>
      <c r="AY182" s="103">
        <v>0</v>
      </c>
      <c r="AZ182" s="103">
        <v>0</v>
      </c>
      <c r="BA182" s="103">
        <v>0</v>
      </c>
      <c r="BB182" s="103" t="s">
        <v>480</v>
      </c>
      <c r="BC182" s="103" t="s">
        <v>480</v>
      </c>
      <c r="BD182" s="103" t="s">
        <v>480</v>
      </c>
      <c r="BE182" s="103" t="s">
        <v>480</v>
      </c>
      <c r="BF182" s="103" t="s">
        <v>480</v>
      </c>
      <c r="BG182" s="103" t="s">
        <v>480</v>
      </c>
      <c r="BH182" s="103" t="s">
        <v>480</v>
      </c>
      <c r="BI182" s="103" t="s">
        <v>480</v>
      </c>
      <c r="BJ182" s="103" t="s">
        <v>480</v>
      </c>
      <c r="BK182" s="18" t="s">
        <v>480</v>
      </c>
      <c r="BL182" s="16" t="s">
        <v>480</v>
      </c>
      <c r="BM182" s="16" t="s">
        <v>480</v>
      </c>
      <c r="BN182" s="16" t="s">
        <v>480</v>
      </c>
      <c r="BO182" s="16" t="s">
        <v>480</v>
      </c>
      <c r="BP182" s="16" t="s">
        <v>480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v>0</v>
      </c>
      <c r="BZ182" s="31" t="s">
        <v>480</v>
      </c>
      <c r="CA182" s="99"/>
      <c r="CD182" s="20">
        <v>2341</v>
      </c>
    </row>
    <row r="183" spans="1:82" s="20" customFormat="1" ht="13.5" customHeight="1">
      <c r="A183" s="58">
        <v>2342</v>
      </c>
      <c r="B183" s="59" t="s">
        <v>189</v>
      </c>
      <c r="C183" s="110">
        <v>34881</v>
      </c>
      <c r="D183" s="28">
        <f t="shared" si="27"/>
        <v>1995</v>
      </c>
      <c r="E183" s="28">
        <f t="shared" si="28"/>
        <v>182</v>
      </c>
      <c r="F183" s="11">
        <f t="shared" si="33"/>
        <v>34855.01236183547</v>
      </c>
      <c r="G183" s="11">
        <f t="shared" si="34"/>
        <v>34906.98763816453</v>
      </c>
      <c r="H183" s="101">
        <f t="shared" si="35"/>
        <v>51.97527632905985</v>
      </c>
      <c r="I183" s="64">
        <v>32874</v>
      </c>
      <c r="J183" s="64">
        <v>38352</v>
      </c>
      <c r="K183" s="27">
        <v>419</v>
      </c>
      <c r="L183" s="14">
        <f t="shared" si="29"/>
        <v>419</v>
      </c>
      <c r="M183" s="27">
        <v>2.774</v>
      </c>
      <c r="N183" s="111" t="s">
        <v>33</v>
      </c>
      <c r="O183" s="103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 t="s">
        <v>480</v>
      </c>
      <c r="V183" s="16" t="s">
        <v>480</v>
      </c>
      <c r="W183" s="16" t="s">
        <v>480</v>
      </c>
      <c r="X183" s="16" t="s">
        <v>480</v>
      </c>
      <c r="Y183" s="16" t="s">
        <v>480</v>
      </c>
      <c r="Z183" s="16" t="s">
        <v>480</v>
      </c>
      <c r="AA183" s="16" t="s">
        <v>480</v>
      </c>
      <c r="AB183" s="16" t="s">
        <v>480</v>
      </c>
      <c r="AC183" s="16" t="s">
        <v>480</v>
      </c>
      <c r="AD183" s="17" t="s">
        <v>480</v>
      </c>
      <c r="AE183" s="103" t="s">
        <v>480</v>
      </c>
      <c r="AF183" s="16" t="s">
        <v>480</v>
      </c>
      <c r="AG183" s="16" t="s">
        <v>480</v>
      </c>
      <c r="AH183" s="16" t="s">
        <v>480</v>
      </c>
      <c r="AI183" s="16" t="s">
        <v>480</v>
      </c>
      <c r="AJ183" s="16">
        <v>0.7190106413574919</v>
      </c>
      <c r="AK183" s="16">
        <v>0</v>
      </c>
      <c r="AL183" s="16">
        <v>0</v>
      </c>
      <c r="AM183" s="16">
        <v>0.3604902667627974</v>
      </c>
      <c r="AN183" s="16">
        <v>0</v>
      </c>
      <c r="AO183" s="16">
        <v>0</v>
      </c>
      <c r="AP183" s="16">
        <v>0.7209805335255948</v>
      </c>
      <c r="AQ183" s="16">
        <v>0</v>
      </c>
      <c r="AR183" s="16">
        <v>0</v>
      </c>
      <c r="AS183" s="16">
        <v>0</v>
      </c>
      <c r="AT183" s="104" t="s">
        <v>480</v>
      </c>
      <c r="AU183" s="18">
        <v>0</v>
      </c>
      <c r="AV183" s="103">
        <v>0</v>
      </c>
      <c r="AW183" s="103">
        <v>0</v>
      </c>
      <c r="AX183" s="103">
        <v>0</v>
      </c>
      <c r="AY183" s="103">
        <v>0</v>
      </c>
      <c r="AZ183" s="103">
        <v>0</v>
      </c>
      <c r="BA183" s="103" t="s">
        <v>480</v>
      </c>
      <c r="BB183" s="103" t="s">
        <v>480</v>
      </c>
      <c r="BC183" s="103" t="s">
        <v>480</v>
      </c>
      <c r="BD183" s="103" t="s">
        <v>480</v>
      </c>
      <c r="BE183" s="103" t="s">
        <v>480</v>
      </c>
      <c r="BF183" s="103" t="s">
        <v>480</v>
      </c>
      <c r="BG183" s="103" t="s">
        <v>480</v>
      </c>
      <c r="BH183" s="103" t="s">
        <v>480</v>
      </c>
      <c r="BI183" s="103" t="s">
        <v>480</v>
      </c>
      <c r="BJ183" s="103" t="s">
        <v>480</v>
      </c>
      <c r="BK183" s="18" t="s">
        <v>480</v>
      </c>
      <c r="BL183" s="16" t="s">
        <v>480</v>
      </c>
      <c r="BM183" s="16" t="s">
        <v>480</v>
      </c>
      <c r="BN183" s="16" t="s">
        <v>480</v>
      </c>
      <c r="BO183" s="16" t="s">
        <v>480</v>
      </c>
      <c r="BP183" s="16">
        <v>0.0017160158504952077</v>
      </c>
      <c r="BQ183" s="16">
        <v>0</v>
      </c>
      <c r="BR183" s="16">
        <v>0</v>
      </c>
      <c r="BS183" s="16">
        <v>0.0008603586318921179</v>
      </c>
      <c r="BT183" s="16">
        <v>0</v>
      </c>
      <c r="BU183" s="16">
        <v>0</v>
      </c>
      <c r="BV183" s="16">
        <v>0.0017207172637842359</v>
      </c>
      <c r="BW183" s="16">
        <v>0</v>
      </c>
      <c r="BX183" s="16">
        <v>0</v>
      </c>
      <c r="BY183" s="16">
        <v>0</v>
      </c>
      <c r="BZ183" s="31" t="s">
        <v>480</v>
      </c>
      <c r="CA183" s="99"/>
      <c r="CD183" s="20">
        <v>2342</v>
      </c>
    </row>
    <row r="184" spans="1:82" s="20" customFormat="1" ht="13.5" customHeight="1">
      <c r="A184" s="58">
        <v>2343</v>
      </c>
      <c r="B184" s="59" t="s">
        <v>190</v>
      </c>
      <c r="C184" s="110">
        <v>34516</v>
      </c>
      <c r="D184" s="28">
        <f t="shared" si="27"/>
        <v>1994</v>
      </c>
      <c r="E184" s="28">
        <f t="shared" si="28"/>
        <v>183</v>
      </c>
      <c r="F184" s="25">
        <f t="shared" si="33"/>
        <v>34487.681234202886</v>
      </c>
      <c r="G184" s="25">
        <f t="shared" si="34"/>
        <v>34544.318765797114</v>
      </c>
      <c r="H184" s="101">
        <f t="shared" si="35"/>
        <v>56.63753159422777</v>
      </c>
      <c r="I184" s="83">
        <v>32874</v>
      </c>
      <c r="J184" s="83">
        <v>38352</v>
      </c>
      <c r="K184" s="27">
        <v>75</v>
      </c>
      <c r="L184" s="27">
        <f t="shared" si="29"/>
        <v>75</v>
      </c>
      <c r="M184" s="27">
        <v>3.302</v>
      </c>
      <c r="N184" s="121" t="s">
        <v>33</v>
      </c>
      <c r="O184" s="122">
        <v>0</v>
      </c>
      <c r="P184" s="29">
        <v>0</v>
      </c>
      <c r="Q184" s="29">
        <v>0</v>
      </c>
      <c r="R184" s="29">
        <v>0</v>
      </c>
      <c r="S184" s="29">
        <v>0</v>
      </c>
      <c r="T184" s="29" t="s">
        <v>480</v>
      </c>
      <c r="U184" s="29" t="s">
        <v>480</v>
      </c>
      <c r="V184" s="29" t="s">
        <v>480</v>
      </c>
      <c r="W184" s="29" t="s">
        <v>480</v>
      </c>
      <c r="X184" s="29" t="s">
        <v>480</v>
      </c>
      <c r="Y184" s="29" t="s">
        <v>480</v>
      </c>
      <c r="Z184" s="29" t="s">
        <v>480</v>
      </c>
      <c r="AA184" s="29" t="s">
        <v>480</v>
      </c>
      <c r="AB184" s="29" t="s">
        <v>480</v>
      </c>
      <c r="AC184" s="29" t="s">
        <v>480</v>
      </c>
      <c r="AD184" s="31" t="s">
        <v>480</v>
      </c>
      <c r="AE184" s="122" t="s">
        <v>480</v>
      </c>
      <c r="AF184" s="29" t="s">
        <v>480</v>
      </c>
      <c r="AG184" s="29" t="s">
        <v>480</v>
      </c>
      <c r="AH184" s="29" t="s">
        <v>480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31" t="s">
        <v>480</v>
      </c>
      <c r="AU184" s="18">
        <v>0</v>
      </c>
      <c r="AV184" s="103">
        <v>0</v>
      </c>
      <c r="AW184" s="103">
        <v>0</v>
      </c>
      <c r="AX184" s="103">
        <v>0</v>
      </c>
      <c r="AY184" s="103">
        <v>0</v>
      </c>
      <c r="AZ184" s="103" t="s">
        <v>480</v>
      </c>
      <c r="BA184" s="103" t="s">
        <v>480</v>
      </c>
      <c r="BB184" s="103" t="s">
        <v>480</v>
      </c>
      <c r="BC184" s="103" t="s">
        <v>480</v>
      </c>
      <c r="BD184" s="103" t="s">
        <v>480</v>
      </c>
      <c r="BE184" s="103" t="s">
        <v>480</v>
      </c>
      <c r="BF184" s="103" t="s">
        <v>480</v>
      </c>
      <c r="BG184" s="103" t="s">
        <v>480</v>
      </c>
      <c r="BH184" s="103" t="s">
        <v>480</v>
      </c>
      <c r="BI184" s="103" t="s">
        <v>480</v>
      </c>
      <c r="BJ184" s="103" t="s">
        <v>480</v>
      </c>
      <c r="BK184" s="18" t="s">
        <v>480</v>
      </c>
      <c r="BL184" s="16" t="s">
        <v>480</v>
      </c>
      <c r="BM184" s="16" t="s">
        <v>480</v>
      </c>
      <c r="BN184" s="16" t="s">
        <v>480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v>0</v>
      </c>
      <c r="BZ184" s="31" t="s">
        <v>480</v>
      </c>
      <c r="CA184" s="99"/>
      <c r="CD184" s="20">
        <v>2343</v>
      </c>
    </row>
    <row r="185" spans="1:82" s="20" customFormat="1" ht="13.5" customHeight="1">
      <c r="A185" s="21">
        <v>1</v>
      </c>
      <c r="B185" s="81" t="s">
        <v>198</v>
      </c>
      <c r="C185" s="108">
        <v>34366</v>
      </c>
      <c r="D185" s="28">
        <f t="shared" si="27"/>
        <v>1994</v>
      </c>
      <c r="E185" s="28">
        <f t="shared" si="28"/>
        <v>33</v>
      </c>
      <c r="F185" s="25">
        <f t="shared" si="33"/>
        <v>34342.055350712915</v>
      </c>
      <c r="G185" s="25">
        <f t="shared" si="34"/>
        <v>34389.944649287085</v>
      </c>
      <c r="H185" s="101">
        <f t="shared" si="35"/>
        <v>47.889298574169516</v>
      </c>
      <c r="I185" s="25">
        <v>32874</v>
      </c>
      <c r="J185" s="25">
        <v>38717</v>
      </c>
      <c r="K185" s="81">
        <v>204</v>
      </c>
      <c r="L185" s="81">
        <v>204</v>
      </c>
      <c r="M185" s="28">
        <v>2.35</v>
      </c>
      <c r="N185" s="102" t="s">
        <v>199</v>
      </c>
      <c r="O185" s="122">
        <v>0</v>
      </c>
      <c r="P185" s="29">
        <v>0</v>
      </c>
      <c r="Q185" s="29">
        <v>0</v>
      </c>
      <c r="R185" s="29">
        <v>0</v>
      </c>
      <c r="S185" s="29">
        <v>0</v>
      </c>
      <c r="T185" s="29" t="s">
        <v>480</v>
      </c>
      <c r="U185" s="29" t="s">
        <v>480</v>
      </c>
      <c r="V185" s="29" t="s">
        <v>480</v>
      </c>
      <c r="W185" s="29" t="s">
        <v>480</v>
      </c>
      <c r="X185" s="29" t="s">
        <v>480</v>
      </c>
      <c r="Y185" s="29" t="s">
        <v>480</v>
      </c>
      <c r="Z185" s="29" t="s">
        <v>480</v>
      </c>
      <c r="AA185" s="29" t="s">
        <v>480</v>
      </c>
      <c r="AB185" s="29" t="s">
        <v>480</v>
      </c>
      <c r="AC185" s="29" t="s">
        <v>480</v>
      </c>
      <c r="AD185" s="31" t="s">
        <v>480</v>
      </c>
      <c r="AE185" s="122" t="s">
        <v>480</v>
      </c>
      <c r="AF185" s="29" t="s">
        <v>480</v>
      </c>
      <c r="AG185" s="29" t="s">
        <v>480</v>
      </c>
      <c r="AH185" s="29" t="s">
        <v>480</v>
      </c>
      <c r="AI185" s="29">
        <v>0</v>
      </c>
      <c r="AJ185" s="29">
        <v>0</v>
      </c>
      <c r="AK185" s="29">
        <v>0</v>
      </c>
      <c r="AL185" s="29">
        <v>0.425531914893617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0.425531914893617</v>
      </c>
      <c r="AS185" s="29">
        <v>0</v>
      </c>
      <c r="AT185" s="123">
        <v>0</v>
      </c>
      <c r="AU185" s="18">
        <v>0</v>
      </c>
      <c r="AV185" s="103">
        <v>0</v>
      </c>
      <c r="AW185" s="103">
        <v>0</v>
      </c>
      <c r="AX185" s="103">
        <v>0</v>
      </c>
      <c r="AY185" s="103">
        <v>0</v>
      </c>
      <c r="AZ185" s="103" t="s">
        <v>480</v>
      </c>
      <c r="BA185" s="103" t="s">
        <v>480</v>
      </c>
      <c r="BB185" s="103" t="s">
        <v>480</v>
      </c>
      <c r="BC185" s="103" t="s">
        <v>480</v>
      </c>
      <c r="BD185" s="103" t="s">
        <v>480</v>
      </c>
      <c r="BE185" s="103" t="s">
        <v>480</v>
      </c>
      <c r="BF185" s="103" t="s">
        <v>480</v>
      </c>
      <c r="BG185" s="103" t="s">
        <v>480</v>
      </c>
      <c r="BH185" s="103" t="s">
        <v>480</v>
      </c>
      <c r="BI185" s="103" t="s">
        <v>480</v>
      </c>
      <c r="BJ185" s="103" t="s">
        <v>480</v>
      </c>
      <c r="BK185" s="18" t="s">
        <v>480</v>
      </c>
      <c r="BL185" s="16" t="s">
        <v>480</v>
      </c>
      <c r="BM185" s="16" t="s">
        <v>480</v>
      </c>
      <c r="BN185" s="16" t="s">
        <v>480</v>
      </c>
      <c r="BO185" s="16">
        <v>0</v>
      </c>
      <c r="BP185" s="16">
        <v>0</v>
      </c>
      <c r="BQ185" s="16">
        <v>0</v>
      </c>
      <c r="BR185" s="16">
        <v>0.002085940759282436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0.002085940759282436</v>
      </c>
      <c r="BY185" s="16">
        <v>0</v>
      </c>
      <c r="BZ185" s="31">
        <v>0</v>
      </c>
      <c r="CA185" s="99"/>
      <c r="CD185" s="20">
        <v>1</v>
      </c>
    </row>
    <row r="186" spans="1:82" s="20" customFormat="1" ht="13.5" customHeight="1">
      <c r="A186" s="21">
        <v>4</v>
      </c>
      <c r="B186" s="81" t="s">
        <v>200</v>
      </c>
      <c r="C186" s="108">
        <v>34731</v>
      </c>
      <c r="D186" s="28">
        <f t="shared" si="27"/>
        <v>1995</v>
      </c>
      <c r="E186" s="28">
        <f t="shared" si="28"/>
        <v>32</v>
      </c>
      <c r="F186" s="11">
        <f t="shared" si="33"/>
        <v>34707.564167548735</v>
      </c>
      <c r="G186" s="11">
        <f t="shared" si="34"/>
        <v>34754.435832451265</v>
      </c>
      <c r="H186" s="101">
        <f t="shared" si="35"/>
        <v>46.87166490253003</v>
      </c>
      <c r="I186" s="25">
        <v>32874</v>
      </c>
      <c r="J186" s="25">
        <v>38717</v>
      </c>
      <c r="K186" s="81">
        <v>740</v>
      </c>
      <c r="L186" s="81">
        <v>740</v>
      </c>
      <c r="M186" s="28">
        <v>2.25</v>
      </c>
      <c r="N186" s="102" t="s">
        <v>199</v>
      </c>
      <c r="O186" s="103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 t="s">
        <v>480</v>
      </c>
      <c r="V186" s="16" t="s">
        <v>480</v>
      </c>
      <c r="W186" s="16" t="s">
        <v>480</v>
      </c>
      <c r="X186" s="16" t="s">
        <v>480</v>
      </c>
      <c r="Y186" s="16" t="s">
        <v>480</v>
      </c>
      <c r="Z186" s="16" t="s">
        <v>480</v>
      </c>
      <c r="AA186" s="16" t="s">
        <v>480</v>
      </c>
      <c r="AB186" s="16" t="s">
        <v>480</v>
      </c>
      <c r="AC186" s="16" t="s">
        <v>480</v>
      </c>
      <c r="AD186" s="31" t="s">
        <v>480</v>
      </c>
      <c r="AE186" s="103" t="s">
        <v>480</v>
      </c>
      <c r="AF186" s="16" t="s">
        <v>480</v>
      </c>
      <c r="AG186" s="16" t="s">
        <v>480</v>
      </c>
      <c r="AH186" s="16" t="s">
        <v>480</v>
      </c>
      <c r="AI186" s="16" t="s">
        <v>480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31">
        <v>0</v>
      </c>
      <c r="AU186" s="18">
        <v>0</v>
      </c>
      <c r="AV186" s="103">
        <v>0</v>
      </c>
      <c r="AW186" s="103">
        <v>0</v>
      </c>
      <c r="AX186" s="103">
        <v>0</v>
      </c>
      <c r="AY186" s="103">
        <v>0</v>
      </c>
      <c r="AZ186" s="103">
        <v>0</v>
      </c>
      <c r="BA186" s="103" t="s">
        <v>480</v>
      </c>
      <c r="BB186" s="103" t="s">
        <v>480</v>
      </c>
      <c r="BC186" s="103" t="s">
        <v>480</v>
      </c>
      <c r="BD186" s="103" t="s">
        <v>480</v>
      </c>
      <c r="BE186" s="103" t="s">
        <v>480</v>
      </c>
      <c r="BF186" s="103" t="s">
        <v>480</v>
      </c>
      <c r="BG186" s="103" t="s">
        <v>480</v>
      </c>
      <c r="BH186" s="103" t="s">
        <v>480</v>
      </c>
      <c r="BI186" s="103" t="s">
        <v>480</v>
      </c>
      <c r="BJ186" s="103" t="s">
        <v>480</v>
      </c>
      <c r="BK186" s="18" t="s">
        <v>480</v>
      </c>
      <c r="BL186" s="16" t="s">
        <v>480</v>
      </c>
      <c r="BM186" s="16" t="s">
        <v>480</v>
      </c>
      <c r="BN186" s="16" t="s">
        <v>480</v>
      </c>
      <c r="BO186" s="16" t="s">
        <v>480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v>0</v>
      </c>
      <c r="BZ186" s="31">
        <v>0</v>
      </c>
      <c r="CA186" s="99"/>
      <c r="CD186" s="20">
        <v>4</v>
      </c>
    </row>
    <row r="187" spans="1:82" s="20" customFormat="1" ht="13.5" customHeight="1">
      <c r="A187" s="21">
        <v>5</v>
      </c>
      <c r="B187" s="81" t="s">
        <v>201</v>
      </c>
      <c r="C187" s="108">
        <v>34731</v>
      </c>
      <c r="D187" s="28">
        <f t="shared" si="27"/>
        <v>1995</v>
      </c>
      <c r="E187" s="28">
        <f t="shared" si="28"/>
        <v>32</v>
      </c>
      <c r="F187" s="11">
        <f t="shared" si="33"/>
        <v>34719.8821601125</v>
      </c>
      <c r="G187" s="11">
        <f t="shared" si="34"/>
        <v>34742.1178398875</v>
      </c>
      <c r="H187" s="101">
        <f t="shared" si="35"/>
        <v>22.235679774996242</v>
      </c>
      <c r="I187" s="25">
        <v>32874</v>
      </c>
      <c r="J187" s="25">
        <v>38717</v>
      </c>
      <c r="K187" s="81">
        <v>133</v>
      </c>
      <c r="L187" s="81">
        <v>133</v>
      </c>
      <c r="M187" s="28">
        <v>0.5</v>
      </c>
      <c r="N187" s="102" t="s">
        <v>199</v>
      </c>
      <c r="O187" s="103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 t="s">
        <v>480</v>
      </c>
      <c r="V187" s="16" t="s">
        <v>480</v>
      </c>
      <c r="W187" s="16" t="s">
        <v>480</v>
      </c>
      <c r="X187" s="16" t="s">
        <v>480</v>
      </c>
      <c r="Y187" s="16" t="s">
        <v>480</v>
      </c>
      <c r="Z187" s="16" t="s">
        <v>480</v>
      </c>
      <c r="AA187" s="16" t="s">
        <v>480</v>
      </c>
      <c r="AB187" s="16" t="s">
        <v>480</v>
      </c>
      <c r="AC187" s="16" t="s">
        <v>480</v>
      </c>
      <c r="AD187" s="31" t="s">
        <v>480</v>
      </c>
      <c r="AE187" s="103" t="s">
        <v>480</v>
      </c>
      <c r="AF187" s="16" t="s">
        <v>480</v>
      </c>
      <c r="AG187" s="16" t="s">
        <v>480</v>
      </c>
      <c r="AH187" s="16" t="s">
        <v>480</v>
      </c>
      <c r="AI187" s="16" t="s">
        <v>480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31">
        <v>0</v>
      </c>
      <c r="AU187" s="18">
        <v>0</v>
      </c>
      <c r="AV187" s="103">
        <v>0</v>
      </c>
      <c r="AW187" s="103">
        <v>0</v>
      </c>
      <c r="AX187" s="103">
        <v>0</v>
      </c>
      <c r="AY187" s="103">
        <v>0</v>
      </c>
      <c r="AZ187" s="103">
        <v>0</v>
      </c>
      <c r="BA187" s="103" t="s">
        <v>480</v>
      </c>
      <c r="BB187" s="103" t="s">
        <v>480</v>
      </c>
      <c r="BC187" s="103" t="s">
        <v>480</v>
      </c>
      <c r="BD187" s="103" t="s">
        <v>480</v>
      </c>
      <c r="BE187" s="103" t="s">
        <v>480</v>
      </c>
      <c r="BF187" s="103" t="s">
        <v>480</v>
      </c>
      <c r="BG187" s="103" t="s">
        <v>480</v>
      </c>
      <c r="BH187" s="103" t="s">
        <v>480</v>
      </c>
      <c r="BI187" s="103" t="s">
        <v>480</v>
      </c>
      <c r="BJ187" s="103" t="s">
        <v>480</v>
      </c>
      <c r="BK187" s="18" t="s">
        <v>480</v>
      </c>
      <c r="BL187" s="16" t="s">
        <v>480</v>
      </c>
      <c r="BM187" s="16" t="s">
        <v>480</v>
      </c>
      <c r="BN187" s="16" t="s">
        <v>480</v>
      </c>
      <c r="BO187" s="16" t="s">
        <v>480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v>0</v>
      </c>
      <c r="BZ187" s="31">
        <v>0</v>
      </c>
      <c r="CA187" s="99"/>
      <c r="CD187" s="20">
        <v>5</v>
      </c>
    </row>
    <row r="188" spans="1:82" s="20" customFormat="1" ht="13.5" customHeight="1">
      <c r="A188" s="21">
        <v>6</v>
      </c>
      <c r="B188" s="81" t="s">
        <v>202</v>
      </c>
      <c r="C188" s="108">
        <v>34731</v>
      </c>
      <c r="D188" s="28">
        <f aca="true" t="shared" si="36" ref="D188:D219">YEAR(C188)</f>
        <v>1995</v>
      </c>
      <c r="E188" s="28">
        <f aca="true" t="shared" si="37" ref="E188:E219">ROUND(C188-(D188-1900)*365.25,0)</f>
        <v>32</v>
      </c>
      <c r="F188" s="11">
        <f t="shared" si="33"/>
        <v>34717.858743444674</v>
      </c>
      <c r="G188" s="11">
        <f t="shared" si="34"/>
        <v>34744.141256555326</v>
      </c>
      <c r="H188" s="101">
        <f t="shared" si="35"/>
        <v>26.282513110651053</v>
      </c>
      <c r="I188" s="25">
        <v>32874</v>
      </c>
      <c r="J188" s="25">
        <v>38717</v>
      </c>
      <c r="K188" s="81">
        <v>50</v>
      </c>
      <c r="L188" s="81">
        <v>50</v>
      </c>
      <c r="M188" s="28">
        <v>0.7</v>
      </c>
      <c r="N188" s="102" t="s">
        <v>199</v>
      </c>
      <c r="O188" s="103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 t="s">
        <v>480</v>
      </c>
      <c r="V188" s="16" t="s">
        <v>480</v>
      </c>
      <c r="W188" s="16" t="s">
        <v>480</v>
      </c>
      <c r="X188" s="16" t="s">
        <v>480</v>
      </c>
      <c r="Y188" s="16" t="s">
        <v>480</v>
      </c>
      <c r="Z188" s="16" t="s">
        <v>480</v>
      </c>
      <c r="AA188" s="16" t="s">
        <v>480</v>
      </c>
      <c r="AB188" s="16" t="s">
        <v>480</v>
      </c>
      <c r="AC188" s="16" t="s">
        <v>480</v>
      </c>
      <c r="AD188" s="31" t="s">
        <v>480</v>
      </c>
      <c r="AE188" s="103" t="s">
        <v>480</v>
      </c>
      <c r="AF188" s="16" t="s">
        <v>480</v>
      </c>
      <c r="AG188" s="16" t="s">
        <v>480</v>
      </c>
      <c r="AH188" s="16" t="s">
        <v>480</v>
      </c>
      <c r="AI188" s="16" t="s">
        <v>480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31">
        <v>0</v>
      </c>
      <c r="AU188" s="18">
        <v>0</v>
      </c>
      <c r="AV188" s="103">
        <v>0</v>
      </c>
      <c r="AW188" s="103">
        <v>0</v>
      </c>
      <c r="AX188" s="103">
        <v>0</v>
      </c>
      <c r="AY188" s="103">
        <v>0</v>
      </c>
      <c r="AZ188" s="103">
        <v>0</v>
      </c>
      <c r="BA188" s="103" t="s">
        <v>480</v>
      </c>
      <c r="BB188" s="103" t="s">
        <v>480</v>
      </c>
      <c r="BC188" s="103" t="s">
        <v>480</v>
      </c>
      <c r="BD188" s="103" t="s">
        <v>480</v>
      </c>
      <c r="BE188" s="103" t="s">
        <v>480</v>
      </c>
      <c r="BF188" s="103" t="s">
        <v>480</v>
      </c>
      <c r="BG188" s="103" t="s">
        <v>480</v>
      </c>
      <c r="BH188" s="103" t="s">
        <v>480</v>
      </c>
      <c r="BI188" s="103" t="s">
        <v>480</v>
      </c>
      <c r="BJ188" s="103" t="s">
        <v>480</v>
      </c>
      <c r="BK188" s="18" t="s">
        <v>480</v>
      </c>
      <c r="BL188" s="16" t="s">
        <v>480</v>
      </c>
      <c r="BM188" s="16" t="s">
        <v>480</v>
      </c>
      <c r="BN188" s="16" t="s">
        <v>480</v>
      </c>
      <c r="BO188" s="16" t="s">
        <v>480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v>0</v>
      </c>
      <c r="BZ188" s="31">
        <v>0</v>
      </c>
      <c r="CA188" s="99"/>
      <c r="CD188" s="20">
        <v>6</v>
      </c>
    </row>
    <row r="189" spans="1:82" s="20" customFormat="1" ht="13.5" customHeight="1">
      <c r="A189" s="21">
        <v>10</v>
      </c>
      <c r="B189" s="81" t="s">
        <v>204</v>
      </c>
      <c r="C189" s="108">
        <v>35096</v>
      </c>
      <c r="D189" s="28">
        <f t="shared" si="36"/>
        <v>1996</v>
      </c>
      <c r="E189" s="28">
        <f t="shared" si="37"/>
        <v>32</v>
      </c>
      <c r="F189" s="11">
        <f t="shared" si="33"/>
        <v>35072.82292120088</v>
      </c>
      <c r="G189" s="11">
        <f t="shared" si="34"/>
        <v>35119.17707879912</v>
      </c>
      <c r="H189" s="101">
        <f t="shared" si="35"/>
        <v>46.35415759823809</v>
      </c>
      <c r="I189" s="25">
        <v>32874</v>
      </c>
      <c r="J189" s="25">
        <v>38717</v>
      </c>
      <c r="K189" s="81">
        <v>120</v>
      </c>
      <c r="L189" s="81">
        <v>120</v>
      </c>
      <c r="M189" s="28">
        <v>2.2</v>
      </c>
      <c r="N189" s="102" t="s">
        <v>199</v>
      </c>
      <c r="O189" s="103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 t="s">
        <v>480</v>
      </c>
      <c r="W189" s="16" t="s">
        <v>480</v>
      </c>
      <c r="X189" s="16" t="s">
        <v>480</v>
      </c>
      <c r="Y189" s="16" t="s">
        <v>480</v>
      </c>
      <c r="Z189" s="16" t="s">
        <v>480</v>
      </c>
      <c r="AA189" s="16" t="s">
        <v>480</v>
      </c>
      <c r="AB189" s="16" t="s">
        <v>480</v>
      </c>
      <c r="AC189" s="16" t="s">
        <v>480</v>
      </c>
      <c r="AD189" s="31" t="s">
        <v>480</v>
      </c>
      <c r="AE189" s="103" t="s">
        <v>480</v>
      </c>
      <c r="AF189" s="16" t="s">
        <v>480</v>
      </c>
      <c r="AG189" s="16" t="s">
        <v>480</v>
      </c>
      <c r="AH189" s="16" t="s">
        <v>480</v>
      </c>
      <c r="AI189" s="16" t="s">
        <v>480</v>
      </c>
      <c r="AJ189" s="16" t="s">
        <v>480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31">
        <v>0</v>
      </c>
      <c r="AU189" s="18">
        <v>0</v>
      </c>
      <c r="AV189" s="103">
        <v>0</v>
      </c>
      <c r="AW189" s="103">
        <v>0</v>
      </c>
      <c r="AX189" s="103">
        <v>0</v>
      </c>
      <c r="AY189" s="103">
        <v>0</v>
      </c>
      <c r="AZ189" s="103">
        <v>0</v>
      </c>
      <c r="BA189" s="103">
        <v>0</v>
      </c>
      <c r="BB189" s="103" t="s">
        <v>480</v>
      </c>
      <c r="BC189" s="103" t="s">
        <v>480</v>
      </c>
      <c r="BD189" s="103" t="s">
        <v>480</v>
      </c>
      <c r="BE189" s="103" t="s">
        <v>480</v>
      </c>
      <c r="BF189" s="103" t="s">
        <v>480</v>
      </c>
      <c r="BG189" s="103" t="s">
        <v>480</v>
      </c>
      <c r="BH189" s="103" t="s">
        <v>480</v>
      </c>
      <c r="BI189" s="103" t="s">
        <v>480</v>
      </c>
      <c r="BJ189" s="103" t="s">
        <v>480</v>
      </c>
      <c r="BK189" s="18" t="s">
        <v>480</v>
      </c>
      <c r="BL189" s="16" t="s">
        <v>480</v>
      </c>
      <c r="BM189" s="16" t="s">
        <v>480</v>
      </c>
      <c r="BN189" s="16" t="s">
        <v>480</v>
      </c>
      <c r="BO189" s="16" t="s">
        <v>480</v>
      </c>
      <c r="BP189" s="16" t="s">
        <v>480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v>0</v>
      </c>
      <c r="BZ189" s="31">
        <v>0</v>
      </c>
      <c r="CA189" s="99"/>
      <c r="CD189" s="20">
        <v>10</v>
      </c>
    </row>
    <row r="190" spans="1:82" s="20" customFormat="1" ht="13.5" customHeight="1">
      <c r="A190" s="21">
        <v>11</v>
      </c>
      <c r="B190" s="81" t="s">
        <v>205</v>
      </c>
      <c r="C190" s="108">
        <v>35462</v>
      </c>
      <c r="D190" s="28">
        <f t="shared" si="36"/>
        <v>1997</v>
      </c>
      <c r="E190" s="28">
        <f t="shared" si="37"/>
        <v>33</v>
      </c>
      <c r="F190" s="11">
        <f t="shared" si="33"/>
        <v>35441.95654326869</v>
      </c>
      <c r="G190" s="11">
        <f t="shared" si="34"/>
        <v>35482.04345673131</v>
      </c>
      <c r="H190" s="101">
        <f t="shared" si="35"/>
        <v>40.0869134626264</v>
      </c>
      <c r="I190" s="25">
        <v>32874</v>
      </c>
      <c r="J190" s="25">
        <v>38717</v>
      </c>
      <c r="K190" s="81">
        <v>159</v>
      </c>
      <c r="L190" s="81">
        <v>159</v>
      </c>
      <c r="M190" s="28">
        <v>1.64</v>
      </c>
      <c r="N190" s="102" t="s">
        <v>199</v>
      </c>
      <c r="O190" s="103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 t="s">
        <v>480</v>
      </c>
      <c r="X190" s="16" t="s">
        <v>480</v>
      </c>
      <c r="Y190" s="16" t="s">
        <v>480</v>
      </c>
      <c r="Z190" s="16" t="s">
        <v>480</v>
      </c>
      <c r="AA190" s="16" t="s">
        <v>480</v>
      </c>
      <c r="AB190" s="16" t="s">
        <v>480</v>
      </c>
      <c r="AC190" s="16" t="s">
        <v>480</v>
      </c>
      <c r="AD190" s="31" t="s">
        <v>480</v>
      </c>
      <c r="AE190" s="103" t="s">
        <v>480</v>
      </c>
      <c r="AF190" s="16" t="s">
        <v>480</v>
      </c>
      <c r="AG190" s="16" t="s">
        <v>480</v>
      </c>
      <c r="AH190" s="16" t="s">
        <v>480</v>
      </c>
      <c r="AI190" s="16" t="s">
        <v>480</v>
      </c>
      <c r="AJ190" s="16" t="s">
        <v>480</v>
      </c>
      <c r="AK190" s="16" t="s">
        <v>480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31">
        <v>0</v>
      </c>
      <c r="AU190" s="18">
        <v>0</v>
      </c>
      <c r="AV190" s="103">
        <v>0</v>
      </c>
      <c r="AW190" s="103">
        <v>0</v>
      </c>
      <c r="AX190" s="103">
        <v>0</v>
      </c>
      <c r="AY190" s="103">
        <v>0</v>
      </c>
      <c r="AZ190" s="103">
        <v>0</v>
      </c>
      <c r="BA190" s="103">
        <v>0</v>
      </c>
      <c r="BB190" s="103">
        <v>0</v>
      </c>
      <c r="BC190" s="103" t="s">
        <v>480</v>
      </c>
      <c r="BD190" s="103" t="s">
        <v>480</v>
      </c>
      <c r="BE190" s="103" t="s">
        <v>480</v>
      </c>
      <c r="BF190" s="103" t="s">
        <v>480</v>
      </c>
      <c r="BG190" s="103" t="s">
        <v>480</v>
      </c>
      <c r="BH190" s="103" t="s">
        <v>480</v>
      </c>
      <c r="BI190" s="103" t="s">
        <v>480</v>
      </c>
      <c r="BJ190" s="103" t="s">
        <v>480</v>
      </c>
      <c r="BK190" s="18" t="s">
        <v>480</v>
      </c>
      <c r="BL190" s="16" t="s">
        <v>480</v>
      </c>
      <c r="BM190" s="16" t="s">
        <v>480</v>
      </c>
      <c r="BN190" s="16" t="s">
        <v>480</v>
      </c>
      <c r="BO190" s="16" t="s">
        <v>480</v>
      </c>
      <c r="BP190" s="16" t="s">
        <v>480</v>
      </c>
      <c r="BQ190" s="16" t="s">
        <v>480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v>0</v>
      </c>
      <c r="BZ190" s="31">
        <v>0</v>
      </c>
      <c r="CA190" s="99"/>
      <c r="CD190" s="20">
        <v>11</v>
      </c>
    </row>
    <row r="191" spans="1:82" s="20" customFormat="1" ht="13.5" customHeight="1">
      <c r="A191" s="21">
        <v>18</v>
      </c>
      <c r="B191" s="81" t="s">
        <v>206</v>
      </c>
      <c r="C191" s="108">
        <v>36192</v>
      </c>
      <c r="D191" s="28">
        <f t="shared" si="36"/>
        <v>1999</v>
      </c>
      <c r="E191" s="28">
        <f t="shared" si="37"/>
        <v>32</v>
      </c>
      <c r="F191" s="11">
        <f t="shared" si="33"/>
        <v>36166.40364504022</v>
      </c>
      <c r="G191" s="11">
        <f t="shared" si="34"/>
        <v>36217.59635495978</v>
      </c>
      <c r="H191" s="101">
        <f t="shared" si="35"/>
        <v>51.19270991956</v>
      </c>
      <c r="I191" s="25">
        <v>32874</v>
      </c>
      <c r="J191" s="25">
        <v>38717</v>
      </c>
      <c r="K191" s="81">
        <v>90</v>
      </c>
      <c r="L191" s="81">
        <v>90</v>
      </c>
      <c r="M191" s="28">
        <v>2.69</v>
      </c>
      <c r="N191" s="102" t="s">
        <v>199</v>
      </c>
      <c r="O191" s="103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 t="s">
        <v>480</v>
      </c>
      <c r="Z191" s="16" t="s">
        <v>480</v>
      </c>
      <c r="AA191" s="16" t="s">
        <v>480</v>
      </c>
      <c r="AB191" s="16" t="s">
        <v>480</v>
      </c>
      <c r="AC191" s="16" t="s">
        <v>480</v>
      </c>
      <c r="AD191" s="31" t="s">
        <v>480</v>
      </c>
      <c r="AE191" s="103" t="s">
        <v>480</v>
      </c>
      <c r="AF191" s="16" t="s">
        <v>480</v>
      </c>
      <c r="AG191" s="16" t="s">
        <v>480</v>
      </c>
      <c r="AH191" s="16" t="s">
        <v>480</v>
      </c>
      <c r="AI191" s="16" t="s">
        <v>480</v>
      </c>
      <c r="AJ191" s="16" t="s">
        <v>480</v>
      </c>
      <c r="AK191" s="16" t="s">
        <v>480</v>
      </c>
      <c r="AL191" s="16" t="s">
        <v>480</v>
      </c>
      <c r="AM191" s="16" t="s">
        <v>480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31">
        <v>0</v>
      </c>
      <c r="AU191" s="18">
        <v>0</v>
      </c>
      <c r="AV191" s="103">
        <v>0</v>
      </c>
      <c r="AW191" s="103">
        <v>0</v>
      </c>
      <c r="AX191" s="103">
        <v>0</v>
      </c>
      <c r="AY191" s="103">
        <v>0</v>
      </c>
      <c r="AZ191" s="103">
        <v>0</v>
      </c>
      <c r="BA191" s="103">
        <v>0</v>
      </c>
      <c r="BB191" s="103">
        <v>0</v>
      </c>
      <c r="BC191" s="103">
        <v>0</v>
      </c>
      <c r="BD191" s="103">
        <v>0</v>
      </c>
      <c r="BE191" s="103" t="s">
        <v>480</v>
      </c>
      <c r="BF191" s="103" t="s">
        <v>480</v>
      </c>
      <c r="BG191" s="103" t="s">
        <v>480</v>
      </c>
      <c r="BH191" s="103" t="s">
        <v>480</v>
      </c>
      <c r="BI191" s="103" t="s">
        <v>480</v>
      </c>
      <c r="BJ191" s="103" t="s">
        <v>480</v>
      </c>
      <c r="BK191" s="18" t="s">
        <v>480</v>
      </c>
      <c r="BL191" s="16" t="s">
        <v>480</v>
      </c>
      <c r="BM191" s="16" t="s">
        <v>480</v>
      </c>
      <c r="BN191" s="16" t="s">
        <v>480</v>
      </c>
      <c r="BO191" s="16" t="s">
        <v>480</v>
      </c>
      <c r="BP191" s="16" t="s">
        <v>480</v>
      </c>
      <c r="BQ191" s="16" t="s">
        <v>480</v>
      </c>
      <c r="BR191" s="16" t="s">
        <v>480</v>
      </c>
      <c r="BS191" s="16" t="s">
        <v>480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v>0</v>
      </c>
      <c r="BZ191" s="31">
        <v>0</v>
      </c>
      <c r="CA191" s="99"/>
      <c r="CD191" s="20">
        <v>18</v>
      </c>
    </row>
    <row r="192" spans="1:82" s="20" customFormat="1" ht="13.5" customHeight="1">
      <c r="A192" s="8">
        <v>19</v>
      </c>
      <c r="B192" s="80" t="s">
        <v>207</v>
      </c>
      <c r="C192" s="108">
        <v>36312</v>
      </c>
      <c r="D192" s="28">
        <f t="shared" si="36"/>
        <v>1999</v>
      </c>
      <c r="E192" s="28">
        <f t="shared" si="37"/>
        <v>152</v>
      </c>
      <c r="F192" s="11">
        <f t="shared" si="33"/>
        <v>36288.41032722737</v>
      </c>
      <c r="G192" s="11">
        <f t="shared" si="34"/>
        <v>36335.58967277263</v>
      </c>
      <c r="H192" s="101">
        <f t="shared" si="35"/>
        <v>47.17934554525709</v>
      </c>
      <c r="I192" s="11">
        <v>32874</v>
      </c>
      <c r="J192" s="11">
        <v>38717</v>
      </c>
      <c r="K192" s="80">
        <v>135</v>
      </c>
      <c r="L192" s="80">
        <v>135</v>
      </c>
      <c r="M192" s="15">
        <v>2.28</v>
      </c>
      <c r="N192" s="124" t="s">
        <v>199</v>
      </c>
      <c r="O192" s="103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 t="s">
        <v>480</v>
      </c>
      <c r="Z192" s="16" t="s">
        <v>480</v>
      </c>
      <c r="AA192" s="16" t="s">
        <v>480</v>
      </c>
      <c r="AB192" s="16" t="s">
        <v>480</v>
      </c>
      <c r="AC192" s="16" t="s">
        <v>480</v>
      </c>
      <c r="AD192" s="31" t="s">
        <v>480</v>
      </c>
      <c r="AE192" s="103" t="s">
        <v>480</v>
      </c>
      <c r="AF192" s="16" t="s">
        <v>480</v>
      </c>
      <c r="AG192" s="16" t="s">
        <v>480</v>
      </c>
      <c r="AH192" s="16" t="s">
        <v>480</v>
      </c>
      <c r="AI192" s="16" t="s">
        <v>480</v>
      </c>
      <c r="AJ192" s="16" t="s">
        <v>480</v>
      </c>
      <c r="AK192" s="16" t="s">
        <v>480</v>
      </c>
      <c r="AL192" s="16" t="s">
        <v>480</v>
      </c>
      <c r="AM192" s="16" t="s">
        <v>480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31">
        <v>0</v>
      </c>
      <c r="AU192" s="18">
        <v>0</v>
      </c>
      <c r="AV192" s="103">
        <v>0</v>
      </c>
      <c r="AW192" s="103">
        <v>0</v>
      </c>
      <c r="AX192" s="103">
        <v>0</v>
      </c>
      <c r="AY192" s="103">
        <v>0</v>
      </c>
      <c r="AZ192" s="103">
        <v>0</v>
      </c>
      <c r="BA192" s="103">
        <v>0</v>
      </c>
      <c r="BB192" s="103">
        <v>0</v>
      </c>
      <c r="BC192" s="103">
        <v>0</v>
      </c>
      <c r="BD192" s="103">
        <v>0</v>
      </c>
      <c r="BE192" s="103" t="s">
        <v>480</v>
      </c>
      <c r="BF192" s="103" t="s">
        <v>480</v>
      </c>
      <c r="BG192" s="103" t="s">
        <v>480</v>
      </c>
      <c r="BH192" s="103" t="s">
        <v>480</v>
      </c>
      <c r="BI192" s="103" t="s">
        <v>480</v>
      </c>
      <c r="BJ192" s="103" t="s">
        <v>480</v>
      </c>
      <c r="BK192" s="18" t="s">
        <v>480</v>
      </c>
      <c r="BL192" s="16" t="s">
        <v>480</v>
      </c>
      <c r="BM192" s="16" t="s">
        <v>480</v>
      </c>
      <c r="BN192" s="16" t="s">
        <v>480</v>
      </c>
      <c r="BO192" s="16" t="s">
        <v>480</v>
      </c>
      <c r="BP192" s="16" t="s">
        <v>480</v>
      </c>
      <c r="BQ192" s="16" t="s">
        <v>480</v>
      </c>
      <c r="BR192" s="16" t="s">
        <v>480</v>
      </c>
      <c r="BS192" s="16" t="s">
        <v>480</v>
      </c>
      <c r="BT192" s="16">
        <v>0</v>
      </c>
      <c r="BU192" s="16">
        <v>0</v>
      </c>
      <c r="BV192" s="16">
        <v>0</v>
      </c>
      <c r="BW192" s="16">
        <v>0</v>
      </c>
      <c r="BX192" s="16">
        <v>0</v>
      </c>
      <c r="BY192" s="16">
        <v>0</v>
      </c>
      <c r="BZ192" s="31">
        <v>0</v>
      </c>
      <c r="CA192" s="99"/>
      <c r="CD192" s="20">
        <v>19</v>
      </c>
    </row>
    <row r="193" spans="1:82" s="20" customFormat="1" ht="13.5" customHeight="1">
      <c r="A193" s="21">
        <v>23</v>
      </c>
      <c r="B193" s="81" t="s">
        <v>208</v>
      </c>
      <c r="C193" s="108">
        <v>35462</v>
      </c>
      <c r="D193" s="28">
        <f t="shared" si="36"/>
        <v>1997</v>
      </c>
      <c r="E193" s="28">
        <f t="shared" si="37"/>
        <v>33</v>
      </c>
      <c r="F193" s="11">
        <f t="shared" si="33"/>
        <v>35446.31361169916</v>
      </c>
      <c r="G193" s="11">
        <f t="shared" si="34"/>
        <v>35477.68638830084</v>
      </c>
      <c r="H193" s="101">
        <f t="shared" si="35"/>
        <v>31.372776601681835</v>
      </c>
      <c r="I193" s="25">
        <v>32874</v>
      </c>
      <c r="J193" s="25">
        <v>38717</v>
      </c>
      <c r="K193" s="81">
        <v>155</v>
      </c>
      <c r="L193" s="81">
        <v>155</v>
      </c>
      <c r="M193" s="28">
        <v>1</v>
      </c>
      <c r="N193" s="102" t="s">
        <v>199</v>
      </c>
      <c r="O193" s="103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 t="s">
        <v>480</v>
      </c>
      <c r="X193" s="16" t="s">
        <v>480</v>
      </c>
      <c r="Y193" s="16" t="s">
        <v>480</v>
      </c>
      <c r="Z193" s="16" t="s">
        <v>480</v>
      </c>
      <c r="AA193" s="16" t="s">
        <v>480</v>
      </c>
      <c r="AB193" s="16" t="s">
        <v>480</v>
      </c>
      <c r="AC193" s="16" t="s">
        <v>480</v>
      </c>
      <c r="AD193" s="31" t="s">
        <v>480</v>
      </c>
      <c r="AE193" s="103" t="s">
        <v>480</v>
      </c>
      <c r="AF193" s="16" t="s">
        <v>480</v>
      </c>
      <c r="AG193" s="16" t="s">
        <v>480</v>
      </c>
      <c r="AH193" s="16" t="s">
        <v>480</v>
      </c>
      <c r="AI193" s="16" t="s">
        <v>480</v>
      </c>
      <c r="AJ193" s="16" t="s">
        <v>480</v>
      </c>
      <c r="AK193" s="16" t="s">
        <v>480</v>
      </c>
      <c r="AL193" s="16">
        <v>0</v>
      </c>
      <c r="AM193" s="16">
        <v>0</v>
      </c>
      <c r="AN193" s="16">
        <v>0</v>
      </c>
      <c r="AO193" s="16">
        <v>1</v>
      </c>
      <c r="AP193" s="16">
        <v>0</v>
      </c>
      <c r="AQ193" s="16">
        <v>0</v>
      </c>
      <c r="AR193" s="16">
        <v>0</v>
      </c>
      <c r="AS193" s="16">
        <v>0</v>
      </c>
      <c r="AT193" s="31">
        <v>0</v>
      </c>
      <c r="AU193" s="18">
        <v>0</v>
      </c>
      <c r="AV193" s="103">
        <v>0</v>
      </c>
      <c r="AW193" s="103">
        <v>0</v>
      </c>
      <c r="AX193" s="103">
        <v>0</v>
      </c>
      <c r="AY193" s="103">
        <v>0</v>
      </c>
      <c r="AZ193" s="103">
        <v>0</v>
      </c>
      <c r="BA193" s="103">
        <v>0</v>
      </c>
      <c r="BB193" s="103">
        <v>0</v>
      </c>
      <c r="BC193" s="103" t="s">
        <v>480</v>
      </c>
      <c r="BD193" s="103" t="s">
        <v>480</v>
      </c>
      <c r="BE193" s="103" t="s">
        <v>480</v>
      </c>
      <c r="BF193" s="103" t="s">
        <v>480</v>
      </c>
      <c r="BG193" s="103" t="s">
        <v>480</v>
      </c>
      <c r="BH193" s="103" t="s">
        <v>480</v>
      </c>
      <c r="BI193" s="103" t="s">
        <v>480</v>
      </c>
      <c r="BJ193" s="103" t="s">
        <v>480</v>
      </c>
      <c r="BK193" s="18" t="s">
        <v>480</v>
      </c>
      <c r="BL193" s="16" t="s">
        <v>480</v>
      </c>
      <c r="BM193" s="16" t="s">
        <v>480</v>
      </c>
      <c r="BN193" s="16" t="s">
        <v>480</v>
      </c>
      <c r="BO193" s="16" t="s">
        <v>480</v>
      </c>
      <c r="BP193" s="16" t="s">
        <v>480</v>
      </c>
      <c r="BQ193" s="16" t="s">
        <v>480</v>
      </c>
      <c r="BR193" s="16">
        <v>0</v>
      </c>
      <c r="BS193" s="16">
        <v>0</v>
      </c>
      <c r="BT193" s="16">
        <v>0</v>
      </c>
      <c r="BU193" s="16">
        <v>0.0064516129032258064</v>
      </c>
      <c r="BV193" s="16">
        <v>0</v>
      </c>
      <c r="BW193" s="16">
        <v>0</v>
      </c>
      <c r="BX193" s="16">
        <v>0</v>
      </c>
      <c r="BY193" s="16">
        <v>0</v>
      </c>
      <c r="BZ193" s="31">
        <v>0</v>
      </c>
      <c r="CA193" s="99"/>
      <c r="CD193" s="20">
        <v>23</v>
      </c>
    </row>
    <row r="194" spans="1:82" s="20" customFormat="1" ht="13.5" customHeight="1">
      <c r="A194" s="21">
        <v>29</v>
      </c>
      <c r="B194" s="81" t="s">
        <v>209</v>
      </c>
      <c r="C194" s="108">
        <v>34700</v>
      </c>
      <c r="D194" s="28">
        <f t="shared" si="36"/>
        <v>1995</v>
      </c>
      <c r="E194" s="28">
        <f t="shared" si="37"/>
        <v>1</v>
      </c>
      <c r="F194" s="11">
        <f t="shared" si="33"/>
        <v>34689.68552932334</v>
      </c>
      <c r="G194" s="11">
        <f t="shared" si="34"/>
        <v>34710.31447067666</v>
      </c>
      <c r="H194" s="101">
        <f t="shared" si="35"/>
        <v>20.62894135332317</v>
      </c>
      <c r="I194" s="25">
        <v>32874</v>
      </c>
      <c r="J194" s="25">
        <v>38717</v>
      </c>
      <c r="K194" s="81">
        <v>45</v>
      </c>
      <c r="L194" s="81">
        <v>47</v>
      </c>
      <c r="M194" s="28">
        <v>0.43</v>
      </c>
      <c r="N194" s="102" t="s">
        <v>199</v>
      </c>
      <c r="O194" s="103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 t="s">
        <v>480</v>
      </c>
      <c r="V194" s="16" t="s">
        <v>480</v>
      </c>
      <c r="W194" s="16" t="s">
        <v>480</v>
      </c>
      <c r="X194" s="16" t="s">
        <v>480</v>
      </c>
      <c r="Y194" s="16" t="s">
        <v>480</v>
      </c>
      <c r="Z194" s="16" t="s">
        <v>480</v>
      </c>
      <c r="AA194" s="16" t="s">
        <v>480</v>
      </c>
      <c r="AB194" s="16" t="s">
        <v>480</v>
      </c>
      <c r="AC194" s="16" t="s">
        <v>480</v>
      </c>
      <c r="AD194" s="31" t="s">
        <v>480</v>
      </c>
      <c r="AE194" s="103" t="s">
        <v>480</v>
      </c>
      <c r="AF194" s="16" t="s">
        <v>480</v>
      </c>
      <c r="AG194" s="16" t="s">
        <v>480</v>
      </c>
      <c r="AH194" s="16" t="s">
        <v>480</v>
      </c>
      <c r="AI194" s="16" t="s">
        <v>480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31">
        <v>0</v>
      </c>
      <c r="AU194" s="18">
        <v>0</v>
      </c>
      <c r="AV194" s="103">
        <v>0</v>
      </c>
      <c r="AW194" s="103">
        <v>0</v>
      </c>
      <c r="AX194" s="103">
        <v>0</v>
      </c>
      <c r="AY194" s="103">
        <v>0</v>
      </c>
      <c r="AZ194" s="103">
        <v>0</v>
      </c>
      <c r="BA194" s="103" t="s">
        <v>480</v>
      </c>
      <c r="BB194" s="103" t="s">
        <v>480</v>
      </c>
      <c r="BC194" s="103" t="s">
        <v>480</v>
      </c>
      <c r="BD194" s="103" t="s">
        <v>480</v>
      </c>
      <c r="BE194" s="103" t="s">
        <v>480</v>
      </c>
      <c r="BF194" s="103" t="s">
        <v>480</v>
      </c>
      <c r="BG194" s="103" t="s">
        <v>480</v>
      </c>
      <c r="BH194" s="103" t="s">
        <v>480</v>
      </c>
      <c r="BI194" s="103" t="s">
        <v>480</v>
      </c>
      <c r="BJ194" s="103" t="s">
        <v>480</v>
      </c>
      <c r="BK194" s="18" t="s">
        <v>480</v>
      </c>
      <c r="BL194" s="16" t="s">
        <v>480</v>
      </c>
      <c r="BM194" s="16" t="s">
        <v>480</v>
      </c>
      <c r="BN194" s="16" t="s">
        <v>480</v>
      </c>
      <c r="BO194" s="16" t="s">
        <v>480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v>0</v>
      </c>
      <c r="BZ194" s="31">
        <v>0</v>
      </c>
      <c r="CA194" s="99"/>
      <c r="CD194" s="20">
        <v>29</v>
      </c>
    </row>
    <row r="195" spans="1:82" s="20" customFormat="1" ht="13.5" customHeight="1">
      <c r="A195" s="21">
        <v>32</v>
      </c>
      <c r="B195" s="81" t="s">
        <v>210</v>
      </c>
      <c r="C195" s="108">
        <v>35066</v>
      </c>
      <c r="D195" s="28">
        <f t="shared" si="36"/>
        <v>1996</v>
      </c>
      <c r="E195" s="28">
        <f t="shared" si="37"/>
        <v>2</v>
      </c>
      <c r="F195" s="11">
        <f t="shared" si="33"/>
        <v>35051.95786437627</v>
      </c>
      <c r="G195" s="11">
        <f t="shared" si="34"/>
        <v>35080.04213562373</v>
      </c>
      <c r="H195" s="101">
        <f t="shared" si="35"/>
        <v>28.084271247455035</v>
      </c>
      <c r="I195" s="25">
        <v>32874</v>
      </c>
      <c r="J195" s="25">
        <v>38717</v>
      </c>
      <c r="K195" s="81">
        <v>60</v>
      </c>
      <c r="L195" s="81">
        <v>60</v>
      </c>
      <c r="M195" s="28">
        <v>0.8</v>
      </c>
      <c r="N195" s="102" t="s">
        <v>199</v>
      </c>
      <c r="O195" s="103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 t="s">
        <v>480</v>
      </c>
      <c r="W195" s="16" t="s">
        <v>480</v>
      </c>
      <c r="X195" s="16" t="s">
        <v>480</v>
      </c>
      <c r="Y195" s="16" t="s">
        <v>480</v>
      </c>
      <c r="Z195" s="16" t="s">
        <v>480</v>
      </c>
      <c r="AA195" s="16" t="s">
        <v>480</v>
      </c>
      <c r="AB195" s="16" t="s">
        <v>480</v>
      </c>
      <c r="AC195" s="16" t="s">
        <v>480</v>
      </c>
      <c r="AD195" s="31" t="s">
        <v>480</v>
      </c>
      <c r="AE195" s="103" t="s">
        <v>480</v>
      </c>
      <c r="AF195" s="16" t="s">
        <v>480</v>
      </c>
      <c r="AG195" s="16" t="s">
        <v>480</v>
      </c>
      <c r="AH195" s="16" t="s">
        <v>480</v>
      </c>
      <c r="AI195" s="16" t="s">
        <v>480</v>
      </c>
      <c r="AJ195" s="16" t="s">
        <v>480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31">
        <v>0</v>
      </c>
      <c r="AU195" s="18">
        <v>0</v>
      </c>
      <c r="AV195" s="103">
        <v>0</v>
      </c>
      <c r="AW195" s="103">
        <v>0</v>
      </c>
      <c r="AX195" s="103">
        <v>0</v>
      </c>
      <c r="AY195" s="103">
        <v>0</v>
      </c>
      <c r="AZ195" s="103">
        <v>0</v>
      </c>
      <c r="BA195" s="103">
        <v>0</v>
      </c>
      <c r="BB195" s="103" t="s">
        <v>480</v>
      </c>
      <c r="BC195" s="103" t="s">
        <v>480</v>
      </c>
      <c r="BD195" s="103" t="s">
        <v>480</v>
      </c>
      <c r="BE195" s="103" t="s">
        <v>480</v>
      </c>
      <c r="BF195" s="103" t="s">
        <v>480</v>
      </c>
      <c r="BG195" s="103" t="s">
        <v>480</v>
      </c>
      <c r="BH195" s="103" t="s">
        <v>480</v>
      </c>
      <c r="BI195" s="103" t="s">
        <v>480</v>
      </c>
      <c r="BJ195" s="103" t="s">
        <v>480</v>
      </c>
      <c r="BK195" s="18" t="s">
        <v>480</v>
      </c>
      <c r="BL195" s="16" t="s">
        <v>480</v>
      </c>
      <c r="BM195" s="16" t="s">
        <v>480</v>
      </c>
      <c r="BN195" s="16" t="s">
        <v>480</v>
      </c>
      <c r="BO195" s="16" t="s">
        <v>480</v>
      </c>
      <c r="BP195" s="16" t="s">
        <v>480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v>0</v>
      </c>
      <c r="BZ195" s="31">
        <v>0</v>
      </c>
      <c r="CA195" s="99"/>
      <c r="CD195" s="20">
        <v>32</v>
      </c>
    </row>
    <row r="196" spans="1:82" s="20" customFormat="1" ht="13.5" customHeight="1">
      <c r="A196" s="21">
        <v>37</v>
      </c>
      <c r="B196" s="81" t="s">
        <v>211</v>
      </c>
      <c r="C196" s="108">
        <v>35431</v>
      </c>
      <c r="D196" s="28">
        <f t="shared" si="36"/>
        <v>1997</v>
      </c>
      <c r="E196" s="28">
        <f t="shared" si="37"/>
        <v>2</v>
      </c>
      <c r="F196" s="11">
        <f t="shared" si="33"/>
        <v>35409.44300528229</v>
      </c>
      <c r="G196" s="11">
        <f t="shared" si="34"/>
        <v>35452.55699471771</v>
      </c>
      <c r="H196" s="101">
        <f t="shared" si="35"/>
        <v>43.113989435412805</v>
      </c>
      <c r="I196" s="25">
        <v>32874</v>
      </c>
      <c r="J196" s="25">
        <v>38717</v>
      </c>
      <c r="K196" s="81">
        <v>36</v>
      </c>
      <c r="L196" s="81">
        <v>55</v>
      </c>
      <c r="M196" s="28">
        <v>1.9</v>
      </c>
      <c r="N196" s="102" t="s">
        <v>199</v>
      </c>
      <c r="O196" s="103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 t="s">
        <v>480</v>
      </c>
      <c r="X196" s="16" t="s">
        <v>480</v>
      </c>
      <c r="Y196" s="16" t="s">
        <v>480</v>
      </c>
      <c r="Z196" s="16" t="s">
        <v>480</v>
      </c>
      <c r="AA196" s="16" t="s">
        <v>480</v>
      </c>
      <c r="AB196" s="16" t="s">
        <v>480</v>
      </c>
      <c r="AC196" s="16" t="s">
        <v>480</v>
      </c>
      <c r="AD196" s="31" t="s">
        <v>480</v>
      </c>
      <c r="AE196" s="103" t="s">
        <v>480</v>
      </c>
      <c r="AF196" s="16" t="s">
        <v>480</v>
      </c>
      <c r="AG196" s="16" t="s">
        <v>480</v>
      </c>
      <c r="AH196" s="16" t="s">
        <v>480</v>
      </c>
      <c r="AI196" s="16" t="s">
        <v>480</v>
      </c>
      <c r="AJ196" s="16" t="s">
        <v>480</v>
      </c>
      <c r="AK196" s="16" t="s">
        <v>480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31">
        <v>0</v>
      </c>
      <c r="AU196" s="18">
        <v>0</v>
      </c>
      <c r="AV196" s="103">
        <v>0</v>
      </c>
      <c r="AW196" s="103">
        <v>0</v>
      </c>
      <c r="AX196" s="103">
        <v>0</v>
      </c>
      <c r="AY196" s="103">
        <v>0</v>
      </c>
      <c r="AZ196" s="103">
        <v>0</v>
      </c>
      <c r="BA196" s="103">
        <v>0</v>
      </c>
      <c r="BB196" s="103">
        <v>0</v>
      </c>
      <c r="BC196" s="103" t="s">
        <v>480</v>
      </c>
      <c r="BD196" s="103" t="s">
        <v>480</v>
      </c>
      <c r="BE196" s="103" t="s">
        <v>480</v>
      </c>
      <c r="BF196" s="103" t="s">
        <v>480</v>
      </c>
      <c r="BG196" s="103" t="s">
        <v>480</v>
      </c>
      <c r="BH196" s="103" t="s">
        <v>480</v>
      </c>
      <c r="BI196" s="103" t="s">
        <v>480</v>
      </c>
      <c r="BJ196" s="103" t="s">
        <v>480</v>
      </c>
      <c r="BK196" s="18" t="s">
        <v>480</v>
      </c>
      <c r="BL196" s="16" t="s">
        <v>480</v>
      </c>
      <c r="BM196" s="16" t="s">
        <v>480</v>
      </c>
      <c r="BN196" s="16" t="s">
        <v>480</v>
      </c>
      <c r="BO196" s="16" t="s">
        <v>480</v>
      </c>
      <c r="BP196" s="16" t="s">
        <v>480</v>
      </c>
      <c r="BQ196" s="16" t="s">
        <v>480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v>0</v>
      </c>
      <c r="BZ196" s="31">
        <v>0</v>
      </c>
      <c r="CA196" s="99"/>
      <c r="CD196" s="20">
        <v>37</v>
      </c>
    </row>
    <row r="197" spans="1:82" s="20" customFormat="1" ht="13.5" customHeight="1">
      <c r="A197" s="21">
        <v>48</v>
      </c>
      <c r="B197" s="81" t="s">
        <v>212</v>
      </c>
      <c r="C197" s="108">
        <v>36161</v>
      </c>
      <c r="D197" s="28">
        <f t="shared" si="36"/>
        <v>1999</v>
      </c>
      <c r="E197" s="28">
        <f t="shared" si="37"/>
        <v>1</v>
      </c>
      <c r="F197" s="11">
        <f t="shared" si="33"/>
        <v>36151.689606533066</v>
      </c>
      <c r="G197" s="11">
        <f t="shared" si="34"/>
        <v>36170.310393466934</v>
      </c>
      <c r="H197" s="101">
        <f t="shared" si="35"/>
        <v>18.620786933868658</v>
      </c>
      <c r="I197" s="25">
        <v>32874</v>
      </c>
      <c r="J197" s="25">
        <v>38717</v>
      </c>
      <c r="K197" s="81">
        <v>67</v>
      </c>
      <c r="L197" s="81">
        <v>52</v>
      </c>
      <c r="M197" s="28">
        <v>0.35</v>
      </c>
      <c r="N197" s="102" t="s">
        <v>199</v>
      </c>
      <c r="O197" s="103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 t="s">
        <v>480</v>
      </c>
      <c r="Z197" s="16" t="s">
        <v>480</v>
      </c>
      <c r="AA197" s="16" t="s">
        <v>480</v>
      </c>
      <c r="AB197" s="16" t="s">
        <v>480</v>
      </c>
      <c r="AC197" s="16" t="s">
        <v>480</v>
      </c>
      <c r="AD197" s="31" t="s">
        <v>480</v>
      </c>
      <c r="AE197" s="103" t="s">
        <v>480</v>
      </c>
      <c r="AF197" s="16" t="s">
        <v>480</v>
      </c>
      <c r="AG197" s="16" t="s">
        <v>480</v>
      </c>
      <c r="AH197" s="16" t="s">
        <v>480</v>
      </c>
      <c r="AI197" s="16" t="s">
        <v>480</v>
      </c>
      <c r="AJ197" s="16" t="s">
        <v>480</v>
      </c>
      <c r="AK197" s="16" t="s">
        <v>480</v>
      </c>
      <c r="AL197" s="16" t="s">
        <v>480</v>
      </c>
      <c r="AM197" s="16" t="s">
        <v>480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31">
        <v>0</v>
      </c>
      <c r="AU197" s="18">
        <v>0</v>
      </c>
      <c r="AV197" s="103">
        <v>0</v>
      </c>
      <c r="AW197" s="103">
        <v>0</v>
      </c>
      <c r="AX197" s="103">
        <v>0</v>
      </c>
      <c r="AY197" s="103">
        <v>0</v>
      </c>
      <c r="AZ197" s="103">
        <v>0</v>
      </c>
      <c r="BA197" s="103">
        <v>0</v>
      </c>
      <c r="BB197" s="103">
        <v>0</v>
      </c>
      <c r="BC197" s="103">
        <v>0</v>
      </c>
      <c r="BD197" s="103">
        <v>0</v>
      </c>
      <c r="BE197" s="103" t="s">
        <v>480</v>
      </c>
      <c r="BF197" s="103" t="s">
        <v>480</v>
      </c>
      <c r="BG197" s="103" t="s">
        <v>480</v>
      </c>
      <c r="BH197" s="103" t="s">
        <v>480</v>
      </c>
      <c r="BI197" s="103" t="s">
        <v>480</v>
      </c>
      <c r="BJ197" s="103" t="s">
        <v>480</v>
      </c>
      <c r="BK197" s="18" t="s">
        <v>480</v>
      </c>
      <c r="BL197" s="16" t="s">
        <v>480</v>
      </c>
      <c r="BM197" s="16" t="s">
        <v>480</v>
      </c>
      <c r="BN197" s="16" t="s">
        <v>480</v>
      </c>
      <c r="BO197" s="16" t="s">
        <v>480</v>
      </c>
      <c r="BP197" s="16" t="s">
        <v>480</v>
      </c>
      <c r="BQ197" s="16" t="s">
        <v>480</v>
      </c>
      <c r="BR197" s="16" t="s">
        <v>480</v>
      </c>
      <c r="BS197" s="16" t="s">
        <v>480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v>0</v>
      </c>
      <c r="BZ197" s="31">
        <v>0</v>
      </c>
      <c r="CA197" s="99"/>
      <c r="CD197" s="20">
        <v>48</v>
      </c>
    </row>
    <row r="198" spans="1:82" s="20" customFormat="1" ht="13.5" customHeight="1">
      <c r="A198" s="21">
        <v>49</v>
      </c>
      <c r="B198" s="81" t="s">
        <v>213</v>
      </c>
      <c r="C198" s="108">
        <v>36161</v>
      </c>
      <c r="D198" s="28">
        <f t="shared" si="36"/>
        <v>1999</v>
      </c>
      <c r="E198" s="28">
        <f t="shared" si="37"/>
        <v>1</v>
      </c>
      <c r="F198" s="11">
        <f t="shared" si="33"/>
        <v>36142.07752682546</v>
      </c>
      <c r="G198" s="11">
        <f t="shared" si="34"/>
        <v>36179.92247317454</v>
      </c>
      <c r="H198" s="101">
        <f t="shared" si="35"/>
        <v>37.84494634908333</v>
      </c>
      <c r="I198" s="25">
        <v>32874</v>
      </c>
      <c r="J198" s="25">
        <v>38717</v>
      </c>
      <c r="K198" s="81">
        <v>28</v>
      </c>
      <c r="L198" s="81">
        <v>28</v>
      </c>
      <c r="M198" s="28">
        <v>1.46</v>
      </c>
      <c r="N198" s="102" t="s">
        <v>199</v>
      </c>
      <c r="O198" s="103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 t="s">
        <v>480</v>
      </c>
      <c r="Z198" s="16" t="s">
        <v>480</v>
      </c>
      <c r="AA198" s="16" t="s">
        <v>480</v>
      </c>
      <c r="AB198" s="16" t="s">
        <v>480</v>
      </c>
      <c r="AC198" s="16" t="s">
        <v>480</v>
      </c>
      <c r="AD198" s="31" t="s">
        <v>480</v>
      </c>
      <c r="AE198" s="103" t="s">
        <v>480</v>
      </c>
      <c r="AF198" s="16" t="s">
        <v>480</v>
      </c>
      <c r="AG198" s="16" t="s">
        <v>480</v>
      </c>
      <c r="AH198" s="16" t="s">
        <v>480</v>
      </c>
      <c r="AI198" s="16" t="s">
        <v>480</v>
      </c>
      <c r="AJ198" s="16" t="s">
        <v>480</v>
      </c>
      <c r="AK198" s="16" t="s">
        <v>480</v>
      </c>
      <c r="AL198" s="16" t="s">
        <v>480</v>
      </c>
      <c r="AM198" s="16" t="s">
        <v>480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31">
        <v>0</v>
      </c>
      <c r="AU198" s="18">
        <v>0</v>
      </c>
      <c r="AV198" s="103">
        <v>0</v>
      </c>
      <c r="AW198" s="103">
        <v>0</v>
      </c>
      <c r="AX198" s="103">
        <v>0</v>
      </c>
      <c r="AY198" s="103">
        <v>0</v>
      </c>
      <c r="AZ198" s="103">
        <v>0</v>
      </c>
      <c r="BA198" s="103">
        <v>0</v>
      </c>
      <c r="BB198" s="103">
        <v>0</v>
      </c>
      <c r="BC198" s="103">
        <v>0</v>
      </c>
      <c r="BD198" s="103">
        <v>0</v>
      </c>
      <c r="BE198" s="103" t="s">
        <v>480</v>
      </c>
      <c r="BF198" s="103" t="s">
        <v>480</v>
      </c>
      <c r="BG198" s="103" t="s">
        <v>480</v>
      </c>
      <c r="BH198" s="103" t="s">
        <v>480</v>
      </c>
      <c r="BI198" s="103" t="s">
        <v>480</v>
      </c>
      <c r="BJ198" s="103" t="s">
        <v>480</v>
      </c>
      <c r="BK198" s="18" t="s">
        <v>480</v>
      </c>
      <c r="BL198" s="16" t="s">
        <v>480</v>
      </c>
      <c r="BM198" s="16" t="s">
        <v>480</v>
      </c>
      <c r="BN198" s="16" t="s">
        <v>480</v>
      </c>
      <c r="BO198" s="16" t="s">
        <v>480</v>
      </c>
      <c r="BP198" s="16" t="s">
        <v>480</v>
      </c>
      <c r="BQ198" s="16" t="s">
        <v>480</v>
      </c>
      <c r="BR198" s="16" t="s">
        <v>480</v>
      </c>
      <c r="BS198" s="16" t="s">
        <v>480</v>
      </c>
      <c r="BT198" s="16">
        <v>0</v>
      </c>
      <c r="BU198" s="16">
        <v>0</v>
      </c>
      <c r="BV198" s="16">
        <v>0</v>
      </c>
      <c r="BW198" s="16">
        <v>0</v>
      </c>
      <c r="BX198" s="16">
        <v>0</v>
      </c>
      <c r="BY198" s="16">
        <v>0</v>
      </c>
      <c r="BZ198" s="31">
        <v>0</v>
      </c>
      <c r="CA198" s="99"/>
      <c r="CD198" s="20">
        <v>49</v>
      </c>
    </row>
    <row r="199" spans="1:82" s="20" customFormat="1" ht="13.5" customHeight="1">
      <c r="A199" s="21">
        <v>56</v>
      </c>
      <c r="B199" s="81" t="s">
        <v>214</v>
      </c>
      <c r="C199" s="108">
        <v>36161</v>
      </c>
      <c r="D199" s="28">
        <f t="shared" si="36"/>
        <v>1999</v>
      </c>
      <c r="E199" s="28">
        <f t="shared" si="37"/>
        <v>1</v>
      </c>
      <c r="F199" s="11">
        <f t="shared" si="33"/>
        <v>36148.92879219851</v>
      </c>
      <c r="G199" s="11">
        <f t="shared" si="34"/>
        <v>36173.07120780149</v>
      </c>
      <c r="H199" s="101">
        <f t="shared" si="35"/>
        <v>24.14241560298251</v>
      </c>
      <c r="I199" s="25">
        <v>32874</v>
      </c>
      <c r="J199" s="25">
        <v>38717</v>
      </c>
      <c r="K199" s="81">
        <v>80</v>
      </c>
      <c r="L199" s="81">
        <v>80</v>
      </c>
      <c r="M199" s="28">
        <v>0.59</v>
      </c>
      <c r="N199" s="102" t="s">
        <v>199</v>
      </c>
      <c r="O199" s="103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 t="s">
        <v>480</v>
      </c>
      <c r="Z199" s="16" t="s">
        <v>480</v>
      </c>
      <c r="AA199" s="16" t="s">
        <v>480</v>
      </c>
      <c r="AB199" s="16" t="s">
        <v>480</v>
      </c>
      <c r="AC199" s="16" t="s">
        <v>480</v>
      </c>
      <c r="AD199" s="31" t="s">
        <v>480</v>
      </c>
      <c r="AE199" s="103" t="s">
        <v>480</v>
      </c>
      <c r="AF199" s="16" t="s">
        <v>480</v>
      </c>
      <c r="AG199" s="16" t="s">
        <v>480</v>
      </c>
      <c r="AH199" s="16" t="s">
        <v>480</v>
      </c>
      <c r="AI199" s="16" t="s">
        <v>480</v>
      </c>
      <c r="AJ199" s="16" t="s">
        <v>480</v>
      </c>
      <c r="AK199" s="16" t="s">
        <v>480</v>
      </c>
      <c r="AL199" s="16" t="s">
        <v>480</v>
      </c>
      <c r="AM199" s="16" t="s">
        <v>480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31">
        <v>0</v>
      </c>
      <c r="AU199" s="18">
        <v>0</v>
      </c>
      <c r="AV199" s="103">
        <v>0</v>
      </c>
      <c r="AW199" s="103">
        <v>0</v>
      </c>
      <c r="AX199" s="103">
        <v>0</v>
      </c>
      <c r="AY199" s="103">
        <v>0</v>
      </c>
      <c r="AZ199" s="103">
        <v>0</v>
      </c>
      <c r="BA199" s="103">
        <v>0</v>
      </c>
      <c r="BB199" s="103">
        <v>0</v>
      </c>
      <c r="BC199" s="103">
        <v>0</v>
      </c>
      <c r="BD199" s="103">
        <v>0</v>
      </c>
      <c r="BE199" s="103" t="s">
        <v>480</v>
      </c>
      <c r="BF199" s="103" t="s">
        <v>480</v>
      </c>
      <c r="BG199" s="103" t="s">
        <v>480</v>
      </c>
      <c r="BH199" s="103" t="s">
        <v>480</v>
      </c>
      <c r="BI199" s="103" t="s">
        <v>480</v>
      </c>
      <c r="BJ199" s="103" t="s">
        <v>480</v>
      </c>
      <c r="BK199" s="18" t="s">
        <v>480</v>
      </c>
      <c r="BL199" s="16" t="s">
        <v>480</v>
      </c>
      <c r="BM199" s="16" t="s">
        <v>480</v>
      </c>
      <c r="BN199" s="16" t="s">
        <v>480</v>
      </c>
      <c r="BO199" s="16" t="s">
        <v>480</v>
      </c>
      <c r="BP199" s="16" t="s">
        <v>480</v>
      </c>
      <c r="BQ199" s="16" t="s">
        <v>480</v>
      </c>
      <c r="BR199" s="16" t="s">
        <v>480</v>
      </c>
      <c r="BS199" s="16" t="s">
        <v>480</v>
      </c>
      <c r="BT199" s="16">
        <v>0</v>
      </c>
      <c r="BU199" s="16">
        <v>0</v>
      </c>
      <c r="BV199" s="16">
        <v>0</v>
      </c>
      <c r="BW199" s="16">
        <v>0</v>
      </c>
      <c r="BX199" s="16">
        <v>0</v>
      </c>
      <c r="BY199" s="16">
        <v>0</v>
      </c>
      <c r="BZ199" s="31">
        <v>0</v>
      </c>
      <c r="CA199" s="99"/>
      <c r="CD199" s="20">
        <v>56</v>
      </c>
    </row>
    <row r="200" spans="1:82" s="20" customFormat="1" ht="13.5" customHeight="1">
      <c r="A200" s="21">
        <v>74</v>
      </c>
      <c r="B200" s="81" t="s">
        <v>215</v>
      </c>
      <c r="C200" s="108">
        <v>36892</v>
      </c>
      <c r="D200" s="28">
        <f t="shared" si="36"/>
        <v>2001</v>
      </c>
      <c r="E200" s="28">
        <f t="shared" si="37"/>
        <v>2</v>
      </c>
      <c r="F200" s="11">
        <f t="shared" si="33"/>
        <v>36879.0465951896</v>
      </c>
      <c r="G200" s="11">
        <f t="shared" si="34"/>
        <v>36904.9534048104</v>
      </c>
      <c r="H200" s="101">
        <f t="shared" si="35"/>
        <v>25.906809620806598</v>
      </c>
      <c r="I200" s="25">
        <v>32874</v>
      </c>
      <c r="J200" s="25">
        <v>38717</v>
      </c>
      <c r="K200" s="81">
        <v>50</v>
      </c>
      <c r="L200" s="81">
        <v>50</v>
      </c>
      <c r="M200" s="28">
        <v>0.68</v>
      </c>
      <c r="N200" s="102" t="s">
        <v>199</v>
      </c>
      <c r="O200" s="103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 t="s">
        <v>480</v>
      </c>
      <c r="AB200" s="16" t="s">
        <v>480</v>
      </c>
      <c r="AC200" s="16" t="s">
        <v>480</v>
      </c>
      <c r="AD200" s="31" t="s">
        <v>480</v>
      </c>
      <c r="AE200" s="103" t="s">
        <v>480</v>
      </c>
      <c r="AF200" s="16" t="s">
        <v>480</v>
      </c>
      <c r="AG200" s="16" t="s">
        <v>480</v>
      </c>
      <c r="AH200" s="16" t="s">
        <v>480</v>
      </c>
      <c r="AI200" s="16" t="s">
        <v>480</v>
      </c>
      <c r="AJ200" s="16" t="s">
        <v>480</v>
      </c>
      <c r="AK200" s="16" t="s">
        <v>480</v>
      </c>
      <c r="AL200" s="16" t="s">
        <v>480</v>
      </c>
      <c r="AM200" s="16" t="s">
        <v>480</v>
      </c>
      <c r="AN200" s="16" t="s">
        <v>480</v>
      </c>
      <c r="AO200" s="16" t="s">
        <v>480</v>
      </c>
      <c r="AP200" s="16">
        <v>0</v>
      </c>
      <c r="AQ200" s="16">
        <v>0</v>
      </c>
      <c r="AR200" s="16">
        <v>0</v>
      </c>
      <c r="AS200" s="16">
        <v>0</v>
      </c>
      <c r="AT200" s="31">
        <v>0</v>
      </c>
      <c r="AU200" s="18">
        <v>0</v>
      </c>
      <c r="AV200" s="103">
        <v>0</v>
      </c>
      <c r="AW200" s="103">
        <v>0</v>
      </c>
      <c r="AX200" s="103">
        <v>0</v>
      </c>
      <c r="AY200" s="103">
        <v>0</v>
      </c>
      <c r="AZ200" s="103">
        <v>0</v>
      </c>
      <c r="BA200" s="103">
        <v>0</v>
      </c>
      <c r="BB200" s="103">
        <v>0</v>
      </c>
      <c r="BC200" s="103">
        <v>0</v>
      </c>
      <c r="BD200" s="103">
        <v>0</v>
      </c>
      <c r="BE200" s="103">
        <v>0</v>
      </c>
      <c r="BF200" s="103">
        <v>0</v>
      </c>
      <c r="BG200" s="103" t="s">
        <v>480</v>
      </c>
      <c r="BH200" s="103" t="s">
        <v>480</v>
      </c>
      <c r="BI200" s="103" t="s">
        <v>480</v>
      </c>
      <c r="BJ200" s="103" t="s">
        <v>480</v>
      </c>
      <c r="BK200" s="18" t="s">
        <v>480</v>
      </c>
      <c r="BL200" s="16" t="s">
        <v>480</v>
      </c>
      <c r="BM200" s="16" t="s">
        <v>480</v>
      </c>
      <c r="BN200" s="16" t="s">
        <v>480</v>
      </c>
      <c r="BO200" s="16" t="s">
        <v>480</v>
      </c>
      <c r="BP200" s="16" t="s">
        <v>480</v>
      </c>
      <c r="BQ200" s="16" t="s">
        <v>480</v>
      </c>
      <c r="BR200" s="16" t="s">
        <v>480</v>
      </c>
      <c r="BS200" s="16" t="s">
        <v>480</v>
      </c>
      <c r="BT200" s="16" t="s">
        <v>480</v>
      </c>
      <c r="BU200" s="16" t="s">
        <v>480</v>
      </c>
      <c r="BV200" s="16">
        <v>0</v>
      </c>
      <c r="BW200" s="16">
        <v>0</v>
      </c>
      <c r="BX200" s="16">
        <v>0</v>
      </c>
      <c r="BY200" s="16">
        <v>0</v>
      </c>
      <c r="BZ200" s="31">
        <v>0</v>
      </c>
      <c r="CA200" s="99"/>
      <c r="CD200" s="20">
        <v>74</v>
      </c>
    </row>
    <row r="201" spans="1:82" s="20" customFormat="1" ht="13.5" customHeight="1">
      <c r="A201" s="21">
        <v>79</v>
      </c>
      <c r="B201" s="81" t="s">
        <v>216</v>
      </c>
      <c r="C201" s="108">
        <v>35217</v>
      </c>
      <c r="D201" s="28">
        <f t="shared" si="36"/>
        <v>1996</v>
      </c>
      <c r="E201" s="28">
        <f t="shared" si="37"/>
        <v>153</v>
      </c>
      <c r="F201" s="11">
        <f t="shared" si="33"/>
        <v>35205.8050447508</v>
      </c>
      <c r="G201" s="11">
        <f t="shared" si="34"/>
        <v>35228.1949552492</v>
      </c>
      <c r="H201" s="101">
        <f t="shared" si="35"/>
        <v>22.38991049840115</v>
      </c>
      <c r="I201" s="25">
        <v>32874</v>
      </c>
      <c r="J201" s="25">
        <v>38717</v>
      </c>
      <c r="K201" s="81">
        <v>58</v>
      </c>
      <c r="L201" s="81">
        <v>58</v>
      </c>
      <c r="M201" s="28">
        <v>0.507</v>
      </c>
      <c r="N201" s="102" t="s">
        <v>199</v>
      </c>
      <c r="O201" s="103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 t="s">
        <v>480</v>
      </c>
      <c r="W201" s="16" t="s">
        <v>480</v>
      </c>
      <c r="X201" s="16" t="s">
        <v>480</v>
      </c>
      <c r="Y201" s="16" t="s">
        <v>480</v>
      </c>
      <c r="Z201" s="16" t="s">
        <v>480</v>
      </c>
      <c r="AA201" s="16" t="s">
        <v>480</v>
      </c>
      <c r="AB201" s="16" t="s">
        <v>480</v>
      </c>
      <c r="AC201" s="16" t="s">
        <v>480</v>
      </c>
      <c r="AD201" s="31" t="s">
        <v>480</v>
      </c>
      <c r="AE201" s="103" t="s">
        <v>480</v>
      </c>
      <c r="AF201" s="16" t="s">
        <v>480</v>
      </c>
      <c r="AG201" s="16" t="s">
        <v>480</v>
      </c>
      <c r="AH201" s="16" t="s">
        <v>480</v>
      </c>
      <c r="AI201" s="16" t="s">
        <v>480</v>
      </c>
      <c r="AJ201" s="16" t="s">
        <v>480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31">
        <v>0</v>
      </c>
      <c r="AU201" s="18">
        <v>0</v>
      </c>
      <c r="AV201" s="103">
        <v>0</v>
      </c>
      <c r="AW201" s="103">
        <v>0</v>
      </c>
      <c r="AX201" s="103">
        <v>0</v>
      </c>
      <c r="AY201" s="103">
        <v>0</v>
      </c>
      <c r="AZ201" s="103">
        <v>0</v>
      </c>
      <c r="BA201" s="103">
        <v>0</v>
      </c>
      <c r="BB201" s="103" t="s">
        <v>480</v>
      </c>
      <c r="BC201" s="103" t="s">
        <v>480</v>
      </c>
      <c r="BD201" s="103" t="s">
        <v>480</v>
      </c>
      <c r="BE201" s="103" t="s">
        <v>480</v>
      </c>
      <c r="BF201" s="103" t="s">
        <v>480</v>
      </c>
      <c r="BG201" s="103" t="s">
        <v>480</v>
      </c>
      <c r="BH201" s="103" t="s">
        <v>480</v>
      </c>
      <c r="BI201" s="103" t="s">
        <v>480</v>
      </c>
      <c r="BJ201" s="103" t="s">
        <v>480</v>
      </c>
      <c r="BK201" s="18" t="s">
        <v>480</v>
      </c>
      <c r="BL201" s="16" t="s">
        <v>480</v>
      </c>
      <c r="BM201" s="16" t="s">
        <v>480</v>
      </c>
      <c r="BN201" s="16" t="s">
        <v>480</v>
      </c>
      <c r="BO201" s="16" t="s">
        <v>480</v>
      </c>
      <c r="BP201" s="16" t="s">
        <v>480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v>0</v>
      </c>
      <c r="BZ201" s="31">
        <v>0</v>
      </c>
      <c r="CA201" s="99"/>
      <c r="CD201" s="20">
        <v>79</v>
      </c>
    </row>
    <row r="202" spans="1:82" s="20" customFormat="1" ht="13.5" customHeight="1">
      <c r="A202" s="21">
        <v>84</v>
      </c>
      <c r="B202" s="81" t="s">
        <v>217</v>
      </c>
      <c r="C202" s="108">
        <v>35217</v>
      </c>
      <c r="D202" s="28">
        <f t="shared" si="36"/>
        <v>1996</v>
      </c>
      <c r="E202" s="28">
        <f t="shared" si="37"/>
        <v>153</v>
      </c>
      <c r="F202" s="11">
        <f t="shared" si="33"/>
        <v>35205.311148983696</v>
      </c>
      <c r="G202" s="11">
        <f t="shared" si="34"/>
        <v>35228.688851016304</v>
      </c>
      <c r="H202" s="101">
        <f t="shared" si="35"/>
        <v>23.377702032608795</v>
      </c>
      <c r="I202" s="25">
        <v>32874</v>
      </c>
      <c r="J202" s="25">
        <v>38717</v>
      </c>
      <c r="K202" s="81">
        <v>45</v>
      </c>
      <c r="L202" s="81">
        <v>45</v>
      </c>
      <c r="M202" s="28">
        <v>0.553</v>
      </c>
      <c r="N202" s="102" t="s">
        <v>199</v>
      </c>
      <c r="O202" s="103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 t="s">
        <v>480</v>
      </c>
      <c r="W202" s="16" t="s">
        <v>480</v>
      </c>
      <c r="X202" s="16" t="s">
        <v>480</v>
      </c>
      <c r="Y202" s="16" t="s">
        <v>480</v>
      </c>
      <c r="Z202" s="16" t="s">
        <v>480</v>
      </c>
      <c r="AA202" s="16" t="s">
        <v>480</v>
      </c>
      <c r="AB202" s="16" t="s">
        <v>480</v>
      </c>
      <c r="AC202" s="16" t="s">
        <v>480</v>
      </c>
      <c r="AD202" s="31" t="s">
        <v>480</v>
      </c>
      <c r="AE202" s="103" t="s">
        <v>480</v>
      </c>
      <c r="AF202" s="16" t="s">
        <v>480</v>
      </c>
      <c r="AG202" s="16" t="s">
        <v>480</v>
      </c>
      <c r="AH202" s="16" t="s">
        <v>480</v>
      </c>
      <c r="AI202" s="16" t="s">
        <v>480</v>
      </c>
      <c r="AJ202" s="16" t="s">
        <v>480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31">
        <v>0</v>
      </c>
      <c r="AU202" s="18">
        <v>0</v>
      </c>
      <c r="AV202" s="103">
        <v>0</v>
      </c>
      <c r="AW202" s="103">
        <v>0</v>
      </c>
      <c r="AX202" s="103">
        <v>0</v>
      </c>
      <c r="AY202" s="103">
        <v>0</v>
      </c>
      <c r="AZ202" s="103">
        <v>0</v>
      </c>
      <c r="BA202" s="103">
        <v>0</v>
      </c>
      <c r="BB202" s="103" t="s">
        <v>480</v>
      </c>
      <c r="BC202" s="103" t="s">
        <v>480</v>
      </c>
      <c r="BD202" s="103" t="s">
        <v>480</v>
      </c>
      <c r="BE202" s="103" t="s">
        <v>480</v>
      </c>
      <c r="BF202" s="103" t="s">
        <v>480</v>
      </c>
      <c r="BG202" s="103" t="s">
        <v>480</v>
      </c>
      <c r="BH202" s="103" t="s">
        <v>480</v>
      </c>
      <c r="BI202" s="103" t="s">
        <v>480</v>
      </c>
      <c r="BJ202" s="103" t="s">
        <v>480</v>
      </c>
      <c r="BK202" s="18" t="s">
        <v>480</v>
      </c>
      <c r="BL202" s="16" t="s">
        <v>480</v>
      </c>
      <c r="BM202" s="16" t="s">
        <v>480</v>
      </c>
      <c r="BN202" s="16" t="s">
        <v>480</v>
      </c>
      <c r="BO202" s="16" t="s">
        <v>480</v>
      </c>
      <c r="BP202" s="16" t="s">
        <v>480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v>0</v>
      </c>
      <c r="BZ202" s="31">
        <v>0</v>
      </c>
      <c r="CA202" s="99"/>
      <c r="CD202" s="20">
        <v>84</v>
      </c>
    </row>
    <row r="203" spans="1:82" s="20" customFormat="1" ht="13.5" customHeight="1">
      <c r="A203" s="21">
        <v>85</v>
      </c>
      <c r="B203" s="81" t="s">
        <v>218</v>
      </c>
      <c r="C203" s="108">
        <v>35217</v>
      </c>
      <c r="D203" s="28">
        <f t="shared" si="36"/>
        <v>1996</v>
      </c>
      <c r="E203" s="28">
        <f t="shared" si="37"/>
        <v>153</v>
      </c>
      <c r="F203" s="11">
        <f t="shared" si="33"/>
        <v>35205.83802783968</v>
      </c>
      <c r="G203" s="11">
        <f t="shared" si="34"/>
        <v>35228.16197216032</v>
      </c>
      <c r="H203" s="101">
        <f t="shared" si="35"/>
        <v>22.323944320640294</v>
      </c>
      <c r="I203" s="25">
        <v>32874</v>
      </c>
      <c r="J203" s="25">
        <v>38717</v>
      </c>
      <c r="K203" s="81">
        <v>38</v>
      </c>
      <c r="L203" s="81">
        <v>38</v>
      </c>
      <c r="M203" s="28">
        <v>0.504</v>
      </c>
      <c r="N203" s="102" t="s">
        <v>199</v>
      </c>
      <c r="O203" s="103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 t="s">
        <v>480</v>
      </c>
      <c r="W203" s="16" t="s">
        <v>480</v>
      </c>
      <c r="X203" s="16" t="s">
        <v>480</v>
      </c>
      <c r="Y203" s="16" t="s">
        <v>480</v>
      </c>
      <c r="Z203" s="16" t="s">
        <v>480</v>
      </c>
      <c r="AA203" s="16" t="s">
        <v>480</v>
      </c>
      <c r="AB203" s="16" t="s">
        <v>480</v>
      </c>
      <c r="AC203" s="16" t="s">
        <v>480</v>
      </c>
      <c r="AD203" s="31" t="s">
        <v>480</v>
      </c>
      <c r="AE203" s="103" t="s">
        <v>480</v>
      </c>
      <c r="AF203" s="16" t="s">
        <v>480</v>
      </c>
      <c r="AG203" s="16" t="s">
        <v>480</v>
      </c>
      <c r="AH203" s="16" t="s">
        <v>480</v>
      </c>
      <c r="AI203" s="16" t="s">
        <v>480</v>
      </c>
      <c r="AJ203" s="16" t="s">
        <v>480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31">
        <v>0</v>
      </c>
      <c r="AU203" s="18">
        <v>0</v>
      </c>
      <c r="AV203" s="103">
        <v>0</v>
      </c>
      <c r="AW203" s="103">
        <v>0</v>
      </c>
      <c r="AX203" s="103">
        <v>0</v>
      </c>
      <c r="AY203" s="103">
        <v>0</v>
      </c>
      <c r="AZ203" s="103">
        <v>0</v>
      </c>
      <c r="BA203" s="103">
        <v>0</v>
      </c>
      <c r="BB203" s="103" t="s">
        <v>480</v>
      </c>
      <c r="BC203" s="103" t="s">
        <v>480</v>
      </c>
      <c r="BD203" s="103" t="s">
        <v>480</v>
      </c>
      <c r="BE203" s="103" t="s">
        <v>480</v>
      </c>
      <c r="BF203" s="103" t="s">
        <v>480</v>
      </c>
      <c r="BG203" s="103" t="s">
        <v>480</v>
      </c>
      <c r="BH203" s="103" t="s">
        <v>480</v>
      </c>
      <c r="BI203" s="103" t="s">
        <v>480</v>
      </c>
      <c r="BJ203" s="103" t="s">
        <v>480</v>
      </c>
      <c r="BK203" s="18" t="s">
        <v>480</v>
      </c>
      <c r="BL203" s="16" t="s">
        <v>480</v>
      </c>
      <c r="BM203" s="16" t="s">
        <v>480</v>
      </c>
      <c r="BN203" s="16" t="s">
        <v>480</v>
      </c>
      <c r="BO203" s="16" t="s">
        <v>480</v>
      </c>
      <c r="BP203" s="16" t="s">
        <v>480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v>0</v>
      </c>
      <c r="BZ203" s="31">
        <v>0</v>
      </c>
      <c r="CA203" s="99"/>
      <c r="CD203" s="20">
        <v>85</v>
      </c>
    </row>
    <row r="204" spans="1:82" s="20" customFormat="1" ht="13.5" customHeight="1">
      <c r="A204" s="21">
        <v>89</v>
      </c>
      <c r="B204" s="81" t="s">
        <v>219</v>
      </c>
      <c r="C204" s="108">
        <v>35217</v>
      </c>
      <c r="D204" s="28">
        <f t="shared" si="36"/>
        <v>1996</v>
      </c>
      <c r="E204" s="28">
        <f t="shared" si="37"/>
        <v>153</v>
      </c>
      <c r="F204" s="11">
        <f t="shared" si="33"/>
        <v>35195.87957295979</v>
      </c>
      <c r="G204" s="11">
        <f t="shared" si="34"/>
        <v>35238.12042704021</v>
      </c>
      <c r="H204" s="101">
        <f t="shared" si="35"/>
        <v>42.24085408041719</v>
      </c>
      <c r="I204" s="25">
        <v>32874</v>
      </c>
      <c r="J204" s="25">
        <v>38717</v>
      </c>
      <c r="K204" s="81">
        <v>161</v>
      </c>
      <c r="L204" s="81">
        <v>161</v>
      </c>
      <c r="M204" s="28">
        <v>1.823</v>
      </c>
      <c r="N204" s="102" t="s">
        <v>199</v>
      </c>
      <c r="O204" s="103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 t="s">
        <v>480</v>
      </c>
      <c r="W204" s="16" t="s">
        <v>480</v>
      </c>
      <c r="X204" s="16" t="s">
        <v>480</v>
      </c>
      <c r="Y204" s="16" t="s">
        <v>480</v>
      </c>
      <c r="Z204" s="16" t="s">
        <v>480</v>
      </c>
      <c r="AA204" s="16" t="s">
        <v>480</v>
      </c>
      <c r="AB204" s="16" t="s">
        <v>480</v>
      </c>
      <c r="AC204" s="16" t="s">
        <v>480</v>
      </c>
      <c r="AD204" s="31" t="s">
        <v>480</v>
      </c>
      <c r="AE204" s="103" t="s">
        <v>480</v>
      </c>
      <c r="AF204" s="16" t="s">
        <v>480</v>
      </c>
      <c r="AG204" s="16" t="s">
        <v>480</v>
      </c>
      <c r="AH204" s="16" t="s">
        <v>480</v>
      </c>
      <c r="AI204" s="16" t="s">
        <v>480</v>
      </c>
      <c r="AJ204" s="16" t="s">
        <v>480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31">
        <v>0</v>
      </c>
      <c r="AU204" s="18">
        <v>0</v>
      </c>
      <c r="AV204" s="103">
        <v>0</v>
      </c>
      <c r="AW204" s="103">
        <v>0</v>
      </c>
      <c r="AX204" s="103">
        <v>0</v>
      </c>
      <c r="AY204" s="103">
        <v>0</v>
      </c>
      <c r="AZ204" s="103">
        <v>0</v>
      </c>
      <c r="BA204" s="103">
        <v>0</v>
      </c>
      <c r="BB204" s="103" t="s">
        <v>480</v>
      </c>
      <c r="BC204" s="103" t="s">
        <v>480</v>
      </c>
      <c r="BD204" s="103" t="s">
        <v>480</v>
      </c>
      <c r="BE204" s="103" t="s">
        <v>480</v>
      </c>
      <c r="BF204" s="103" t="s">
        <v>480</v>
      </c>
      <c r="BG204" s="103" t="s">
        <v>480</v>
      </c>
      <c r="BH204" s="103" t="s">
        <v>480</v>
      </c>
      <c r="BI204" s="103" t="s">
        <v>480</v>
      </c>
      <c r="BJ204" s="103" t="s">
        <v>480</v>
      </c>
      <c r="BK204" s="18" t="s">
        <v>480</v>
      </c>
      <c r="BL204" s="16" t="s">
        <v>480</v>
      </c>
      <c r="BM204" s="16" t="s">
        <v>480</v>
      </c>
      <c r="BN204" s="16" t="s">
        <v>480</v>
      </c>
      <c r="BO204" s="16" t="s">
        <v>480</v>
      </c>
      <c r="BP204" s="16" t="s">
        <v>480</v>
      </c>
      <c r="BQ204" s="16">
        <v>0</v>
      </c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  <c r="BW204" s="16">
        <v>0</v>
      </c>
      <c r="BX204" s="16">
        <v>0</v>
      </c>
      <c r="BY204" s="16">
        <v>0</v>
      </c>
      <c r="BZ204" s="31">
        <v>0</v>
      </c>
      <c r="CA204" s="99"/>
      <c r="CD204" s="20">
        <v>89</v>
      </c>
    </row>
    <row r="205" spans="1:82" s="20" customFormat="1" ht="13.5" customHeight="1">
      <c r="A205" s="21">
        <v>97</v>
      </c>
      <c r="B205" s="81" t="s">
        <v>220</v>
      </c>
      <c r="C205" s="108">
        <v>35217</v>
      </c>
      <c r="D205" s="28">
        <f t="shared" si="36"/>
        <v>1996</v>
      </c>
      <c r="E205" s="28">
        <f t="shared" si="37"/>
        <v>153</v>
      </c>
      <c r="F205" s="11">
        <f t="shared" si="33"/>
        <v>35195.69701953264</v>
      </c>
      <c r="G205" s="11">
        <f t="shared" si="34"/>
        <v>35238.30298046736</v>
      </c>
      <c r="H205" s="101">
        <f t="shared" si="35"/>
        <v>42.60596093471395</v>
      </c>
      <c r="I205" s="25">
        <v>32874</v>
      </c>
      <c r="J205" s="25">
        <v>38717</v>
      </c>
      <c r="K205" s="81">
        <v>70</v>
      </c>
      <c r="L205" s="81">
        <v>68</v>
      </c>
      <c r="M205" s="28">
        <v>1.855</v>
      </c>
      <c r="N205" s="102" t="s">
        <v>199</v>
      </c>
      <c r="O205" s="103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 t="s">
        <v>480</v>
      </c>
      <c r="W205" s="16" t="s">
        <v>480</v>
      </c>
      <c r="X205" s="16" t="s">
        <v>480</v>
      </c>
      <c r="Y205" s="16" t="s">
        <v>480</v>
      </c>
      <c r="Z205" s="16" t="s">
        <v>480</v>
      </c>
      <c r="AA205" s="16" t="s">
        <v>480</v>
      </c>
      <c r="AB205" s="16" t="s">
        <v>480</v>
      </c>
      <c r="AC205" s="16" t="s">
        <v>480</v>
      </c>
      <c r="AD205" s="31" t="s">
        <v>480</v>
      </c>
      <c r="AE205" s="103" t="s">
        <v>480</v>
      </c>
      <c r="AF205" s="16" t="s">
        <v>480</v>
      </c>
      <c r="AG205" s="16" t="s">
        <v>480</v>
      </c>
      <c r="AH205" s="16" t="s">
        <v>480</v>
      </c>
      <c r="AI205" s="16" t="s">
        <v>480</v>
      </c>
      <c r="AJ205" s="16" t="s">
        <v>480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31">
        <v>0</v>
      </c>
      <c r="AU205" s="18">
        <v>0</v>
      </c>
      <c r="AV205" s="103">
        <v>0</v>
      </c>
      <c r="AW205" s="103">
        <v>0</v>
      </c>
      <c r="AX205" s="103">
        <v>0</v>
      </c>
      <c r="AY205" s="103">
        <v>0</v>
      </c>
      <c r="AZ205" s="103">
        <v>0</v>
      </c>
      <c r="BA205" s="103">
        <v>0</v>
      </c>
      <c r="BB205" s="103" t="s">
        <v>480</v>
      </c>
      <c r="BC205" s="103" t="s">
        <v>480</v>
      </c>
      <c r="BD205" s="103" t="s">
        <v>480</v>
      </c>
      <c r="BE205" s="103" t="s">
        <v>480</v>
      </c>
      <c r="BF205" s="103" t="s">
        <v>480</v>
      </c>
      <c r="BG205" s="103" t="s">
        <v>480</v>
      </c>
      <c r="BH205" s="103" t="s">
        <v>480</v>
      </c>
      <c r="BI205" s="103" t="s">
        <v>480</v>
      </c>
      <c r="BJ205" s="103" t="s">
        <v>480</v>
      </c>
      <c r="BK205" s="18" t="s">
        <v>480</v>
      </c>
      <c r="BL205" s="16" t="s">
        <v>480</v>
      </c>
      <c r="BM205" s="16" t="s">
        <v>480</v>
      </c>
      <c r="BN205" s="16" t="s">
        <v>480</v>
      </c>
      <c r="BO205" s="16" t="s">
        <v>480</v>
      </c>
      <c r="BP205" s="16" t="s">
        <v>480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v>0</v>
      </c>
      <c r="BZ205" s="31">
        <v>0</v>
      </c>
      <c r="CA205" s="99"/>
      <c r="CD205" s="20">
        <v>97</v>
      </c>
    </row>
    <row r="206" spans="1:82" s="20" customFormat="1" ht="13.5" customHeight="1">
      <c r="A206" s="21">
        <v>98</v>
      </c>
      <c r="B206" s="81" t="s">
        <v>221</v>
      </c>
      <c r="C206" s="108">
        <v>35217</v>
      </c>
      <c r="D206" s="28">
        <f t="shared" si="36"/>
        <v>1996</v>
      </c>
      <c r="E206" s="28">
        <f t="shared" si="37"/>
        <v>153</v>
      </c>
      <c r="F206" s="11">
        <f aca="true" t="shared" si="38" ref="F206:F237">C206-(SQRT(M206*1000)-M206*1000/4000)*0.5</f>
        <v>35198.999097875414</v>
      </c>
      <c r="G206" s="11">
        <f aca="true" t="shared" si="39" ref="G206:G237">C206+(SQRT(M206*1000)-M206*1000/4000)*0.5</f>
        <v>35235.000902124586</v>
      </c>
      <c r="H206" s="101">
        <f aca="true" t="shared" si="40" ref="H206:H237">G206-F206</f>
        <v>36.00180424917198</v>
      </c>
      <c r="I206" s="25">
        <v>32874</v>
      </c>
      <c r="J206" s="25">
        <v>38717</v>
      </c>
      <c r="K206" s="81">
        <v>141</v>
      </c>
      <c r="L206" s="81">
        <v>45</v>
      </c>
      <c r="M206" s="28">
        <v>1.32</v>
      </c>
      <c r="N206" s="102" t="s">
        <v>199</v>
      </c>
      <c r="O206" s="103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 t="s">
        <v>480</v>
      </c>
      <c r="W206" s="16" t="s">
        <v>480</v>
      </c>
      <c r="X206" s="16" t="s">
        <v>480</v>
      </c>
      <c r="Y206" s="16" t="s">
        <v>480</v>
      </c>
      <c r="Z206" s="16" t="s">
        <v>480</v>
      </c>
      <c r="AA206" s="16" t="s">
        <v>480</v>
      </c>
      <c r="AB206" s="16" t="s">
        <v>480</v>
      </c>
      <c r="AC206" s="16" t="s">
        <v>480</v>
      </c>
      <c r="AD206" s="31" t="s">
        <v>480</v>
      </c>
      <c r="AE206" s="103" t="s">
        <v>480</v>
      </c>
      <c r="AF206" s="16" t="s">
        <v>480</v>
      </c>
      <c r="AG206" s="16" t="s">
        <v>480</v>
      </c>
      <c r="AH206" s="16" t="s">
        <v>480</v>
      </c>
      <c r="AI206" s="16" t="s">
        <v>480</v>
      </c>
      <c r="AJ206" s="16" t="s">
        <v>480</v>
      </c>
      <c r="AK206" s="16">
        <v>1.3043167524299601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31">
        <v>0</v>
      </c>
      <c r="AU206" s="18">
        <v>0</v>
      </c>
      <c r="AV206" s="103">
        <v>0</v>
      </c>
      <c r="AW206" s="103">
        <v>0</v>
      </c>
      <c r="AX206" s="103">
        <v>0</v>
      </c>
      <c r="AY206" s="103">
        <v>0</v>
      </c>
      <c r="AZ206" s="103">
        <v>0</v>
      </c>
      <c r="BA206" s="103">
        <v>0</v>
      </c>
      <c r="BB206" s="103" t="s">
        <v>480</v>
      </c>
      <c r="BC206" s="103" t="s">
        <v>480</v>
      </c>
      <c r="BD206" s="103" t="s">
        <v>480</v>
      </c>
      <c r="BE206" s="103" t="s">
        <v>480</v>
      </c>
      <c r="BF206" s="103" t="s">
        <v>480</v>
      </c>
      <c r="BG206" s="103" t="s">
        <v>480</v>
      </c>
      <c r="BH206" s="103" t="s">
        <v>480</v>
      </c>
      <c r="BI206" s="103" t="s">
        <v>480</v>
      </c>
      <c r="BJ206" s="103" t="s">
        <v>480</v>
      </c>
      <c r="BK206" s="18" t="s">
        <v>480</v>
      </c>
      <c r="BL206" s="16" t="s">
        <v>480</v>
      </c>
      <c r="BM206" s="16" t="s">
        <v>480</v>
      </c>
      <c r="BN206" s="16" t="s">
        <v>480</v>
      </c>
      <c r="BO206" s="16" t="s">
        <v>480</v>
      </c>
      <c r="BP206" s="16" t="s">
        <v>480</v>
      </c>
      <c r="BQ206" s="16">
        <v>0.009250473421489078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v>0</v>
      </c>
      <c r="BZ206" s="31">
        <v>0</v>
      </c>
      <c r="CA206" s="99"/>
      <c r="CD206" s="20">
        <v>98</v>
      </c>
    </row>
    <row r="207" spans="1:82" s="20" customFormat="1" ht="13.5" customHeight="1">
      <c r="A207" s="21">
        <v>99</v>
      </c>
      <c r="B207" s="81" t="s">
        <v>219</v>
      </c>
      <c r="C207" s="108">
        <v>35217</v>
      </c>
      <c r="D207" s="28">
        <f t="shared" si="36"/>
        <v>1996</v>
      </c>
      <c r="E207" s="28">
        <f t="shared" si="37"/>
        <v>153</v>
      </c>
      <c r="F207" s="11">
        <f t="shared" si="38"/>
        <v>35201.04366705786</v>
      </c>
      <c r="G207" s="11">
        <f t="shared" si="39"/>
        <v>35232.95633294214</v>
      </c>
      <c r="H207" s="101">
        <f t="shared" si="40"/>
        <v>31.91266588428698</v>
      </c>
      <c r="I207" s="25">
        <v>32874</v>
      </c>
      <c r="J207" s="25">
        <v>38717</v>
      </c>
      <c r="K207" s="81">
        <v>167</v>
      </c>
      <c r="L207" s="81">
        <v>73</v>
      </c>
      <c r="M207" s="28">
        <v>1.035</v>
      </c>
      <c r="N207" s="102" t="s">
        <v>199</v>
      </c>
      <c r="O207" s="103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 t="s">
        <v>480</v>
      </c>
      <c r="W207" s="16" t="s">
        <v>480</v>
      </c>
      <c r="X207" s="16" t="s">
        <v>480</v>
      </c>
      <c r="Y207" s="16" t="s">
        <v>480</v>
      </c>
      <c r="Z207" s="16" t="s">
        <v>480</v>
      </c>
      <c r="AA207" s="16" t="s">
        <v>480</v>
      </c>
      <c r="AB207" s="16" t="s">
        <v>480</v>
      </c>
      <c r="AC207" s="16" t="s">
        <v>480</v>
      </c>
      <c r="AD207" s="31" t="s">
        <v>480</v>
      </c>
      <c r="AE207" s="103" t="s">
        <v>480</v>
      </c>
      <c r="AF207" s="16" t="s">
        <v>480</v>
      </c>
      <c r="AG207" s="16" t="s">
        <v>480</v>
      </c>
      <c r="AH207" s="16" t="s">
        <v>480</v>
      </c>
      <c r="AI207" s="16" t="s">
        <v>480</v>
      </c>
      <c r="AJ207" s="16" t="s">
        <v>480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31">
        <v>0</v>
      </c>
      <c r="AU207" s="18">
        <v>0</v>
      </c>
      <c r="AV207" s="103">
        <v>0</v>
      </c>
      <c r="AW207" s="103">
        <v>0</v>
      </c>
      <c r="AX207" s="103">
        <v>0</v>
      </c>
      <c r="AY207" s="103">
        <v>0</v>
      </c>
      <c r="AZ207" s="103">
        <v>0</v>
      </c>
      <c r="BA207" s="103">
        <v>0</v>
      </c>
      <c r="BB207" s="103" t="s">
        <v>480</v>
      </c>
      <c r="BC207" s="103" t="s">
        <v>480</v>
      </c>
      <c r="BD207" s="103" t="s">
        <v>480</v>
      </c>
      <c r="BE207" s="103" t="s">
        <v>480</v>
      </c>
      <c r="BF207" s="103" t="s">
        <v>480</v>
      </c>
      <c r="BG207" s="103" t="s">
        <v>480</v>
      </c>
      <c r="BH207" s="103" t="s">
        <v>480</v>
      </c>
      <c r="BI207" s="103" t="s">
        <v>480</v>
      </c>
      <c r="BJ207" s="103" t="s">
        <v>480</v>
      </c>
      <c r="BK207" s="18" t="s">
        <v>480</v>
      </c>
      <c r="BL207" s="16" t="s">
        <v>480</v>
      </c>
      <c r="BM207" s="16" t="s">
        <v>480</v>
      </c>
      <c r="BN207" s="16" t="s">
        <v>480</v>
      </c>
      <c r="BO207" s="16" t="s">
        <v>480</v>
      </c>
      <c r="BP207" s="16" t="s">
        <v>480</v>
      </c>
      <c r="BQ207" s="16">
        <v>0</v>
      </c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  <c r="BW207" s="16">
        <v>0</v>
      </c>
      <c r="BX207" s="16">
        <v>0</v>
      </c>
      <c r="BY207" s="16">
        <v>0</v>
      </c>
      <c r="BZ207" s="31">
        <v>0</v>
      </c>
      <c r="CA207" s="99"/>
      <c r="CD207" s="20">
        <v>99</v>
      </c>
    </row>
    <row r="208" spans="1:82" s="20" customFormat="1" ht="13.5" customHeight="1">
      <c r="A208" s="21">
        <v>106</v>
      </c>
      <c r="B208" s="81" t="s">
        <v>222</v>
      </c>
      <c r="C208" s="108">
        <v>35735</v>
      </c>
      <c r="D208" s="28">
        <f t="shared" si="36"/>
        <v>1997</v>
      </c>
      <c r="E208" s="28">
        <f t="shared" si="37"/>
        <v>306</v>
      </c>
      <c r="F208" s="11">
        <f t="shared" si="38"/>
        <v>35716.78422368915</v>
      </c>
      <c r="G208" s="11">
        <f t="shared" si="39"/>
        <v>35753.21577631085</v>
      </c>
      <c r="H208" s="101">
        <f t="shared" si="40"/>
        <v>36.43155262169603</v>
      </c>
      <c r="I208" s="25">
        <v>32874</v>
      </c>
      <c r="J208" s="25">
        <v>38717</v>
      </c>
      <c r="K208" s="81">
        <v>57</v>
      </c>
      <c r="L208" s="81">
        <v>50</v>
      </c>
      <c r="M208" s="28">
        <v>1.352</v>
      </c>
      <c r="N208" s="102" t="s">
        <v>199</v>
      </c>
      <c r="O208" s="103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 t="s">
        <v>480</v>
      </c>
      <c r="X208" s="16" t="s">
        <v>480</v>
      </c>
      <c r="Y208" s="16" t="s">
        <v>480</v>
      </c>
      <c r="Z208" s="16" t="s">
        <v>480</v>
      </c>
      <c r="AA208" s="16" t="s">
        <v>480</v>
      </c>
      <c r="AB208" s="16" t="s">
        <v>480</v>
      </c>
      <c r="AC208" s="16" t="s">
        <v>480</v>
      </c>
      <c r="AD208" s="31" t="s">
        <v>480</v>
      </c>
      <c r="AE208" s="103" t="s">
        <v>480</v>
      </c>
      <c r="AF208" s="16" t="s">
        <v>480</v>
      </c>
      <c r="AG208" s="16" t="s">
        <v>480</v>
      </c>
      <c r="AH208" s="16" t="s">
        <v>480</v>
      </c>
      <c r="AI208" s="16" t="s">
        <v>480</v>
      </c>
      <c r="AJ208" s="16" t="s">
        <v>480</v>
      </c>
      <c r="AK208" s="16" t="s">
        <v>480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31">
        <v>0</v>
      </c>
      <c r="AU208" s="18">
        <v>0</v>
      </c>
      <c r="AV208" s="103">
        <v>0</v>
      </c>
      <c r="AW208" s="103">
        <v>0</v>
      </c>
      <c r="AX208" s="103">
        <v>0</v>
      </c>
      <c r="AY208" s="103">
        <v>0</v>
      </c>
      <c r="AZ208" s="103">
        <v>0</v>
      </c>
      <c r="BA208" s="103">
        <v>0</v>
      </c>
      <c r="BB208" s="103">
        <v>0</v>
      </c>
      <c r="BC208" s="103" t="s">
        <v>480</v>
      </c>
      <c r="BD208" s="103" t="s">
        <v>480</v>
      </c>
      <c r="BE208" s="103" t="s">
        <v>480</v>
      </c>
      <c r="BF208" s="103" t="s">
        <v>480</v>
      </c>
      <c r="BG208" s="103" t="s">
        <v>480</v>
      </c>
      <c r="BH208" s="103" t="s">
        <v>480</v>
      </c>
      <c r="BI208" s="103" t="s">
        <v>480</v>
      </c>
      <c r="BJ208" s="103" t="s">
        <v>480</v>
      </c>
      <c r="BK208" s="18" t="s">
        <v>480</v>
      </c>
      <c r="BL208" s="16" t="s">
        <v>480</v>
      </c>
      <c r="BM208" s="16" t="s">
        <v>480</v>
      </c>
      <c r="BN208" s="16" t="s">
        <v>480</v>
      </c>
      <c r="BO208" s="16" t="s">
        <v>480</v>
      </c>
      <c r="BP208" s="16" t="s">
        <v>480</v>
      </c>
      <c r="BQ208" s="16" t="s">
        <v>480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v>0</v>
      </c>
      <c r="BZ208" s="31">
        <v>0</v>
      </c>
      <c r="CA208" s="99"/>
      <c r="CD208" s="20">
        <v>106</v>
      </c>
    </row>
    <row r="209" spans="1:82" s="20" customFormat="1" ht="13.5" customHeight="1">
      <c r="A209" s="21">
        <v>107</v>
      </c>
      <c r="B209" s="81" t="s">
        <v>223</v>
      </c>
      <c r="C209" s="108">
        <v>35827</v>
      </c>
      <c r="D209" s="28">
        <f t="shared" si="36"/>
        <v>1998</v>
      </c>
      <c r="E209" s="28">
        <f t="shared" si="37"/>
        <v>33</v>
      </c>
      <c r="F209" s="11">
        <f t="shared" si="38"/>
        <v>35805.70269985839</v>
      </c>
      <c r="G209" s="11">
        <f t="shared" si="39"/>
        <v>35848.29730014161</v>
      </c>
      <c r="H209" s="101">
        <f t="shared" si="40"/>
        <v>42.59460028322064</v>
      </c>
      <c r="I209" s="25">
        <v>32874</v>
      </c>
      <c r="J209" s="25">
        <v>38717</v>
      </c>
      <c r="K209" s="81">
        <v>281</v>
      </c>
      <c r="L209" s="81">
        <v>281</v>
      </c>
      <c r="M209" s="28">
        <v>1.854</v>
      </c>
      <c r="N209" s="102" t="s">
        <v>199</v>
      </c>
      <c r="O209" s="103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 t="s">
        <v>480</v>
      </c>
      <c r="Y209" s="16" t="s">
        <v>480</v>
      </c>
      <c r="Z209" s="16" t="s">
        <v>480</v>
      </c>
      <c r="AA209" s="16" t="s">
        <v>480</v>
      </c>
      <c r="AB209" s="16" t="s">
        <v>480</v>
      </c>
      <c r="AC209" s="16" t="s">
        <v>480</v>
      </c>
      <c r="AD209" s="31" t="s">
        <v>480</v>
      </c>
      <c r="AE209" s="103" t="s">
        <v>480</v>
      </c>
      <c r="AF209" s="16" t="s">
        <v>480</v>
      </c>
      <c r="AG209" s="16" t="s">
        <v>480</v>
      </c>
      <c r="AH209" s="16" t="s">
        <v>480</v>
      </c>
      <c r="AI209" s="16" t="s">
        <v>480</v>
      </c>
      <c r="AJ209" s="16" t="s">
        <v>480</v>
      </c>
      <c r="AK209" s="16" t="s">
        <v>480</v>
      </c>
      <c r="AL209" s="16" t="s">
        <v>480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31">
        <v>0</v>
      </c>
      <c r="AU209" s="18">
        <v>0</v>
      </c>
      <c r="AV209" s="103">
        <v>0</v>
      </c>
      <c r="AW209" s="103">
        <v>0</v>
      </c>
      <c r="AX209" s="103">
        <v>0</v>
      </c>
      <c r="AY209" s="103">
        <v>0</v>
      </c>
      <c r="AZ209" s="103">
        <v>0</v>
      </c>
      <c r="BA209" s="103">
        <v>0</v>
      </c>
      <c r="BB209" s="103">
        <v>0</v>
      </c>
      <c r="BC209" s="103">
        <v>0</v>
      </c>
      <c r="BD209" s="103" t="s">
        <v>480</v>
      </c>
      <c r="BE209" s="103" t="s">
        <v>480</v>
      </c>
      <c r="BF209" s="103" t="s">
        <v>480</v>
      </c>
      <c r="BG209" s="103" t="s">
        <v>480</v>
      </c>
      <c r="BH209" s="103" t="s">
        <v>480</v>
      </c>
      <c r="BI209" s="103" t="s">
        <v>480</v>
      </c>
      <c r="BJ209" s="103" t="s">
        <v>480</v>
      </c>
      <c r="BK209" s="18" t="s">
        <v>480</v>
      </c>
      <c r="BL209" s="16" t="s">
        <v>480</v>
      </c>
      <c r="BM209" s="16" t="s">
        <v>480</v>
      </c>
      <c r="BN209" s="16" t="s">
        <v>480</v>
      </c>
      <c r="BO209" s="16" t="s">
        <v>480</v>
      </c>
      <c r="BP209" s="16" t="s">
        <v>480</v>
      </c>
      <c r="BQ209" s="16" t="s">
        <v>480</v>
      </c>
      <c r="BR209" s="16" t="s">
        <v>480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v>0</v>
      </c>
      <c r="BZ209" s="31">
        <v>0</v>
      </c>
      <c r="CA209" s="99"/>
      <c r="CD209" s="20">
        <v>107</v>
      </c>
    </row>
    <row r="210" spans="1:82" s="20" customFormat="1" ht="13.5" customHeight="1">
      <c r="A210" s="21">
        <v>110</v>
      </c>
      <c r="B210" s="81" t="s">
        <v>224</v>
      </c>
      <c r="C210" s="108">
        <v>35916</v>
      </c>
      <c r="D210" s="28">
        <f t="shared" si="36"/>
        <v>1998</v>
      </c>
      <c r="E210" s="28">
        <f t="shared" si="37"/>
        <v>122</v>
      </c>
      <c r="F210" s="11">
        <f t="shared" si="38"/>
        <v>35897.817625696494</v>
      </c>
      <c r="G210" s="11">
        <f t="shared" si="39"/>
        <v>35934.182374303506</v>
      </c>
      <c r="H210" s="101">
        <f t="shared" si="40"/>
        <v>36.36474860701128</v>
      </c>
      <c r="I210" s="25">
        <v>32874</v>
      </c>
      <c r="J210" s="25">
        <v>38717</v>
      </c>
      <c r="K210" s="81">
        <v>67</v>
      </c>
      <c r="L210" s="81">
        <v>46</v>
      </c>
      <c r="M210" s="28">
        <v>1.347</v>
      </c>
      <c r="N210" s="102" t="s">
        <v>199</v>
      </c>
      <c r="O210" s="103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 t="s">
        <v>480</v>
      </c>
      <c r="Y210" s="16" t="s">
        <v>480</v>
      </c>
      <c r="Z210" s="16" t="s">
        <v>480</v>
      </c>
      <c r="AA210" s="16" t="s">
        <v>480</v>
      </c>
      <c r="AB210" s="16" t="s">
        <v>480</v>
      </c>
      <c r="AC210" s="16" t="s">
        <v>480</v>
      </c>
      <c r="AD210" s="31" t="s">
        <v>480</v>
      </c>
      <c r="AE210" s="103" t="s">
        <v>480</v>
      </c>
      <c r="AF210" s="16" t="s">
        <v>480</v>
      </c>
      <c r="AG210" s="16" t="s">
        <v>480</v>
      </c>
      <c r="AH210" s="16" t="s">
        <v>480</v>
      </c>
      <c r="AI210" s="16" t="s">
        <v>480</v>
      </c>
      <c r="AJ210" s="16" t="s">
        <v>480</v>
      </c>
      <c r="AK210" s="16" t="s">
        <v>480</v>
      </c>
      <c r="AL210" s="16" t="s">
        <v>480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31">
        <v>0</v>
      </c>
      <c r="AU210" s="18">
        <v>0</v>
      </c>
      <c r="AV210" s="103">
        <v>0</v>
      </c>
      <c r="AW210" s="103">
        <v>0</v>
      </c>
      <c r="AX210" s="103">
        <v>0</v>
      </c>
      <c r="AY210" s="103">
        <v>0</v>
      </c>
      <c r="AZ210" s="103">
        <v>0</v>
      </c>
      <c r="BA210" s="103">
        <v>0</v>
      </c>
      <c r="BB210" s="103">
        <v>0</v>
      </c>
      <c r="BC210" s="103">
        <v>0</v>
      </c>
      <c r="BD210" s="103" t="s">
        <v>480</v>
      </c>
      <c r="BE210" s="103" t="s">
        <v>480</v>
      </c>
      <c r="BF210" s="103" t="s">
        <v>480</v>
      </c>
      <c r="BG210" s="103" t="s">
        <v>480</v>
      </c>
      <c r="BH210" s="103" t="s">
        <v>480</v>
      </c>
      <c r="BI210" s="103" t="s">
        <v>480</v>
      </c>
      <c r="BJ210" s="103" t="s">
        <v>480</v>
      </c>
      <c r="BK210" s="18" t="s">
        <v>480</v>
      </c>
      <c r="BL210" s="16" t="s">
        <v>480</v>
      </c>
      <c r="BM210" s="16" t="s">
        <v>480</v>
      </c>
      <c r="BN210" s="16" t="s">
        <v>480</v>
      </c>
      <c r="BO210" s="16" t="s">
        <v>480</v>
      </c>
      <c r="BP210" s="16" t="s">
        <v>480</v>
      </c>
      <c r="BQ210" s="16" t="s">
        <v>480</v>
      </c>
      <c r="BR210" s="16" t="s">
        <v>480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v>0</v>
      </c>
      <c r="BZ210" s="31">
        <v>0</v>
      </c>
      <c r="CA210" s="99"/>
      <c r="CD210" s="20">
        <v>110</v>
      </c>
    </row>
    <row r="211" spans="1:82" s="20" customFormat="1" ht="13.5" customHeight="1">
      <c r="A211" s="21">
        <v>118</v>
      </c>
      <c r="B211" s="81" t="s">
        <v>225</v>
      </c>
      <c r="C211" s="108">
        <v>36220</v>
      </c>
      <c r="D211" s="28">
        <f t="shared" si="36"/>
        <v>1999</v>
      </c>
      <c r="E211" s="28">
        <f t="shared" si="37"/>
        <v>60</v>
      </c>
      <c r="F211" s="11">
        <f t="shared" si="38"/>
        <v>36192.74584778913</v>
      </c>
      <c r="G211" s="11">
        <f t="shared" si="39"/>
        <v>36247.25415221087</v>
      </c>
      <c r="H211" s="101">
        <f t="shared" si="40"/>
        <v>54.50830442174629</v>
      </c>
      <c r="I211" s="25">
        <v>32874</v>
      </c>
      <c r="J211" s="25">
        <v>38717</v>
      </c>
      <c r="K211" s="81">
        <v>73</v>
      </c>
      <c r="L211" s="81">
        <v>84</v>
      </c>
      <c r="M211" s="28">
        <v>3.055</v>
      </c>
      <c r="N211" s="102" t="s">
        <v>199</v>
      </c>
      <c r="O211" s="103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 t="s">
        <v>480</v>
      </c>
      <c r="Z211" s="16" t="s">
        <v>480</v>
      </c>
      <c r="AA211" s="16" t="s">
        <v>480</v>
      </c>
      <c r="AB211" s="16" t="s">
        <v>480</v>
      </c>
      <c r="AC211" s="16" t="s">
        <v>480</v>
      </c>
      <c r="AD211" s="31" t="s">
        <v>480</v>
      </c>
      <c r="AE211" s="103" t="s">
        <v>480</v>
      </c>
      <c r="AF211" s="16" t="s">
        <v>480</v>
      </c>
      <c r="AG211" s="16" t="s">
        <v>480</v>
      </c>
      <c r="AH211" s="16" t="s">
        <v>480</v>
      </c>
      <c r="AI211" s="16" t="s">
        <v>480</v>
      </c>
      <c r="AJ211" s="16" t="s">
        <v>480</v>
      </c>
      <c r="AK211" s="16" t="s">
        <v>480</v>
      </c>
      <c r="AL211" s="16" t="s">
        <v>480</v>
      </c>
      <c r="AM211" s="16" t="s">
        <v>480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31">
        <v>0</v>
      </c>
      <c r="AU211" s="18">
        <v>0</v>
      </c>
      <c r="AV211" s="103">
        <v>0</v>
      </c>
      <c r="AW211" s="103">
        <v>0</v>
      </c>
      <c r="AX211" s="103">
        <v>0</v>
      </c>
      <c r="AY211" s="103">
        <v>0</v>
      </c>
      <c r="AZ211" s="103">
        <v>0</v>
      </c>
      <c r="BA211" s="103">
        <v>0</v>
      </c>
      <c r="BB211" s="103">
        <v>0</v>
      </c>
      <c r="BC211" s="103">
        <v>0</v>
      </c>
      <c r="BD211" s="103">
        <v>0</v>
      </c>
      <c r="BE211" s="103" t="s">
        <v>480</v>
      </c>
      <c r="BF211" s="103" t="s">
        <v>480</v>
      </c>
      <c r="BG211" s="103" t="s">
        <v>480</v>
      </c>
      <c r="BH211" s="103" t="s">
        <v>480</v>
      </c>
      <c r="BI211" s="103" t="s">
        <v>480</v>
      </c>
      <c r="BJ211" s="103" t="s">
        <v>480</v>
      </c>
      <c r="BK211" s="18" t="s">
        <v>480</v>
      </c>
      <c r="BL211" s="16" t="s">
        <v>480</v>
      </c>
      <c r="BM211" s="16" t="s">
        <v>480</v>
      </c>
      <c r="BN211" s="16" t="s">
        <v>480</v>
      </c>
      <c r="BO211" s="16" t="s">
        <v>480</v>
      </c>
      <c r="BP211" s="16" t="s">
        <v>480</v>
      </c>
      <c r="BQ211" s="16" t="s">
        <v>480</v>
      </c>
      <c r="BR211" s="16" t="s">
        <v>480</v>
      </c>
      <c r="BS211" s="16" t="s">
        <v>480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v>0</v>
      </c>
      <c r="BZ211" s="31">
        <v>0</v>
      </c>
      <c r="CA211" s="99"/>
      <c r="CD211" s="20">
        <v>118</v>
      </c>
    </row>
    <row r="212" spans="1:82" s="20" customFormat="1" ht="13.5" customHeight="1">
      <c r="A212" s="21">
        <v>179</v>
      </c>
      <c r="B212" s="81" t="s">
        <v>384</v>
      </c>
      <c r="C212" s="108">
        <v>34757</v>
      </c>
      <c r="D212" s="28">
        <f t="shared" si="36"/>
        <v>1995</v>
      </c>
      <c r="E212" s="28">
        <f t="shared" si="37"/>
        <v>58</v>
      </c>
      <c r="F212" s="11">
        <f t="shared" si="38"/>
        <v>34734.67182041873</v>
      </c>
      <c r="G212" s="11">
        <f t="shared" si="39"/>
        <v>34779.32817958127</v>
      </c>
      <c r="H212" s="101">
        <f t="shared" si="40"/>
        <v>44.656359162545414</v>
      </c>
      <c r="I212" s="25">
        <v>32874</v>
      </c>
      <c r="J212" s="25">
        <v>38717</v>
      </c>
      <c r="K212" s="81">
        <v>28</v>
      </c>
      <c r="L212" s="81">
        <v>28</v>
      </c>
      <c r="M212" s="28">
        <v>2.04</v>
      </c>
      <c r="N212" s="102" t="s">
        <v>199</v>
      </c>
      <c r="O212" s="103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 t="s">
        <v>480</v>
      </c>
      <c r="V212" s="16" t="s">
        <v>480</v>
      </c>
      <c r="W212" s="16" t="s">
        <v>480</v>
      </c>
      <c r="X212" s="16" t="s">
        <v>480</v>
      </c>
      <c r="Y212" s="16" t="s">
        <v>480</v>
      </c>
      <c r="Z212" s="16" t="s">
        <v>480</v>
      </c>
      <c r="AA212" s="16" t="s">
        <v>480</v>
      </c>
      <c r="AB212" s="16" t="s">
        <v>480</v>
      </c>
      <c r="AC212" s="16" t="s">
        <v>480</v>
      </c>
      <c r="AD212" s="31" t="s">
        <v>480</v>
      </c>
      <c r="AE212" s="103" t="s">
        <v>480</v>
      </c>
      <c r="AF212" s="16" t="s">
        <v>480</v>
      </c>
      <c r="AG212" s="16" t="s">
        <v>480</v>
      </c>
      <c r="AH212" s="16" t="s">
        <v>480</v>
      </c>
      <c r="AI212" s="16" t="s">
        <v>480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31">
        <v>0</v>
      </c>
      <c r="AU212" s="18">
        <v>0</v>
      </c>
      <c r="AV212" s="103">
        <v>0</v>
      </c>
      <c r="AW212" s="103">
        <v>0</v>
      </c>
      <c r="AX212" s="103">
        <v>0</v>
      </c>
      <c r="AY212" s="103">
        <v>0</v>
      </c>
      <c r="AZ212" s="103">
        <v>0</v>
      </c>
      <c r="BA212" s="103" t="s">
        <v>480</v>
      </c>
      <c r="BB212" s="103" t="s">
        <v>480</v>
      </c>
      <c r="BC212" s="103" t="s">
        <v>480</v>
      </c>
      <c r="BD212" s="103" t="s">
        <v>480</v>
      </c>
      <c r="BE212" s="103" t="s">
        <v>480</v>
      </c>
      <c r="BF212" s="103" t="s">
        <v>480</v>
      </c>
      <c r="BG212" s="103" t="s">
        <v>480</v>
      </c>
      <c r="BH212" s="103" t="s">
        <v>480</v>
      </c>
      <c r="BI212" s="103" t="s">
        <v>480</v>
      </c>
      <c r="BJ212" s="103" t="s">
        <v>480</v>
      </c>
      <c r="BK212" s="18" t="s">
        <v>480</v>
      </c>
      <c r="BL212" s="16" t="s">
        <v>480</v>
      </c>
      <c r="BM212" s="16" t="s">
        <v>480</v>
      </c>
      <c r="BN212" s="16" t="s">
        <v>480</v>
      </c>
      <c r="BO212" s="16" t="s">
        <v>480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v>0</v>
      </c>
      <c r="BZ212" s="31">
        <v>0</v>
      </c>
      <c r="CA212" s="99"/>
      <c r="CD212" s="20">
        <v>179</v>
      </c>
    </row>
    <row r="213" spans="1:82" s="20" customFormat="1" ht="13.5" customHeight="1">
      <c r="A213" s="21">
        <v>227</v>
      </c>
      <c r="B213" s="81" t="s">
        <v>385</v>
      </c>
      <c r="C213" s="108">
        <v>36563</v>
      </c>
      <c r="D213" s="28">
        <f t="shared" si="36"/>
        <v>2000</v>
      </c>
      <c r="E213" s="28">
        <f t="shared" si="37"/>
        <v>38</v>
      </c>
      <c r="F213" s="11">
        <f t="shared" si="38"/>
        <v>36546.428850032935</v>
      </c>
      <c r="G213" s="11">
        <f t="shared" si="39"/>
        <v>36579.571149967065</v>
      </c>
      <c r="H213" s="101">
        <f t="shared" si="40"/>
        <v>33.14229993413028</v>
      </c>
      <c r="I213" s="25">
        <v>32874</v>
      </c>
      <c r="J213" s="25">
        <v>38717</v>
      </c>
      <c r="K213" s="81">
        <v>123</v>
      </c>
      <c r="L213" s="81">
        <v>123</v>
      </c>
      <c r="M213" s="28">
        <v>1.117</v>
      </c>
      <c r="N213" s="102" t="s">
        <v>199</v>
      </c>
      <c r="O213" s="103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 t="s">
        <v>480</v>
      </c>
      <c r="AA213" s="16" t="s">
        <v>480</v>
      </c>
      <c r="AB213" s="16" t="s">
        <v>480</v>
      </c>
      <c r="AC213" s="16" t="s">
        <v>480</v>
      </c>
      <c r="AD213" s="31" t="s">
        <v>480</v>
      </c>
      <c r="AE213" s="103" t="s">
        <v>480</v>
      </c>
      <c r="AF213" s="16" t="s">
        <v>480</v>
      </c>
      <c r="AG213" s="16" t="s">
        <v>480</v>
      </c>
      <c r="AH213" s="16" t="s">
        <v>480</v>
      </c>
      <c r="AI213" s="16" t="s">
        <v>480</v>
      </c>
      <c r="AJ213" s="16" t="s">
        <v>480</v>
      </c>
      <c r="AK213" s="16" t="s">
        <v>480</v>
      </c>
      <c r="AL213" s="16" t="s">
        <v>480</v>
      </c>
      <c r="AM213" s="16" t="s">
        <v>480</v>
      </c>
      <c r="AN213" s="16" t="s">
        <v>480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31">
        <v>0</v>
      </c>
      <c r="AU213" s="18">
        <v>0</v>
      </c>
      <c r="AV213" s="103">
        <v>0</v>
      </c>
      <c r="AW213" s="103">
        <v>0</v>
      </c>
      <c r="AX213" s="103">
        <v>0</v>
      </c>
      <c r="AY213" s="103">
        <v>0</v>
      </c>
      <c r="AZ213" s="103">
        <v>0</v>
      </c>
      <c r="BA213" s="103">
        <v>0</v>
      </c>
      <c r="BB213" s="103">
        <v>0</v>
      </c>
      <c r="BC213" s="103">
        <v>0</v>
      </c>
      <c r="BD213" s="103">
        <v>0</v>
      </c>
      <c r="BE213" s="103">
        <v>0</v>
      </c>
      <c r="BF213" s="103" t="s">
        <v>480</v>
      </c>
      <c r="BG213" s="103" t="s">
        <v>480</v>
      </c>
      <c r="BH213" s="103" t="s">
        <v>480</v>
      </c>
      <c r="BI213" s="103" t="s">
        <v>480</v>
      </c>
      <c r="BJ213" s="103" t="s">
        <v>480</v>
      </c>
      <c r="BK213" s="18" t="s">
        <v>480</v>
      </c>
      <c r="BL213" s="16" t="s">
        <v>480</v>
      </c>
      <c r="BM213" s="16" t="s">
        <v>480</v>
      </c>
      <c r="BN213" s="16" t="s">
        <v>480</v>
      </c>
      <c r="BO213" s="16" t="s">
        <v>480</v>
      </c>
      <c r="BP213" s="16" t="s">
        <v>480</v>
      </c>
      <c r="BQ213" s="16" t="s">
        <v>480</v>
      </c>
      <c r="BR213" s="16" t="s">
        <v>480</v>
      </c>
      <c r="BS213" s="16" t="s">
        <v>480</v>
      </c>
      <c r="BT213" s="16" t="s">
        <v>480</v>
      </c>
      <c r="BU213" s="16">
        <v>0</v>
      </c>
      <c r="BV213" s="16">
        <v>0</v>
      </c>
      <c r="BW213" s="16">
        <v>0</v>
      </c>
      <c r="BX213" s="16">
        <v>0</v>
      </c>
      <c r="BY213" s="16">
        <v>0</v>
      </c>
      <c r="BZ213" s="31">
        <v>0</v>
      </c>
      <c r="CA213" s="99"/>
      <c r="CD213" s="20">
        <v>227</v>
      </c>
    </row>
    <row r="214" spans="1:82" s="20" customFormat="1" ht="13.5" customHeight="1">
      <c r="A214" s="21">
        <v>235</v>
      </c>
      <c r="B214" s="81" t="s">
        <v>66</v>
      </c>
      <c r="C214" s="108">
        <v>35384</v>
      </c>
      <c r="D214" s="28">
        <f t="shared" si="36"/>
        <v>1996</v>
      </c>
      <c r="E214" s="28">
        <f t="shared" si="37"/>
        <v>320</v>
      </c>
      <c r="F214" s="11">
        <f t="shared" si="38"/>
        <v>35363.83595121254</v>
      </c>
      <c r="G214" s="11">
        <f t="shared" si="39"/>
        <v>35404.16404878746</v>
      </c>
      <c r="H214" s="101">
        <f t="shared" si="40"/>
        <v>40.32809757492214</v>
      </c>
      <c r="I214" s="25">
        <v>32874</v>
      </c>
      <c r="J214" s="25">
        <v>38717</v>
      </c>
      <c r="K214" s="81">
        <v>107</v>
      </c>
      <c r="L214" s="81">
        <v>107</v>
      </c>
      <c r="M214" s="28">
        <v>1.66</v>
      </c>
      <c r="N214" s="102" t="s">
        <v>199</v>
      </c>
      <c r="O214" s="103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 t="s">
        <v>480</v>
      </c>
      <c r="W214" s="16" t="s">
        <v>480</v>
      </c>
      <c r="X214" s="16" t="s">
        <v>480</v>
      </c>
      <c r="Y214" s="16" t="s">
        <v>480</v>
      </c>
      <c r="Z214" s="16" t="s">
        <v>480</v>
      </c>
      <c r="AA214" s="16" t="s">
        <v>480</v>
      </c>
      <c r="AB214" s="16" t="s">
        <v>480</v>
      </c>
      <c r="AC214" s="16" t="s">
        <v>480</v>
      </c>
      <c r="AD214" s="31" t="s">
        <v>480</v>
      </c>
      <c r="AE214" s="103" t="s">
        <v>480</v>
      </c>
      <c r="AF214" s="16" t="s">
        <v>480</v>
      </c>
      <c r="AG214" s="16" t="s">
        <v>480</v>
      </c>
      <c r="AH214" s="16" t="s">
        <v>480</v>
      </c>
      <c r="AI214" s="16" t="s">
        <v>480</v>
      </c>
      <c r="AJ214" s="16" t="s">
        <v>480</v>
      </c>
      <c r="AK214" s="16">
        <v>0</v>
      </c>
      <c r="AL214" s="16">
        <v>0</v>
      </c>
      <c r="AM214" s="16">
        <v>0</v>
      </c>
      <c r="AN214" s="16">
        <v>0.6024096385542169</v>
      </c>
      <c r="AO214" s="16">
        <v>0</v>
      </c>
      <c r="AP214" s="16">
        <v>0</v>
      </c>
      <c r="AQ214" s="16">
        <v>0</v>
      </c>
      <c r="AR214" s="16">
        <v>0</v>
      </c>
      <c r="AS214" s="16">
        <v>0.6024096385542169</v>
      </c>
      <c r="AT214" s="31">
        <v>0.6024096385542169</v>
      </c>
      <c r="AU214" s="18">
        <v>0</v>
      </c>
      <c r="AV214" s="103">
        <v>0</v>
      </c>
      <c r="AW214" s="103">
        <v>0</v>
      </c>
      <c r="AX214" s="103">
        <v>0</v>
      </c>
      <c r="AY214" s="103">
        <v>0</v>
      </c>
      <c r="AZ214" s="103">
        <v>0</v>
      </c>
      <c r="BA214" s="103">
        <v>0</v>
      </c>
      <c r="BB214" s="103" t="s">
        <v>480</v>
      </c>
      <c r="BC214" s="103" t="s">
        <v>480</v>
      </c>
      <c r="BD214" s="103" t="s">
        <v>480</v>
      </c>
      <c r="BE214" s="103" t="s">
        <v>480</v>
      </c>
      <c r="BF214" s="103" t="s">
        <v>480</v>
      </c>
      <c r="BG214" s="103" t="s">
        <v>480</v>
      </c>
      <c r="BH214" s="103" t="s">
        <v>480</v>
      </c>
      <c r="BI214" s="103" t="s">
        <v>480</v>
      </c>
      <c r="BJ214" s="103" t="s">
        <v>480</v>
      </c>
      <c r="BK214" s="18" t="s">
        <v>480</v>
      </c>
      <c r="BL214" s="16" t="s">
        <v>480</v>
      </c>
      <c r="BM214" s="16" t="s">
        <v>480</v>
      </c>
      <c r="BN214" s="16" t="s">
        <v>480</v>
      </c>
      <c r="BO214" s="16" t="s">
        <v>480</v>
      </c>
      <c r="BP214" s="16" t="s">
        <v>480</v>
      </c>
      <c r="BQ214" s="16">
        <v>0</v>
      </c>
      <c r="BR214" s="16">
        <v>0</v>
      </c>
      <c r="BS214" s="16">
        <v>0</v>
      </c>
      <c r="BT214" s="16">
        <v>0.005629996622002026</v>
      </c>
      <c r="BU214" s="16">
        <v>0</v>
      </c>
      <c r="BV214" s="16">
        <v>0</v>
      </c>
      <c r="BW214" s="16">
        <v>0</v>
      </c>
      <c r="BX214" s="16">
        <v>0</v>
      </c>
      <c r="BY214" s="16">
        <v>0.005629996622002026</v>
      </c>
      <c r="BZ214" s="31">
        <v>0.005629996622002026</v>
      </c>
      <c r="CA214" s="99"/>
      <c r="CD214" s="20">
        <v>235</v>
      </c>
    </row>
    <row r="215" spans="1:82" s="20" customFormat="1" ht="13.5" customHeight="1">
      <c r="A215" s="21">
        <v>240</v>
      </c>
      <c r="B215" s="81" t="s">
        <v>71</v>
      </c>
      <c r="C215" s="108">
        <v>35105</v>
      </c>
      <c r="D215" s="28">
        <f t="shared" si="36"/>
        <v>1996</v>
      </c>
      <c r="E215" s="28">
        <f t="shared" si="37"/>
        <v>41</v>
      </c>
      <c r="F215" s="11">
        <f t="shared" si="38"/>
        <v>35086.42087566649</v>
      </c>
      <c r="G215" s="11">
        <f t="shared" si="39"/>
        <v>35123.57912433351</v>
      </c>
      <c r="H215" s="101">
        <f t="shared" si="40"/>
        <v>37.158248667023145</v>
      </c>
      <c r="I215" s="25">
        <v>32874</v>
      </c>
      <c r="J215" s="25">
        <v>38717</v>
      </c>
      <c r="K215" s="81">
        <v>128</v>
      </c>
      <c r="L215" s="81">
        <v>128</v>
      </c>
      <c r="M215" s="28">
        <v>1.407</v>
      </c>
      <c r="N215" s="102" t="s">
        <v>199</v>
      </c>
      <c r="O215" s="103">
        <v>0</v>
      </c>
      <c r="P215" s="16">
        <v>0</v>
      </c>
      <c r="Q215" s="16">
        <v>0.7107320540156361</v>
      </c>
      <c r="R215" s="16">
        <v>0</v>
      </c>
      <c r="S215" s="16">
        <v>0</v>
      </c>
      <c r="T215" s="16">
        <v>0</v>
      </c>
      <c r="U215" s="16">
        <v>0</v>
      </c>
      <c r="V215" s="16" t="s">
        <v>480</v>
      </c>
      <c r="W215" s="16" t="s">
        <v>480</v>
      </c>
      <c r="X215" s="16" t="s">
        <v>480</v>
      </c>
      <c r="Y215" s="16" t="s">
        <v>480</v>
      </c>
      <c r="Z215" s="16" t="s">
        <v>480</v>
      </c>
      <c r="AA215" s="16" t="s">
        <v>480</v>
      </c>
      <c r="AB215" s="16" t="s">
        <v>480</v>
      </c>
      <c r="AC215" s="16" t="s">
        <v>480</v>
      </c>
      <c r="AD215" s="31" t="s">
        <v>480</v>
      </c>
      <c r="AE215" s="103" t="s">
        <v>480</v>
      </c>
      <c r="AF215" s="16" t="s">
        <v>480</v>
      </c>
      <c r="AG215" s="16" t="s">
        <v>480</v>
      </c>
      <c r="AH215" s="16" t="s">
        <v>480</v>
      </c>
      <c r="AI215" s="16" t="s">
        <v>480</v>
      </c>
      <c r="AJ215" s="16" t="s">
        <v>480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31">
        <v>0</v>
      </c>
      <c r="AU215" s="18">
        <v>0</v>
      </c>
      <c r="AV215" s="103">
        <v>0</v>
      </c>
      <c r="AW215" s="103">
        <v>0.005552594171997157</v>
      </c>
      <c r="AX215" s="103">
        <v>0</v>
      </c>
      <c r="AY215" s="103">
        <v>0</v>
      </c>
      <c r="AZ215" s="103">
        <v>0</v>
      </c>
      <c r="BA215" s="103">
        <v>0</v>
      </c>
      <c r="BB215" s="103" t="s">
        <v>480</v>
      </c>
      <c r="BC215" s="103" t="s">
        <v>480</v>
      </c>
      <c r="BD215" s="103" t="s">
        <v>480</v>
      </c>
      <c r="BE215" s="103" t="s">
        <v>480</v>
      </c>
      <c r="BF215" s="103" t="s">
        <v>480</v>
      </c>
      <c r="BG215" s="103" t="s">
        <v>480</v>
      </c>
      <c r="BH215" s="103" t="s">
        <v>480</v>
      </c>
      <c r="BI215" s="103" t="s">
        <v>480</v>
      </c>
      <c r="BJ215" s="103" t="s">
        <v>480</v>
      </c>
      <c r="BK215" s="18" t="s">
        <v>480</v>
      </c>
      <c r="BL215" s="16" t="s">
        <v>480</v>
      </c>
      <c r="BM215" s="16" t="s">
        <v>480</v>
      </c>
      <c r="BN215" s="16" t="s">
        <v>480</v>
      </c>
      <c r="BO215" s="16" t="s">
        <v>480</v>
      </c>
      <c r="BP215" s="16" t="s">
        <v>480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v>0</v>
      </c>
      <c r="BZ215" s="31">
        <v>0</v>
      </c>
      <c r="CA215" s="99"/>
      <c r="CD215" s="20">
        <v>240</v>
      </c>
    </row>
    <row r="216" spans="1:82" s="20" customFormat="1" ht="13.5" customHeight="1">
      <c r="A216" s="21">
        <v>248</v>
      </c>
      <c r="B216" s="81" t="s">
        <v>386</v>
      </c>
      <c r="C216" s="108">
        <v>35538</v>
      </c>
      <c r="D216" s="28">
        <f t="shared" si="36"/>
        <v>1997</v>
      </c>
      <c r="E216" s="28">
        <f t="shared" si="37"/>
        <v>109</v>
      </c>
      <c r="F216" s="11">
        <f t="shared" si="38"/>
        <v>35519.66449447668</v>
      </c>
      <c r="G216" s="11">
        <f t="shared" si="39"/>
        <v>35556.33550552332</v>
      </c>
      <c r="H216" s="101">
        <f t="shared" si="40"/>
        <v>36.67101104663743</v>
      </c>
      <c r="I216" s="25">
        <v>32874</v>
      </c>
      <c r="J216" s="25">
        <v>38717</v>
      </c>
      <c r="K216" s="81">
        <v>69</v>
      </c>
      <c r="L216" s="81">
        <v>69</v>
      </c>
      <c r="M216" s="28">
        <v>1.37</v>
      </c>
      <c r="N216" s="102" t="s">
        <v>199</v>
      </c>
      <c r="O216" s="103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0.7299270072992701</v>
      </c>
      <c r="U216" s="16">
        <v>0</v>
      </c>
      <c r="V216" s="16">
        <v>0</v>
      </c>
      <c r="W216" s="16" t="s">
        <v>480</v>
      </c>
      <c r="X216" s="16" t="s">
        <v>480</v>
      </c>
      <c r="Y216" s="16" t="s">
        <v>480</v>
      </c>
      <c r="Z216" s="16" t="s">
        <v>480</v>
      </c>
      <c r="AA216" s="16" t="s">
        <v>480</v>
      </c>
      <c r="AB216" s="16" t="s">
        <v>480</v>
      </c>
      <c r="AC216" s="16" t="s">
        <v>480</v>
      </c>
      <c r="AD216" s="31" t="s">
        <v>480</v>
      </c>
      <c r="AE216" s="103" t="s">
        <v>480</v>
      </c>
      <c r="AF216" s="16" t="s">
        <v>480</v>
      </c>
      <c r="AG216" s="16" t="s">
        <v>480</v>
      </c>
      <c r="AH216" s="16" t="s">
        <v>480</v>
      </c>
      <c r="AI216" s="16" t="s">
        <v>480</v>
      </c>
      <c r="AJ216" s="16" t="s">
        <v>480</v>
      </c>
      <c r="AK216" s="16" t="s">
        <v>480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31">
        <v>0</v>
      </c>
      <c r="AU216" s="18">
        <v>0</v>
      </c>
      <c r="AV216" s="103">
        <v>0</v>
      </c>
      <c r="AW216" s="103">
        <v>0</v>
      </c>
      <c r="AX216" s="103">
        <v>0</v>
      </c>
      <c r="AY216" s="103">
        <v>0</v>
      </c>
      <c r="AZ216" s="103">
        <v>0.010578652279699566</v>
      </c>
      <c r="BA216" s="103">
        <v>0</v>
      </c>
      <c r="BB216" s="103">
        <v>0</v>
      </c>
      <c r="BC216" s="103" t="s">
        <v>480</v>
      </c>
      <c r="BD216" s="103" t="s">
        <v>480</v>
      </c>
      <c r="BE216" s="103" t="s">
        <v>480</v>
      </c>
      <c r="BF216" s="103" t="s">
        <v>480</v>
      </c>
      <c r="BG216" s="103" t="s">
        <v>480</v>
      </c>
      <c r="BH216" s="103" t="s">
        <v>480</v>
      </c>
      <c r="BI216" s="103" t="s">
        <v>480</v>
      </c>
      <c r="BJ216" s="103" t="s">
        <v>480</v>
      </c>
      <c r="BK216" s="18" t="s">
        <v>480</v>
      </c>
      <c r="BL216" s="16" t="s">
        <v>480</v>
      </c>
      <c r="BM216" s="16" t="s">
        <v>480</v>
      </c>
      <c r="BN216" s="16" t="s">
        <v>480</v>
      </c>
      <c r="BO216" s="16" t="s">
        <v>480</v>
      </c>
      <c r="BP216" s="16" t="s">
        <v>480</v>
      </c>
      <c r="BQ216" s="16" t="s">
        <v>480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v>0</v>
      </c>
      <c r="BZ216" s="31">
        <v>0</v>
      </c>
      <c r="CA216" s="99"/>
      <c r="CD216" s="20">
        <v>248</v>
      </c>
    </row>
    <row r="217" spans="1:82" s="20" customFormat="1" ht="13.5" customHeight="1">
      <c r="A217" s="8">
        <v>251</v>
      </c>
      <c r="B217" s="80" t="s">
        <v>387</v>
      </c>
      <c r="C217" s="108">
        <v>36154</v>
      </c>
      <c r="D217" s="28">
        <f t="shared" si="36"/>
        <v>1998</v>
      </c>
      <c r="E217" s="28">
        <f t="shared" si="37"/>
        <v>360</v>
      </c>
      <c r="F217" s="11">
        <f t="shared" si="38"/>
        <v>36138.25924334738</v>
      </c>
      <c r="G217" s="11">
        <f t="shared" si="39"/>
        <v>36169.74075665262</v>
      </c>
      <c r="H217" s="101">
        <f t="shared" si="40"/>
        <v>31.481513305247063</v>
      </c>
      <c r="I217" s="25">
        <v>32874</v>
      </c>
      <c r="J217" s="25">
        <v>38717</v>
      </c>
      <c r="K217" s="81">
        <v>67</v>
      </c>
      <c r="L217" s="81">
        <v>67</v>
      </c>
      <c r="M217" s="28">
        <v>1.0070000000000001</v>
      </c>
      <c r="N217" s="102" t="s">
        <v>199</v>
      </c>
      <c r="O217" s="103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 t="s">
        <v>480</v>
      </c>
      <c r="Y217" s="16" t="s">
        <v>480</v>
      </c>
      <c r="Z217" s="16" t="s">
        <v>480</v>
      </c>
      <c r="AA217" s="16" t="s">
        <v>480</v>
      </c>
      <c r="AB217" s="16" t="s">
        <v>480</v>
      </c>
      <c r="AC217" s="16" t="s">
        <v>480</v>
      </c>
      <c r="AD217" s="31" t="s">
        <v>480</v>
      </c>
      <c r="AE217" s="103" t="s">
        <v>480</v>
      </c>
      <c r="AF217" s="16" t="s">
        <v>480</v>
      </c>
      <c r="AG217" s="16" t="s">
        <v>480</v>
      </c>
      <c r="AH217" s="16" t="s">
        <v>480</v>
      </c>
      <c r="AI217" s="16" t="s">
        <v>480</v>
      </c>
      <c r="AJ217" s="16" t="s">
        <v>480</v>
      </c>
      <c r="AK217" s="16" t="s">
        <v>480</v>
      </c>
      <c r="AL217" s="16" t="s">
        <v>480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31">
        <v>0</v>
      </c>
      <c r="AU217" s="18">
        <v>0</v>
      </c>
      <c r="AV217" s="103">
        <v>0</v>
      </c>
      <c r="AW217" s="103">
        <v>0</v>
      </c>
      <c r="AX217" s="103">
        <v>0</v>
      </c>
      <c r="AY217" s="103">
        <v>0</v>
      </c>
      <c r="AZ217" s="103">
        <v>0</v>
      </c>
      <c r="BA217" s="103">
        <v>0</v>
      </c>
      <c r="BB217" s="103">
        <v>0</v>
      </c>
      <c r="BC217" s="103">
        <v>0</v>
      </c>
      <c r="BD217" s="103" t="s">
        <v>480</v>
      </c>
      <c r="BE217" s="103" t="s">
        <v>480</v>
      </c>
      <c r="BF217" s="103" t="s">
        <v>480</v>
      </c>
      <c r="BG217" s="103" t="s">
        <v>480</v>
      </c>
      <c r="BH217" s="103" t="s">
        <v>480</v>
      </c>
      <c r="BI217" s="103" t="s">
        <v>480</v>
      </c>
      <c r="BJ217" s="103" t="s">
        <v>480</v>
      </c>
      <c r="BK217" s="18" t="s">
        <v>480</v>
      </c>
      <c r="BL217" s="16" t="s">
        <v>480</v>
      </c>
      <c r="BM217" s="16" t="s">
        <v>480</v>
      </c>
      <c r="BN217" s="16" t="s">
        <v>480</v>
      </c>
      <c r="BO217" s="16" t="s">
        <v>480</v>
      </c>
      <c r="BP217" s="16" t="s">
        <v>480</v>
      </c>
      <c r="BQ217" s="16" t="s">
        <v>480</v>
      </c>
      <c r="BR217" s="16" t="s">
        <v>480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v>0</v>
      </c>
      <c r="BZ217" s="31">
        <v>0</v>
      </c>
      <c r="CA217" s="99"/>
      <c r="CD217" s="20">
        <v>251</v>
      </c>
    </row>
    <row r="218" spans="1:82" s="20" customFormat="1" ht="13.5" customHeight="1">
      <c r="A218" s="21">
        <v>255</v>
      </c>
      <c r="B218" s="81" t="s">
        <v>75</v>
      </c>
      <c r="C218" s="108">
        <v>36291</v>
      </c>
      <c r="D218" s="28">
        <f t="shared" si="36"/>
        <v>1999</v>
      </c>
      <c r="E218" s="28">
        <f t="shared" si="37"/>
        <v>131</v>
      </c>
      <c r="F218" s="11">
        <f t="shared" si="38"/>
        <v>36269.55551661132</v>
      </c>
      <c r="G218" s="11">
        <f t="shared" si="39"/>
        <v>36312.44448338868</v>
      </c>
      <c r="H218" s="101">
        <f t="shared" si="40"/>
        <v>42.88896677736193</v>
      </c>
      <c r="I218" s="25">
        <v>32874</v>
      </c>
      <c r="J218" s="25">
        <v>38717</v>
      </c>
      <c r="K218" s="81">
        <v>169</v>
      </c>
      <c r="L218" s="81">
        <v>169</v>
      </c>
      <c r="M218" s="28">
        <v>1.88</v>
      </c>
      <c r="N218" s="102" t="s">
        <v>199</v>
      </c>
      <c r="O218" s="103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0.5319148936170213</v>
      </c>
      <c r="W218" s="16">
        <v>0</v>
      </c>
      <c r="X218" s="16">
        <v>0</v>
      </c>
      <c r="Y218" s="16" t="s">
        <v>480</v>
      </c>
      <c r="Z218" s="16" t="s">
        <v>480</v>
      </c>
      <c r="AA218" s="16" t="s">
        <v>480</v>
      </c>
      <c r="AB218" s="16" t="s">
        <v>480</v>
      </c>
      <c r="AC218" s="16" t="s">
        <v>480</v>
      </c>
      <c r="AD218" s="31" t="s">
        <v>480</v>
      </c>
      <c r="AE218" s="103" t="s">
        <v>480</v>
      </c>
      <c r="AF218" s="16" t="s">
        <v>480</v>
      </c>
      <c r="AG218" s="16" t="s">
        <v>480</v>
      </c>
      <c r="AH218" s="16" t="s">
        <v>480</v>
      </c>
      <c r="AI218" s="16" t="s">
        <v>480</v>
      </c>
      <c r="AJ218" s="16" t="s">
        <v>480</v>
      </c>
      <c r="AK218" s="16" t="s">
        <v>480</v>
      </c>
      <c r="AL218" s="16" t="s">
        <v>480</v>
      </c>
      <c r="AM218" s="16" t="s">
        <v>480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31">
        <v>0</v>
      </c>
      <c r="AU218" s="18">
        <v>0</v>
      </c>
      <c r="AV218" s="103">
        <v>0</v>
      </c>
      <c r="AW218" s="103">
        <v>0</v>
      </c>
      <c r="AX218" s="103">
        <v>0</v>
      </c>
      <c r="AY218" s="103">
        <v>0</v>
      </c>
      <c r="AZ218" s="103">
        <v>0</v>
      </c>
      <c r="BA218" s="103">
        <v>0</v>
      </c>
      <c r="BB218" s="103">
        <v>0.003147425406017878</v>
      </c>
      <c r="BC218" s="103">
        <v>0</v>
      </c>
      <c r="BD218" s="103">
        <v>0</v>
      </c>
      <c r="BE218" s="103" t="s">
        <v>480</v>
      </c>
      <c r="BF218" s="103" t="s">
        <v>480</v>
      </c>
      <c r="BG218" s="103" t="s">
        <v>480</v>
      </c>
      <c r="BH218" s="103" t="s">
        <v>480</v>
      </c>
      <c r="BI218" s="103" t="s">
        <v>480</v>
      </c>
      <c r="BJ218" s="103" t="s">
        <v>480</v>
      </c>
      <c r="BK218" s="18" t="s">
        <v>480</v>
      </c>
      <c r="BL218" s="16" t="s">
        <v>480</v>
      </c>
      <c r="BM218" s="16" t="s">
        <v>480</v>
      </c>
      <c r="BN218" s="16" t="s">
        <v>480</v>
      </c>
      <c r="BO218" s="16" t="s">
        <v>480</v>
      </c>
      <c r="BP218" s="16" t="s">
        <v>480</v>
      </c>
      <c r="BQ218" s="16" t="s">
        <v>480</v>
      </c>
      <c r="BR218" s="16" t="s">
        <v>480</v>
      </c>
      <c r="BS218" s="16" t="s">
        <v>480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v>0</v>
      </c>
      <c r="BZ218" s="31">
        <v>0</v>
      </c>
      <c r="CA218" s="99"/>
      <c r="CD218" s="20">
        <v>255</v>
      </c>
    </row>
    <row r="219" spans="1:82" s="20" customFormat="1" ht="13.5" customHeight="1">
      <c r="A219" s="21">
        <v>272</v>
      </c>
      <c r="B219" s="81" t="s">
        <v>388</v>
      </c>
      <c r="C219" s="108">
        <v>34453</v>
      </c>
      <c r="D219" s="28">
        <f t="shared" si="36"/>
        <v>1994</v>
      </c>
      <c r="E219" s="28">
        <f t="shared" si="37"/>
        <v>120</v>
      </c>
      <c r="F219" s="11">
        <f t="shared" si="38"/>
        <v>34438.40268383015</v>
      </c>
      <c r="G219" s="11">
        <f t="shared" si="39"/>
        <v>34467.59731616985</v>
      </c>
      <c r="H219" s="101">
        <f t="shared" si="40"/>
        <v>29.194632339698728</v>
      </c>
      <c r="I219" s="25">
        <v>32874</v>
      </c>
      <c r="J219" s="25">
        <v>38717</v>
      </c>
      <c r="K219" s="81">
        <v>119</v>
      </c>
      <c r="L219" s="81">
        <v>119</v>
      </c>
      <c r="M219" s="28">
        <v>0.865</v>
      </c>
      <c r="N219" s="102" t="s">
        <v>199</v>
      </c>
      <c r="O219" s="103">
        <v>0</v>
      </c>
      <c r="P219" s="16">
        <v>0</v>
      </c>
      <c r="Q219" s="16">
        <v>0</v>
      </c>
      <c r="R219" s="16">
        <v>0</v>
      </c>
      <c r="S219" s="16">
        <v>0</v>
      </c>
      <c r="T219" s="16" t="s">
        <v>480</v>
      </c>
      <c r="U219" s="16" t="s">
        <v>480</v>
      </c>
      <c r="V219" s="16" t="s">
        <v>480</v>
      </c>
      <c r="W219" s="16" t="s">
        <v>480</v>
      </c>
      <c r="X219" s="16" t="s">
        <v>480</v>
      </c>
      <c r="Y219" s="16" t="s">
        <v>480</v>
      </c>
      <c r="Z219" s="16" t="s">
        <v>480</v>
      </c>
      <c r="AA219" s="16" t="s">
        <v>480</v>
      </c>
      <c r="AB219" s="16" t="s">
        <v>480</v>
      </c>
      <c r="AC219" s="16" t="s">
        <v>480</v>
      </c>
      <c r="AD219" s="31" t="s">
        <v>480</v>
      </c>
      <c r="AE219" s="103" t="s">
        <v>480</v>
      </c>
      <c r="AF219" s="16" t="s">
        <v>480</v>
      </c>
      <c r="AG219" s="16" t="s">
        <v>480</v>
      </c>
      <c r="AH219" s="16" t="s">
        <v>480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31">
        <v>0</v>
      </c>
      <c r="AU219" s="18">
        <v>0</v>
      </c>
      <c r="AV219" s="103">
        <v>0</v>
      </c>
      <c r="AW219" s="103">
        <v>0</v>
      </c>
      <c r="AX219" s="103">
        <v>0</v>
      </c>
      <c r="AY219" s="103">
        <v>0</v>
      </c>
      <c r="AZ219" s="103" t="s">
        <v>480</v>
      </c>
      <c r="BA219" s="103" t="s">
        <v>480</v>
      </c>
      <c r="BB219" s="103" t="s">
        <v>480</v>
      </c>
      <c r="BC219" s="103" t="s">
        <v>480</v>
      </c>
      <c r="BD219" s="103" t="s">
        <v>480</v>
      </c>
      <c r="BE219" s="103" t="s">
        <v>480</v>
      </c>
      <c r="BF219" s="103" t="s">
        <v>480</v>
      </c>
      <c r="BG219" s="103" t="s">
        <v>480</v>
      </c>
      <c r="BH219" s="103" t="s">
        <v>480</v>
      </c>
      <c r="BI219" s="103" t="s">
        <v>480</v>
      </c>
      <c r="BJ219" s="103" t="s">
        <v>480</v>
      </c>
      <c r="BK219" s="18" t="s">
        <v>480</v>
      </c>
      <c r="BL219" s="16" t="s">
        <v>480</v>
      </c>
      <c r="BM219" s="16" t="s">
        <v>480</v>
      </c>
      <c r="BN219" s="16" t="s">
        <v>480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v>0</v>
      </c>
      <c r="BZ219" s="31">
        <v>0</v>
      </c>
      <c r="CA219" s="99"/>
      <c r="CD219" s="20">
        <v>272</v>
      </c>
    </row>
    <row r="220" spans="1:82" s="20" customFormat="1" ht="13.5" customHeight="1">
      <c r="A220" s="21">
        <v>274</v>
      </c>
      <c r="B220" s="81" t="s">
        <v>389</v>
      </c>
      <c r="C220" s="108">
        <v>36879</v>
      </c>
      <c r="D220" s="28">
        <f aca="true" t="shared" si="41" ref="D220:D251">YEAR(C220)</f>
        <v>2000</v>
      </c>
      <c r="E220" s="28">
        <f aca="true" t="shared" si="42" ref="E220:E251">ROUND(C220-(D220-1900)*365.25,0)</f>
        <v>354</v>
      </c>
      <c r="F220" s="11">
        <f t="shared" si="38"/>
        <v>36866.450419059685</v>
      </c>
      <c r="G220" s="11">
        <f t="shared" si="39"/>
        <v>36891.549580940315</v>
      </c>
      <c r="H220" s="101">
        <f t="shared" si="40"/>
        <v>25.099161880629254</v>
      </c>
      <c r="I220" s="25">
        <v>32874</v>
      </c>
      <c r="J220" s="25">
        <v>38717</v>
      </c>
      <c r="K220" s="81">
        <v>26</v>
      </c>
      <c r="L220" s="81">
        <v>26</v>
      </c>
      <c r="M220" s="28">
        <v>0.638</v>
      </c>
      <c r="N220" s="102" t="s">
        <v>199</v>
      </c>
      <c r="O220" s="103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 t="s">
        <v>480</v>
      </c>
      <c r="AA220" s="16" t="s">
        <v>480</v>
      </c>
      <c r="AB220" s="16" t="s">
        <v>480</v>
      </c>
      <c r="AC220" s="16" t="s">
        <v>480</v>
      </c>
      <c r="AD220" s="31" t="s">
        <v>480</v>
      </c>
      <c r="AE220" s="103" t="s">
        <v>480</v>
      </c>
      <c r="AF220" s="16" t="s">
        <v>480</v>
      </c>
      <c r="AG220" s="16" t="s">
        <v>480</v>
      </c>
      <c r="AH220" s="16" t="s">
        <v>480</v>
      </c>
      <c r="AI220" s="16" t="s">
        <v>480</v>
      </c>
      <c r="AJ220" s="16" t="s">
        <v>480</v>
      </c>
      <c r="AK220" s="16" t="s">
        <v>480</v>
      </c>
      <c r="AL220" s="16" t="s">
        <v>480</v>
      </c>
      <c r="AM220" s="16" t="s">
        <v>480</v>
      </c>
      <c r="AN220" s="16" t="s">
        <v>480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31">
        <v>0</v>
      </c>
      <c r="AU220" s="18">
        <v>0</v>
      </c>
      <c r="AV220" s="103">
        <v>0</v>
      </c>
      <c r="AW220" s="103">
        <v>0</v>
      </c>
      <c r="AX220" s="103">
        <v>0</v>
      </c>
      <c r="AY220" s="103">
        <v>0</v>
      </c>
      <c r="AZ220" s="103">
        <v>0</v>
      </c>
      <c r="BA220" s="103">
        <v>0</v>
      </c>
      <c r="BB220" s="103">
        <v>0</v>
      </c>
      <c r="BC220" s="103">
        <v>0</v>
      </c>
      <c r="BD220" s="103">
        <v>0</v>
      </c>
      <c r="BE220" s="103">
        <v>0</v>
      </c>
      <c r="BF220" s="103" t="s">
        <v>480</v>
      </c>
      <c r="BG220" s="103" t="s">
        <v>480</v>
      </c>
      <c r="BH220" s="103" t="s">
        <v>480</v>
      </c>
      <c r="BI220" s="103" t="s">
        <v>480</v>
      </c>
      <c r="BJ220" s="103" t="s">
        <v>480</v>
      </c>
      <c r="BK220" s="18" t="s">
        <v>480</v>
      </c>
      <c r="BL220" s="16" t="s">
        <v>480</v>
      </c>
      <c r="BM220" s="16" t="s">
        <v>480</v>
      </c>
      <c r="BN220" s="16" t="s">
        <v>480</v>
      </c>
      <c r="BO220" s="16" t="s">
        <v>480</v>
      </c>
      <c r="BP220" s="16" t="s">
        <v>480</v>
      </c>
      <c r="BQ220" s="16" t="s">
        <v>480</v>
      </c>
      <c r="BR220" s="16" t="s">
        <v>480</v>
      </c>
      <c r="BS220" s="16" t="s">
        <v>480</v>
      </c>
      <c r="BT220" s="16" t="s">
        <v>480</v>
      </c>
      <c r="BU220" s="16">
        <v>0</v>
      </c>
      <c r="BV220" s="16">
        <v>0</v>
      </c>
      <c r="BW220" s="16">
        <v>0</v>
      </c>
      <c r="BX220" s="16">
        <v>0</v>
      </c>
      <c r="BY220" s="16">
        <v>0</v>
      </c>
      <c r="BZ220" s="31">
        <v>0</v>
      </c>
      <c r="CA220" s="99"/>
      <c r="CD220" s="20">
        <v>274</v>
      </c>
    </row>
    <row r="221" spans="1:82" s="20" customFormat="1" ht="13.5" customHeight="1">
      <c r="A221" s="21">
        <v>276</v>
      </c>
      <c r="B221" s="81" t="s">
        <v>390</v>
      </c>
      <c r="C221" s="108">
        <v>35950</v>
      </c>
      <c r="D221" s="28">
        <f t="shared" si="41"/>
        <v>1998</v>
      </c>
      <c r="E221" s="28">
        <f t="shared" si="42"/>
        <v>156</v>
      </c>
      <c r="F221" s="11">
        <f t="shared" si="38"/>
        <v>35937.67727823236</v>
      </c>
      <c r="G221" s="11">
        <f t="shared" si="39"/>
        <v>35962.32272176764</v>
      </c>
      <c r="H221" s="101">
        <f t="shared" si="40"/>
        <v>24.6454435352789</v>
      </c>
      <c r="I221" s="25">
        <v>32874</v>
      </c>
      <c r="J221" s="25">
        <v>38717</v>
      </c>
      <c r="K221" s="81">
        <v>84</v>
      </c>
      <c r="L221" s="81">
        <v>84</v>
      </c>
      <c r="M221" s="28">
        <v>0.615</v>
      </c>
      <c r="N221" s="102" t="s">
        <v>199</v>
      </c>
      <c r="O221" s="103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 t="s">
        <v>480</v>
      </c>
      <c r="Y221" s="16" t="s">
        <v>480</v>
      </c>
      <c r="Z221" s="16" t="s">
        <v>480</v>
      </c>
      <c r="AA221" s="16" t="s">
        <v>480</v>
      </c>
      <c r="AB221" s="16" t="s">
        <v>480</v>
      </c>
      <c r="AC221" s="16" t="s">
        <v>480</v>
      </c>
      <c r="AD221" s="31" t="s">
        <v>480</v>
      </c>
      <c r="AE221" s="103" t="s">
        <v>480</v>
      </c>
      <c r="AF221" s="16" t="s">
        <v>480</v>
      </c>
      <c r="AG221" s="16" t="s">
        <v>480</v>
      </c>
      <c r="AH221" s="16" t="s">
        <v>480</v>
      </c>
      <c r="AI221" s="16" t="s">
        <v>480</v>
      </c>
      <c r="AJ221" s="16" t="s">
        <v>480</v>
      </c>
      <c r="AK221" s="16" t="s">
        <v>480</v>
      </c>
      <c r="AL221" s="16" t="s">
        <v>480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31">
        <v>0</v>
      </c>
      <c r="AU221" s="18">
        <v>0</v>
      </c>
      <c r="AV221" s="103">
        <v>0</v>
      </c>
      <c r="AW221" s="103">
        <v>0</v>
      </c>
      <c r="AX221" s="103">
        <v>0</v>
      </c>
      <c r="AY221" s="103">
        <v>0</v>
      </c>
      <c r="AZ221" s="103">
        <v>0</v>
      </c>
      <c r="BA221" s="103">
        <v>0</v>
      </c>
      <c r="BB221" s="103">
        <v>0</v>
      </c>
      <c r="BC221" s="103">
        <v>0</v>
      </c>
      <c r="BD221" s="103" t="s">
        <v>480</v>
      </c>
      <c r="BE221" s="103" t="s">
        <v>480</v>
      </c>
      <c r="BF221" s="103" t="s">
        <v>480</v>
      </c>
      <c r="BG221" s="103" t="s">
        <v>480</v>
      </c>
      <c r="BH221" s="103" t="s">
        <v>480</v>
      </c>
      <c r="BI221" s="103" t="s">
        <v>480</v>
      </c>
      <c r="BJ221" s="103" t="s">
        <v>480</v>
      </c>
      <c r="BK221" s="18" t="s">
        <v>480</v>
      </c>
      <c r="BL221" s="16" t="s">
        <v>480</v>
      </c>
      <c r="BM221" s="16" t="s">
        <v>480</v>
      </c>
      <c r="BN221" s="16" t="s">
        <v>480</v>
      </c>
      <c r="BO221" s="16" t="s">
        <v>480</v>
      </c>
      <c r="BP221" s="16" t="s">
        <v>480</v>
      </c>
      <c r="BQ221" s="16" t="s">
        <v>480</v>
      </c>
      <c r="BR221" s="16" t="s">
        <v>480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v>0</v>
      </c>
      <c r="BZ221" s="31">
        <v>0</v>
      </c>
      <c r="CA221" s="99"/>
      <c r="CD221" s="20">
        <v>276</v>
      </c>
    </row>
    <row r="222" spans="1:82" s="20" customFormat="1" ht="13.5" customHeight="1">
      <c r="A222" s="21">
        <v>278</v>
      </c>
      <c r="B222" s="81" t="s">
        <v>391</v>
      </c>
      <c r="C222" s="108">
        <v>37064</v>
      </c>
      <c r="D222" s="28">
        <f t="shared" si="41"/>
        <v>2001</v>
      </c>
      <c r="E222" s="28">
        <f t="shared" si="42"/>
        <v>174</v>
      </c>
      <c r="F222" s="11">
        <f t="shared" si="38"/>
        <v>37049.93174768469</v>
      </c>
      <c r="G222" s="11">
        <f t="shared" si="39"/>
        <v>37078.06825231531</v>
      </c>
      <c r="H222" s="101">
        <f t="shared" si="40"/>
        <v>28.1365046306164</v>
      </c>
      <c r="I222" s="25">
        <v>32874</v>
      </c>
      <c r="J222" s="25">
        <v>38717</v>
      </c>
      <c r="K222" s="81">
        <v>47</v>
      </c>
      <c r="L222" s="81">
        <v>47</v>
      </c>
      <c r="M222" s="28">
        <v>0.803</v>
      </c>
      <c r="N222" s="102" t="s">
        <v>199</v>
      </c>
      <c r="O222" s="103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 t="s">
        <v>480</v>
      </c>
      <c r="AB222" s="16" t="s">
        <v>480</v>
      </c>
      <c r="AC222" s="16" t="s">
        <v>480</v>
      </c>
      <c r="AD222" s="31" t="s">
        <v>480</v>
      </c>
      <c r="AE222" s="103" t="s">
        <v>480</v>
      </c>
      <c r="AF222" s="16" t="s">
        <v>480</v>
      </c>
      <c r="AG222" s="16" t="s">
        <v>480</v>
      </c>
      <c r="AH222" s="16" t="s">
        <v>480</v>
      </c>
      <c r="AI222" s="16" t="s">
        <v>480</v>
      </c>
      <c r="AJ222" s="16" t="s">
        <v>480</v>
      </c>
      <c r="AK222" s="16" t="s">
        <v>480</v>
      </c>
      <c r="AL222" s="16" t="s">
        <v>480</v>
      </c>
      <c r="AM222" s="16" t="s">
        <v>480</v>
      </c>
      <c r="AN222" s="16" t="s">
        <v>480</v>
      </c>
      <c r="AO222" s="16" t="s">
        <v>480</v>
      </c>
      <c r="AP222" s="16">
        <v>0</v>
      </c>
      <c r="AQ222" s="16">
        <v>0</v>
      </c>
      <c r="AR222" s="16">
        <v>0</v>
      </c>
      <c r="AS222" s="16">
        <v>0</v>
      </c>
      <c r="AT222" s="31">
        <v>0</v>
      </c>
      <c r="AU222" s="18">
        <v>0</v>
      </c>
      <c r="AV222" s="103">
        <v>0</v>
      </c>
      <c r="AW222" s="103">
        <v>0</v>
      </c>
      <c r="AX222" s="103">
        <v>0</v>
      </c>
      <c r="AY222" s="103">
        <v>0</v>
      </c>
      <c r="AZ222" s="103">
        <v>0</v>
      </c>
      <c r="BA222" s="103">
        <v>0</v>
      </c>
      <c r="BB222" s="103">
        <v>0</v>
      </c>
      <c r="BC222" s="103">
        <v>0</v>
      </c>
      <c r="BD222" s="103">
        <v>0</v>
      </c>
      <c r="BE222" s="103">
        <v>0</v>
      </c>
      <c r="BF222" s="103">
        <v>0</v>
      </c>
      <c r="BG222" s="103" t="s">
        <v>480</v>
      </c>
      <c r="BH222" s="103" t="s">
        <v>480</v>
      </c>
      <c r="BI222" s="103" t="s">
        <v>480</v>
      </c>
      <c r="BJ222" s="103" t="s">
        <v>480</v>
      </c>
      <c r="BK222" s="18" t="s">
        <v>480</v>
      </c>
      <c r="BL222" s="16" t="s">
        <v>480</v>
      </c>
      <c r="BM222" s="16" t="s">
        <v>480</v>
      </c>
      <c r="BN222" s="16" t="s">
        <v>480</v>
      </c>
      <c r="BO222" s="16" t="s">
        <v>480</v>
      </c>
      <c r="BP222" s="16" t="s">
        <v>480</v>
      </c>
      <c r="BQ222" s="16" t="s">
        <v>480</v>
      </c>
      <c r="BR222" s="16" t="s">
        <v>480</v>
      </c>
      <c r="BS222" s="16" t="s">
        <v>480</v>
      </c>
      <c r="BT222" s="16" t="s">
        <v>480</v>
      </c>
      <c r="BU222" s="16" t="s">
        <v>480</v>
      </c>
      <c r="BV222" s="16">
        <v>0</v>
      </c>
      <c r="BW222" s="16">
        <v>0</v>
      </c>
      <c r="BX222" s="16">
        <v>0</v>
      </c>
      <c r="BY222" s="16">
        <v>0</v>
      </c>
      <c r="BZ222" s="31">
        <v>0</v>
      </c>
      <c r="CA222" s="99"/>
      <c r="CD222" s="20">
        <v>278</v>
      </c>
    </row>
    <row r="223" spans="1:82" s="20" customFormat="1" ht="13.5" customHeight="1">
      <c r="A223" s="21">
        <v>282</v>
      </c>
      <c r="B223" s="81" t="s">
        <v>392</v>
      </c>
      <c r="C223" s="108">
        <v>36251</v>
      </c>
      <c r="D223" s="28">
        <f t="shared" si="41"/>
        <v>1999</v>
      </c>
      <c r="E223" s="28">
        <f t="shared" si="42"/>
        <v>91</v>
      </c>
      <c r="F223" s="11">
        <f t="shared" si="38"/>
        <v>36237.04528067745</v>
      </c>
      <c r="G223" s="11">
        <f t="shared" si="39"/>
        <v>36264.95471932255</v>
      </c>
      <c r="H223" s="101">
        <f t="shared" si="40"/>
        <v>27.909438645103364</v>
      </c>
      <c r="I223" s="25">
        <v>32874</v>
      </c>
      <c r="J223" s="25">
        <v>38717</v>
      </c>
      <c r="K223" s="81">
        <v>160</v>
      </c>
      <c r="L223" s="81">
        <v>160</v>
      </c>
      <c r="M223" s="28">
        <v>0.79</v>
      </c>
      <c r="N223" s="102" t="s">
        <v>199</v>
      </c>
      <c r="O223" s="103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 t="s">
        <v>480</v>
      </c>
      <c r="Z223" s="16" t="s">
        <v>480</v>
      </c>
      <c r="AA223" s="16" t="s">
        <v>480</v>
      </c>
      <c r="AB223" s="16" t="s">
        <v>480</v>
      </c>
      <c r="AC223" s="16" t="s">
        <v>480</v>
      </c>
      <c r="AD223" s="31" t="s">
        <v>480</v>
      </c>
      <c r="AE223" s="103" t="s">
        <v>480</v>
      </c>
      <c r="AF223" s="16" t="s">
        <v>480</v>
      </c>
      <c r="AG223" s="16" t="s">
        <v>480</v>
      </c>
      <c r="AH223" s="16" t="s">
        <v>480</v>
      </c>
      <c r="AI223" s="16" t="s">
        <v>480</v>
      </c>
      <c r="AJ223" s="16" t="s">
        <v>480</v>
      </c>
      <c r="AK223" s="16" t="s">
        <v>480</v>
      </c>
      <c r="AL223" s="16" t="s">
        <v>480</v>
      </c>
      <c r="AM223" s="16" t="s">
        <v>480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31">
        <v>0</v>
      </c>
      <c r="AU223" s="18">
        <v>0</v>
      </c>
      <c r="AV223" s="103">
        <v>0</v>
      </c>
      <c r="AW223" s="103">
        <v>0</v>
      </c>
      <c r="AX223" s="103">
        <v>0</v>
      </c>
      <c r="AY223" s="103">
        <v>0</v>
      </c>
      <c r="AZ223" s="103">
        <v>0</v>
      </c>
      <c r="BA223" s="103">
        <v>0</v>
      </c>
      <c r="BB223" s="103">
        <v>0</v>
      </c>
      <c r="BC223" s="103">
        <v>0</v>
      </c>
      <c r="BD223" s="103">
        <v>0</v>
      </c>
      <c r="BE223" s="103" t="s">
        <v>480</v>
      </c>
      <c r="BF223" s="103" t="s">
        <v>480</v>
      </c>
      <c r="BG223" s="103" t="s">
        <v>480</v>
      </c>
      <c r="BH223" s="103" t="s">
        <v>480</v>
      </c>
      <c r="BI223" s="103" t="s">
        <v>480</v>
      </c>
      <c r="BJ223" s="103" t="s">
        <v>480</v>
      </c>
      <c r="BK223" s="18" t="s">
        <v>480</v>
      </c>
      <c r="BL223" s="16" t="s">
        <v>480</v>
      </c>
      <c r="BM223" s="16" t="s">
        <v>480</v>
      </c>
      <c r="BN223" s="16" t="s">
        <v>480</v>
      </c>
      <c r="BO223" s="16" t="s">
        <v>480</v>
      </c>
      <c r="BP223" s="16" t="s">
        <v>480</v>
      </c>
      <c r="BQ223" s="16" t="s">
        <v>480</v>
      </c>
      <c r="BR223" s="16" t="s">
        <v>480</v>
      </c>
      <c r="BS223" s="16" t="s">
        <v>480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v>0</v>
      </c>
      <c r="BZ223" s="31">
        <v>0</v>
      </c>
      <c r="CA223" s="99"/>
      <c r="CD223" s="20">
        <v>282</v>
      </c>
    </row>
    <row r="224" spans="1:82" s="20" customFormat="1" ht="13.5" customHeight="1">
      <c r="A224" s="8">
        <v>283</v>
      </c>
      <c r="B224" s="80" t="s">
        <v>393</v>
      </c>
      <c r="C224" s="108">
        <v>35431</v>
      </c>
      <c r="D224" s="28">
        <f t="shared" si="41"/>
        <v>1997</v>
      </c>
      <c r="E224" s="28">
        <f t="shared" si="42"/>
        <v>2</v>
      </c>
      <c r="F224" s="11">
        <f t="shared" si="38"/>
        <v>35413.82949192431</v>
      </c>
      <c r="G224" s="11">
        <f t="shared" si="39"/>
        <v>35448.17050807569</v>
      </c>
      <c r="H224" s="101">
        <f t="shared" si="40"/>
        <v>34.34101615137479</v>
      </c>
      <c r="I224" s="25">
        <v>32874</v>
      </c>
      <c r="J224" s="25">
        <v>38717</v>
      </c>
      <c r="K224" s="81">
        <v>50</v>
      </c>
      <c r="L224" s="81">
        <v>50</v>
      </c>
      <c r="M224" s="28">
        <v>1.2</v>
      </c>
      <c r="N224" s="102" t="s">
        <v>199</v>
      </c>
      <c r="O224" s="103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 t="s">
        <v>480</v>
      </c>
      <c r="X224" s="16" t="s">
        <v>480</v>
      </c>
      <c r="Y224" s="16" t="s">
        <v>480</v>
      </c>
      <c r="Z224" s="16" t="s">
        <v>480</v>
      </c>
      <c r="AA224" s="16" t="s">
        <v>480</v>
      </c>
      <c r="AB224" s="16" t="s">
        <v>480</v>
      </c>
      <c r="AC224" s="16" t="s">
        <v>480</v>
      </c>
      <c r="AD224" s="31" t="s">
        <v>480</v>
      </c>
      <c r="AE224" s="103" t="s">
        <v>480</v>
      </c>
      <c r="AF224" s="16" t="s">
        <v>480</v>
      </c>
      <c r="AG224" s="16" t="s">
        <v>480</v>
      </c>
      <c r="AH224" s="16" t="s">
        <v>480</v>
      </c>
      <c r="AI224" s="16" t="s">
        <v>480</v>
      </c>
      <c r="AJ224" s="16" t="s">
        <v>480</v>
      </c>
      <c r="AK224" s="16" t="s">
        <v>480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31">
        <v>0</v>
      </c>
      <c r="AU224" s="18">
        <v>0</v>
      </c>
      <c r="AV224" s="103">
        <v>0</v>
      </c>
      <c r="AW224" s="103">
        <v>0</v>
      </c>
      <c r="AX224" s="103">
        <v>0</v>
      </c>
      <c r="AY224" s="103">
        <v>0</v>
      </c>
      <c r="AZ224" s="103">
        <v>0</v>
      </c>
      <c r="BA224" s="103">
        <v>0</v>
      </c>
      <c r="BB224" s="103">
        <v>0</v>
      </c>
      <c r="BC224" s="103" t="s">
        <v>480</v>
      </c>
      <c r="BD224" s="103" t="s">
        <v>480</v>
      </c>
      <c r="BE224" s="103" t="s">
        <v>480</v>
      </c>
      <c r="BF224" s="103" t="s">
        <v>480</v>
      </c>
      <c r="BG224" s="103" t="s">
        <v>480</v>
      </c>
      <c r="BH224" s="103" t="s">
        <v>480</v>
      </c>
      <c r="BI224" s="103" t="s">
        <v>480</v>
      </c>
      <c r="BJ224" s="103" t="s">
        <v>480</v>
      </c>
      <c r="BK224" s="18" t="s">
        <v>480</v>
      </c>
      <c r="BL224" s="16" t="s">
        <v>480</v>
      </c>
      <c r="BM224" s="16" t="s">
        <v>480</v>
      </c>
      <c r="BN224" s="16" t="s">
        <v>480</v>
      </c>
      <c r="BO224" s="16" t="s">
        <v>480</v>
      </c>
      <c r="BP224" s="16" t="s">
        <v>480</v>
      </c>
      <c r="BQ224" s="16" t="s">
        <v>480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v>0</v>
      </c>
      <c r="BZ224" s="31">
        <v>0</v>
      </c>
      <c r="CA224" s="99"/>
      <c r="CD224" s="20">
        <v>283</v>
      </c>
    </row>
    <row r="225" spans="1:82" s="20" customFormat="1" ht="13.5" customHeight="1">
      <c r="A225" s="21">
        <v>287</v>
      </c>
      <c r="B225" s="81" t="s">
        <v>394</v>
      </c>
      <c r="C225" s="108">
        <v>36717</v>
      </c>
      <c r="D225" s="28">
        <f t="shared" si="41"/>
        <v>2000</v>
      </c>
      <c r="E225" s="28">
        <f t="shared" si="42"/>
        <v>192</v>
      </c>
      <c r="F225" s="11">
        <f t="shared" si="38"/>
        <v>36705.48049477374</v>
      </c>
      <c r="G225" s="11">
        <f t="shared" si="39"/>
        <v>36728.51950522626</v>
      </c>
      <c r="H225" s="101">
        <f t="shared" si="40"/>
        <v>23.03901045251405</v>
      </c>
      <c r="I225" s="25">
        <v>32874</v>
      </c>
      <c r="J225" s="25">
        <v>38717</v>
      </c>
      <c r="K225" s="125">
        <v>46</v>
      </c>
      <c r="L225" s="125">
        <v>46</v>
      </c>
      <c r="M225" s="42">
        <v>0.537</v>
      </c>
      <c r="N225" s="102" t="s">
        <v>199</v>
      </c>
      <c r="O225" s="103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 t="s">
        <v>480</v>
      </c>
      <c r="AA225" s="16" t="s">
        <v>480</v>
      </c>
      <c r="AB225" s="16" t="s">
        <v>480</v>
      </c>
      <c r="AC225" s="16" t="s">
        <v>480</v>
      </c>
      <c r="AD225" s="31" t="s">
        <v>480</v>
      </c>
      <c r="AE225" s="103" t="s">
        <v>480</v>
      </c>
      <c r="AF225" s="16" t="s">
        <v>480</v>
      </c>
      <c r="AG225" s="16" t="s">
        <v>480</v>
      </c>
      <c r="AH225" s="16" t="s">
        <v>480</v>
      </c>
      <c r="AI225" s="16" t="s">
        <v>480</v>
      </c>
      <c r="AJ225" s="16" t="s">
        <v>480</v>
      </c>
      <c r="AK225" s="16" t="s">
        <v>480</v>
      </c>
      <c r="AL225" s="16" t="s">
        <v>480</v>
      </c>
      <c r="AM225" s="16" t="s">
        <v>480</v>
      </c>
      <c r="AN225" s="16" t="s">
        <v>480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31">
        <v>0</v>
      </c>
      <c r="AU225" s="18">
        <v>0</v>
      </c>
      <c r="AV225" s="103">
        <v>0</v>
      </c>
      <c r="AW225" s="103">
        <v>0</v>
      </c>
      <c r="AX225" s="103">
        <v>0</v>
      </c>
      <c r="AY225" s="103">
        <v>0</v>
      </c>
      <c r="AZ225" s="103">
        <v>0</v>
      </c>
      <c r="BA225" s="103">
        <v>0</v>
      </c>
      <c r="BB225" s="103">
        <v>0</v>
      </c>
      <c r="BC225" s="103">
        <v>0</v>
      </c>
      <c r="BD225" s="103">
        <v>0</v>
      </c>
      <c r="BE225" s="103">
        <v>0</v>
      </c>
      <c r="BF225" s="103" t="s">
        <v>480</v>
      </c>
      <c r="BG225" s="103" t="s">
        <v>480</v>
      </c>
      <c r="BH225" s="103" t="s">
        <v>480</v>
      </c>
      <c r="BI225" s="103" t="s">
        <v>480</v>
      </c>
      <c r="BJ225" s="103" t="s">
        <v>480</v>
      </c>
      <c r="BK225" s="18" t="s">
        <v>480</v>
      </c>
      <c r="BL225" s="16" t="s">
        <v>480</v>
      </c>
      <c r="BM225" s="16" t="s">
        <v>480</v>
      </c>
      <c r="BN225" s="16" t="s">
        <v>480</v>
      </c>
      <c r="BO225" s="16" t="s">
        <v>480</v>
      </c>
      <c r="BP225" s="16" t="s">
        <v>480</v>
      </c>
      <c r="BQ225" s="16" t="s">
        <v>480</v>
      </c>
      <c r="BR225" s="16" t="s">
        <v>480</v>
      </c>
      <c r="BS225" s="16" t="s">
        <v>480</v>
      </c>
      <c r="BT225" s="16" t="s">
        <v>480</v>
      </c>
      <c r="BU225" s="16">
        <v>0</v>
      </c>
      <c r="BV225" s="16">
        <v>0</v>
      </c>
      <c r="BW225" s="16">
        <v>0</v>
      </c>
      <c r="BX225" s="16">
        <v>0</v>
      </c>
      <c r="BY225" s="16">
        <v>0</v>
      </c>
      <c r="BZ225" s="31">
        <v>0</v>
      </c>
      <c r="CA225" s="99"/>
      <c r="CD225" s="20">
        <v>287</v>
      </c>
    </row>
    <row r="226" spans="1:82" s="20" customFormat="1" ht="13.5" customHeight="1">
      <c r="A226" s="21">
        <v>294</v>
      </c>
      <c r="B226" s="81" t="s">
        <v>395</v>
      </c>
      <c r="C226" s="108">
        <v>36949</v>
      </c>
      <c r="D226" s="28">
        <f t="shared" si="41"/>
        <v>2001</v>
      </c>
      <c r="E226" s="28">
        <f t="shared" si="42"/>
        <v>59</v>
      </c>
      <c r="F226" s="11">
        <f t="shared" si="38"/>
        <v>36932.65849294671</v>
      </c>
      <c r="G226" s="11">
        <f t="shared" si="39"/>
        <v>36965.34150705329</v>
      </c>
      <c r="H226" s="101">
        <f t="shared" si="40"/>
        <v>32.683014106572955</v>
      </c>
      <c r="I226" s="25">
        <v>32874</v>
      </c>
      <c r="J226" s="25">
        <v>38717</v>
      </c>
      <c r="K226" s="81">
        <v>151</v>
      </c>
      <c r="L226" s="81">
        <v>151</v>
      </c>
      <c r="M226" s="28">
        <v>1.086</v>
      </c>
      <c r="N226" s="102" t="s">
        <v>199</v>
      </c>
      <c r="O226" s="103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 t="s">
        <v>480</v>
      </c>
      <c r="AB226" s="16" t="s">
        <v>480</v>
      </c>
      <c r="AC226" s="16" t="s">
        <v>480</v>
      </c>
      <c r="AD226" s="31" t="s">
        <v>480</v>
      </c>
      <c r="AE226" s="103" t="s">
        <v>480</v>
      </c>
      <c r="AF226" s="16" t="s">
        <v>480</v>
      </c>
      <c r="AG226" s="16" t="s">
        <v>480</v>
      </c>
      <c r="AH226" s="16" t="s">
        <v>480</v>
      </c>
      <c r="AI226" s="16" t="s">
        <v>480</v>
      </c>
      <c r="AJ226" s="16" t="s">
        <v>480</v>
      </c>
      <c r="AK226" s="16" t="s">
        <v>480</v>
      </c>
      <c r="AL226" s="16" t="s">
        <v>480</v>
      </c>
      <c r="AM226" s="16" t="s">
        <v>480</v>
      </c>
      <c r="AN226" s="16" t="s">
        <v>480</v>
      </c>
      <c r="AO226" s="16" t="s">
        <v>480</v>
      </c>
      <c r="AP226" s="16">
        <v>0</v>
      </c>
      <c r="AQ226" s="16">
        <v>0</v>
      </c>
      <c r="AR226" s="16">
        <v>0</v>
      </c>
      <c r="AS226" s="16">
        <v>0</v>
      </c>
      <c r="AT226" s="31">
        <v>0</v>
      </c>
      <c r="AU226" s="18">
        <v>0</v>
      </c>
      <c r="AV226" s="103">
        <v>0</v>
      </c>
      <c r="AW226" s="103">
        <v>0</v>
      </c>
      <c r="AX226" s="103">
        <v>0</v>
      </c>
      <c r="AY226" s="103">
        <v>0</v>
      </c>
      <c r="AZ226" s="103">
        <v>0</v>
      </c>
      <c r="BA226" s="103">
        <v>0</v>
      </c>
      <c r="BB226" s="103">
        <v>0</v>
      </c>
      <c r="BC226" s="103">
        <v>0</v>
      </c>
      <c r="BD226" s="103">
        <v>0</v>
      </c>
      <c r="BE226" s="103">
        <v>0</v>
      </c>
      <c r="BF226" s="103">
        <v>0</v>
      </c>
      <c r="BG226" s="103" t="s">
        <v>480</v>
      </c>
      <c r="BH226" s="103" t="s">
        <v>480</v>
      </c>
      <c r="BI226" s="103" t="s">
        <v>480</v>
      </c>
      <c r="BJ226" s="103" t="s">
        <v>480</v>
      </c>
      <c r="BK226" s="18" t="s">
        <v>480</v>
      </c>
      <c r="BL226" s="16" t="s">
        <v>480</v>
      </c>
      <c r="BM226" s="16" t="s">
        <v>480</v>
      </c>
      <c r="BN226" s="16" t="s">
        <v>480</v>
      </c>
      <c r="BO226" s="16" t="s">
        <v>480</v>
      </c>
      <c r="BP226" s="16" t="s">
        <v>480</v>
      </c>
      <c r="BQ226" s="16" t="s">
        <v>480</v>
      </c>
      <c r="BR226" s="16" t="s">
        <v>480</v>
      </c>
      <c r="BS226" s="16" t="s">
        <v>480</v>
      </c>
      <c r="BT226" s="16" t="s">
        <v>480</v>
      </c>
      <c r="BU226" s="16" t="s">
        <v>480</v>
      </c>
      <c r="BV226" s="16">
        <v>0</v>
      </c>
      <c r="BW226" s="16">
        <v>0</v>
      </c>
      <c r="BX226" s="16">
        <v>0</v>
      </c>
      <c r="BY226" s="16">
        <v>0</v>
      </c>
      <c r="BZ226" s="31">
        <v>0</v>
      </c>
      <c r="CA226" s="99"/>
      <c r="CD226" s="20">
        <v>294</v>
      </c>
    </row>
    <row r="227" spans="1:82" s="20" customFormat="1" ht="13.5" customHeight="1">
      <c r="A227" s="21">
        <v>295</v>
      </c>
      <c r="B227" s="81" t="s">
        <v>396</v>
      </c>
      <c r="C227" s="108">
        <v>36673</v>
      </c>
      <c r="D227" s="28">
        <f t="shared" si="41"/>
        <v>2000</v>
      </c>
      <c r="E227" s="28">
        <f t="shared" si="42"/>
        <v>148</v>
      </c>
      <c r="F227" s="11">
        <f t="shared" si="38"/>
        <v>36654.724258254304</v>
      </c>
      <c r="G227" s="11">
        <f t="shared" si="39"/>
        <v>36691.275741745696</v>
      </c>
      <c r="H227" s="101">
        <f t="shared" si="40"/>
        <v>36.55148349139199</v>
      </c>
      <c r="I227" s="25">
        <v>32874</v>
      </c>
      <c r="J227" s="25">
        <v>38717</v>
      </c>
      <c r="K227" s="80">
        <v>46</v>
      </c>
      <c r="L227" s="80">
        <v>46</v>
      </c>
      <c r="M227" s="15">
        <v>1.361</v>
      </c>
      <c r="N227" s="102" t="s">
        <v>199</v>
      </c>
      <c r="O227" s="103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 t="s">
        <v>480</v>
      </c>
      <c r="AA227" s="16" t="s">
        <v>480</v>
      </c>
      <c r="AB227" s="16" t="s">
        <v>480</v>
      </c>
      <c r="AC227" s="16" t="s">
        <v>480</v>
      </c>
      <c r="AD227" s="31" t="s">
        <v>480</v>
      </c>
      <c r="AE227" s="103" t="s">
        <v>480</v>
      </c>
      <c r="AF227" s="16" t="s">
        <v>480</v>
      </c>
      <c r="AG227" s="16" t="s">
        <v>480</v>
      </c>
      <c r="AH227" s="16" t="s">
        <v>480</v>
      </c>
      <c r="AI227" s="16" t="s">
        <v>480</v>
      </c>
      <c r="AJ227" s="16" t="s">
        <v>480</v>
      </c>
      <c r="AK227" s="16" t="s">
        <v>480</v>
      </c>
      <c r="AL227" s="16" t="s">
        <v>480</v>
      </c>
      <c r="AM227" s="16" t="s">
        <v>480</v>
      </c>
      <c r="AN227" s="16" t="s">
        <v>480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31">
        <v>0</v>
      </c>
      <c r="AU227" s="18">
        <v>0</v>
      </c>
      <c r="AV227" s="103">
        <v>0</v>
      </c>
      <c r="AW227" s="103">
        <v>0</v>
      </c>
      <c r="AX227" s="103">
        <v>0</v>
      </c>
      <c r="AY227" s="103">
        <v>0</v>
      </c>
      <c r="AZ227" s="103">
        <v>0</v>
      </c>
      <c r="BA227" s="103">
        <v>0</v>
      </c>
      <c r="BB227" s="103">
        <v>0</v>
      </c>
      <c r="BC227" s="103">
        <v>0</v>
      </c>
      <c r="BD227" s="103">
        <v>0</v>
      </c>
      <c r="BE227" s="103">
        <v>0</v>
      </c>
      <c r="BF227" s="103" t="s">
        <v>480</v>
      </c>
      <c r="BG227" s="103" t="s">
        <v>480</v>
      </c>
      <c r="BH227" s="103" t="s">
        <v>480</v>
      </c>
      <c r="BI227" s="103" t="s">
        <v>480</v>
      </c>
      <c r="BJ227" s="103" t="s">
        <v>480</v>
      </c>
      <c r="BK227" s="18" t="s">
        <v>480</v>
      </c>
      <c r="BL227" s="16" t="s">
        <v>480</v>
      </c>
      <c r="BM227" s="16" t="s">
        <v>480</v>
      </c>
      <c r="BN227" s="16" t="s">
        <v>480</v>
      </c>
      <c r="BO227" s="16" t="s">
        <v>480</v>
      </c>
      <c r="BP227" s="16" t="s">
        <v>480</v>
      </c>
      <c r="BQ227" s="16" t="s">
        <v>480</v>
      </c>
      <c r="BR227" s="16" t="s">
        <v>480</v>
      </c>
      <c r="BS227" s="16" t="s">
        <v>480</v>
      </c>
      <c r="BT227" s="16" t="s">
        <v>480</v>
      </c>
      <c r="BU227" s="16">
        <v>0</v>
      </c>
      <c r="BV227" s="16">
        <v>0</v>
      </c>
      <c r="BW227" s="16">
        <v>0</v>
      </c>
      <c r="BX227" s="16">
        <v>0</v>
      </c>
      <c r="BY227" s="16">
        <v>0</v>
      </c>
      <c r="BZ227" s="31">
        <v>0</v>
      </c>
      <c r="CA227" s="99"/>
      <c r="CD227" s="20">
        <v>295</v>
      </c>
    </row>
    <row r="228" spans="1:82" s="20" customFormat="1" ht="13.5" customHeight="1">
      <c r="A228" s="21">
        <v>300</v>
      </c>
      <c r="B228" s="81" t="s">
        <v>349</v>
      </c>
      <c r="C228" s="108">
        <v>35401</v>
      </c>
      <c r="D228" s="28">
        <f t="shared" si="41"/>
        <v>1996</v>
      </c>
      <c r="E228" s="28">
        <f t="shared" si="42"/>
        <v>337</v>
      </c>
      <c r="F228" s="11">
        <f t="shared" si="38"/>
        <v>35386.673255310336</v>
      </c>
      <c r="G228" s="11">
        <f t="shared" si="39"/>
        <v>35415.326744689664</v>
      </c>
      <c r="H228" s="101">
        <f t="shared" si="40"/>
        <v>28.653489379328676</v>
      </c>
      <c r="I228" s="25">
        <v>32874</v>
      </c>
      <c r="J228" s="25">
        <v>38717</v>
      </c>
      <c r="K228" s="80">
        <v>120</v>
      </c>
      <c r="L228" s="80">
        <v>120</v>
      </c>
      <c r="M228" s="15">
        <v>0.833</v>
      </c>
      <c r="N228" s="102" t="s">
        <v>199</v>
      </c>
      <c r="O228" s="103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 t="s">
        <v>480</v>
      </c>
      <c r="W228" s="16" t="s">
        <v>480</v>
      </c>
      <c r="X228" s="16" t="s">
        <v>480</v>
      </c>
      <c r="Y228" s="16" t="s">
        <v>480</v>
      </c>
      <c r="Z228" s="16" t="s">
        <v>480</v>
      </c>
      <c r="AA228" s="16" t="s">
        <v>480</v>
      </c>
      <c r="AB228" s="16" t="s">
        <v>480</v>
      </c>
      <c r="AC228" s="16" t="s">
        <v>480</v>
      </c>
      <c r="AD228" s="31" t="s">
        <v>480</v>
      </c>
      <c r="AE228" s="103" t="s">
        <v>480</v>
      </c>
      <c r="AF228" s="16" t="s">
        <v>480</v>
      </c>
      <c r="AG228" s="16" t="s">
        <v>480</v>
      </c>
      <c r="AH228" s="16" t="s">
        <v>480</v>
      </c>
      <c r="AI228" s="16" t="s">
        <v>480</v>
      </c>
      <c r="AJ228" s="16" t="s">
        <v>480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1.2004801920768309</v>
      </c>
      <c r="AQ228" s="16">
        <v>0</v>
      </c>
      <c r="AR228" s="16">
        <v>0</v>
      </c>
      <c r="AS228" s="16">
        <v>0</v>
      </c>
      <c r="AT228" s="31">
        <v>0</v>
      </c>
      <c r="AU228" s="18">
        <v>0</v>
      </c>
      <c r="AV228" s="103">
        <v>0</v>
      </c>
      <c r="AW228" s="103">
        <v>0</v>
      </c>
      <c r="AX228" s="103">
        <v>0</v>
      </c>
      <c r="AY228" s="103">
        <v>0</v>
      </c>
      <c r="AZ228" s="103">
        <v>0</v>
      </c>
      <c r="BA228" s="103">
        <v>0</v>
      </c>
      <c r="BB228" s="103" t="s">
        <v>480</v>
      </c>
      <c r="BC228" s="103" t="s">
        <v>480</v>
      </c>
      <c r="BD228" s="103" t="s">
        <v>480</v>
      </c>
      <c r="BE228" s="103" t="s">
        <v>480</v>
      </c>
      <c r="BF228" s="103" t="s">
        <v>480</v>
      </c>
      <c r="BG228" s="103" t="s">
        <v>480</v>
      </c>
      <c r="BH228" s="103" t="s">
        <v>480</v>
      </c>
      <c r="BI228" s="103" t="s">
        <v>480</v>
      </c>
      <c r="BJ228" s="103" t="s">
        <v>480</v>
      </c>
      <c r="BK228" s="18" t="s">
        <v>480</v>
      </c>
      <c r="BL228" s="16" t="s">
        <v>480</v>
      </c>
      <c r="BM228" s="16" t="s">
        <v>480</v>
      </c>
      <c r="BN228" s="16" t="s">
        <v>480</v>
      </c>
      <c r="BO228" s="16" t="s">
        <v>480</v>
      </c>
      <c r="BP228" s="16" t="s">
        <v>480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0.010004001600640256</v>
      </c>
      <c r="BW228" s="16">
        <v>0</v>
      </c>
      <c r="BX228" s="16">
        <v>0</v>
      </c>
      <c r="BY228" s="16">
        <v>0</v>
      </c>
      <c r="BZ228" s="31">
        <v>0</v>
      </c>
      <c r="CA228" s="99"/>
      <c r="CD228" s="20">
        <v>300</v>
      </c>
    </row>
    <row r="229" spans="1:82" s="20" customFormat="1" ht="13.5" customHeight="1">
      <c r="A229" s="21">
        <v>308</v>
      </c>
      <c r="B229" s="81" t="s">
        <v>397</v>
      </c>
      <c r="C229" s="108">
        <v>35443</v>
      </c>
      <c r="D229" s="28">
        <f t="shared" si="41"/>
        <v>1997</v>
      </c>
      <c r="E229" s="28">
        <f t="shared" si="42"/>
        <v>14</v>
      </c>
      <c r="F229" s="11">
        <f t="shared" si="38"/>
        <v>35430.093993943236</v>
      </c>
      <c r="G229" s="11">
        <f t="shared" si="39"/>
        <v>35455.906006056764</v>
      </c>
      <c r="H229" s="101">
        <f t="shared" si="40"/>
        <v>25.81201211352891</v>
      </c>
      <c r="I229" s="25">
        <v>32874</v>
      </c>
      <c r="J229" s="25">
        <v>38717</v>
      </c>
      <c r="K229" s="81">
        <v>170</v>
      </c>
      <c r="L229" s="81">
        <v>170</v>
      </c>
      <c r="M229" s="28">
        <v>0.675</v>
      </c>
      <c r="N229" s="102" t="s">
        <v>199</v>
      </c>
      <c r="O229" s="103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 t="s">
        <v>480</v>
      </c>
      <c r="X229" s="16" t="s">
        <v>480</v>
      </c>
      <c r="Y229" s="16" t="s">
        <v>480</v>
      </c>
      <c r="Z229" s="16" t="s">
        <v>480</v>
      </c>
      <c r="AA229" s="16" t="s">
        <v>480</v>
      </c>
      <c r="AB229" s="16" t="s">
        <v>480</v>
      </c>
      <c r="AC229" s="16" t="s">
        <v>480</v>
      </c>
      <c r="AD229" s="31" t="s">
        <v>480</v>
      </c>
      <c r="AE229" s="103" t="s">
        <v>480</v>
      </c>
      <c r="AF229" s="16" t="s">
        <v>480</v>
      </c>
      <c r="AG229" s="16" t="s">
        <v>480</v>
      </c>
      <c r="AH229" s="16" t="s">
        <v>480</v>
      </c>
      <c r="AI229" s="16" t="s">
        <v>480</v>
      </c>
      <c r="AJ229" s="16" t="s">
        <v>480</v>
      </c>
      <c r="AK229" s="16" t="s">
        <v>480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31">
        <v>0</v>
      </c>
      <c r="AU229" s="18">
        <v>0</v>
      </c>
      <c r="AV229" s="103">
        <v>0</v>
      </c>
      <c r="AW229" s="103">
        <v>0</v>
      </c>
      <c r="AX229" s="103">
        <v>0</v>
      </c>
      <c r="AY229" s="103">
        <v>0</v>
      </c>
      <c r="AZ229" s="103">
        <v>0</v>
      </c>
      <c r="BA229" s="103">
        <v>0</v>
      </c>
      <c r="BB229" s="103">
        <v>0</v>
      </c>
      <c r="BC229" s="103" t="s">
        <v>480</v>
      </c>
      <c r="BD229" s="103" t="s">
        <v>480</v>
      </c>
      <c r="BE229" s="103" t="s">
        <v>480</v>
      </c>
      <c r="BF229" s="103" t="s">
        <v>480</v>
      </c>
      <c r="BG229" s="103" t="s">
        <v>480</v>
      </c>
      <c r="BH229" s="103" t="s">
        <v>480</v>
      </c>
      <c r="BI229" s="103" t="s">
        <v>480</v>
      </c>
      <c r="BJ229" s="103" t="s">
        <v>480</v>
      </c>
      <c r="BK229" s="18" t="s">
        <v>480</v>
      </c>
      <c r="BL229" s="16" t="s">
        <v>480</v>
      </c>
      <c r="BM229" s="16" t="s">
        <v>480</v>
      </c>
      <c r="BN229" s="16" t="s">
        <v>480</v>
      </c>
      <c r="BO229" s="16" t="s">
        <v>480</v>
      </c>
      <c r="BP229" s="16" t="s">
        <v>480</v>
      </c>
      <c r="BQ229" s="16" t="s">
        <v>480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v>0</v>
      </c>
      <c r="BZ229" s="31">
        <v>0</v>
      </c>
      <c r="CA229" s="99"/>
      <c r="CD229" s="20">
        <v>308</v>
      </c>
    </row>
    <row r="230" spans="1:82" s="20" customFormat="1" ht="13.5" customHeight="1">
      <c r="A230" s="21">
        <v>309</v>
      </c>
      <c r="B230" s="81" t="s">
        <v>397</v>
      </c>
      <c r="C230" s="108">
        <v>34743</v>
      </c>
      <c r="D230" s="28">
        <f t="shared" si="41"/>
        <v>1995</v>
      </c>
      <c r="E230" s="28">
        <f t="shared" si="42"/>
        <v>44</v>
      </c>
      <c r="F230" s="11">
        <f t="shared" si="38"/>
        <v>34725.79407004229</v>
      </c>
      <c r="G230" s="11">
        <f t="shared" si="39"/>
        <v>34760.20592995771</v>
      </c>
      <c r="H230" s="101">
        <f t="shared" si="40"/>
        <v>34.41185991541715</v>
      </c>
      <c r="I230" s="25">
        <v>32874</v>
      </c>
      <c r="J230" s="25">
        <v>38717</v>
      </c>
      <c r="K230" s="81">
        <v>172</v>
      </c>
      <c r="L230" s="81">
        <v>172</v>
      </c>
      <c r="M230" s="28">
        <v>1.205</v>
      </c>
      <c r="N230" s="102" t="s">
        <v>199</v>
      </c>
      <c r="O230" s="103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 t="s">
        <v>480</v>
      </c>
      <c r="V230" s="16" t="s">
        <v>480</v>
      </c>
      <c r="W230" s="16" t="s">
        <v>480</v>
      </c>
      <c r="X230" s="16" t="s">
        <v>480</v>
      </c>
      <c r="Y230" s="16" t="s">
        <v>480</v>
      </c>
      <c r="Z230" s="16" t="s">
        <v>480</v>
      </c>
      <c r="AA230" s="16" t="s">
        <v>480</v>
      </c>
      <c r="AB230" s="16" t="s">
        <v>480</v>
      </c>
      <c r="AC230" s="16" t="s">
        <v>480</v>
      </c>
      <c r="AD230" s="31" t="s">
        <v>480</v>
      </c>
      <c r="AE230" s="103" t="s">
        <v>480</v>
      </c>
      <c r="AF230" s="16" t="s">
        <v>480</v>
      </c>
      <c r="AG230" s="16" t="s">
        <v>480</v>
      </c>
      <c r="AH230" s="16" t="s">
        <v>480</v>
      </c>
      <c r="AI230" s="16" t="s">
        <v>480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0.8298755186721991</v>
      </c>
      <c r="AT230" s="31">
        <v>0</v>
      </c>
      <c r="AU230" s="18">
        <v>0</v>
      </c>
      <c r="AV230" s="103">
        <v>0</v>
      </c>
      <c r="AW230" s="103">
        <v>0</v>
      </c>
      <c r="AX230" s="103">
        <v>0</v>
      </c>
      <c r="AY230" s="103">
        <v>0</v>
      </c>
      <c r="AZ230" s="103">
        <v>0</v>
      </c>
      <c r="BA230" s="103" t="s">
        <v>480</v>
      </c>
      <c r="BB230" s="103" t="s">
        <v>480</v>
      </c>
      <c r="BC230" s="103" t="s">
        <v>480</v>
      </c>
      <c r="BD230" s="103" t="s">
        <v>480</v>
      </c>
      <c r="BE230" s="103" t="s">
        <v>480</v>
      </c>
      <c r="BF230" s="103" t="s">
        <v>480</v>
      </c>
      <c r="BG230" s="103" t="s">
        <v>480</v>
      </c>
      <c r="BH230" s="103" t="s">
        <v>480</v>
      </c>
      <c r="BI230" s="103" t="s">
        <v>480</v>
      </c>
      <c r="BJ230" s="103" t="s">
        <v>480</v>
      </c>
      <c r="BK230" s="18" t="s">
        <v>480</v>
      </c>
      <c r="BL230" s="16" t="s">
        <v>480</v>
      </c>
      <c r="BM230" s="16" t="s">
        <v>480</v>
      </c>
      <c r="BN230" s="16" t="s">
        <v>480</v>
      </c>
      <c r="BO230" s="16" t="s">
        <v>480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v>0.004824857666698832</v>
      </c>
      <c r="BZ230" s="31">
        <v>0</v>
      </c>
      <c r="CA230" s="99"/>
      <c r="CD230" s="20">
        <v>309</v>
      </c>
    </row>
    <row r="231" spans="1:82" s="20" customFormat="1" ht="13.5" customHeight="1">
      <c r="A231" s="21">
        <v>365</v>
      </c>
      <c r="B231" s="81" t="s">
        <v>228</v>
      </c>
      <c r="C231" s="108">
        <v>35431</v>
      </c>
      <c r="D231" s="28">
        <f t="shared" si="41"/>
        <v>1997</v>
      </c>
      <c r="E231" s="28">
        <f t="shared" si="42"/>
        <v>2</v>
      </c>
      <c r="F231" s="11">
        <f t="shared" si="38"/>
        <v>35412.999097875414</v>
      </c>
      <c r="G231" s="11">
        <f t="shared" si="39"/>
        <v>35449.000902124586</v>
      </c>
      <c r="H231" s="101">
        <f t="shared" si="40"/>
        <v>36.00180424917198</v>
      </c>
      <c r="I231" s="25">
        <v>32874</v>
      </c>
      <c r="J231" s="25">
        <v>38717</v>
      </c>
      <c r="K231" s="81">
        <v>77</v>
      </c>
      <c r="L231" s="81">
        <v>77</v>
      </c>
      <c r="M231" s="28">
        <v>1.32</v>
      </c>
      <c r="N231" s="102" t="s">
        <v>199</v>
      </c>
      <c r="O231" s="103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 t="s">
        <v>480</v>
      </c>
      <c r="X231" s="16" t="s">
        <v>480</v>
      </c>
      <c r="Y231" s="16" t="s">
        <v>480</v>
      </c>
      <c r="Z231" s="16" t="s">
        <v>480</v>
      </c>
      <c r="AA231" s="16" t="s">
        <v>480</v>
      </c>
      <c r="AB231" s="16" t="s">
        <v>480</v>
      </c>
      <c r="AC231" s="16" t="s">
        <v>480</v>
      </c>
      <c r="AD231" s="31" t="s">
        <v>480</v>
      </c>
      <c r="AE231" s="103" t="s">
        <v>480</v>
      </c>
      <c r="AF231" s="16" t="s">
        <v>480</v>
      </c>
      <c r="AG231" s="16" t="s">
        <v>480</v>
      </c>
      <c r="AH231" s="16" t="s">
        <v>480</v>
      </c>
      <c r="AI231" s="16" t="s">
        <v>480</v>
      </c>
      <c r="AJ231" s="16" t="s">
        <v>480</v>
      </c>
      <c r="AK231" s="16" t="s">
        <v>480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31">
        <v>0</v>
      </c>
      <c r="AU231" s="18">
        <v>0</v>
      </c>
      <c r="AV231" s="103">
        <v>0</v>
      </c>
      <c r="AW231" s="103">
        <v>0</v>
      </c>
      <c r="AX231" s="103">
        <v>0</v>
      </c>
      <c r="AY231" s="103">
        <v>0</v>
      </c>
      <c r="AZ231" s="103">
        <v>0</v>
      </c>
      <c r="BA231" s="103">
        <v>0</v>
      </c>
      <c r="BB231" s="103">
        <v>0</v>
      </c>
      <c r="BC231" s="103" t="s">
        <v>480</v>
      </c>
      <c r="BD231" s="103" t="s">
        <v>480</v>
      </c>
      <c r="BE231" s="103" t="s">
        <v>480</v>
      </c>
      <c r="BF231" s="103" t="s">
        <v>480</v>
      </c>
      <c r="BG231" s="103" t="s">
        <v>480</v>
      </c>
      <c r="BH231" s="103" t="s">
        <v>480</v>
      </c>
      <c r="BI231" s="103" t="s">
        <v>480</v>
      </c>
      <c r="BJ231" s="103" t="s">
        <v>480</v>
      </c>
      <c r="BK231" s="18" t="s">
        <v>480</v>
      </c>
      <c r="BL231" s="16" t="s">
        <v>480</v>
      </c>
      <c r="BM231" s="16" t="s">
        <v>480</v>
      </c>
      <c r="BN231" s="16" t="s">
        <v>480</v>
      </c>
      <c r="BO231" s="16" t="s">
        <v>480</v>
      </c>
      <c r="BP231" s="16" t="s">
        <v>480</v>
      </c>
      <c r="BQ231" s="16" t="s">
        <v>480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v>0</v>
      </c>
      <c r="BZ231" s="31">
        <v>0</v>
      </c>
      <c r="CA231" s="99"/>
      <c r="CD231" s="20">
        <v>365</v>
      </c>
    </row>
    <row r="232" spans="1:82" s="20" customFormat="1" ht="13.5" customHeight="1">
      <c r="A232" s="21">
        <v>374</v>
      </c>
      <c r="B232" s="81" t="s">
        <v>229</v>
      </c>
      <c r="C232" s="108">
        <v>36161</v>
      </c>
      <c r="D232" s="28">
        <f t="shared" si="41"/>
        <v>1999</v>
      </c>
      <c r="E232" s="28">
        <f t="shared" si="42"/>
        <v>1</v>
      </c>
      <c r="F232" s="11">
        <f t="shared" si="38"/>
        <v>36140.98075158384</v>
      </c>
      <c r="G232" s="11">
        <f t="shared" si="39"/>
        <v>36181.01924841616</v>
      </c>
      <c r="H232" s="101">
        <f t="shared" si="40"/>
        <v>40.03849683231965</v>
      </c>
      <c r="I232" s="25">
        <v>32874</v>
      </c>
      <c r="J232" s="25">
        <v>38717</v>
      </c>
      <c r="K232" s="81">
        <v>70</v>
      </c>
      <c r="L232" s="81">
        <v>44</v>
      </c>
      <c r="M232" s="28">
        <v>1.6360000000000001</v>
      </c>
      <c r="N232" s="102" t="s">
        <v>199</v>
      </c>
      <c r="O232" s="103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0.6112469437652811</v>
      </c>
      <c r="X232" s="16">
        <v>0</v>
      </c>
      <c r="Y232" s="16" t="s">
        <v>480</v>
      </c>
      <c r="Z232" s="16" t="s">
        <v>480</v>
      </c>
      <c r="AA232" s="16" t="s">
        <v>480</v>
      </c>
      <c r="AB232" s="16" t="s">
        <v>480</v>
      </c>
      <c r="AC232" s="16" t="s">
        <v>480</v>
      </c>
      <c r="AD232" s="31" t="s">
        <v>480</v>
      </c>
      <c r="AE232" s="103" t="s">
        <v>480</v>
      </c>
      <c r="AF232" s="16" t="s">
        <v>480</v>
      </c>
      <c r="AG232" s="16" t="s">
        <v>480</v>
      </c>
      <c r="AH232" s="16" t="s">
        <v>480</v>
      </c>
      <c r="AI232" s="16" t="s">
        <v>480</v>
      </c>
      <c r="AJ232" s="16" t="s">
        <v>480</v>
      </c>
      <c r="AK232" s="16" t="s">
        <v>480</v>
      </c>
      <c r="AL232" s="16" t="s">
        <v>480</v>
      </c>
      <c r="AM232" s="16" t="s">
        <v>480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31">
        <v>0</v>
      </c>
      <c r="AU232" s="18">
        <v>0</v>
      </c>
      <c r="AV232" s="103">
        <v>0</v>
      </c>
      <c r="AW232" s="103">
        <v>0</v>
      </c>
      <c r="AX232" s="103">
        <v>0</v>
      </c>
      <c r="AY232" s="103">
        <v>0</v>
      </c>
      <c r="AZ232" s="103">
        <v>0</v>
      </c>
      <c r="BA232" s="103">
        <v>0</v>
      </c>
      <c r="BB232" s="103">
        <v>0</v>
      </c>
      <c r="BC232" s="103">
        <v>0.01389197599466548</v>
      </c>
      <c r="BD232" s="103">
        <v>0</v>
      </c>
      <c r="BE232" s="103" t="s">
        <v>480</v>
      </c>
      <c r="BF232" s="103" t="s">
        <v>480</v>
      </c>
      <c r="BG232" s="103" t="s">
        <v>480</v>
      </c>
      <c r="BH232" s="103" t="s">
        <v>480</v>
      </c>
      <c r="BI232" s="103" t="s">
        <v>480</v>
      </c>
      <c r="BJ232" s="103" t="s">
        <v>480</v>
      </c>
      <c r="BK232" s="18" t="s">
        <v>480</v>
      </c>
      <c r="BL232" s="16" t="s">
        <v>480</v>
      </c>
      <c r="BM232" s="16" t="s">
        <v>480</v>
      </c>
      <c r="BN232" s="16" t="s">
        <v>480</v>
      </c>
      <c r="BO232" s="16" t="s">
        <v>480</v>
      </c>
      <c r="BP232" s="16" t="s">
        <v>480</v>
      </c>
      <c r="BQ232" s="16" t="s">
        <v>480</v>
      </c>
      <c r="BR232" s="16" t="s">
        <v>480</v>
      </c>
      <c r="BS232" s="16" t="s">
        <v>480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v>0</v>
      </c>
      <c r="BZ232" s="31">
        <v>0</v>
      </c>
      <c r="CA232" s="99"/>
      <c r="CD232" s="20">
        <v>374</v>
      </c>
    </row>
    <row r="233" spans="1:82" s="20" customFormat="1" ht="13.5" customHeight="1">
      <c r="A233" s="21">
        <v>375</v>
      </c>
      <c r="B233" s="81" t="s">
        <v>230</v>
      </c>
      <c r="C233" s="108">
        <v>35431</v>
      </c>
      <c r="D233" s="28">
        <f t="shared" si="41"/>
        <v>1997</v>
      </c>
      <c r="E233" s="28">
        <f t="shared" si="42"/>
        <v>2</v>
      </c>
      <c r="F233" s="11">
        <f t="shared" si="38"/>
        <v>35415.957368608775</v>
      </c>
      <c r="G233" s="11">
        <f t="shared" si="39"/>
        <v>35446.042631391225</v>
      </c>
      <c r="H233" s="101">
        <f t="shared" si="40"/>
        <v>30.085262782449718</v>
      </c>
      <c r="I233" s="25">
        <v>32874</v>
      </c>
      <c r="J233" s="25">
        <v>38717</v>
      </c>
      <c r="K233" s="22">
        <v>97</v>
      </c>
      <c r="L233" s="22">
        <v>83</v>
      </c>
      <c r="M233" s="28">
        <v>0.919</v>
      </c>
      <c r="N233" s="102" t="s">
        <v>199</v>
      </c>
      <c r="O233" s="103">
        <v>0</v>
      </c>
      <c r="P233" s="16">
        <v>0</v>
      </c>
      <c r="Q233" s="16">
        <v>0</v>
      </c>
      <c r="R233" s="16">
        <v>1.088139281828074</v>
      </c>
      <c r="S233" s="16">
        <v>0</v>
      </c>
      <c r="T233" s="16">
        <v>0</v>
      </c>
      <c r="U233" s="16">
        <v>0</v>
      </c>
      <c r="V233" s="16">
        <v>0</v>
      </c>
      <c r="W233" s="16" t="s">
        <v>480</v>
      </c>
      <c r="X233" s="16" t="s">
        <v>480</v>
      </c>
      <c r="Y233" s="16" t="s">
        <v>480</v>
      </c>
      <c r="Z233" s="16" t="s">
        <v>480</v>
      </c>
      <c r="AA233" s="16" t="s">
        <v>480</v>
      </c>
      <c r="AB233" s="16" t="s">
        <v>480</v>
      </c>
      <c r="AC233" s="16" t="s">
        <v>480</v>
      </c>
      <c r="AD233" s="31" t="s">
        <v>480</v>
      </c>
      <c r="AE233" s="103" t="s">
        <v>480</v>
      </c>
      <c r="AF233" s="16" t="s">
        <v>480</v>
      </c>
      <c r="AG233" s="16" t="s">
        <v>480</v>
      </c>
      <c r="AH233" s="16" t="s">
        <v>480</v>
      </c>
      <c r="AI233" s="16" t="s">
        <v>480</v>
      </c>
      <c r="AJ233" s="16" t="s">
        <v>480</v>
      </c>
      <c r="AK233" s="16" t="s">
        <v>480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31">
        <v>0</v>
      </c>
      <c r="AU233" s="18">
        <v>0</v>
      </c>
      <c r="AV233" s="103">
        <v>0</v>
      </c>
      <c r="AW233" s="103">
        <v>0</v>
      </c>
      <c r="AX233" s="103">
        <v>0.013110111829253904</v>
      </c>
      <c r="AY233" s="103">
        <v>0</v>
      </c>
      <c r="AZ233" s="103">
        <v>0</v>
      </c>
      <c r="BA233" s="103">
        <v>0</v>
      </c>
      <c r="BB233" s="103">
        <v>0</v>
      </c>
      <c r="BC233" s="103" t="s">
        <v>480</v>
      </c>
      <c r="BD233" s="103" t="s">
        <v>480</v>
      </c>
      <c r="BE233" s="103" t="s">
        <v>480</v>
      </c>
      <c r="BF233" s="103" t="s">
        <v>480</v>
      </c>
      <c r="BG233" s="103" t="s">
        <v>480</v>
      </c>
      <c r="BH233" s="103" t="s">
        <v>480</v>
      </c>
      <c r="BI233" s="103" t="s">
        <v>480</v>
      </c>
      <c r="BJ233" s="103" t="s">
        <v>480</v>
      </c>
      <c r="BK233" s="18" t="s">
        <v>480</v>
      </c>
      <c r="BL233" s="16" t="s">
        <v>480</v>
      </c>
      <c r="BM233" s="16" t="s">
        <v>480</v>
      </c>
      <c r="BN233" s="16" t="s">
        <v>480</v>
      </c>
      <c r="BO233" s="16" t="s">
        <v>480</v>
      </c>
      <c r="BP233" s="16" t="s">
        <v>480</v>
      </c>
      <c r="BQ233" s="16" t="s">
        <v>480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v>0</v>
      </c>
      <c r="BZ233" s="31">
        <v>0</v>
      </c>
      <c r="CA233" s="99"/>
      <c r="CD233" s="20">
        <v>375</v>
      </c>
    </row>
    <row r="234" spans="1:82" s="20" customFormat="1" ht="13.5" customHeight="1">
      <c r="A234" s="21">
        <v>379</v>
      </c>
      <c r="B234" s="81" t="s">
        <v>231</v>
      </c>
      <c r="C234" s="108">
        <v>36892</v>
      </c>
      <c r="D234" s="28">
        <f t="shared" si="41"/>
        <v>2001</v>
      </c>
      <c r="E234" s="28">
        <f t="shared" si="42"/>
        <v>2</v>
      </c>
      <c r="F234" s="11">
        <f t="shared" si="38"/>
        <v>36852.81500305295</v>
      </c>
      <c r="G234" s="11">
        <f t="shared" si="39"/>
        <v>36931.18499694705</v>
      </c>
      <c r="H234" s="101">
        <f t="shared" si="40"/>
        <v>78.36999389409903</v>
      </c>
      <c r="I234" s="25">
        <v>32874</v>
      </c>
      <c r="J234" s="25">
        <v>38717</v>
      </c>
      <c r="K234" s="81">
        <v>59</v>
      </c>
      <c r="L234" s="81">
        <v>34</v>
      </c>
      <c r="M234" s="28">
        <v>6.395</v>
      </c>
      <c r="N234" s="102" t="s">
        <v>199</v>
      </c>
      <c r="O234" s="103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 t="s">
        <v>480</v>
      </c>
      <c r="AB234" s="16" t="s">
        <v>480</v>
      </c>
      <c r="AC234" s="16" t="s">
        <v>480</v>
      </c>
      <c r="AD234" s="31" t="s">
        <v>480</v>
      </c>
      <c r="AE234" s="103" t="s">
        <v>480</v>
      </c>
      <c r="AF234" s="16" t="s">
        <v>480</v>
      </c>
      <c r="AG234" s="16" t="s">
        <v>480</v>
      </c>
      <c r="AH234" s="16" t="s">
        <v>480</v>
      </c>
      <c r="AI234" s="16" t="s">
        <v>480</v>
      </c>
      <c r="AJ234" s="16" t="s">
        <v>480</v>
      </c>
      <c r="AK234" s="16" t="s">
        <v>480</v>
      </c>
      <c r="AL234" s="16" t="s">
        <v>480</v>
      </c>
      <c r="AM234" s="16" t="s">
        <v>480</v>
      </c>
      <c r="AN234" s="16" t="s">
        <v>480</v>
      </c>
      <c r="AO234" s="16" t="s">
        <v>480</v>
      </c>
      <c r="AP234" s="16">
        <v>0</v>
      </c>
      <c r="AQ234" s="16">
        <v>0</v>
      </c>
      <c r="AR234" s="16">
        <v>0</v>
      </c>
      <c r="AS234" s="16">
        <v>0</v>
      </c>
      <c r="AT234" s="31">
        <v>0</v>
      </c>
      <c r="AU234" s="18">
        <v>0</v>
      </c>
      <c r="AV234" s="103">
        <v>0</v>
      </c>
      <c r="AW234" s="103">
        <v>0</v>
      </c>
      <c r="AX234" s="103">
        <v>0</v>
      </c>
      <c r="AY234" s="103">
        <v>0</v>
      </c>
      <c r="AZ234" s="103">
        <v>0</v>
      </c>
      <c r="BA234" s="103">
        <v>0</v>
      </c>
      <c r="BB234" s="103">
        <v>0</v>
      </c>
      <c r="BC234" s="103">
        <v>0</v>
      </c>
      <c r="BD234" s="103">
        <v>0</v>
      </c>
      <c r="BE234" s="103">
        <v>0</v>
      </c>
      <c r="BF234" s="103">
        <v>0</v>
      </c>
      <c r="BG234" s="103" t="s">
        <v>480</v>
      </c>
      <c r="BH234" s="103" t="s">
        <v>480</v>
      </c>
      <c r="BI234" s="103" t="s">
        <v>480</v>
      </c>
      <c r="BJ234" s="103" t="s">
        <v>480</v>
      </c>
      <c r="BK234" s="18" t="s">
        <v>480</v>
      </c>
      <c r="BL234" s="16" t="s">
        <v>480</v>
      </c>
      <c r="BM234" s="16" t="s">
        <v>480</v>
      </c>
      <c r="BN234" s="16" t="s">
        <v>480</v>
      </c>
      <c r="BO234" s="16" t="s">
        <v>480</v>
      </c>
      <c r="BP234" s="16" t="s">
        <v>480</v>
      </c>
      <c r="BQ234" s="16" t="s">
        <v>480</v>
      </c>
      <c r="BR234" s="16" t="s">
        <v>480</v>
      </c>
      <c r="BS234" s="16" t="s">
        <v>480</v>
      </c>
      <c r="BT234" s="16" t="s">
        <v>480</v>
      </c>
      <c r="BU234" s="16" t="s">
        <v>480</v>
      </c>
      <c r="BV234" s="16">
        <v>0</v>
      </c>
      <c r="BW234" s="16">
        <v>0</v>
      </c>
      <c r="BX234" s="16">
        <v>0</v>
      </c>
      <c r="BY234" s="16">
        <v>0</v>
      </c>
      <c r="BZ234" s="31">
        <v>0</v>
      </c>
      <c r="CA234" s="99"/>
      <c r="CD234" s="20">
        <v>379</v>
      </c>
    </row>
    <row r="235" spans="1:82" s="20" customFormat="1" ht="13.5" customHeight="1">
      <c r="A235" s="21">
        <v>393</v>
      </c>
      <c r="B235" s="81" t="s">
        <v>351</v>
      </c>
      <c r="C235" s="108">
        <v>35879</v>
      </c>
      <c r="D235" s="28">
        <f t="shared" si="41"/>
        <v>1998</v>
      </c>
      <c r="E235" s="28">
        <f t="shared" si="42"/>
        <v>85</v>
      </c>
      <c r="F235" s="11">
        <f t="shared" si="38"/>
        <v>35868.555125</v>
      </c>
      <c r="G235" s="11">
        <f t="shared" si="39"/>
        <v>35889.444875</v>
      </c>
      <c r="H235" s="101">
        <f t="shared" si="40"/>
        <v>20.889750000002095</v>
      </c>
      <c r="I235" s="25">
        <v>32874</v>
      </c>
      <c r="J235" s="25">
        <v>38717</v>
      </c>
      <c r="K235" s="81">
        <v>80</v>
      </c>
      <c r="L235" s="81">
        <v>80</v>
      </c>
      <c r="M235" s="28">
        <v>0.441</v>
      </c>
      <c r="N235" s="102" t="s">
        <v>199</v>
      </c>
      <c r="O235" s="103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 t="s">
        <v>480</v>
      </c>
      <c r="Y235" s="16" t="s">
        <v>480</v>
      </c>
      <c r="Z235" s="16" t="s">
        <v>480</v>
      </c>
      <c r="AA235" s="16" t="s">
        <v>480</v>
      </c>
      <c r="AB235" s="16" t="s">
        <v>480</v>
      </c>
      <c r="AC235" s="16" t="s">
        <v>480</v>
      </c>
      <c r="AD235" s="31" t="s">
        <v>480</v>
      </c>
      <c r="AE235" s="103" t="s">
        <v>480</v>
      </c>
      <c r="AF235" s="16" t="s">
        <v>480</v>
      </c>
      <c r="AG235" s="16" t="s">
        <v>480</v>
      </c>
      <c r="AH235" s="16" t="s">
        <v>480</v>
      </c>
      <c r="AI235" s="16" t="s">
        <v>480</v>
      </c>
      <c r="AJ235" s="16" t="s">
        <v>480</v>
      </c>
      <c r="AK235" s="16" t="s">
        <v>480</v>
      </c>
      <c r="AL235" s="16" t="s">
        <v>480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31">
        <v>0</v>
      </c>
      <c r="AU235" s="18">
        <v>0</v>
      </c>
      <c r="AV235" s="103">
        <v>0</v>
      </c>
      <c r="AW235" s="103">
        <v>0</v>
      </c>
      <c r="AX235" s="103">
        <v>0</v>
      </c>
      <c r="AY235" s="103">
        <v>0</v>
      </c>
      <c r="AZ235" s="103">
        <v>0</v>
      </c>
      <c r="BA235" s="103">
        <v>0</v>
      </c>
      <c r="BB235" s="103">
        <v>0</v>
      </c>
      <c r="BC235" s="103">
        <v>0</v>
      </c>
      <c r="BD235" s="103" t="s">
        <v>480</v>
      </c>
      <c r="BE235" s="103" t="s">
        <v>480</v>
      </c>
      <c r="BF235" s="103" t="s">
        <v>480</v>
      </c>
      <c r="BG235" s="103" t="s">
        <v>480</v>
      </c>
      <c r="BH235" s="103" t="s">
        <v>480</v>
      </c>
      <c r="BI235" s="103" t="s">
        <v>480</v>
      </c>
      <c r="BJ235" s="103" t="s">
        <v>480</v>
      </c>
      <c r="BK235" s="18" t="s">
        <v>480</v>
      </c>
      <c r="BL235" s="16" t="s">
        <v>480</v>
      </c>
      <c r="BM235" s="16" t="s">
        <v>480</v>
      </c>
      <c r="BN235" s="16" t="s">
        <v>480</v>
      </c>
      <c r="BO235" s="16" t="s">
        <v>480</v>
      </c>
      <c r="BP235" s="16" t="s">
        <v>480</v>
      </c>
      <c r="BQ235" s="16" t="s">
        <v>480</v>
      </c>
      <c r="BR235" s="16" t="s">
        <v>480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v>0</v>
      </c>
      <c r="BZ235" s="31">
        <v>0</v>
      </c>
      <c r="CA235" s="99"/>
      <c r="CD235" s="20">
        <v>393</v>
      </c>
    </row>
    <row r="236" spans="1:82" s="20" customFormat="1" ht="13.5" customHeight="1">
      <c r="A236" s="21">
        <v>412</v>
      </c>
      <c r="B236" s="81" t="s">
        <v>398</v>
      </c>
      <c r="C236" s="108">
        <v>36892</v>
      </c>
      <c r="D236" s="28">
        <f t="shared" si="41"/>
        <v>2001</v>
      </c>
      <c r="E236" s="28">
        <f t="shared" si="42"/>
        <v>2</v>
      </c>
      <c r="F236" s="11">
        <f t="shared" si="38"/>
        <v>36875.982619738046</v>
      </c>
      <c r="G236" s="11">
        <f t="shared" si="39"/>
        <v>36908.017380261954</v>
      </c>
      <c r="H236" s="101">
        <f t="shared" si="40"/>
        <v>32.03476052390761</v>
      </c>
      <c r="I236" s="25">
        <v>32874</v>
      </c>
      <c r="J236" s="25">
        <v>38717</v>
      </c>
      <c r="K236" s="81">
        <v>150</v>
      </c>
      <c r="L236" s="81">
        <v>150</v>
      </c>
      <c r="M236" s="28">
        <v>1.043</v>
      </c>
      <c r="N236" s="102" t="s">
        <v>199</v>
      </c>
      <c r="O236" s="103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 t="s">
        <v>480</v>
      </c>
      <c r="AB236" s="16" t="s">
        <v>480</v>
      </c>
      <c r="AC236" s="16" t="s">
        <v>480</v>
      </c>
      <c r="AD236" s="31" t="s">
        <v>480</v>
      </c>
      <c r="AE236" s="103" t="s">
        <v>480</v>
      </c>
      <c r="AF236" s="16" t="s">
        <v>480</v>
      </c>
      <c r="AG236" s="16" t="s">
        <v>480</v>
      </c>
      <c r="AH236" s="16" t="s">
        <v>480</v>
      </c>
      <c r="AI236" s="16" t="s">
        <v>480</v>
      </c>
      <c r="AJ236" s="16" t="s">
        <v>480</v>
      </c>
      <c r="AK236" s="16" t="s">
        <v>480</v>
      </c>
      <c r="AL236" s="16" t="s">
        <v>480</v>
      </c>
      <c r="AM236" s="16" t="s">
        <v>480</v>
      </c>
      <c r="AN236" s="16" t="s">
        <v>480</v>
      </c>
      <c r="AO236" s="16" t="s">
        <v>480</v>
      </c>
      <c r="AP236" s="16">
        <v>0</v>
      </c>
      <c r="AQ236" s="16">
        <v>0</v>
      </c>
      <c r="AR236" s="16">
        <v>0</v>
      </c>
      <c r="AS236" s="16">
        <v>0</v>
      </c>
      <c r="AT236" s="31">
        <v>0</v>
      </c>
      <c r="AU236" s="18">
        <v>0</v>
      </c>
      <c r="AV236" s="103">
        <v>0</v>
      </c>
      <c r="AW236" s="103">
        <v>0</v>
      </c>
      <c r="AX236" s="103">
        <v>0</v>
      </c>
      <c r="AY236" s="103">
        <v>0</v>
      </c>
      <c r="AZ236" s="103">
        <v>0</v>
      </c>
      <c r="BA236" s="103">
        <v>0</v>
      </c>
      <c r="BB236" s="103">
        <v>0</v>
      </c>
      <c r="BC236" s="103">
        <v>0</v>
      </c>
      <c r="BD236" s="103">
        <v>0</v>
      </c>
      <c r="BE236" s="103">
        <v>0</v>
      </c>
      <c r="BF236" s="103">
        <v>0</v>
      </c>
      <c r="BG236" s="103" t="s">
        <v>480</v>
      </c>
      <c r="BH236" s="103" t="s">
        <v>480</v>
      </c>
      <c r="BI236" s="103" t="s">
        <v>480</v>
      </c>
      <c r="BJ236" s="103" t="s">
        <v>480</v>
      </c>
      <c r="BK236" s="18" t="s">
        <v>480</v>
      </c>
      <c r="BL236" s="16" t="s">
        <v>480</v>
      </c>
      <c r="BM236" s="16" t="s">
        <v>480</v>
      </c>
      <c r="BN236" s="16" t="s">
        <v>480</v>
      </c>
      <c r="BO236" s="16" t="s">
        <v>480</v>
      </c>
      <c r="BP236" s="16" t="s">
        <v>480</v>
      </c>
      <c r="BQ236" s="16" t="s">
        <v>480</v>
      </c>
      <c r="BR236" s="16" t="s">
        <v>480</v>
      </c>
      <c r="BS236" s="16" t="s">
        <v>480</v>
      </c>
      <c r="BT236" s="16" t="s">
        <v>480</v>
      </c>
      <c r="BU236" s="16" t="s">
        <v>480</v>
      </c>
      <c r="BV236" s="16">
        <v>0</v>
      </c>
      <c r="BW236" s="16">
        <v>0</v>
      </c>
      <c r="BX236" s="16">
        <v>0</v>
      </c>
      <c r="BY236" s="16">
        <v>0</v>
      </c>
      <c r="BZ236" s="31">
        <v>0</v>
      </c>
      <c r="CA236" s="99"/>
      <c r="CD236" s="20">
        <v>412</v>
      </c>
    </row>
    <row r="237" spans="1:82" s="20" customFormat="1" ht="13.5" customHeight="1">
      <c r="A237" s="21">
        <v>543</v>
      </c>
      <c r="B237" s="81" t="s">
        <v>399</v>
      </c>
      <c r="C237" s="108">
        <v>36885</v>
      </c>
      <c r="D237" s="28">
        <f t="shared" si="41"/>
        <v>2000</v>
      </c>
      <c r="E237" s="28">
        <f t="shared" si="42"/>
        <v>360</v>
      </c>
      <c r="F237" s="11">
        <f t="shared" si="38"/>
        <v>36870.54578022144</v>
      </c>
      <c r="G237" s="11">
        <f t="shared" si="39"/>
        <v>36899.45421977856</v>
      </c>
      <c r="H237" s="101">
        <f t="shared" si="40"/>
        <v>28.908439557126258</v>
      </c>
      <c r="I237" s="25">
        <v>32874</v>
      </c>
      <c r="J237" s="25">
        <v>38717</v>
      </c>
      <c r="K237" s="81">
        <v>45</v>
      </c>
      <c r="L237" s="81">
        <v>45</v>
      </c>
      <c r="M237" s="28">
        <v>0.848</v>
      </c>
      <c r="N237" s="102" t="s">
        <v>199</v>
      </c>
      <c r="O237" s="103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 t="s">
        <v>480</v>
      </c>
      <c r="AA237" s="16" t="s">
        <v>480</v>
      </c>
      <c r="AB237" s="16" t="s">
        <v>480</v>
      </c>
      <c r="AC237" s="16" t="s">
        <v>480</v>
      </c>
      <c r="AD237" s="31" t="s">
        <v>480</v>
      </c>
      <c r="AE237" s="103" t="s">
        <v>480</v>
      </c>
      <c r="AF237" s="16" t="s">
        <v>480</v>
      </c>
      <c r="AG237" s="16" t="s">
        <v>480</v>
      </c>
      <c r="AH237" s="16" t="s">
        <v>480</v>
      </c>
      <c r="AI237" s="16" t="s">
        <v>480</v>
      </c>
      <c r="AJ237" s="16" t="s">
        <v>480</v>
      </c>
      <c r="AK237" s="16" t="s">
        <v>480</v>
      </c>
      <c r="AL237" s="16" t="s">
        <v>480</v>
      </c>
      <c r="AM237" s="16" t="s">
        <v>480</v>
      </c>
      <c r="AN237" s="16" t="s">
        <v>480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31">
        <v>0</v>
      </c>
      <c r="AU237" s="18">
        <v>0</v>
      </c>
      <c r="AV237" s="103">
        <v>0</v>
      </c>
      <c r="AW237" s="103">
        <v>0</v>
      </c>
      <c r="AX237" s="103">
        <v>0</v>
      </c>
      <c r="AY237" s="103">
        <v>0</v>
      </c>
      <c r="AZ237" s="103">
        <v>0</v>
      </c>
      <c r="BA237" s="103">
        <v>0</v>
      </c>
      <c r="BB237" s="103">
        <v>0</v>
      </c>
      <c r="BC237" s="103">
        <v>0</v>
      </c>
      <c r="BD237" s="103">
        <v>0</v>
      </c>
      <c r="BE237" s="103">
        <v>0</v>
      </c>
      <c r="BF237" s="103" t="s">
        <v>480</v>
      </c>
      <c r="BG237" s="103" t="s">
        <v>480</v>
      </c>
      <c r="BH237" s="103" t="s">
        <v>480</v>
      </c>
      <c r="BI237" s="103" t="s">
        <v>480</v>
      </c>
      <c r="BJ237" s="103" t="s">
        <v>480</v>
      </c>
      <c r="BK237" s="18" t="s">
        <v>480</v>
      </c>
      <c r="BL237" s="16" t="s">
        <v>480</v>
      </c>
      <c r="BM237" s="16" t="s">
        <v>480</v>
      </c>
      <c r="BN237" s="16" t="s">
        <v>480</v>
      </c>
      <c r="BO237" s="16" t="s">
        <v>480</v>
      </c>
      <c r="BP237" s="16" t="s">
        <v>480</v>
      </c>
      <c r="BQ237" s="16" t="s">
        <v>480</v>
      </c>
      <c r="BR237" s="16" t="s">
        <v>480</v>
      </c>
      <c r="BS237" s="16" t="s">
        <v>480</v>
      </c>
      <c r="BT237" s="16" t="s">
        <v>480</v>
      </c>
      <c r="BU237" s="16">
        <v>0</v>
      </c>
      <c r="BV237" s="16">
        <v>0</v>
      </c>
      <c r="BW237" s="16">
        <v>0</v>
      </c>
      <c r="BX237" s="16">
        <v>0</v>
      </c>
      <c r="BY237" s="16">
        <v>0</v>
      </c>
      <c r="BZ237" s="31">
        <v>0</v>
      </c>
      <c r="CA237" s="99"/>
      <c r="CD237" s="20">
        <v>543</v>
      </c>
    </row>
    <row r="238" spans="1:82" s="20" customFormat="1" ht="13.5" customHeight="1">
      <c r="A238" s="21">
        <v>546</v>
      </c>
      <c r="B238" s="81" t="s">
        <v>400</v>
      </c>
      <c r="C238" s="108">
        <v>35045</v>
      </c>
      <c r="D238" s="28">
        <f t="shared" si="41"/>
        <v>1995</v>
      </c>
      <c r="E238" s="28">
        <f t="shared" si="42"/>
        <v>346</v>
      </c>
      <c r="F238" s="11">
        <f aca="true" t="shared" si="43" ref="F238:F269">C238-(SQRT(M238*1000)-M238*1000/4000)*0.5</f>
        <v>35031.5182530395</v>
      </c>
      <c r="G238" s="11">
        <f aca="true" t="shared" si="44" ref="G238:G269">C238+(SQRT(M238*1000)-M238*1000/4000)*0.5</f>
        <v>35058.4817469605</v>
      </c>
      <c r="H238" s="101">
        <f aca="true" t="shared" si="45" ref="H238:H269">G238-F238</f>
        <v>26.963493920993642</v>
      </c>
      <c r="I238" s="25">
        <v>32874</v>
      </c>
      <c r="J238" s="25">
        <v>38717</v>
      </c>
      <c r="K238" s="81">
        <v>40</v>
      </c>
      <c r="L238" s="81">
        <v>40</v>
      </c>
      <c r="M238" s="28">
        <v>0.737</v>
      </c>
      <c r="N238" s="102" t="s">
        <v>199</v>
      </c>
      <c r="O238" s="103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 t="s">
        <v>480</v>
      </c>
      <c r="V238" s="16" t="s">
        <v>480</v>
      </c>
      <c r="W238" s="16" t="s">
        <v>480</v>
      </c>
      <c r="X238" s="16" t="s">
        <v>480</v>
      </c>
      <c r="Y238" s="16" t="s">
        <v>480</v>
      </c>
      <c r="Z238" s="16" t="s">
        <v>480</v>
      </c>
      <c r="AA238" s="16" t="s">
        <v>480</v>
      </c>
      <c r="AB238" s="16" t="s">
        <v>480</v>
      </c>
      <c r="AC238" s="16" t="s">
        <v>480</v>
      </c>
      <c r="AD238" s="31" t="s">
        <v>480</v>
      </c>
      <c r="AE238" s="103" t="s">
        <v>480</v>
      </c>
      <c r="AF238" s="16" t="s">
        <v>480</v>
      </c>
      <c r="AG238" s="16" t="s">
        <v>480</v>
      </c>
      <c r="AH238" s="16" t="s">
        <v>480</v>
      </c>
      <c r="AI238" s="16" t="s">
        <v>480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31">
        <v>0</v>
      </c>
      <c r="AU238" s="18">
        <v>0</v>
      </c>
      <c r="AV238" s="103">
        <v>0</v>
      </c>
      <c r="AW238" s="103">
        <v>0</v>
      </c>
      <c r="AX238" s="103">
        <v>0</v>
      </c>
      <c r="AY238" s="103">
        <v>0</v>
      </c>
      <c r="AZ238" s="103">
        <v>0</v>
      </c>
      <c r="BA238" s="103" t="s">
        <v>480</v>
      </c>
      <c r="BB238" s="103" t="s">
        <v>480</v>
      </c>
      <c r="BC238" s="103" t="s">
        <v>480</v>
      </c>
      <c r="BD238" s="103" t="s">
        <v>480</v>
      </c>
      <c r="BE238" s="103" t="s">
        <v>480</v>
      </c>
      <c r="BF238" s="103" t="s">
        <v>480</v>
      </c>
      <c r="BG238" s="103" t="s">
        <v>480</v>
      </c>
      <c r="BH238" s="103" t="s">
        <v>480</v>
      </c>
      <c r="BI238" s="103" t="s">
        <v>480</v>
      </c>
      <c r="BJ238" s="103" t="s">
        <v>480</v>
      </c>
      <c r="BK238" s="18" t="s">
        <v>480</v>
      </c>
      <c r="BL238" s="16" t="s">
        <v>480</v>
      </c>
      <c r="BM238" s="16" t="s">
        <v>480</v>
      </c>
      <c r="BN238" s="16" t="s">
        <v>480</v>
      </c>
      <c r="BO238" s="16" t="s">
        <v>480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v>0</v>
      </c>
      <c r="BZ238" s="31">
        <v>0</v>
      </c>
      <c r="CA238" s="99"/>
      <c r="CD238" s="20">
        <v>546</v>
      </c>
    </row>
    <row r="239" spans="1:82" s="20" customFormat="1" ht="13.5" customHeight="1">
      <c r="A239" s="21">
        <v>549</v>
      </c>
      <c r="B239" s="81" t="s">
        <v>401</v>
      </c>
      <c r="C239" s="108">
        <v>36861</v>
      </c>
      <c r="D239" s="28">
        <f t="shared" si="41"/>
        <v>2000</v>
      </c>
      <c r="E239" s="28">
        <f t="shared" si="42"/>
        <v>336</v>
      </c>
      <c r="F239" s="11">
        <f t="shared" si="43"/>
        <v>36845.31361169916</v>
      </c>
      <c r="G239" s="11">
        <f t="shared" si="44"/>
        <v>36876.68638830084</v>
      </c>
      <c r="H239" s="101">
        <f t="shared" si="45"/>
        <v>31.372776601681835</v>
      </c>
      <c r="I239" s="25">
        <v>32874</v>
      </c>
      <c r="J239" s="25">
        <v>38717</v>
      </c>
      <c r="K239" s="81">
        <v>130</v>
      </c>
      <c r="L239" s="81">
        <v>130</v>
      </c>
      <c r="M239" s="28">
        <v>1</v>
      </c>
      <c r="N239" s="102" t="s">
        <v>199</v>
      </c>
      <c r="O239" s="103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 t="s">
        <v>480</v>
      </c>
      <c r="AA239" s="16" t="s">
        <v>480</v>
      </c>
      <c r="AB239" s="16" t="s">
        <v>480</v>
      </c>
      <c r="AC239" s="16" t="s">
        <v>480</v>
      </c>
      <c r="AD239" s="31" t="s">
        <v>480</v>
      </c>
      <c r="AE239" s="103" t="s">
        <v>480</v>
      </c>
      <c r="AF239" s="16" t="s">
        <v>480</v>
      </c>
      <c r="AG239" s="16" t="s">
        <v>480</v>
      </c>
      <c r="AH239" s="16" t="s">
        <v>480</v>
      </c>
      <c r="AI239" s="16" t="s">
        <v>480</v>
      </c>
      <c r="AJ239" s="16" t="s">
        <v>480</v>
      </c>
      <c r="AK239" s="16" t="s">
        <v>480</v>
      </c>
      <c r="AL239" s="16" t="s">
        <v>480</v>
      </c>
      <c r="AM239" s="16" t="s">
        <v>480</v>
      </c>
      <c r="AN239" s="16" t="s">
        <v>480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31">
        <v>0</v>
      </c>
      <c r="AU239" s="18">
        <v>0</v>
      </c>
      <c r="AV239" s="103">
        <v>0</v>
      </c>
      <c r="AW239" s="103">
        <v>0</v>
      </c>
      <c r="AX239" s="103">
        <v>0</v>
      </c>
      <c r="AY239" s="103">
        <v>0</v>
      </c>
      <c r="AZ239" s="103">
        <v>0</v>
      </c>
      <c r="BA239" s="103">
        <v>0</v>
      </c>
      <c r="BB239" s="103">
        <v>0</v>
      </c>
      <c r="BC239" s="103">
        <v>0</v>
      </c>
      <c r="BD239" s="103">
        <v>0</v>
      </c>
      <c r="BE239" s="103">
        <v>0</v>
      </c>
      <c r="BF239" s="103" t="s">
        <v>480</v>
      </c>
      <c r="BG239" s="103" t="s">
        <v>480</v>
      </c>
      <c r="BH239" s="103" t="s">
        <v>480</v>
      </c>
      <c r="BI239" s="103" t="s">
        <v>480</v>
      </c>
      <c r="BJ239" s="103" t="s">
        <v>480</v>
      </c>
      <c r="BK239" s="18" t="s">
        <v>480</v>
      </c>
      <c r="BL239" s="16" t="s">
        <v>480</v>
      </c>
      <c r="BM239" s="16" t="s">
        <v>480</v>
      </c>
      <c r="BN239" s="16" t="s">
        <v>480</v>
      </c>
      <c r="BO239" s="16" t="s">
        <v>480</v>
      </c>
      <c r="BP239" s="16" t="s">
        <v>480</v>
      </c>
      <c r="BQ239" s="16" t="s">
        <v>480</v>
      </c>
      <c r="BR239" s="16" t="s">
        <v>480</v>
      </c>
      <c r="BS239" s="16" t="s">
        <v>480</v>
      </c>
      <c r="BT239" s="16" t="s">
        <v>480</v>
      </c>
      <c r="BU239" s="16">
        <v>0</v>
      </c>
      <c r="BV239" s="16">
        <v>0</v>
      </c>
      <c r="BW239" s="16">
        <v>0</v>
      </c>
      <c r="BX239" s="16">
        <v>0</v>
      </c>
      <c r="BY239" s="16">
        <v>0</v>
      </c>
      <c r="BZ239" s="31">
        <v>0</v>
      </c>
      <c r="CA239" s="99"/>
      <c r="CD239" s="20">
        <v>549</v>
      </c>
    </row>
    <row r="240" spans="1:82" s="20" customFormat="1" ht="13.5" customHeight="1">
      <c r="A240" s="21">
        <v>560</v>
      </c>
      <c r="B240" s="81" t="s">
        <v>443</v>
      </c>
      <c r="C240" s="108">
        <v>35125</v>
      </c>
      <c r="D240" s="28">
        <f t="shared" si="41"/>
        <v>1996</v>
      </c>
      <c r="E240" s="28">
        <f t="shared" si="42"/>
        <v>61</v>
      </c>
      <c r="F240" s="11">
        <f t="shared" si="43"/>
        <v>35109.69175137946</v>
      </c>
      <c r="G240" s="11">
        <f t="shared" si="44"/>
        <v>35140.30824862054</v>
      </c>
      <c r="H240" s="101">
        <f t="shared" si="45"/>
        <v>30.616497241077013</v>
      </c>
      <c r="I240" s="25">
        <v>32874</v>
      </c>
      <c r="J240" s="25">
        <v>38717</v>
      </c>
      <c r="K240" s="81">
        <v>140</v>
      </c>
      <c r="L240" s="81">
        <v>140</v>
      </c>
      <c r="M240" s="28">
        <v>0.9520000000000001</v>
      </c>
      <c r="N240" s="102" t="s">
        <v>199</v>
      </c>
      <c r="O240" s="103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 t="s">
        <v>480</v>
      </c>
      <c r="W240" s="16" t="s">
        <v>480</v>
      </c>
      <c r="X240" s="16" t="s">
        <v>480</v>
      </c>
      <c r="Y240" s="16" t="s">
        <v>480</v>
      </c>
      <c r="Z240" s="16" t="s">
        <v>480</v>
      </c>
      <c r="AA240" s="16" t="s">
        <v>480</v>
      </c>
      <c r="AB240" s="16" t="s">
        <v>480</v>
      </c>
      <c r="AC240" s="16" t="s">
        <v>480</v>
      </c>
      <c r="AD240" s="31" t="s">
        <v>480</v>
      </c>
      <c r="AE240" s="103" t="s">
        <v>480</v>
      </c>
      <c r="AF240" s="16" t="s">
        <v>480</v>
      </c>
      <c r="AG240" s="16" t="s">
        <v>480</v>
      </c>
      <c r="AH240" s="16" t="s">
        <v>480</v>
      </c>
      <c r="AI240" s="16" t="s">
        <v>480</v>
      </c>
      <c r="AJ240" s="16" t="s">
        <v>480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31">
        <v>0</v>
      </c>
      <c r="AU240" s="18">
        <v>0</v>
      </c>
      <c r="AV240" s="103">
        <v>0</v>
      </c>
      <c r="AW240" s="103">
        <v>0</v>
      </c>
      <c r="AX240" s="103">
        <v>0</v>
      </c>
      <c r="AY240" s="103">
        <v>0</v>
      </c>
      <c r="AZ240" s="103">
        <v>0</v>
      </c>
      <c r="BA240" s="103">
        <v>0</v>
      </c>
      <c r="BB240" s="103" t="s">
        <v>480</v>
      </c>
      <c r="BC240" s="103" t="s">
        <v>480</v>
      </c>
      <c r="BD240" s="103" t="s">
        <v>480</v>
      </c>
      <c r="BE240" s="103" t="s">
        <v>480</v>
      </c>
      <c r="BF240" s="103" t="s">
        <v>480</v>
      </c>
      <c r="BG240" s="103" t="s">
        <v>480</v>
      </c>
      <c r="BH240" s="103" t="s">
        <v>480</v>
      </c>
      <c r="BI240" s="103" t="s">
        <v>480</v>
      </c>
      <c r="BJ240" s="103" t="s">
        <v>480</v>
      </c>
      <c r="BK240" s="18" t="s">
        <v>480</v>
      </c>
      <c r="BL240" s="16" t="s">
        <v>480</v>
      </c>
      <c r="BM240" s="16" t="s">
        <v>480</v>
      </c>
      <c r="BN240" s="16" t="s">
        <v>480</v>
      </c>
      <c r="BO240" s="16" t="s">
        <v>480</v>
      </c>
      <c r="BP240" s="16" t="s">
        <v>480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v>0</v>
      </c>
      <c r="BZ240" s="31">
        <v>0</v>
      </c>
      <c r="CA240" s="99"/>
      <c r="CD240" s="20">
        <v>560</v>
      </c>
    </row>
    <row r="241" spans="1:82" s="20" customFormat="1" ht="13.5" customHeight="1">
      <c r="A241" s="21">
        <v>567</v>
      </c>
      <c r="B241" s="81" t="s">
        <v>356</v>
      </c>
      <c r="C241" s="108">
        <v>36495</v>
      </c>
      <c r="D241" s="28">
        <f t="shared" si="41"/>
        <v>1999</v>
      </c>
      <c r="E241" s="28">
        <f t="shared" si="42"/>
        <v>335</v>
      </c>
      <c r="F241" s="11">
        <f t="shared" si="43"/>
        <v>36473.0759507226</v>
      </c>
      <c r="G241" s="11">
        <f t="shared" si="44"/>
        <v>36516.9240492774</v>
      </c>
      <c r="H241" s="101">
        <f t="shared" si="45"/>
        <v>43.84809855479398</v>
      </c>
      <c r="I241" s="25">
        <v>32874</v>
      </c>
      <c r="J241" s="25">
        <v>38717</v>
      </c>
      <c r="K241" s="81">
        <v>120</v>
      </c>
      <c r="L241" s="81">
        <v>120</v>
      </c>
      <c r="M241" s="28">
        <v>1.966</v>
      </c>
      <c r="N241" s="102" t="s">
        <v>199</v>
      </c>
      <c r="O241" s="103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0.508646998982706</v>
      </c>
      <c r="W241" s="16">
        <v>0</v>
      </c>
      <c r="X241" s="16">
        <v>0</v>
      </c>
      <c r="Y241" s="16" t="s">
        <v>480</v>
      </c>
      <c r="Z241" s="16" t="s">
        <v>480</v>
      </c>
      <c r="AA241" s="16" t="s">
        <v>480</v>
      </c>
      <c r="AB241" s="16" t="s">
        <v>480</v>
      </c>
      <c r="AC241" s="16" t="s">
        <v>480</v>
      </c>
      <c r="AD241" s="31" t="s">
        <v>480</v>
      </c>
      <c r="AE241" s="103" t="s">
        <v>480</v>
      </c>
      <c r="AF241" s="16" t="s">
        <v>480</v>
      </c>
      <c r="AG241" s="16" t="s">
        <v>480</v>
      </c>
      <c r="AH241" s="16" t="s">
        <v>480</v>
      </c>
      <c r="AI241" s="16" t="s">
        <v>480</v>
      </c>
      <c r="AJ241" s="16" t="s">
        <v>480</v>
      </c>
      <c r="AK241" s="16" t="s">
        <v>480</v>
      </c>
      <c r="AL241" s="16" t="s">
        <v>480</v>
      </c>
      <c r="AM241" s="16" t="s">
        <v>480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31">
        <v>0</v>
      </c>
      <c r="AU241" s="18">
        <v>0</v>
      </c>
      <c r="AV241" s="103">
        <v>0</v>
      </c>
      <c r="AW241" s="103">
        <v>0</v>
      </c>
      <c r="AX241" s="103">
        <v>0</v>
      </c>
      <c r="AY241" s="103">
        <v>0</v>
      </c>
      <c r="AZ241" s="103">
        <v>0</v>
      </c>
      <c r="BA241" s="103">
        <v>0</v>
      </c>
      <c r="BB241" s="103">
        <v>0.00423872499152255</v>
      </c>
      <c r="BC241" s="103">
        <v>0</v>
      </c>
      <c r="BD241" s="103">
        <v>0</v>
      </c>
      <c r="BE241" s="103" t="s">
        <v>480</v>
      </c>
      <c r="BF241" s="103" t="s">
        <v>480</v>
      </c>
      <c r="BG241" s="103" t="s">
        <v>480</v>
      </c>
      <c r="BH241" s="103" t="s">
        <v>480</v>
      </c>
      <c r="BI241" s="103" t="s">
        <v>480</v>
      </c>
      <c r="BJ241" s="103" t="s">
        <v>480</v>
      </c>
      <c r="BK241" s="18" t="s">
        <v>480</v>
      </c>
      <c r="BL241" s="16" t="s">
        <v>480</v>
      </c>
      <c r="BM241" s="16" t="s">
        <v>480</v>
      </c>
      <c r="BN241" s="16" t="s">
        <v>480</v>
      </c>
      <c r="BO241" s="16" t="s">
        <v>480</v>
      </c>
      <c r="BP241" s="16" t="s">
        <v>480</v>
      </c>
      <c r="BQ241" s="16" t="s">
        <v>480</v>
      </c>
      <c r="BR241" s="16" t="s">
        <v>480</v>
      </c>
      <c r="BS241" s="16" t="s">
        <v>480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v>0</v>
      </c>
      <c r="BZ241" s="31">
        <v>0</v>
      </c>
      <c r="CA241" s="99"/>
      <c r="CD241" s="20">
        <v>567</v>
      </c>
    </row>
    <row r="242" spans="1:82" s="20" customFormat="1" ht="13.5" customHeight="1">
      <c r="A242" s="21">
        <v>569</v>
      </c>
      <c r="B242" s="81" t="s">
        <v>444</v>
      </c>
      <c r="C242" s="108">
        <v>37196</v>
      </c>
      <c r="D242" s="28">
        <f t="shared" si="41"/>
        <v>2001</v>
      </c>
      <c r="E242" s="28">
        <f t="shared" si="42"/>
        <v>306</v>
      </c>
      <c r="F242" s="11">
        <f t="shared" si="43"/>
        <v>37180.15878057733</v>
      </c>
      <c r="G242" s="11">
        <f t="shared" si="44"/>
        <v>37211.84121942267</v>
      </c>
      <c r="H242" s="101">
        <f t="shared" si="45"/>
        <v>31.682438845338766</v>
      </c>
      <c r="I242" s="25">
        <v>32874</v>
      </c>
      <c r="J242" s="25">
        <v>38717</v>
      </c>
      <c r="K242" s="81">
        <v>39</v>
      </c>
      <c r="L242" s="81">
        <v>39</v>
      </c>
      <c r="M242" s="28">
        <v>1.02</v>
      </c>
      <c r="N242" s="102" t="s">
        <v>199</v>
      </c>
      <c r="O242" s="103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 t="s">
        <v>480</v>
      </c>
      <c r="AB242" s="16" t="s">
        <v>480</v>
      </c>
      <c r="AC242" s="16" t="s">
        <v>480</v>
      </c>
      <c r="AD242" s="31" t="s">
        <v>480</v>
      </c>
      <c r="AE242" s="103" t="s">
        <v>480</v>
      </c>
      <c r="AF242" s="16" t="s">
        <v>480</v>
      </c>
      <c r="AG242" s="16" t="s">
        <v>480</v>
      </c>
      <c r="AH242" s="16" t="s">
        <v>480</v>
      </c>
      <c r="AI242" s="16" t="s">
        <v>480</v>
      </c>
      <c r="AJ242" s="16" t="s">
        <v>480</v>
      </c>
      <c r="AK242" s="16" t="s">
        <v>480</v>
      </c>
      <c r="AL242" s="16" t="s">
        <v>480</v>
      </c>
      <c r="AM242" s="16" t="s">
        <v>480</v>
      </c>
      <c r="AN242" s="16" t="s">
        <v>480</v>
      </c>
      <c r="AO242" s="16" t="s">
        <v>480</v>
      </c>
      <c r="AP242" s="16">
        <v>0</v>
      </c>
      <c r="AQ242" s="16">
        <v>0</v>
      </c>
      <c r="AR242" s="16">
        <v>0</v>
      </c>
      <c r="AS242" s="16">
        <v>0</v>
      </c>
      <c r="AT242" s="31">
        <v>0</v>
      </c>
      <c r="AU242" s="18">
        <v>0</v>
      </c>
      <c r="AV242" s="103">
        <v>0</v>
      </c>
      <c r="AW242" s="103">
        <v>0</v>
      </c>
      <c r="AX242" s="103">
        <v>0</v>
      </c>
      <c r="AY242" s="103">
        <v>0</v>
      </c>
      <c r="AZ242" s="103">
        <v>0</v>
      </c>
      <c r="BA242" s="103">
        <v>0</v>
      </c>
      <c r="BB242" s="103">
        <v>0</v>
      </c>
      <c r="BC242" s="103">
        <v>0</v>
      </c>
      <c r="BD242" s="103">
        <v>0</v>
      </c>
      <c r="BE242" s="103">
        <v>0</v>
      </c>
      <c r="BF242" s="103">
        <v>0</v>
      </c>
      <c r="BG242" s="103" t="s">
        <v>480</v>
      </c>
      <c r="BH242" s="103" t="s">
        <v>480</v>
      </c>
      <c r="BI242" s="103" t="s">
        <v>480</v>
      </c>
      <c r="BJ242" s="103" t="s">
        <v>480</v>
      </c>
      <c r="BK242" s="18" t="s">
        <v>480</v>
      </c>
      <c r="BL242" s="16" t="s">
        <v>480</v>
      </c>
      <c r="BM242" s="16" t="s">
        <v>480</v>
      </c>
      <c r="BN242" s="16" t="s">
        <v>480</v>
      </c>
      <c r="BO242" s="16" t="s">
        <v>480</v>
      </c>
      <c r="BP242" s="16" t="s">
        <v>480</v>
      </c>
      <c r="BQ242" s="16" t="s">
        <v>480</v>
      </c>
      <c r="BR242" s="16" t="s">
        <v>480</v>
      </c>
      <c r="BS242" s="16" t="s">
        <v>480</v>
      </c>
      <c r="BT242" s="16" t="s">
        <v>480</v>
      </c>
      <c r="BU242" s="16" t="s">
        <v>480</v>
      </c>
      <c r="BV242" s="16">
        <v>0</v>
      </c>
      <c r="BW242" s="16">
        <v>0</v>
      </c>
      <c r="BX242" s="16">
        <v>0</v>
      </c>
      <c r="BY242" s="16">
        <v>0</v>
      </c>
      <c r="BZ242" s="31">
        <v>0</v>
      </c>
      <c r="CA242" s="99"/>
      <c r="CD242" s="20">
        <v>569</v>
      </c>
    </row>
    <row r="243" spans="1:82" s="20" customFormat="1" ht="13.5" customHeight="1">
      <c r="A243" s="21">
        <v>2000</v>
      </c>
      <c r="B243" s="34" t="s">
        <v>404</v>
      </c>
      <c r="C243" s="108">
        <v>34875</v>
      </c>
      <c r="D243" s="28">
        <f t="shared" si="41"/>
        <v>1995</v>
      </c>
      <c r="E243" s="28">
        <f t="shared" si="42"/>
        <v>176</v>
      </c>
      <c r="F243" s="11">
        <f t="shared" si="43"/>
        <v>34852.34962152522</v>
      </c>
      <c r="G243" s="11">
        <f t="shared" si="44"/>
        <v>34897.65037847478</v>
      </c>
      <c r="H243" s="101">
        <f t="shared" si="45"/>
        <v>45.30075694955303</v>
      </c>
      <c r="I243" s="23">
        <v>32874</v>
      </c>
      <c r="J243" s="23">
        <v>38352</v>
      </c>
      <c r="K243" s="28">
        <v>1931</v>
      </c>
      <c r="L243" s="28">
        <v>1931</v>
      </c>
      <c r="M243" s="28">
        <v>2.1</v>
      </c>
      <c r="N243" s="102" t="s">
        <v>199</v>
      </c>
      <c r="O243" s="103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 t="s">
        <v>480</v>
      </c>
      <c r="V243" s="16" t="s">
        <v>480</v>
      </c>
      <c r="W243" s="16" t="s">
        <v>480</v>
      </c>
      <c r="X243" s="16" t="s">
        <v>480</v>
      </c>
      <c r="Y243" s="16" t="s">
        <v>480</v>
      </c>
      <c r="Z243" s="16" t="s">
        <v>480</v>
      </c>
      <c r="AA243" s="16" t="s">
        <v>480</v>
      </c>
      <c r="AB243" s="16" t="s">
        <v>480</v>
      </c>
      <c r="AC243" s="16" t="s">
        <v>480</v>
      </c>
      <c r="AD243" s="31" t="s">
        <v>480</v>
      </c>
      <c r="AE243" s="103" t="s">
        <v>480</v>
      </c>
      <c r="AF243" s="16" t="s">
        <v>480</v>
      </c>
      <c r="AG243" s="16" t="s">
        <v>480</v>
      </c>
      <c r="AH243" s="16" t="s">
        <v>480</v>
      </c>
      <c r="AI243" s="16" t="s">
        <v>480</v>
      </c>
      <c r="AJ243" s="16">
        <v>0</v>
      </c>
      <c r="AK243" s="16">
        <v>0.47619047619047616</v>
      </c>
      <c r="AL243" s="16">
        <v>0</v>
      </c>
      <c r="AM243" s="16">
        <v>0.47619047619047616</v>
      </c>
      <c r="AN243" s="16">
        <v>0.47619047619047616</v>
      </c>
      <c r="AO243" s="16">
        <v>0.47619047619047616</v>
      </c>
      <c r="AP243" s="16">
        <v>0.47619047619047616</v>
      </c>
      <c r="AQ243" s="16">
        <v>0</v>
      </c>
      <c r="AR243" s="16">
        <v>0.47619047619047616</v>
      </c>
      <c r="AS243" s="16">
        <v>0.47619047619047616</v>
      </c>
      <c r="AT243" s="31" t="s">
        <v>480</v>
      </c>
      <c r="AU243" s="18">
        <v>0</v>
      </c>
      <c r="AV243" s="103">
        <v>0</v>
      </c>
      <c r="AW243" s="103">
        <v>0</v>
      </c>
      <c r="AX243" s="103">
        <v>0</v>
      </c>
      <c r="AY243" s="103">
        <v>0</v>
      </c>
      <c r="AZ243" s="103">
        <v>0</v>
      </c>
      <c r="BA243" s="103" t="s">
        <v>480</v>
      </c>
      <c r="BB243" s="103" t="s">
        <v>480</v>
      </c>
      <c r="BC243" s="103" t="s">
        <v>480</v>
      </c>
      <c r="BD243" s="103" t="s">
        <v>480</v>
      </c>
      <c r="BE243" s="103" t="s">
        <v>480</v>
      </c>
      <c r="BF243" s="103" t="s">
        <v>480</v>
      </c>
      <c r="BG243" s="103" t="s">
        <v>480</v>
      </c>
      <c r="BH243" s="103" t="s">
        <v>480</v>
      </c>
      <c r="BI243" s="103" t="s">
        <v>480</v>
      </c>
      <c r="BJ243" s="103" t="s">
        <v>480</v>
      </c>
      <c r="BK243" s="18" t="s">
        <v>480</v>
      </c>
      <c r="BL243" s="16" t="s">
        <v>480</v>
      </c>
      <c r="BM243" s="16" t="s">
        <v>480</v>
      </c>
      <c r="BN243" s="16" t="s">
        <v>480</v>
      </c>
      <c r="BO243" s="16" t="s">
        <v>480</v>
      </c>
      <c r="BP243" s="16">
        <v>0</v>
      </c>
      <c r="BQ243" s="16">
        <v>0.0002466030430815516</v>
      </c>
      <c r="BR243" s="16">
        <v>0</v>
      </c>
      <c r="BS243" s="16">
        <v>0.0002466030430815516</v>
      </c>
      <c r="BT243" s="16">
        <v>0.0002466030430815516</v>
      </c>
      <c r="BU243" s="16">
        <v>0.0002466030430815516</v>
      </c>
      <c r="BV243" s="16">
        <v>0.0002466030430815516</v>
      </c>
      <c r="BW243" s="16">
        <v>0</v>
      </c>
      <c r="BX243" s="16">
        <v>0.0002466030430815516</v>
      </c>
      <c r="BY243" s="16">
        <v>0.0002466030430815516</v>
      </c>
      <c r="BZ243" s="31" t="s">
        <v>480</v>
      </c>
      <c r="CA243" s="99"/>
      <c r="CD243" s="20">
        <v>2000</v>
      </c>
    </row>
    <row r="244" spans="1:82" s="20" customFormat="1" ht="13.5" customHeight="1">
      <c r="A244" s="21">
        <v>2005</v>
      </c>
      <c r="B244" s="34" t="s">
        <v>234</v>
      </c>
      <c r="C244" s="108">
        <v>36708</v>
      </c>
      <c r="D244" s="28">
        <f t="shared" si="41"/>
        <v>2000</v>
      </c>
      <c r="E244" s="28">
        <f t="shared" si="42"/>
        <v>183</v>
      </c>
      <c r="F244" s="11">
        <f t="shared" si="43"/>
        <v>36678.65688298279</v>
      </c>
      <c r="G244" s="11">
        <f t="shared" si="44"/>
        <v>36737.34311701721</v>
      </c>
      <c r="H244" s="101">
        <f t="shared" si="45"/>
        <v>58.68623403442325</v>
      </c>
      <c r="I244" s="23">
        <v>32874</v>
      </c>
      <c r="J244" s="23">
        <v>38352</v>
      </c>
      <c r="K244" s="28">
        <v>700</v>
      </c>
      <c r="L244" s="28">
        <v>700</v>
      </c>
      <c r="M244" s="28">
        <v>3.549</v>
      </c>
      <c r="N244" s="102" t="s">
        <v>199</v>
      </c>
      <c r="O244" s="103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 t="s">
        <v>480</v>
      </c>
      <c r="AA244" s="16" t="s">
        <v>480</v>
      </c>
      <c r="AB244" s="16" t="s">
        <v>480</v>
      </c>
      <c r="AC244" s="16" t="s">
        <v>480</v>
      </c>
      <c r="AD244" s="31" t="s">
        <v>480</v>
      </c>
      <c r="AE244" s="103" t="s">
        <v>480</v>
      </c>
      <c r="AF244" s="16" t="s">
        <v>480</v>
      </c>
      <c r="AG244" s="16" t="s">
        <v>480</v>
      </c>
      <c r="AH244" s="16" t="s">
        <v>480</v>
      </c>
      <c r="AI244" s="16" t="s">
        <v>480</v>
      </c>
      <c r="AJ244" s="16" t="s">
        <v>480</v>
      </c>
      <c r="AK244" s="16" t="s">
        <v>480</v>
      </c>
      <c r="AL244" s="16" t="s">
        <v>480</v>
      </c>
      <c r="AM244" s="16" t="s">
        <v>480</v>
      </c>
      <c r="AN244" s="16" t="s">
        <v>480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31" t="s">
        <v>480</v>
      </c>
      <c r="AU244" s="18">
        <v>0</v>
      </c>
      <c r="AV244" s="103">
        <v>0</v>
      </c>
      <c r="AW244" s="103">
        <v>0</v>
      </c>
      <c r="AX244" s="103">
        <v>0</v>
      </c>
      <c r="AY244" s="103">
        <v>0</v>
      </c>
      <c r="AZ244" s="103">
        <v>0</v>
      </c>
      <c r="BA244" s="103">
        <v>0</v>
      </c>
      <c r="BB244" s="103">
        <v>0</v>
      </c>
      <c r="BC244" s="103">
        <v>0</v>
      </c>
      <c r="BD244" s="103">
        <v>0</v>
      </c>
      <c r="BE244" s="103">
        <v>0</v>
      </c>
      <c r="BF244" s="103" t="s">
        <v>480</v>
      </c>
      <c r="BG244" s="103" t="s">
        <v>480</v>
      </c>
      <c r="BH244" s="103" t="s">
        <v>480</v>
      </c>
      <c r="BI244" s="103" t="s">
        <v>480</v>
      </c>
      <c r="BJ244" s="103" t="s">
        <v>480</v>
      </c>
      <c r="BK244" s="18" t="s">
        <v>480</v>
      </c>
      <c r="BL244" s="16" t="s">
        <v>480</v>
      </c>
      <c r="BM244" s="16" t="s">
        <v>480</v>
      </c>
      <c r="BN244" s="16" t="s">
        <v>480</v>
      </c>
      <c r="BO244" s="16" t="s">
        <v>480</v>
      </c>
      <c r="BP244" s="16" t="s">
        <v>480</v>
      </c>
      <c r="BQ244" s="16" t="s">
        <v>480</v>
      </c>
      <c r="BR244" s="16" t="s">
        <v>480</v>
      </c>
      <c r="BS244" s="16" t="s">
        <v>480</v>
      </c>
      <c r="BT244" s="16" t="s">
        <v>480</v>
      </c>
      <c r="BU244" s="16">
        <v>0</v>
      </c>
      <c r="BV244" s="16">
        <v>0</v>
      </c>
      <c r="BW244" s="16">
        <v>0</v>
      </c>
      <c r="BX244" s="16">
        <v>0</v>
      </c>
      <c r="BY244" s="16">
        <v>0</v>
      </c>
      <c r="BZ244" s="31" t="s">
        <v>480</v>
      </c>
      <c r="CA244" s="99"/>
      <c r="CD244" s="20">
        <v>2005</v>
      </c>
    </row>
    <row r="245" spans="1:82" s="20" customFormat="1" ht="13.5" customHeight="1">
      <c r="A245" s="21">
        <v>2006</v>
      </c>
      <c r="B245" s="34" t="s">
        <v>235</v>
      </c>
      <c r="C245" s="108">
        <v>34700</v>
      </c>
      <c r="D245" s="28">
        <f t="shared" si="41"/>
        <v>1995</v>
      </c>
      <c r="E245" s="28">
        <f t="shared" si="42"/>
        <v>1</v>
      </c>
      <c r="F245" s="11">
        <f t="shared" si="43"/>
        <v>34677.5423666168</v>
      </c>
      <c r="G245" s="11">
        <f t="shared" si="44"/>
        <v>34722.4576333832</v>
      </c>
      <c r="H245" s="101">
        <f t="shared" si="45"/>
        <v>44.915266766402056</v>
      </c>
      <c r="I245" s="23">
        <v>32874</v>
      </c>
      <c r="J245" s="23">
        <v>38352</v>
      </c>
      <c r="K245" s="28">
        <v>700</v>
      </c>
      <c r="L245" s="28">
        <v>700</v>
      </c>
      <c r="M245" s="28">
        <v>2.064</v>
      </c>
      <c r="N245" s="102" t="s">
        <v>199</v>
      </c>
      <c r="O245" s="103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 t="s">
        <v>480</v>
      </c>
      <c r="V245" s="16" t="s">
        <v>480</v>
      </c>
      <c r="W245" s="16" t="s">
        <v>480</v>
      </c>
      <c r="X245" s="16" t="s">
        <v>480</v>
      </c>
      <c r="Y245" s="16" t="s">
        <v>480</v>
      </c>
      <c r="Z245" s="16" t="s">
        <v>480</v>
      </c>
      <c r="AA245" s="16" t="s">
        <v>480</v>
      </c>
      <c r="AB245" s="16" t="s">
        <v>480</v>
      </c>
      <c r="AC245" s="16" t="s">
        <v>480</v>
      </c>
      <c r="AD245" s="31" t="s">
        <v>480</v>
      </c>
      <c r="AE245" s="103" t="s">
        <v>480</v>
      </c>
      <c r="AF245" s="16" t="s">
        <v>480</v>
      </c>
      <c r="AG245" s="16" t="s">
        <v>480</v>
      </c>
      <c r="AH245" s="16" t="s">
        <v>480</v>
      </c>
      <c r="AI245" s="16" t="s">
        <v>480</v>
      </c>
      <c r="AJ245" s="16">
        <v>0</v>
      </c>
      <c r="AK245" s="16">
        <v>0.4844961240310077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0.4844961240310077</v>
      </c>
      <c r="AS245" s="16">
        <v>0</v>
      </c>
      <c r="AT245" s="31" t="s">
        <v>480</v>
      </c>
      <c r="AU245" s="18">
        <v>0</v>
      </c>
      <c r="AV245" s="103">
        <v>0</v>
      </c>
      <c r="AW245" s="103">
        <v>0</v>
      </c>
      <c r="AX245" s="103">
        <v>0</v>
      </c>
      <c r="AY245" s="103">
        <v>0</v>
      </c>
      <c r="AZ245" s="103">
        <v>0</v>
      </c>
      <c r="BA245" s="103" t="s">
        <v>480</v>
      </c>
      <c r="BB245" s="103" t="s">
        <v>480</v>
      </c>
      <c r="BC245" s="103" t="s">
        <v>480</v>
      </c>
      <c r="BD245" s="103" t="s">
        <v>480</v>
      </c>
      <c r="BE245" s="103" t="s">
        <v>480</v>
      </c>
      <c r="BF245" s="103" t="s">
        <v>480</v>
      </c>
      <c r="BG245" s="103" t="s">
        <v>480</v>
      </c>
      <c r="BH245" s="103" t="s">
        <v>480</v>
      </c>
      <c r="BI245" s="103" t="s">
        <v>480</v>
      </c>
      <c r="BJ245" s="103" t="s">
        <v>480</v>
      </c>
      <c r="BK245" s="18" t="s">
        <v>480</v>
      </c>
      <c r="BL245" s="16" t="s">
        <v>480</v>
      </c>
      <c r="BM245" s="16" t="s">
        <v>480</v>
      </c>
      <c r="BN245" s="16" t="s">
        <v>480</v>
      </c>
      <c r="BO245" s="16" t="s">
        <v>480</v>
      </c>
      <c r="BP245" s="16">
        <v>0</v>
      </c>
      <c r="BQ245" s="16">
        <v>0.0006921373200442968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0.0006921373200442968</v>
      </c>
      <c r="BY245" s="16">
        <v>0</v>
      </c>
      <c r="BZ245" s="31" t="s">
        <v>480</v>
      </c>
      <c r="CA245" s="99"/>
      <c r="CD245" s="20">
        <v>2006</v>
      </c>
    </row>
    <row r="246" spans="1:82" s="20" customFormat="1" ht="13.5" customHeight="1">
      <c r="A246" s="21">
        <v>2007</v>
      </c>
      <c r="B246" s="34" t="s">
        <v>236</v>
      </c>
      <c r="C246" s="108">
        <v>34700</v>
      </c>
      <c r="D246" s="28">
        <f t="shared" si="41"/>
        <v>1995</v>
      </c>
      <c r="E246" s="28">
        <f t="shared" si="42"/>
        <v>1</v>
      </c>
      <c r="F246" s="11">
        <f t="shared" si="43"/>
        <v>34670.14048912841</v>
      </c>
      <c r="G246" s="11">
        <f t="shared" si="44"/>
        <v>34729.85951087159</v>
      </c>
      <c r="H246" s="101">
        <f t="shared" si="45"/>
        <v>59.71902174317802</v>
      </c>
      <c r="I246" s="23">
        <v>32874</v>
      </c>
      <c r="J246" s="23">
        <v>38352</v>
      </c>
      <c r="K246" s="28">
        <v>700</v>
      </c>
      <c r="L246" s="28">
        <v>700</v>
      </c>
      <c r="M246" s="28">
        <v>3.677</v>
      </c>
      <c r="N246" s="102" t="s">
        <v>199</v>
      </c>
      <c r="O246" s="103">
        <v>0</v>
      </c>
      <c r="P246" s="16">
        <v>0.27196083763937995</v>
      </c>
      <c r="Q246" s="16">
        <v>0</v>
      </c>
      <c r="R246" s="16">
        <v>0</v>
      </c>
      <c r="S246" s="16">
        <v>0</v>
      </c>
      <c r="T246" s="16">
        <v>0</v>
      </c>
      <c r="U246" s="16" t="s">
        <v>480</v>
      </c>
      <c r="V246" s="16" t="s">
        <v>480</v>
      </c>
      <c r="W246" s="16" t="s">
        <v>480</v>
      </c>
      <c r="X246" s="16" t="s">
        <v>480</v>
      </c>
      <c r="Y246" s="16" t="s">
        <v>480</v>
      </c>
      <c r="Z246" s="16" t="s">
        <v>480</v>
      </c>
      <c r="AA246" s="16" t="s">
        <v>480</v>
      </c>
      <c r="AB246" s="16" t="s">
        <v>480</v>
      </c>
      <c r="AC246" s="16" t="s">
        <v>480</v>
      </c>
      <c r="AD246" s="31" t="s">
        <v>480</v>
      </c>
      <c r="AE246" s="103" t="s">
        <v>480</v>
      </c>
      <c r="AF246" s="16" t="s">
        <v>480</v>
      </c>
      <c r="AG246" s="16" t="s">
        <v>480</v>
      </c>
      <c r="AH246" s="16" t="s">
        <v>480</v>
      </c>
      <c r="AI246" s="16" t="s">
        <v>480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31" t="s">
        <v>480</v>
      </c>
      <c r="AU246" s="18">
        <v>0</v>
      </c>
      <c r="AV246" s="103">
        <v>0.0003885154823419713</v>
      </c>
      <c r="AW246" s="103">
        <v>0</v>
      </c>
      <c r="AX246" s="103">
        <v>0</v>
      </c>
      <c r="AY246" s="103">
        <v>0</v>
      </c>
      <c r="AZ246" s="103">
        <v>0</v>
      </c>
      <c r="BA246" s="103" t="s">
        <v>480</v>
      </c>
      <c r="BB246" s="103" t="s">
        <v>480</v>
      </c>
      <c r="BC246" s="103" t="s">
        <v>480</v>
      </c>
      <c r="BD246" s="103" t="s">
        <v>480</v>
      </c>
      <c r="BE246" s="103" t="s">
        <v>480</v>
      </c>
      <c r="BF246" s="103" t="s">
        <v>480</v>
      </c>
      <c r="BG246" s="103" t="s">
        <v>480</v>
      </c>
      <c r="BH246" s="103" t="s">
        <v>480</v>
      </c>
      <c r="BI246" s="103" t="s">
        <v>480</v>
      </c>
      <c r="BJ246" s="103" t="s">
        <v>480</v>
      </c>
      <c r="BK246" s="18" t="s">
        <v>480</v>
      </c>
      <c r="BL246" s="16" t="s">
        <v>480</v>
      </c>
      <c r="BM246" s="16" t="s">
        <v>480</v>
      </c>
      <c r="BN246" s="16" t="s">
        <v>480</v>
      </c>
      <c r="BO246" s="16" t="s">
        <v>480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v>0</v>
      </c>
      <c r="BZ246" s="31" t="s">
        <v>480</v>
      </c>
      <c r="CA246" s="99"/>
      <c r="CD246" s="20">
        <v>2007</v>
      </c>
    </row>
    <row r="247" spans="1:82" s="20" customFormat="1" ht="13.5" customHeight="1">
      <c r="A247" s="21">
        <v>2008</v>
      </c>
      <c r="B247" s="34" t="s">
        <v>237</v>
      </c>
      <c r="C247" s="108">
        <v>34700</v>
      </c>
      <c r="D247" s="28">
        <f t="shared" si="41"/>
        <v>1995</v>
      </c>
      <c r="E247" s="28">
        <f t="shared" si="42"/>
        <v>1</v>
      </c>
      <c r="F247" s="11">
        <f t="shared" si="43"/>
        <v>34662.63350609052</v>
      </c>
      <c r="G247" s="11">
        <f t="shared" si="44"/>
        <v>34737.36649390948</v>
      </c>
      <c r="H247" s="101">
        <f t="shared" si="45"/>
        <v>74.73298781896301</v>
      </c>
      <c r="I247" s="23">
        <v>32874</v>
      </c>
      <c r="J247" s="23">
        <v>38352</v>
      </c>
      <c r="K247" s="28">
        <v>700</v>
      </c>
      <c r="L247" s="28">
        <v>700</v>
      </c>
      <c r="M247" s="28">
        <v>5.804</v>
      </c>
      <c r="N247" s="102" t="s">
        <v>199</v>
      </c>
      <c r="O247" s="103">
        <v>0</v>
      </c>
      <c r="P247" s="16">
        <v>0</v>
      </c>
      <c r="Q247" s="16">
        <v>0.17229496898690558</v>
      </c>
      <c r="R247" s="16">
        <v>0</v>
      </c>
      <c r="S247" s="16">
        <v>0</v>
      </c>
      <c r="T247" s="16">
        <v>0</v>
      </c>
      <c r="U247" s="16" t="s">
        <v>480</v>
      </c>
      <c r="V247" s="16" t="s">
        <v>480</v>
      </c>
      <c r="W247" s="16" t="s">
        <v>480</v>
      </c>
      <c r="X247" s="16" t="s">
        <v>480</v>
      </c>
      <c r="Y247" s="16" t="s">
        <v>480</v>
      </c>
      <c r="Z247" s="16" t="s">
        <v>480</v>
      </c>
      <c r="AA247" s="16" t="s">
        <v>480</v>
      </c>
      <c r="AB247" s="16" t="s">
        <v>480</v>
      </c>
      <c r="AC247" s="16" t="s">
        <v>480</v>
      </c>
      <c r="AD247" s="31" t="s">
        <v>480</v>
      </c>
      <c r="AE247" s="103" t="s">
        <v>480</v>
      </c>
      <c r="AF247" s="16" t="s">
        <v>480</v>
      </c>
      <c r="AG247" s="16" t="s">
        <v>480</v>
      </c>
      <c r="AH247" s="16" t="s">
        <v>480</v>
      </c>
      <c r="AI247" s="16" t="s">
        <v>480</v>
      </c>
      <c r="AJ247" s="16">
        <v>0</v>
      </c>
      <c r="AK247" s="16">
        <v>0.17229496898690558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31" t="s">
        <v>480</v>
      </c>
      <c r="AU247" s="18">
        <v>0</v>
      </c>
      <c r="AV247" s="103">
        <v>0</v>
      </c>
      <c r="AW247" s="103">
        <v>0.00024613566998129367</v>
      </c>
      <c r="AX247" s="103">
        <v>0</v>
      </c>
      <c r="AY247" s="103">
        <v>0</v>
      </c>
      <c r="AZ247" s="103">
        <v>0</v>
      </c>
      <c r="BA247" s="103" t="s">
        <v>480</v>
      </c>
      <c r="BB247" s="103" t="s">
        <v>480</v>
      </c>
      <c r="BC247" s="103" t="s">
        <v>480</v>
      </c>
      <c r="BD247" s="103" t="s">
        <v>480</v>
      </c>
      <c r="BE247" s="103" t="s">
        <v>480</v>
      </c>
      <c r="BF247" s="103" t="s">
        <v>480</v>
      </c>
      <c r="BG247" s="103" t="s">
        <v>480</v>
      </c>
      <c r="BH247" s="103" t="s">
        <v>480</v>
      </c>
      <c r="BI247" s="103" t="s">
        <v>480</v>
      </c>
      <c r="BJ247" s="103" t="s">
        <v>480</v>
      </c>
      <c r="BK247" s="18" t="s">
        <v>480</v>
      </c>
      <c r="BL247" s="16" t="s">
        <v>480</v>
      </c>
      <c r="BM247" s="16" t="s">
        <v>480</v>
      </c>
      <c r="BN247" s="16" t="s">
        <v>480</v>
      </c>
      <c r="BO247" s="16" t="s">
        <v>480</v>
      </c>
      <c r="BP247" s="16">
        <v>0</v>
      </c>
      <c r="BQ247" s="16">
        <v>0.00024613566998129367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v>0</v>
      </c>
      <c r="BZ247" s="31" t="s">
        <v>480</v>
      </c>
      <c r="CA247" s="99"/>
      <c r="CD247" s="20">
        <v>2008</v>
      </c>
    </row>
    <row r="248" spans="1:82" s="20" customFormat="1" ht="13.5" customHeight="1">
      <c r="A248" s="21">
        <v>2012</v>
      </c>
      <c r="B248" s="34" t="s">
        <v>238</v>
      </c>
      <c r="C248" s="108">
        <v>36526</v>
      </c>
      <c r="D248" s="28">
        <f t="shared" si="41"/>
        <v>2000</v>
      </c>
      <c r="E248" s="28">
        <f t="shared" si="42"/>
        <v>1</v>
      </c>
      <c r="F248" s="11">
        <f t="shared" si="43"/>
        <v>36496.38540724325</v>
      </c>
      <c r="G248" s="11">
        <f t="shared" si="44"/>
        <v>36555.61459275675</v>
      </c>
      <c r="H248" s="101">
        <f t="shared" si="45"/>
        <v>59.229185513497214</v>
      </c>
      <c r="I248" s="23">
        <v>32874</v>
      </c>
      <c r="J248" s="23">
        <v>38352</v>
      </c>
      <c r="K248" s="28">
        <v>1100</v>
      </c>
      <c r="L248" s="28">
        <v>1100</v>
      </c>
      <c r="M248" s="28">
        <v>3.616</v>
      </c>
      <c r="N248" s="102" t="s">
        <v>199</v>
      </c>
      <c r="O248" s="103">
        <v>0</v>
      </c>
      <c r="P248" s="16">
        <v>0</v>
      </c>
      <c r="Q248" s="16">
        <v>0</v>
      </c>
      <c r="R248" s="16">
        <v>0.27654867256637167</v>
      </c>
      <c r="S248" s="16">
        <v>0</v>
      </c>
      <c r="T248" s="16">
        <v>0</v>
      </c>
      <c r="U248" s="16">
        <v>0</v>
      </c>
      <c r="V248" s="16">
        <v>0.5530973451327433</v>
      </c>
      <c r="W248" s="16">
        <v>0</v>
      </c>
      <c r="X248" s="16">
        <v>0.27654867256637167</v>
      </c>
      <c r="Y248" s="16">
        <v>0</v>
      </c>
      <c r="Z248" s="16" t="s">
        <v>480</v>
      </c>
      <c r="AA248" s="16" t="s">
        <v>480</v>
      </c>
      <c r="AB248" s="16" t="s">
        <v>480</v>
      </c>
      <c r="AC248" s="16" t="s">
        <v>480</v>
      </c>
      <c r="AD248" s="31" t="s">
        <v>480</v>
      </c>
      <c r="AE248" s="103" t="s">
        <v>480</v>
      </c>
      <c r="AF248" s="16" t="s">
        <v>480</v>
      </c>
      <c r="AG248" s="16" t="s">
        <v>480</v>
      </c>
      <c r="AH248" s="16" t="s">
        <v>480</v>
      </c>
      <c r="AI248" s="16" t="s">
        <v>480</v>
      </c>
      <c r="AJ248" s="16" t="s">
        <v>480</v>
      </c>
      <c r="AK248" s="16" t="s">
        <v>480</v>
      </c>
      <c r="AL248" s="16" t="s">
        <v>480</v>
      </c>
      <c r="AM248" s="16" t="s">
        <v>480</v>
      </c>
      <c r="AN248" s="16" t="s">
        <v>480</v>
      </c>
      <c r="AO248" s="16">
        <v>0</v>
      </c>
      <c r="AP248" s="16">
        <v>0</v>
      </c>
      <c r="AQ248" s="16">
        <v>0</v>
      </c>
      <c r="AR248" s="16">
        <v>0.27654867256637167</v>
      </c>
      <c r="AS248" s="16">
        <v>0</v>
      </c>
      <c r="AT248" s="31" t="s">
        <v>480</v>
      </c>
      <c r="AU248" s="18">
        <v>0</v>
      </c>
      <c r="AV248" s="103">
        <v>0</v>
      </c>
      <c r="AW248" s="103">
        <v>0</v>
      </c>
      <c r="AX248" s="103">
        <v>0.000251407884151247</v>
      </c>
      <c r="AY248" s="103">
        <v>0</v>
      </c>
      <c r="AZ248" s="103">
        <v>0</v>
      </c>
      <c r="BA248" s="103">
        <v>0</v>
      </c>
      <c r="BB248" s="103">
        <v>0.000502815768302494</v>
      </c>
      <c r="BC248" s="103">
        <v>0</v>
      </c>
      <c r="BD248" s="103">
        <v>0.000251407884151247</v>
      </c>
      <c r="BE248" s="103">
        <v>0</v>
      </c>
      <c r="BF248" s="103" t="s">
        <v>480</v>
      </c>
      <c r="BG248" s="103" t="s">
        <v>480</v>
      </c>
      <c r="BH248" s="103" t="s">
        <v>480</v>
      </c>
      <c r="BI248" s="103" t="s">
        <v>480</v>
      </c>
      <c r="BJ248" s="103" t="s">
        <v>480</v>
      </c>
      <c r="BK248" s="18" t="s">
        <v>480</v>
      </c>
      <c r="BL248" s="16" t="s">
        <v>480</v>
      </c>
      <c r="BM248" s="16" t="s">
        <v>480</v>
      </c>
      <c r="BN248" s="16" t="s">
        <v>480</v>
      </c>
      <c r="BO248" s="16" t="s">
        <v>480</v>
      </c>
      <c r="BP248" s="16" t="s">
        <v>480</v>
      </c>
      <c r="BQ248" s="16" t="s">
        <v>480</v>
      </c>
      <c r="BR248" s="16" t="s">
        <v>480</v>
      </c>
      <c r="BS248" s="16" t="s">
        <v>480</v>
      </c>
      <c r="BT248" s="16" t="s">
        <v>480</v>
      </c>
      <c r="BU248" s="16">
        <v>0</v>
      </c>
      <c r="BV248" s="16">
        <v>0</v>
      </c>
      <c r="BW248" s="16">
        <v>0</v>
      </c>
      <c r="BX248" s="16">
        <v>0.000251407884151247</v>
      </c>
      <c r="BY248" s="16">
        <v>0</v>
      </c>
      <c r="BZ248" s="31" t="s">
        <v>480</v>
      </c>
      <c r="CA248" s="99"/>
      <c r="CD248" s="20">
        <v>2012</v>
      </c>
    </row>
    <row r="249" spans="1:82" s="20" customFormat="1" ht="13.5" customHeight="1">
      <c r="A249" s="21">
        <v>2014</v>
      </c>
      <c r="B249" s="34" t="s">
        <v>405</v>
      </c>
      <c r="C249" s="108">
        <v>35058</v>
      </c>
      <c r="D249" s="28">
        <f t="shared" si="41"/>
        <v>1995</v>
      </c>
      <c r="E249" s="28">
        <f t="shared" si="42"/>
        <v>359</v>
      </c>
      <c r="F249" s="11">
        <f t="shared" si="43"/>
        <v>35032.333317752105</v>
      </c>
      <c r="G249" s="11">
        <f t="shared" si="44"/>
        <v>35083.666682247895</v>
      </c>
      <c r="H249" s="101">
        <f t="shared" si="45"/>
        <v>51.33336449578928</v>
      </c>
      <c r="I249" s="23">
        <v>32874</v>
      </c>
      <c r="J249" s="23">
        <v>38352</v>
      </c>
      <c r="K249" s="28">
        <v>124</v>
      </c>
      <c r="L249" s="28">
        <v>124</v>
      </c>
      <c r="M249" s="28">
        <v>2.705</v>
      </c>
      <c r="N249" s="102" t="s">
        <v>199</v>
      </c>
      <c r="O249" s="103">
        <v>0</v>
      </c>
      <c r="P249" s="16">
        <v>0.7393715341959335</v>
      </c>
      <c r="Q249" s="16">
        <v>0</v>
      </c>
      <c r="R249" s="16">
        <v>0</v>
      </c>
      <c r="S249" s="16">
        <v>0</v>
      </c>
      <c r="T249" s="16">
        <v>0</v>
      </c>
      <c r="U249" s="16" t="s">
        <v>480</v>
      </c>
      <c r="V249" s="16" t="s">
        <v>480</v>
      </c>
      <c r="W249" s="16" t="s">
        <v>480</v>
      </c>
      <c r="X249" s="16" t="s">
        <v>480</v>
      </c>
      <c r="Y249" s="16" t="s">
        <v>480</v>
      </c>
      <c r="Z249" s="16" t="s">
        <v>480</v>
      </c>
      <c r="AA249" s="16" t="s">
        <v>480</v>
      </c>
      <c r="AB249" s="16" t="s">
        <v>480</v>
      </c>
      <c r="AC249" s="16" t="s">
        <v>480</v>
      </c>
      <c r="AD249" s="31" t="s">
        <v>480</v>
      </c>
      <c r="AE249" s="103" t="s">
        <v>480</v>
      </c>
      <c r="AF249" s="16" t="s">
        <v>480</v>
      </c>
      <c r="AG249" s="16" t="s">
        <v>480</v>
      </c>
      <c r="AH249" s="16" t="s">
        <v>480</v>
      </c>
      <c r="AI249" s="16" t="s">
        <v>480</v>
      </c>
      <c r="AJ249" s="16">
        <v>0</v>
      </c>
      <c r="AK249" s="16">
        <v>0</v>
      </c>
      <c r="AL249" s="16">
        <v>0.36968576709796674</v>
      </c>
      <c r="AM249" s="16">
        <v>0.36968576709796674</v>
      </c>
      <c r="AN249" s="16">
        <v>0</v>
      </c>
      <c r="AO249" s="16">
        <v>0.36968576709796674</v>
      </c>
      <c r="AP249" s="16">
        <v>0</v>
      </c>
      <c r="AQ249" s="16">
        <v>0.36968576709796674</v>
      </c>
      <c r="AR249" s="16">
        <v>0.36968576709796674</v>
      </c>
      <c r="AS249" s="16">
        <v>0</v>
      </c>
      <c r="AT249" s="31" t="s">
        <v>480</v>
      </c>
      <c r="AU249" s="18">
        <v>0</v>
      </c>
      <c r="AV249" s="103">
        <v>0.005962673662870431</v>
      </c>
      <c r="AW249" s="103">
        <v>0</v>
      </c>
      <c r="AX249" s="103">
        <v>0</v>
      </c>
      <c r="AY249" s="103">
        <v>0</v>
      </c>
      <c r="AZ249" s="103">
        <v>0</v>
      </c>
      <c r="BA249" s="103" t="s">
        <v>480</v>
      </c>
      <c r="BB249" s="103" t="s">
        <v>480</v>
      </c>
      <c r="BC249" s="103" t="s">
        <v>480</v>
      </c>
      <c r="BD249" s="103" t="s">
        <v>480</v>
      </c>
      <c r="BE249" s="103" t="s">
        <v>480</v>
      </c>
      <c r="BF249" s="103" t="s">
        <v>480</v>
      </c>
      <c r="BG249" s="103" t="s">
        <v>480</v>
      </c>
      <c r="BH249" s="103" t="s">
        <v>480</v>
      </c>
      <c r="BI249" s="103" t="s">
        <v>480</v>
      </c>
      <c r="BJ249" s="103" t="s">
        <v>480</v>
      </c>
      <c r="BK249" s="18" t="s">
        <v>480</v>
      </c>
      <c r="BL249" s="16" t="s">
        <v>480</v>
      </c>
      <c r="BM249" s="16" t="s">
        <v>480</v>
      </c>
      <c r="BN249" s="16" t="s">
        <v>480</v>
      </c>
      <c r="BO249" s="16" t="s">
        <v>480</v>
      </c>
      <c r="BP249" s="16">
        <v>0</v>
      </c>
      <c r="BQ249" s="16">
        <v>0</v>
      </c>
      <c r="BR249" s="16">
        <v>0.0029813368314352156</v>
      </c>
      <c r="BS249" s="16">
        <v>0.0029813368314352156</v>
      </c>
      <c r="BT249" s="16">
        <v>0</v>
      </c>
      <c r="BU249" s="16">
        <v>0.0029813368314352156</v>
      </c>
      <c r="BV249" s="16">
        <v>0</v>
      </c>
      <c r="BW249" s="16">
        <v>0.0029813368314352156</v>
      </c>
      <c r="BX249" s="16">
        <v>0.0029813368314352156</v>
      </c>
      <c r="BY249" s="16">
        <v>0</v>
      </c>
      <c r="BZ249" s="31" t="s">
        <v>480</v>
      </c>
      <c r="CA249" s="99"/>
      <c r="CD249" s="20">
        <v>2014</v>
      </c>
    </row>
    <row r="250" spans="1:82" ht="13.5" customHeight="1">
      <c r="A250" s="21">
        <v>7</v>
      </c>
      <c r="B250" s="81" t="s">
        <v>239</v>
      </c>
      <c r="C250" s="108">
        <v>35096</v>
      </c>
      <c r="D250" s="28">
        <f t="shared" si="41"/>
        <v>1996</v>
      </c>
      <c r="E250" s="28">
        <f t="shared" si="42"/>
        <v>32</v>
      </c>
      <c r="F250" s="25">
        <f t="shared" si="43"/>
        <v>35081.36086879625</v>
      </c>
      <c r="G250" s="25">
        <f t="shared" si="44"/>
        <v>35110.63913120375</v>
      </c>
      <c r="H250" s="101">
        <f t="shared" si="45"/>
        <v>29.27826240750437</v>
      </c>
      <c r="I250" s="25">
        <v>32874</v>
      </c>
      <c r="J250" s="25">
        <v>38717</v>
      </c>
      <c r="K250" s="81">
        <v>147</v>
      </c>
      <c r="L250" s="81">
        <v>147</v>
      </c>
      <c r="M250" s="28">
        <v>0.87</v>
      </c>
      <c r="N250" s="102" t="s">
        <v>240</v>
      </c>
      <c r="O250" s="122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 t="s">
        <v>480</v>
      </c>
      <c r="W250" s="29" t="s">
        <v>480</v>
      </c>
      <c r="X250" s="29" t="s">
        <v>480</v>
      </c>
      <c r="Y250" s="29" t="s">
        <v>480</v>
      </c>
      <c r="Z250" s="29" t="s">
        <v>480</v>
      </c>
      <c r="AA250" s="29" t="s">
        <v>480</v>
      </c>
      <c r="AB250" s="29" t="s">
        <v>480</v>
      </c>
      <c r="AC250" s="29" t="s">
        <v>480</v>
      </c>
      <c r="AD250" s="31" t="s">
        <v>480</v>
      </c>
      <c r="AE250" s="122" t="s">
        <v>480</v>
      </c>
      <c r="AF250" s="29" t="s">
        <v>480</v>
      </c>
      <c r="AG250" s="29" t="s">
        <v>480</v>
      </c>
      <c r="AH250" s="29" t="s">
        <v>480</v>
      </c>
      <c r="AI250" s="29" t="s">
        <v>480</v>
      </c>
      <c r="AJ250" s="29" t="s">
        <v>480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123">
        <v>0</v>
      </c>
      <c r="AU250" s="18">
        <v>0</v>
      </c>
      <c r="AV250" s="103">
        <v>0</v>
      </c>
      <c r="AW250" s="103">
        <v>0</v>
      </c>
      <c r="AX250" s="103">
        <v>0</v>
      </c>
      <c r="AY250" s="103">
        <v>0</v>
      </c>
      <c r="AZ250" s="103">
        <v>0</v>
      </c>
      <c r="BA250" s="103">
        <v>0</v>
      </c>
      <c r="BB250" s="103" t="s">
        <v>480</v>
      </c>
      <c r="BC250" s="103" t="s">
        <v>480</v>
      </c>
      <c r="BD250" s="103" t="s">
        <v>480</v>
      </c>
      <c r="BE250" s="103" t="s">
        <v>480</v>
      </c>
      <c r="BF250" s="103" t="s">
        <v>480</v>
      </c>
      <c r="BG250" s="103" t="s">
        <v>480</v>
      </c>
      <c r="BH250" s="103" t="s">
        <v>480</v>
      </c>
      <c r="BI250" s="103" t="s">
        <v>480</v>
      </c>
      <c r="BJ250" s="103" t="s">
        <v>480</v>
      </c>
      <c r="BK250" s="18" t="s">
        <v>480</v>
      </c>
      <c r="BL250" s="16" t="s">
        <v>480</v>
      </c>
      <c r="BM250" s="16" t="s">
        <v>480</v>
      </c>
      <c r="BN250" s="16" t="s">
        <v>480</v>
      </c>
      <c r="BO250" s="16" t="s">
        <v>480</v>
      </c>
      <c r="BP250" s="16" t="s">
        <v>480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v>0</v>
      </c>
      <c r="BZ250" s="31">
        <v>0</v>
      </c>
      <c r="CA250" s="99"/>
      <c r="CD250" s="20">
        <v>7</v>
      </c>
    </row>
    <row r="251" spans="1:82" ht="13.5" customHeight="1">
      <c r="A251" s="21">
        <v>8</v>
      </c>
      <c r="B251" s="81" t="s">
        <v>205</v>
      </c>
      <c r="C251" s="108">
        <v>35096</v>
      </c>
      <c r="D251" s="28">
        <f t="shared" si="41"/>
        <v>1996</v>
      </c>
      <c r="E251" s="28">
        <f t="shared" si="42"/>
        <v>32</v>
      </c>
      <c r="F251" s="11">
        <f t="shared" si="43"/>
        <v>35073.34962152522</v>
      </c>
      <c r="G251" s="11">
        <f t="shared" si="44"/>
        <v>35118.65037847478</v>
      </c>
      <c r="H251" s="101">
        <f t="shared" si="45"/>
        <v>45.30075694955303</v>
      </c>
      <c r="I251" s="25">
        <v>32874</v>
      </c>
      <c r="J251" s="25">
        <v>38717</v>
      </c>
      <c r="K251" s="81">
        <v>159</v>
      </c>
      <c r="L251" s="81">
        <v>159</v>
      </c>
      <c r="M251" s="28">
        <v>2.1</v>
      </c>
      <c r="N251" s="102" t="s">
        <v>240</v>
      </c>
      <c r="O251" s="103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 t="s">
        <v>480</v>
      </c>
      <c r="W251" s="16" t="s">
        <v>480</v>
      </c>
      <c r="X251" s="16" t="s">
        <v>480</v>
      </c>
      <c r="Y251" s="16" t="s">
        <v>480</v>
      </c>
      <c r="Z251" s="16" t="s">
        <v>480</v>
      </c>
      <c r="AA251" s="16" t="s">
        <v>480</v>
      </c>
      <c r="AB251" s="16" t="s">
        <v>480</v>
      </c>
      <c r="AC251" s="16" t="s">
        <v>480</v>
      </c>
      <c r="AD251" s="17" t="s">
        <v>480</v>
      </c>
      <c r="AE251" s="103" t="s">
        <v>480</v>
      </c>
      <c r="AF251" s="16" t="s">
        <v>480</v>
      </c>
      <c r="AG251" s="16" t="s">
        <v>480</v>
      </c>
      <c r="AH251" s="16" t="s">
        <v>480</v>
      </c>
      <c r="AI251" s="16" t="s">
        <v>480</v>
      </c>
      <c r="AJ251" s="16" t="s">
        <v>480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31">
        <v>0</v>
      </c>
      <c r="AU251" s="18">
        <v>0</v>
      </c>
      <c r="AV251" s="103">
        <v>0</v>
      </c>
      <c r="AW251" s="103">
        <v>0</v>
      </c>
      <c r="AX251" s="103">
        <v>0</v>
      </c>
      <c r="AY251" s="103">
        <v>0</v>
      </c>
      <c r="AZ251" s="103">
        <v>0</v>
      </c>
      <c r="BA251" s="103">
        <v>0</v>
      </c>
      <c r="BB251" s="103" t="s">
        <v>480</v>
      </c>
      <c r="BC251" s="103" t="s">
        <v>480</v>
      </c>
      <c r="BD251" s="103" t="s">
        <v>480</v>
      </c>
      <c r="BE251" s="103" t="s">
        <v>480</v>
      </c>
      <c r="BF251" s="103" t="s">
        <v>480</v>
      </c>
      <c r="BG251" s="103" t="s">
        <v>480</v>
      </c>
      <c r="BH251" s="103" t="s">
        <v>480</v>
      </c>
      <c r="BI251" s="103" t="s">
        <v>480</v>
      </c>
      <c r="BJ251" s="103" t="s">
        <v>480</v>
      </c>
      <c r="BK251" s="18" t="s">
        <v>480</v>
      </c>
      <c r="BL251" s="16" t="s">
        <v>480</v>
      </c>
      <c r="BM251" s="16" t="s">
        <v>480</v>
      </c>
      <c r="BN251" s="16" t="s">
        <v>480</v>
      </c>
      <c r="BO251" s="16" t="s">
        <v>480</v>
      </c>
      <c r="BP251" s="16" t="s">
        <v>480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v>0</v>
      </c>
      <c r="BZ251" s="31">
        <v>0</v>
      </c>
      <c r="CA251" s="99"/>
      <c r="CD251" s="20">
        <v>8</v>
      </c>
    </row>
    <row r="252" spans="1:82" ht="13.5" customHeight="1">
      <c r="A252" s="21">
        <v>9</v>
      </c>
      <c r="B252" s="81" t="s">
        <v>241</v>
      </c>
      <c r="C252" s="108">
        <v>35096</v>
      </c>
      <c r="D252" s="28">
        <f aca="true" t="shared" si="46" ref="D252:D283">YEAR(C252)</f>
        <v>1996</v>
      </c>
      <c r="E252" s="28">
        <f aca="true" t="shared" si="47" ref="E252:E283">ROUND(C252-(D252-1900)*365.25,0)</f>
        <v>32</v>
      </c>
      <c r="F252" s="11">
        <f t="shared" si="43"/>
        <v>35072.206810842414</v>
      </c>
      <c r="G252" s="11">
        <f t="shared" si="44"/>
        <v>35119.793189157586</v>
      </c>
      <c r="H252" s="101">
        <f t="shared" si="45"/>
        <v>47.586378315172624</v>
      </c>
      <c r="I252" s="25">
        <v>32874</v>
      </c>
      <c r="J252" s="25">
        <v>38717</v>
      </c>
      <c r="K252" s="81">
        <v>245</v>
      </c>
      <c r="L252" s="81">
        <v>245</v>
      </c>
      <c r="M252" s="28">
        <v>2.32</v>
      </c>
      <c r="N252" s="102" t="s">
        <v>240</v>
      </c>
      <c r="O252" s="103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 t="s">
        <v>480</v>
      </c>
      <c r="W252" s="16" t="s">
        <v>480</v>
      </c>
      <c r="X252" s="16" t="s">
        <v>480</v>
      </c>
      <c r="Y252" s="16" t="s">
        <v>480</v>
      </c>
      <c r="Z252" s="16" t="s">
        <v>480</v>
      </c>
      <c r="AA252" s="16" t="s">
        <v>480</v>
      </c>
      <c r="AB252" s="16" t="s">
        <v>480</v>
      </c>
      <c r="AC252" s="16" t="s">
        <v>480</v>
      </c>
      <c r="AD252" s="17" t="s">
        <v>480</v>
      </c>
      <c r="AE252" s="103" t="s">
        <v>480</v>
      </c>
      <c r="AF252" s="16" t="s">
        <v>480</v>
      </c>
      <c r="AG252" s="16" t="s">
        <v>480</v>
      </c>
      <c r="AH252" s="16" t="s">
        <v>480</v>
      </c>
      <c r="AI252" s="16" t="s">
        <v>480</v>
      </c>
      <c r="AJ252" s="16" t="s">
        <v>480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0.4310344827586207</v>
      </c>
      <c r="AT252" s="31">
        <v>0</v>
      </c>
      <c r="AU252" s="18">
        <v>0</v>
      </c>
      <c r="AV252" s="103">
        <v>0</v>
      </c>
      <c r="AW252" s="103">
        <v>0</v>
      </c>
      <c r="AX252" s="103">
        <v>0</v>
      </c>
      <c r="AY252" s="103">
        <v>0</v>
      </c>
      <c r="AZ252" s="103">
        <v>0</v>
      </c>
      <c r="BA252" s="103">
        <v>0</v>
      </c>
      <c r="BB252" s="103" t="s">
        <v>480</v>
      </c>
      <c r="BC252" s="103" t="s">
        <v>480</v>
      </c>
      <c r="BD252" s="103" t="s">
        <v>480</v>
      </c>
      <c r="BE252" s="103" t="s">
        <v>480</v>
      </c>
      <c r="BF252" s="103" t="s">
        <v>480</v>
      </c>
      <c r="BG252" s="103" t="s">
        <v>480</v>
      </c>
      <c r="BH252" s="103" t="s">
        <v>480</v>
      </c>
      <c r="BI252" s="103" t="s">
        <v>480</v>
      </c>
      <c r="BJ252" s="103" t="s">
        <v>480</v>
      </c>
      <c r="BK252" s="18" t="s">
        <v>480</v>
      </c>
      <c r="BL252" s="16" t="s">
        <v>480</v>
      </c>
      <c r="BM252" s="16" t="s">
        <v>480</v>
      </c>
      <c r="BN252" s="16" t="s">
        <v>480</v>
      </c>
      <c r="BO252" s="16" t="s">
        <v>480</v>
      </c>
      <c r="BP252" s="16" t="s">
        <v>480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v>0.0017593244194229417</v>
      </c>
      <c r="BZ252" s="31">
        <v>0</v>
      </c>
      <c r="CA252" s="99"/>
      <c r="CD252" s="20">
        <v>9</v>
      </c>
    </row>
    <row r="253" spans="1:82" ht="13.5" customHeight="1">
      <c r="A253" s="21">
        <v>13</v>
      </c>
      <c r="B253" s="81" t="s">
        <v>242</v>
      </c>
      <c r="C253" s="108">
        <v>35735</v>
      </c>
      <c r="D253" s="28">
        <f t="shared" si="46"/>
        <v>1997</v>
      </c>
      <c r="E253" s="28">
        <f t="shared" si="47"/>
        <v>306</v>
      </c>
      <c r="F253" s="11">
        <f t="shared" si="43"/>
        <v>35709.123528795746</v>
      </c>
      <c r="G253" s="11">
        <f t="shared" si="44"/>
        <v>35760.876471204254</v>
      </c>
      <c r="H253" s="101">
        <f t="shared" si="45"/>
        <v>51.752942408507806</v>
      </c>
      <c r="I253" s="25">
        <v>32874</v>
      </c>
      <c r="J253" s="25">
        <v>38717</v>
      </c>
      <c r="K253" s="81">
        <v>159</v>
      </c>
      <c r="L253" s="81">
        <v>159</v>
      </c>
      <c r="M253" s="28">
        <v>2.75</v>
      </c>
      <c r="N253" s="102" t="s">
        <v>240</v>
      </c>
      <c r="O253" s="103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 t="s">
        <v>480</v>
      </c>
      <c r="X253" s="16" t="s">
        <v>480</v>
      </c>
      <c r="Y253" s="16" t="s">
        <v>480</v>
      </c>
      <c r="Z253" s="16" t="s">
        <v>480</v>
      </c>
      <c r="AA253" s="16" t="s">
        <v>480</v>
      </c>
      <c r="AB253" s="16" t="s">
        <v>480</v>
      </c>
      <c r="AC253" s="16" t="s">
        <v>480</v>
      </c>
      <c r="AD253" s="17" t="s">
        <v>480</v>
      </c>
      <c r="AE253" s="103" t="s">
        <v>480</v>
      </c>
      <c r="AF253" s="16" t="s">
        <v>480</v>
      </c>
      <c r="AG253" s="16" t="s">
        <v>480</v>
      </c>
      <c r="AH253" s="16" t="s">
        <v>480</v>
      </c>
      <c r="AI253" s="16" t="s">
        <v>480</v>
      </c>
      <c r="AJ253" s="16" t="s">
        <v>480</v>
      </c>
      <c r="AK253" s="16" t="s">
        <v>480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31">
        <v>0</v>
      </c>
      <c r="AU253" s="18">
        <v>0</v>
      </c>
      <c r="AV253" s="103">
        <v>0</v>
      </c>
      <c r="AW253" s="103">
        <v>0</v>
      </c>
      <c r="AX253" s="103">
        <v>0</v>
      </c>
      <c r="AY253" s="103">
        <v>0</v>
      </c>
      <c r="AZ253" s="103">
        <v>0</v>
      </c>
      <c r="BA253" s="103">
        <v>0</v>
      </c>
      <c r="BB253" s="103">
        <v>0</v>
      </c>
      <c r="BC253" s="103" t="s">
        <v>480</v>
      </c>
      <c r="BD253" s="103" t="s">
        <v>480</v>
      </c>
      <c r="BE253" s="103" t="s">
        <v>480</v>
      </c>
      <c r="BF253" s="103" t="s">
        <v>480</v>
      </c>
      <c r="BG253" s="103" t="s">
        <v>480</v>
      </c>
      <c r="BH253" s="103" t="s">
        <v>480</v>
      </c>
      <c r="BI253" s="103" t="s">
        <v>480</v>
      </c>
      <c r="BJ253" s="103" t="s">
        <v>480</v>
      </c>
      <c r="BK253" s="18" t="s">
        <v>480</v>
      </c>
      <c r="BL253" s="16" t="s">
        <v>480</v>
      </c>
      <c r="BM253" s="16" t="s">
        <v>480</v>
      </c>
      <c r="BN253" s="16" t="s">
        <v>480</v>
      </c>
      <c r="BO253" s="16" t="s">
        <v>480</v>
      </c>
      <c r="BP253" s="16" t="s">
        <v>480</v>
      </c>
      <c r="BQ253" s="16" t="s">
        <v>480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v>0</v>
      </c>
      <c r="BZ253" s="31">
        <v>0</v>
      </c>
      <c r="CA253" s="99"/>
      <c r="CD253" s="20">
        <v>13</v>
      </c>
    </row>
    <row r="254" spans="1:82" ht="13.5" customHeight="1">
      <c r="A254" s="21">
        <v>15</v>
      </c>
      <c r="B254" s="81" t="s">
        <v>243</v>
      </c>
      <c r="C254" s="108">
        <v>35827</v>
      </c>
      <c r="D254" s="28">
        <f t="shared" si="46"/>
        <v>1998</v>
      </c>
      <c r="E254" s="28">
        <f t="shared" si="47"/>
        <v>33</v>
      </c>
      <c r="F254" s="11">
        <f t="shared" si="43"/>
        <v>35816.1055488499</v>
      </c>
      <c r="G254" s="11">
        <f t="shared" si="44"/>
        <v>35837.8944511501</v>
      </c>
      <c r="H254" s="101">
        <f t="shared" si="45"/>
        <v>21.788902300206246</v>
      </c>
      <c r="I254" s="25">
        <v>32874</v>
      </c>
      <c r="J254" s="25">
        <v>38717</v>
      </c>
      <c r="K254" s="81">
        <v>90</v>
      </c>
      <c r="L254" s="81">
        <v>90</v>
      </c>
      <c r="M254" s="28">
        <v>0.48</v>
      </c>
      <c r="N254" s="102" t="s">
        <v>240</v>
      </c>
      <c r="O254" s="103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 t="s">
        <v>480</v>
      </c>
      <c r="Y254" s="16" t="s">
        <v>480</v>
      </c>
      <c r="Z254" s="16" t="s">
        <v>480</v>
      </c>
      <c r="AA254" s="16" t="s">
        <v>480</v>
      </c>
      <c r="AB254" s="16" t="s">
        <v>480</v>
      </c>
      <c r="AC254" s="16" t="s">
        <v>480</v>
      </c>
      <c r="AD254" s="17" t="s">
        <v>480</v>
      </c>
      <c r="AE254" s="103" t="s">
        <v>480</v>
      </c>
      <c r="AF254" s="16" t="s">
        <v>480</v>
      </c>
      <c r="AG254" s="16" t="s">
        <v>480</v>
      </c>
      <c r="AH254" s="16" t="s">
        <v>480</v>
      </c>
      <c r="AI254" s="16" t="s">
        <v>480</v>
      </c>
      <c r="AJ254" s="16" t="s">
        <v>480</v>
      </c>
      <c r="AK254" s="16" t="s">
        <v>480</v>
      </c>
      <c r="AL254" s="16" t="s">
        <v>480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31">
        <v>0</v>
      </c>
      <c r="AU254" s="18">
        <v>0</v>
      </c>
      <c r="AV254" s="103">
        <v>0</v>
      </c>
      <c r="AW254" s="103">
        <v>0</v>
      </c>
      <c r="AX254" s="103">
        <v>0</v>
      </c>
      <c r="AY254" s="103">
        <v>0</v>
      </c>
      <c r="AZ254" s="103">
        <v>0</v>
      </c>
      <c r="BA254" s="103">
        <v>0</v>
      </c>
      <c r="BB254" s="103">
        <v>0</v>
      </c>
      <c r="BC254" s="103">
        <v>0</v>
      </c>
      <c r="BD254" s="103" t="s">
        <v>480</v>
      </c>
      <c r="BE254" s="103" t="s">
        <v>480</v>
      </c>
      <c r="BF254" s="103" t="s">
        <v>480</v>
      </c>
      <c r="BG254" s="103" t="s">
        <v>480</v>
      </c>
      <c r="BH254" s="103" t="s">
        <v>480</v>
      </c>
      <c r="BI254" s="103" t="s">
        <v>480</v>
      </c>
      <c r="BJ254" s="103" t="s">
        <v>480</v>
      </c>
      <c r="BK254" s="18" t="s">
        <v>480</v>
      </c>
      <c r="BL254" s="16" t="s">
        <v>480</v>
      </c>
      <c r="BM254" s="16" t="s">
        <v>480</v>
      </c>
      <c r="BN254" s="16" t="s">
        <v>480</v>
      </c>
      <c r="BO254" s="16" t="s">
        <v>480</v>
      </c>
      <c r="BP254" s="16" t="s">
        <v>480</v>
      </c>
      <c r="BQ254" s="16" t="s">
        <v>480</v>
      </c>
      <c r="BR254" s="16" t="s">
        <v>480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v>0</v>
      </c>
      <c r="BZ254" s="31">
        <v>0</v>
      </c>
      <c r="CA254" s="99"/>
      <c r="CD254" s="20">
        <v>15</v>
      </c>
    </row>
    <row r="255" spans="1:82" ht="13.5" customHeight="1">
      <c r="A255" s="21">
        <v>17</v>
      </c>
      <c r="B255" s="81" t="s">
        <v>244</v>
      </c>
      <c r="C255" s="108">
        <v>35855</v>
      </c>
      <c r="D255" s="28">
        <f t="shared" si="46"/>
        <v>1998</v>
      </c>
      <c r="E255" s="28">
        <f t="shared" si="47"/>
        <v>61</v>
      </c>
      <c r="F255" s="11">
        <f t="shared" si="43"/>
        <v>35839.23600141793</v>
      </c>
      <c r="G255" s="11">
        <f t="shared" si="44"/>
        <v>35870.76399858207</v>
      </c>
      <c r="H255" s="101">
        <f t="shared" si="45"/>
        <v>31.527997164143017</v>
      </c>
      <c r="I255" s="25">
        <v>32874</v>
      </c>
      <c r="J255" s="25">
        <v>38717</v>
      </c>
      <c r="K255" s="81">
        <v>100</v>
      </c>
      <c r="L255" s="81">
        <v>100</v>
      </c>
      <c r="M255" s="28">
        <v>1.01</v>
      </c>
      <c r="N255" s="102" t="s">
        <v>240</v>
      </c>
      <c r="O255" s="103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 t="s">
        <v>480</v>
      </c>
      <c r="Y255" s="16" t="s">
        <v>480</v>
      </c>
      <c r="Z255" s="16" t="s">
        <v>480</v>
      </c>
      <c r="AA255" s="16" t="s">
        <v>480</v>
      </c>
      <c r="AB255" s="16" t="s">
        <v>480</v>
      </c>
      <c r="AC255" s="16" t="s">
        <v>480</v>
      </c>
      <c r="AD255" s="17" t="s">
        <v>480</v>
      </c>
      <c r="AE255" s="103" t="s">
        <v>480</v>
      </c>
      <c r="AF255" s="16" t="s">
        <v>480</v>
      </c>
      <c r="AG255" s="16" t="s">
        <v>480</v>
      </c>
      <c r="AH255" s="16" t="s">
        <v>480</v>
      </c>
      <c r="AI255" s="16" t="s">
        <v>480</v>
      </c>
      <c r="AJ255" s="16" t="s">
        <v>480</v>
      </c>
      <c r="AK255" s="16" t="s">
        <v>480</v>
      </c>
      <c r="AL255" s="16" t="s">
        <v>480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31">
        <v>0</v>
      </c>
      <c r="AU255" s="18">
        <v>0</v>
      </c>
      <c r="AV255" s="103">
        <v>0</v>
      </c>
      <c r="AW255" s="103">
        <v>0</v>
      </c>
      <c r="AX255" s="103">
        <v>0</v>
      </c>
      <c r="AY255" s="103">
        <v>0</v>
      </c>
      <c r="AZ255" s="103">
        <v>0</v>
      </c>
      <c r="BA255" s="103">
        <v>0</v>
      </c>
      <c r="BB255" s="103">
        <v>0</v>
      </c>
      <c r="BC255" s="103">
        <v>0</v>
      </c>
      <c r="BD255" s="103" t="s">
        <v>480</v>
      </c>
      <c r="BE255" s="103" t="s">
        <v>480</v>
      </c>
      <c r="BF255" s="103" t="s">
        <v>480</v>
      </c>
      <c r="BG255" s="103" t="s">
        <v>480</v>
      </c>
      <c r="BH255" s="103" t="s">
        <v>480</v>
      </c>
      <c r="BI255" s="103" t="s">
        <v>480</v>
      </c>
      <c r="BJ255" s="103" t="s">
        <v>480</v>
      </c>
      <c r="BK255" s="18" t="s">
        <v>480</v>
      </c>
      <c r="BL255" s="16" t="s">
        <v>480</v>
      </c>
      <c r="BM255" s="16" t="s">
        <v>480</v>
      </c>
      <c r="BN255" s="16" t="s">
        <v>480</v>
      </c>
      <c r="BO255" s="16" t="s">
        <v>480</v>
      </c>
      <c r="BP255" s="16" t="s">
        <v>480</v>
      </c>
      <c r="BQ255" s="16" t="s">
        <v>480</v>
      </c>
      <c r="BR255" s="16" t="s">
        <v>480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v>0</v>
      </c>
      <c r="BZ255" s="31">
        <v>0</v>
      </c>
      <c r="CA255" s="99"/>
      <c r="CD255" s="20">
        <v>17</v>
      </c>
    </row>
    <row r="256" spans="1:82" ht="13.5" customHeight="1">
      <c r="A256" s="21">
        <v>21</v>
      </c>
      <c r="B256" s="81" t="s">
        <v>245</v>
      </c>
      <c r="C256" s="108">
        <v>36526</v>
      </c>
      <c r="D256" s="28">
        <f t="shared" si="46"/>
        <v>2000</v>
      </c>
      <c r="E256" s="28">
        <f t="shared" si="47"/>
        <v>1</v>
      </c>
      <c r="F256" s="11">
        <f t="shared" si="43"/>
        <v>36501.3125</v>
      </c>
      <c r="G256" s="11">
        <f t="shared" si="44"/>
        <v>36550.6875</v>
      </c>
      <c r="H256" s="101">
        <f t="shared" si="45"/>
        <v>49.375</v>
      </c>
      <c r="I256" s="25">
        <v>32874</v>
      </c>
      <c r="J256" s="25">
        <v>38717</v>
      </c>
      <c r="K256" s="81">
        <v>125</v>
      </c>
      <c r="L256" s="81">
        <v>125</v>
      </c>
      <c r="M256" s="28">
        <v>2.5</v>
      </c>
      <c r="N256" s="102" t="s">
        <v>240</v>
      </c>
      <c r="O256" s="103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0.4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 t="s">
        <v>480</v>
      </c>
      <c r="AA256" s="16" t="s">
        <v>480</v>
      </c>
      <c r="AB256" s="16" t="s">
        <v>480</v>
      </c>
      <c r="AC256" s="16" t="s">
        <v>480</v>
      </c>
      <c r="AD256" s="17" t="s">
        <v>480</v>
      </c>
      <c r="AE256" s="103" t="s">
        <v>480</v>
      </c>
      <c r="AF256" s="16" t="s">
        <v>480</v>
      </c>
      <c r="AG256" s="16" t="s">
        <v>480</v>
      </c>
      <c r="AH256" s="16" t="s">
        <v>480</v>
      </c>
      <c r="AI256" s="16" t="s">
        <v>480</v>
      </c>
      <c r="AJ256" s="16" t="s">
        <v>480</v>
      </c>
      <c r="AK256" s="16" t="s">
        <v>480</v>
      </c>
      <c r="AL256" s="16" t="s">
        <v>480</v>
      </c>
      <c r="AM256" s="16" t="s">
        <v>480</v>
      </c>
      <c r="AN256" s="16" t="s">
        <v>480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31">
        <v>0</v>
      </c>
      <c r="AU256" s="18">
        <v>0</v>
      </c>
      <c r="AV256" s="103">
        <v>0</v>
      </c>
      <c r="AW256" s="103">
        <v>0</v>
      </c>
      <c r="AX256" s="103">
        <v>0</v>
      </c>
      <c r="AY256" s="103">
        <v>0</v>
      </c>
      <c r="AZ256" s="103">
        <v>0.0032</v>
      </c>
      <c r="BA256" s="103">
        <v>0</v>
      </c>
      <c r="BB256" s="103">
        <v>0</v>
      </c>
      <c r="BC256" s="103">
        <v>0</v>
      </c>
      <c r="BD256" s="103">
        <v>0</v>
      </c>
      <c r="BE256" s="103">
        <v>0</v>
      </c>
      <c r="BF256" s="103" t="s">
        <v>480</v>
      </c>
      <c r="BG256" s="103" t="s">
        <v>480</v>
      </c>
      <c r="BH256" s="103" t="s">
        <v>480</v>
      </c>
      <c r="BI256" s="103" t="s">
        <v>480</v>
      </c>
      <c r="BJ256" s="103" t="s">
        <v>480</v>
      </c>
      <c r="BK256" s="18" t="s">
        <v>480</v>
      </c>
      <c r="BL256" s="16" t="s">
        <v>480</v>
      </c>
      <c r="BM256" s="16" t="s">
        <v>480</v>
      </c>
      <c r="BN256" s="16" t="s">
        <v>480</v>
      </c>
      <c r="BO256" s="16" t="s">
        <v>480</v>
      </c>
      <c r="BP256" s="16" t="s">
        <v>480</v>
      </c>
      <c r="BQ256" s="16" t="s">
        <v>480</v>
      </c>
      <c r="BR256" s="16" t="s">
        <v>480</v>
      </c>
      <c r="BS256" s="16" t="s">
        <v>480</v>
      </c>
      <c r="BT256" s="16" t="s">
        <v>480</v>
      </c>
      <c r="BU256" s="16">
        <v>0</v>
      </c>
      <c r="BV256" s="16">
        <v>0</v>
      </c>
      <c r="BW256" s="16">
        <v>0</v>
      </c>
      <c r="BX256" s="16">
        <v>0</v>
      </c>
      <c r="BY256" s="16">
        <v>0</v>
      </c>
      <c r="BZ256" s="31">
        <v>0</v>
      </c>
      <c r="CA256" s="99"/>
      <c r="CD256" s="20">
        <v>21</v>
      </c>
    </row>
    <row r="257" spans="1:82" ht="13.5" customHeight="1">
      <c r="A257" s="21">
        <v>22</v>
      </c>
      <c r="B257" s="81" t="s">
        <v>245</v>
      </c>
      <c r="C257" s="108">
        <v>36951</v>
      </c>
      <c r="D257" s="28">
        <f t="shared" si="46"/>
        <v>2001</v>
      </c>
      <c r="E257" s="28">
        <f t="shared" si="47"/>
        <v>61</v>
      </c>
      <c r="F257" s="11">
        <f t="shared" si="43"/>
        <v>36929.27536736351</v>
      </c>
      <c r="G257" s="11">
        <f t="shared" si="44"/>
        <v>36972.72463263649</v>
      </c>
      <c r="H257" s="101">
        <f t="shared" si="45"/>
        <v>43.4492652729823</v>
      </c>
      <c r="I257" s="25">
        <v>32874</v>
      </c>
      <c r="J257" s="25">
        <v>38717</v>
      </c>
      <c r="K257" s="81">
        <v>125</v>
      </c>
      <c r="L257" s="81">
        <v>125</v>
      </c>
      <c r="M257" s="28">
        <v>1.93</v>
      </c>
      <c r="N257" s="102" t="s">
        <v>240</v>
      </c>
      <c r="O257" s="103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 t="s">
        <v>480</v>
      </c>
      <c r="AB257" s="16" t="s">
        <v>480</v>
      </c>
      <c r="AC257" s="16" t="s">
        <v>480</v>
      </c>
      <c r="AD257" s="17" t="s">
        <v>480</v>
      </c>
      <c r="AE257" s="103" t="s">
        <v>480</v>
      </c>
      <c r="AF257" s="16" t="s">
        <v>480</v>
      </c>
      <c r="AG257" s="16" t="s">
        <v>480</v>
      </c>
      <c r="AH257" s="16" t="s">
        <v>480</v>
      </c>
      <c r="AI257" s="16" t="s">
        <v>480</v>
      </c>
      <c r="AJ257" s="16" t="s">
        <v>480</v>
      </c>
      <c r="AK257" s="16" t="s">
        <v>480</v>
      </c>
      <c r="AL257" s="16" t="s">
        <v>480</v>
      </c>
      <c r="AM257" s="16" t="s">
        <v>480</v>
      </c>
      <c r="AN257" s="16" t="s">
        <v>480</v>
      </c>
      <c r="AO257" s="16" t="s">
        <v>480</v>
      </c>
      <c r="AP257" s="16">
        <v>0</v>
      </c>
      <c r="AQ257" s="16">
        <v>0</v>
      </c>
      <c r="AR257" s="16">
        <v>0</v>
      </c>
      <c r="AS257" s="16">
        <v>0</v>
      </c>
      <c r="AT257" s="31">
        <v>0</v>
      </c>
      <c r="AU257" s="18">
        <v>0</v>
      </c>
      <c r="AV257" s="103">
        <v>0</v>
      </c>
      <c r="AW257" s="103">
        <v>0</v>
      </c>
      <c r="AX257" s="103">
        <v>0</v>
      </c>
      <c r="AY257" s="103">
        <v>0</v>
      </c>
      <c r="AZ257" s="103">
        <v>0</v>
      </c>
      <c r="BA257" s="103">
        <v>0</v>
      </c>
      <c r="BB257" s="103">
        <v>0</v>
      </c>
      <c r="BC257" s="103">
        <v>0</v>
      </c>
      <c r="BD257" s="103">
        <v>0</v>
      </c>
      <c r="BE257" s="103">
        <v>0</v>
      </c>
      <c r="BF257" s="103">
        <v>0</v>
      </c>
      <c r="BG257" s="103" t="s">
        <v>480</v>
      </c>
      <c r="BH257" s="103" t="s">
        <v>480</v>
      </c>
      <c r="BI257" s="103" t="s">
        <v>480</v>
      </c>
      <c r="BJ257" s="103" t="s">
        <v>480</v>
      </c>
      <c r="BK257" s="18" t="s">
        <v>480</v>
      </c>
      <c r="BL257" s="16" t="s">
        <v>480</v>
      </c>
      <c r="BM257" s="16" t="s">
        <v>480</v>
      </c>
      <c r="BN257" s="16" t="s">
        <v>480</v>
      </c>
      <c r="BO257" s="16" t="s">
        <v>480</v>
      </c>
      <c r="BP257" s="16" t="s">
        <v>480</v>
      </c>
      <c r="BQ257" s="16" t="s">
        <v>480</v>
      </c>
      <c r="BR257" s="16" t="s">
        <v>480</v>
      </c>
      <c r="BS257" s="16" t="s">
        <v>480</v>
      </c>
      <c r="BT257" s="16" t="s">
        <v>480</v>
      </c>
      <c r="BU257" s="16" t="s">
        <v>480</v>
      </c>
      <c r="BV257" s="16">
        <v>0</v>
      </c>
      <c r="BW257" s="16">
        <v>0</v>
      </c>
      <c r="BX257" s="16">
        <v>0</v>
      </c>
      <c r="BY257" s="16">
        <v>0</v>
      </c>
      <c r="BZ257" s="31">
        <v>0</v>
      </c>
      <c r="CA257" s="99"/>
      <c r="CD257" s="20">
        <v>22</v>
      </c>
    </row>
    <row r="258" spans="1:82" ht="13.5" customHeight="1">
      <c r="A258" s="21">
        <v>24</v>
      </c>
      <c r="B258" s="81" t="s">
        <v>246</v>
      </c>
      <c r="C258" s="108">
        <v>35462</v>
      </c>
      <c r="D258" s="28">
        <f t="shared" si="46"/>
        <v>1997</v>
      </c>
      <c r="E258" s="28">
        <f t="shared" si="47"/>
        <v>33</v>
      </c>
      <c r="F258" s="11">
        <f t="shared" si="43"/>
        <v>35439.34962152522</v>
      </c>
      <c r="G258" s="11">
        <f t="shared" si="44"/>
        <v>35484.65037847478</v>
      </c>
      <c r="H258" s="101">
        <f t="shared" si="45"/>
        <v>45.30075694955303</v>
      </c>
      <c r="I258" s="25">
        <v>32874</v>
      </c>
      <c r="J258" s="25">
        <v>38717</v>
      </c>
      <c r="K258" s="81">
        <v>160</v>
      </c>
      <c r="L258" s="81">
        <v>160</v>
      </c>
      <c r="M258" s="28">
        <v>2.1</v>
      </c>
      <c r="N258" s="102" t="s">
        <v>240</v>
      </c>
      <c r="O258" s="103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 t="s">
        <v>480</v>
      </c>
      <c r="X258" s="16" t="s">
        <v>480</v>
      </c>
      <c r="Y258" s="16" t="s">
        <v>480</v>
      </c>
      <c r="Z258" s="16" t="s">
        <v>480</v>
      </c>
      <c r="AA258" s="16" t="s">
        <v>480</v>
      </c>
      <c r="AB258" s="16" t="s">
        <v>480</v>
      </c>
      <c r="AC258" s="16" t="s">
        <v>480</v>
      </c>
      <c r="AD258" s="17" t="s">
        <v>480</v>
      </c>
      <c r="AE258" s="103" t="s">
        <v>480</v>
      </c>
      <c r="AF258" s="16" t="s">
        <v>480</v>
      </c>
      <c r="AG258" s="16" t="s">
        <v>480</v>
      </c>
      <c r="AH258" s="16" t="s">
        <v>480</v>
      </c>
      <c r="AI258" s="16" t="s">
        <v>480</v>
      </c>
      <c r="AJ258" s="16" t="s">
        <v>480</v>
      </c>
      <c r="AK258" s="16" t="s">
        <v>480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31">
        <v>0</v>
      </c>
      <c r="AU258" s="18">
        <v>0</v>
      </c>
      <c r="AV258" s="103">
        <v>0</v>
      </c>
      <c r="AW258" s="103">
        <v>0</v>
      </c>
      <c r="AX258" s="103">
        <v>0</v>
      </c>
      <c r="AY258" s="103">
        <v>0</v>
      </c>
      <c r="AZ258" s="103">
        <v>0</v>
      </c>
      <c r="BA258" s="103">
        <v>0</v>
      </c>
      <c r="BB258" s="103">
        <v>0</v>
      </c>
      <c r="BC258" s="103" t="s">
        <v>480</v>
      </c>
      <c r="BD258" s="103" t="s">
        <v>480</v>
      </c>
      <c r="BE258" s="103" t="s">
        <v>480</v>
      </c>
      <c r="BF258" s="103" t="s">
        <v>480</v>
      </c>
      <c r="BG258" s="103" t="s">
        <v>480</v>
      </c>
      <c r="BH258" s="103" t="s">
        <v>480</v>
      </c>
      <c r="BI258" s="103" t="s">
        <v>480</v>
      </c>
      <c r="BJ258" s="103" t="s">
        <v>480</v>
      </c>
      <c r="BK258" s="18" t="s">
        <v>480</v>
      </c>
      <c r="BL258" s="16" t="s">
        <v>480</v>
      </c>
      <c r="BM258" s="16" t="s">
        <v>480</v>
      </c>
      <c r="BN258" s="16" t="s">
        <v>480</v>
      </c>
      <c r="BO258" s="16" t="s">
        <v>480</v>
      </c>
      <c r="BP258" s="16" t="s">
        <v>480</v>
      </c>
      <c r="BQ258" s="16" t="s">
        <v>480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v>0</v>
      </c>
      <c r="BZ258" s="31">
        <v>0</v>
      </c>
      <c r="CA258" s="99"/>
      <c r="CD258" s="20">
        <v>24</v>
      </c>
    </row>
    <row r="259" spans="1:82" ht="13.5" customHeight="1">
      <c r="A259" s="21">
        <v>25</v>
      </c>
      <c r="B259" s="81" t="s">
        <v>247</v>
      </c>
      <c r="C259" s="108">
        <v>35462</v>
      </c>
      <c r="D259" s="28">
        <f t="shared" si="46"/>
        <v>1997</v>
      </c>
      <c r="E259" s="28">
        <f t="shared" si="47"/>
        <v>33</v>
      </c>
      <c r="F259" s="11">
        <f t="shared" si="43"/>
        <v>35444.13474362268</v>
      </c>
      <c r="G259" s="11">
        <f t="shared" si="44"/>
        <v>35479.86525637732</v>
      </c>
      <c r="H259" s="101">
        <f t="shared" si="45"/>
        <v>35.730512754642405</v>
      </c>
      <c r="I259" s="25">
        <v>32874</v>
      </c>
      <c r="J259" s="25">
        <v>38717</v>
      </c>
      <c r="K259" s="81">
        <v>125</v>
      </c>
      <c r="L259" s="81">
        <v>125</v>
      </c>
      <c r="M259" s="28">
        <v>1.3</v>
      </c>
      <c r="N259" s="102" t="s">
        <v>240</v>
      </c>
      <c r="O259" s="103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 t="s">
        <v>480</v>
      </c>
      <c r="X259" s="16" t="s">
        <v>480</v>
      </c>
      <c r="Y259" s="16" t="s">
        <v>480</v>
      </c>
      <c r="Z259" s="16" t="s">
        <v>480</v>
      </c>
      <c r="AA259" s="16" t="s">
        <v>480</v>
      </c>
      <c r="AB259" s="16" t="s">
        <v>480</v>
      </c>
      <c r="AC259" s="16" t="s">
        <v>480</v>
      </c>
      <c r="AD259" s="17" t="s">
        <v>480</v>
      </c>
      <c r="AE259" s="103" t="s">
        <v>480</v>
      </c>
      <c r="AF259" s="16" t="s">
        <v>480</v>
      </c>
      <c r="AG259" s="16" t="s">
        <v>480</v>
      </c>
      <c r="AH259" s="16" t="s">
        <v>480</v>
      </c>
      <c r="AI259" s="16" t="s">
        <v>480</v>
      </c>
      <c r="AJ259" s="16" t="s">
        <v>480</v>
      </c>
      <c r="AK259" s="16" t="s">
        <v>480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31">
        <v>0</v>
      </c>
      <c r="AU259" s="18">
        <v>0</v>
      </c>
      <c r="AV259" s="103">
        <v>0</v>
      </c>
      <c r="AW259" s="103">
        <v>0</v>
      </c>
      <c r="AX259" s="103">
        <v>0</v>
      </c>
      <c r="AY259" s="103">
        <v>0</v>
      </c>
      <c r="AZ259" s="103">
        <v>0</v>
      </c>
      <c r="BA259" s="103">
        <v>0</v>
      </c>
      <c r="BB259" s="103">
        <v>0</v>
      </c>
      <c r="BC259" s="103" t="s">
        <v>480</v>
      </c>
      <c r="BD259" s="103" t="s">
        <v>480</v>
      </c>
      <c r="BE259" s="103" t="s">
        <v>480</v>
      </c>
      <c r="BF259" s="103" t="s">
        <v>480</v>
      </c>
      <c r="BG259" s="103" t="s">
        <v>480</v>
      </c>
      <c r="BH259" s="103" t="s">
        <v>480</v>
      </c>
      <c r="BI259" s="103" t="s">
        <v>480</v>
      </c>
      <c r="BJ259" s="103" t="s">
        <v>480</v>
      </c>
      <c r="BK259" s="18" t="s">
        <v>480</v>
      </c>
      <c r="BL259" s="16" t="s">
        <v>480</v>
      </c>
      <c r="BM259" s="16" t="s">
        <v>480</v>
      </c>
      <c r="BN259" s="16" t="s">
        <v>480</v>
      </c>
      <c r="BO259" s="16" t="s">
        <v>480</v>
      </c>
      <c r="BP259" s="16" t="s">
        <v>480</v>
      </c>
      <c r="BQ259" s="16" t="s">
        <v>480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v>0</v>
      </c>
      <c r="BZ259" s="31">
        <v>0</v>
      </c>
      <c r="CA259" s="99"/>
      <c r="CD259" s="20">
        <v>25</v>
      </c>
    </row>
    <row r="260" spans="1:82" ht="13.5" customHeight="1">
      <c r="A260" s="21">
        <v>26</v>
      </c>
      <c r="B260" s="81" t="s">
        <v>248</v>
      </c>
      <c r="C260" s="108">
        <v>35735</v>
      </c>
      <c r="D260" s="28">
        <f t="shared" si="46"/>
        <v>1997</v>
      </c>
      <c r="E260" s="28">
        <f t="shared" si="47"/>
        <v>306</v>
      </c>
      <c r="F260" s="11">
        <f t="shared" si="43"/>
        <v>35717.97193596268</v>
      </c>
      <c r="G260" s="11">
        <f t="shared" si="44"/>
        <v>35752.02806403732</v>
      </c>
      <c r="H260" s="101">
        <f t="shared" si="45"/>
        <v>34.05612807463331</v>
      </c>
      <c r="I260" s="25">
        <v>32874</v>
      </c>
      <c r="J260" s="25">
        <v>38717</v>
      </c>
      <c r="K260" s="81">
        <v>159</v>
      </c>
      <c r="L260" s="81">
        <v>159</v>
      </c>
      <c r="M260" s="28">
        <v>1.18</v>
      </c>
      <c r="N260" s="102" t="s">
        <v>240</v>
      </c>
      <c r="O260" s="103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 t="s">
        <v>480</v>
      </c>
      <c r="X260" s="16" t="s">
        <v>480</v>
      </c>
      <c r="Y260" s="16" t="s">
        <v>480</v>
      </c>
      <c r="Z260" s="16" t="s">
        <v>480</v>
      </c>
      <c r="AA260" s="16" t="s">
        <v>480</v>
      </c>
      <c r="AB260" s="16" t="s">
        <v>480</v>
      </c>
      <c r="AC260" s="16" t="s">
        <v>480</v>
      </c>
      <c r="AD260" s="17" t="s">
        <v>480</v>
      </c>
      <c r="AE260" s="103" t="s">
        <v>480</v>
      </c>
      <c r="AF260" s="16" t="s">
        <v>480</v>
      </c>
      <c r="AG260" s="16" t="s">
        <v>480</v>
      </c>
      <c r="AH260" s="16" t="s">
        <v>480</v>
      </c>
      <c r="AI260" s="16" t="s">
        <v>480</v>
      </c>
      <c r="AJ260" s="16" t="s">
        <v>480</v>
      </c>
      <c r="AK260" s="16" t="s">
        <v>480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31">
        <v>0</v>
      </c>
      <c r="AU260" s="18">
        <v>0</v>
      </c>
      <c r="AV260" s="103">
        <v>0</v>
      </c>
      <c r="AW260" s="103">
        <v>0</v>
      </c>
      <c r="AX260" s="103">
        <v>0</v>
      </c>
      <c r="AY260" s="103">
        <v>0</v>
      </c>
      <c r="AZ260" s="103">
        <v>0</v>
      </c>
      <c r="BA260" s="103">
        <v>0</v>
      </c>
      <c r="BB260" s="103">
        <v>0</v>
      </c>
      <c r="BC260" s="103" t="s">
        <v>480</v>
      </c>
      <c r="BD260" s="103" t="s">
        <v>480</v>
      </c>
      <c r="BE260" s="103" t="s">
        <v>480</v>
      </c>
      <c r="BF260" s="103" t="s">
        <v>480</v>
      </c>
      <c r="BG260" s="103" t="s">
        <v>480</v>
      </c>
      <c r="BH260" s="103" t="s">
        <v>480</v>
      </c>
      <c r="BI260" s="103" t="s">
        <v>480</v>
      </c>
      <c r="BJ260" s="103" t="s">
        <v>480</v>
      </c>
      <c r="BK260" s="18" t="s">
        <v>480</v>
      </c>
      <c r="BL260" s="16" t="s">
        <v>480</v>
      </c>
      <c r="BM260" s="16" t="s">
        <v>480</v>
      </c>
      <c r="BN260" s="16" t="s">
        <v>480</v>
      </c>
      <c r="BO260" s="16" t="s">
        <v>480</v>
      </c>
      <c r="BP260" s="16" t="s">
        <v>480</v>
      </c>
      <c r="BQ260" s="16" t="s">
        <v>480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v>0</v>
      </c>
      <c r="BZ260" s="31">
        <v>0</v>
      </c>
      <c r="CA260" s="99"/>
      <c r="CD260" s="20">
        <v>26</v>
      </c>
    </row>
    <row r="261" spans="1:82" ht="13.5" customHeight="1">
      <c r="A261" s="21">
        <v>30</v>
      </c>
      <c r="B261" s="81" t="s">
        <v>249</v>
      </c>
      <c r="C261" s="108">
        <v>34700.75</v>
      </c>
      <c r="D261" s="28">
        <f t="shared" si="46"/>
        <v>1995</v>
      </c>
      <c r="E261" s="28">
        <f t="shared" si="47"/>
        <v>2</v>
      </c>
      <c r="F261" s="11">
        <f t="shared" si="43"/>
        <v>34681.196582341865</v>
      </c>
      <c r="G261" s="11">
        <f t="shared" si="44"/>
        <v>34720.303417658135</v>
      </c>
      <c r="H261" s="101">
        <f t="shared" si="45"/>
        <v>39.10683531627001</v>
      </c>
      <c r="I261" s="25">
        <v>32874</v>
      </c>
      <c r="J261" s="25">
        <v>38717</v>
      </c>
      <c r="K261" s="81">
        <v>55</v>
      </c>
      <c r="L261" s="81">
        <v>44</v>
      </c>
      <c r="M261" s="28">
        <v>1.56</v>
      </c>
      <c r="N261" s="102" t="s">
        <v>240</v>
      </c>
      <c r="O261" s="103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 t="s">
        <v>480</v>
      </c>
      <c r="V261" s="16" t="s">
        <v>480</v>
      </c>
      <c r="W261" s="16" t="s">
        <v>480</v>
      </c>
      <c r="X261" s="16" t="s">
        <v>480</v>
      </c>
      <c r="Y261" s="16" t="s">
        <v>480</v>
      </c>
      <c r="Z261" s="16" t="s">
        <v>480</v>
      </c>
      <c r="AA261" s="16" t="s">
        <v>480</v>
      </c>
      <c r="AB261" s="16" t="s">
        <v>480</v>
      </c>
      <c r="AC261" s="16" t="s">
        <v>480</v>
      </c>
      <c r="AD261" s="17" t="s">
        <v>480</v>
      </c>
      <c r="AE261" s="103" t="s">
        <v>480</v>
      </c>
      <c r="AF261" s="16" t="s">
        <v>480</v>
      </c>
      <c r="AG261" s="16" t="s">
        <v>480</v>
      </c>
      <c r="AH261" s="16" t="s">
        <v>480</v>
      </c>
      <c r="AI261" s="16" t="s">
        <v>480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0.641025641025641</v>
      </c>
      <c r="AQ261" s="16">
        <v>0</v>
      </c>
      <c r="AR261" s="16">
        <v>0</v>
      </c>
      <c r="AS261" s="16">
        <v>0</v>
      </c>
      <c r="AT261" s="31">
        <v>0</v>
      </c>
      <c r="AU261" s="18">
        <v>0</v>
      </c>
      <c r="AV261" s="103">
        <v>0</v>
      </c>
      <c r="AW261" s="103">
        <v>0</v>
      </c>
      <c r="AX261" s="103">
        <v>0</v>
      </c>
      <c r="AY261" s="103">
        <v>0</v>
      </c>
      <c r="AZ261" s="103">
        <v>0</v>
      </c>
      <c r="BA261" s="103" t="s">
        <v>480</v>
      </c>
      <c r="BB261" s="103" t="s">
        <v>480</v>
      </c>
      <c r="BC261" s="103" t="s">
        <v>480</v>
      </c>
      <c r="BD261" s="103" t="s">
        <v>480</v>
      </c>
      <c r="BE261" s="103" t="s">
        <v>480</v>
      </c>
      <c r="BF261" s="103" t="s">
        <v>480</v>
      </c>
      <c r="BG261" s="103" t="s">
        <v>480</v>
      </c>
      <c r="BH261" s="103" t="s">
        <v>480</v>
      </c>
      <c r="BI261" s="103" t="s">
        <v>480</v>
      </c>
      <c r="BJ261" s="103" t="s">
        <v>480</v>
      </c>
      <c r="BK261" s="18" t="s">
        <v>480</v>
      </c>
      <c r="BL261" s="16" t="s">
        <v>480</v>
      </c>
      <c r="BM261" s="16" t="s">
        <v>480</v>
      </c>
      <c r="BN261" s="16" t="s">
        <v>480</v>
      </c>
      <c r="BO261" s="16" t="s">
        <v>480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0.011655011655011656</v>
      </c>
      <c r="BW261" s="16">
        <v>0</v>
      </c>
      <c r="BX261" s="16">
        <v>0</v>
      </c>
      <c r="BY261" s="16">
        <v>0</v>
      </c>
      <c r="BZ261" s="31">
        <v>0</v>
      </c>
      <c r="CA261" s="99"/>
      <c r="CD261" s="20">
        <v>30</v>
      </c>
    </row>
    <row r="262" spans="1:82" ht="13.5" customHeight="1">
      <c r="A262" s="21">
        <v>31</v>
      </c>
      <c r="B262" s="81" t="s">
        <v>250</v>
      </c>
      <c r="C262" s="108">
        <v>34700.75</v>
      </c>
      <c r="D262" s="28">
        <f t="shared" si="46"/>
        <v>1995</v>
      </c>
      <c r="E262" s="28">
        <f t="shared" si="47"/>
        <v>2</v>
      </c>
      <c r="F262" s="11">
        <f t="shared" si="43"/>
        <v>34678.09962152522</v>
      </c>
      <c r="G262" s="11">
        <f t="shared" si="44"/>
        <v>34723.40037847478</v>
      </c>
      <c r="H262" s="101">
        <f t="shared" si="45"/>
        <v>45.30075694955303</v>
      </c>
      <c r="I262" s="25">
        <v>32874</v>
      </c>
      <c r="J262" s="25">
        <v>38717</v>
      </c>
      <c r="K262" s="81">
        <v>109</v>
      </c>
      <c r="L262" s="81">
        <v>74</v>
      </c>
      <c r="M262" s="28">
        <v>2.1</v>
      </c>
      <c r="N262" s="102" t="s">
        <v>240</v>
      </c>
      <c r="O262" s="103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 t="s">
        <v>480</v>
      </c>
      <c r="V262" s="16" t="s">
        <v>480</v>
      </c>
      <c r="W262" s="16" t="s">
        <v>480</v>
      </c>
      <c r="X262" s="16" t="s">
        <v>480</v>
      </c>
      <c r="Y262" s="16" t="s">
        <v>480</v>
      </c>
      <c r="Z262" s="16" t="s">
        <v>480</v>
      </c>
      <c r="AA262" s="16" t="s">
        <v>480</v>
      </c>
      <c r="AB262" s="16" t="s">
        <v>480</v>
      </c>
      <c r="AC262" s="16" t="s">
        <v>480</v>
      </c>
      <c r="AD262" s="17" t="s">
        <v>480</v>
      </c>
      <c r="AE262" s="103" t="s">
        <v>480</v>
      </c>
      <c r="AF262" s="16" t="s">
        <v>480</v>
      </c>
      <c r="AG262" s="16" t="s">
        <v>480</v>
      </c>
      <c r="AH262" s="16" t="s">
        <v>480</v>
      </c>
      <c r="AI262" s="16" t="s">
        <v>480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31">
        <v>0</v>
      </c>
      <c r="AU262" s="18">
        <v>0</v>
      </c>
      <c r="AV262" s="103">
        <v>0</v>
      </c>
      <c r="AW262" s="103">
        <v>0</v>
      </c>
      <c r="AX262" s="103">
        <v>0</v>
      </c>
      <c r="AY262" s="103">
        <v>0</v>
      </c>
      <c r="AZ262" s="103">
        <v>0</v>
      </c>
      <c r="BA262" s="103" t="s">
        <v>480</v>
      </c>
      <c r="BB262" s="103" t="s">
        <v>480</v>
      </c>
      <c r="BC262" s="103" t="s">
        <v>480</v>
      </c>
      <c r="BD262" s="103" t="s">
        <v>480</v>
      </c>
      <c r="BE262" s="103" t="s">
        <v>480</v>
      </c>
      <c r="BF262" s="103" t="s">
        <v>480</v>
      </c>
      <c r="BG262" s="103" t="s">
        <v>480</v>
      </c>
      <c r="BH262" s="103" t="s">
        <v>480</v>
      </c>
      <c r="BI262" s="103" t="s">
        <v>480</v>
      </c>
      <c r="BJ262" s="103" t="s">
        <v>480</v>
      </c>
      <c r="BK262" s="18" t="s">
        <v>480</v>
      </c>
      <c r="BL262" s="16" t="s">
        <v>480</v>
      </c>
      <c r="BM262" s="16" t="s">
        <v>480</v>
      </c>
      <c r="BN262" s="16" t="s">
        <v>480</v>
      </c>
      <c r="BO262" s="16" t="s">
        <v>480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v>0</v>
      </c>
      <c r="BZ262" s="31">
        <v>0</v>
      </c>
      <c r="CA262" s="99"/>
      <c r="CD262" s="20">
        <v>31</v>
      </c>
    </row>
    <row r="263" spans="1:82" ht="13.5" customHeight="1">
      <c r="A263" s="21">
        <v>33</v>
      </c>
      <c r="B263" s="81" t="s">
        <v>251</v>
      </c>
      <c r="C263" s="108">
        <v>35066</v>
      </c>
      <c r="D263" s="28">
        <f t="shared" si="46"/>
        <v>1996</v>
      </c>
      <c r="E263" s="28">
        <f t="shared" si="47"/>
        <v>2</v>
      </c>
      <c r="F263" s="11">
        <f t="shared" si="43"/>
        <v>35049.333513686026</v>
      </c>
      <c r="G263" s="11">
        <f t="shared" si="44"/>
        <v>35082.666486313974</v>
      </c>
      <c r="H263" s="101">
        <f t="shared" si="45"/>
        <v>33.33297262794804</v>
      </c>
      <c r="I263" s="25">
        <v>32874</v>
      </c>
      <c r="J263" s="25">
        <v>38717</v>
      </c>
      <c r="K263" s="81">
        <v>17</v>
      </c>
      <c r="L263" s="81">
        <v>30</v>
      </c>
      <c r="M263" s="28">
        <v>1.13</v>
      </c>
      <c r="N263" s="102" t="s">
        <v>240</v>
      </c>
      <c r="O263" s="103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 t="s">
        <v>480</v>
      </c>
      <c r="W263" s="16" t="s">
        <v>480</v>
      </c>
      <c r="X263" s="16" t="s">
        <v>480</v>
      </c>
      <c r="Y263" s="16" t="s">
        <v>480</v>
      </c>
      <c r="Z263" s="16" t="s">
        <v>480</v>
      </c>
      <c r="AA263" s="16" t="s">
        <v>480</v>
      </c>
      <c r="AB263" s="16" t="s">
        <v>480</v>
      </c>
      <c r="AC263" s="16" t="s">
        <v>480</v>
      </c>
      <c r="AD263" s="17" t="s">
        <v>480</v>
      </c>
      <c r="AE263" s="103" t="s">
        <v>480</v>
      </c>
      <c r="AF263" s="16" t="s">
        <v>480</v>
      </c>
      <c r="AG263" s="16" t="s">
        <v>480</v>
      </c>
      <c r="AH263" s="16" t="s">
        <v>480</v>
      </c>
      <c r="AI263" s="16" t="s">
        <v>480</v>
      </c>
      <c r="AJ263" s="16" t="s">
        <v>480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31">
        <v>0</v>
      </c>
      <c r="AU263" s="18">
        <v>0</v>
      </c>
      <c r="AV263" s="103">
        <v>0</v>
      </c>
      <c r="AW263" s="103">
        <v>0</v>
      </c>
      <c r="AX263" s="103">
        <v>0</v>
      </c>
      <c r="AY263" s="103">
        <v>0</v>
      </c>
      <c r="AZ263" s="103">
        <v>0</v>
      </c>
      <c r="BA263" s="103">
        <v>0</v>
      </c>
      <c r="BB263" s="103" t="s">
        <v>480</v>
      </c>
      <c r="BC263" s="103" t="s">
        <v>480</v>
      </c>
      <c r="BD263" s="103" t="s">
        <v>480</v>
      </c>
      <c r="BE263" s="103" t="s">
        <v>480</v>
      </c>
      <c r="BF263" s="103" t="s">
        <v>480</v>
      </c>
      <c r="BG263" s="103" t="s">
        <v>480</v>
      </c>
      <c r="BH263" s="103" t="s">
        <v>480</v>
      </c>
      <c r="BI263" s="103" t="s">
        <v>480</v>
      </c>
      <c r="BJ263" s="103" t="s">
        <v>480</v>
      </c>
      <c r="BK263" s="18" t="s">
        <v>480</v>
      </c>
      <c r="BL263" s="16" t="s">
        <v>480</v>
      </c>
      <c r="BM263" s="16" t="s">
        <v>480</v>
      </c>
      <c r="BN263" s="16" t="s">
        <v>480</v>
      </c>
      <c r="BO263" s="16" t="s">
        <v>480</v>
      </c>
      <c r="BP263" s="16" t="s">
        <v>480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v>0</v>
      </c>
      <c r="BZ263" s="31">
        <v>0</v>
      </c>
      <c r="CA263" s="99"/>
      <c r="CD263" s="20">
        <v>33</v>
      </c>
    </row>
    <row r="264" spans="1:82" ht="13.5" customHeight="1">
      <c r="A264" s="21">
        <v>34</v>
      </c>
      <c r="B264" s="81" t="s">
        <v>252</v>
      </c>
      <c r="C264" s="108">
        <v>35066</v>
      </c>
      <c r="D264" s="28">
        <f t="shared" si="46"/>
        <v>1996</v>
      </c>
      <c r="E264" s="28">
        <f t="shared" si="47"/>
        <v>2</v>
      </c>
      <c r="F264" s="11">
        <f t="shared" si="43"/>
        <v>35037.10424340277</v>
      </c>
      <c r="G264" s="11">
        <f t="shared" si="44"/>
        <v>35094.89575659723</v>
      </c>
      <c r="H264" s="101">
        <f t="shared" si="45"/>
        <v>57.791513194461004</v>
      </c>
      <c r="I264" s="25">
        <v>32874</v>
      </c>
      <c r="J264" s="25">
        <v>38717</v>
      </c>
      <c r="K264" s="81">
        <v>53</v>
      </c>
      <c r="L264" s="81">
        <v>72</v>
      </c>
      <c r="M264" s="28">
        <v>3.44</v>
      </c>
      <c r="N264" s="102" t="s">
        <v>240</v>
      </c>
      <c r="O264" s="103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 t="s">
        <v>480</v>
      </c>
      <c r="W264" s="16" t="s">
        <v>480</v>
      </c>
      <c r="X264" s="16" t="s">
        <v>480</v>
      </c>
      <c r="Y264" s="16" t="s">
        <v>480</v>
      </c>
      <c r="Z264" s="16" t="s">
        <v>480</v>
      </c>
      <c r="AA264" s="16" t="s">
        <v>480</v>
      </c>
      <c r="AB264" s="16" t="s">
        <v>480</v>
      </c>
      <c r="AC264" s="16" t="s">
        <v>480</v>
      </c>
      <c r="AD264" s="17" t="s">
        <v>480</v>
      </c>
      <c r="AE264" s="103" t="s">
        <v>480</v>
      </c>
      <c r="AF264" s="16" t="s">
        <v>480</v>
      </c>
      <c r="AG264" s="16" t="s">
        <v>480</v>
      </c>
      <c r="AH264" s="16" t="s">
        <v>480</v>
      </c>
      <c r="AI264" s="16" t="s">
        <v>480</v>
      </c>
      <c r="AJ264" s="16" t="s">
        <v>480</v>
      </c>
      <c r="AK264" s="16">
        <v>0</v>
      </c>
      <c r="AL264" s="16">
        <v>0</v>
      </c>
      <c r="AM264" s="16">
        <v>0</v>
      </c>
      <c r="AN264" s="16">
        <v>0</v>
      </c>
      <c r="AO264" s="16">
        <v>0.29069767441860467</v>
      </c>
      <c r="AP264" s="16">
        <v>0</v>
      </c>
      <c r="AQ264" s="16">
        <v>0</v>
      </c>
      <c r="AR264" s="16">
        <v>0</v>
      </c>
      <c r="AS264" s="16">
        <v>0</v>
      </c>
      <c r="AT264" s="31">
        <v>0</v>
      </c>
      <c r="AU264" s="18">
        <v>0</v>
      </c>
      <c r="AV264" s="103">
        <v>0</v>
      </c>
      <c r="AW264" s="103">
        <v>0</v>
      </c>
      <c r="AX264" s="103">
        <v>0</v>
      </c>
      <c r="AY264" s="103">
        <v>0</v>
      </c>
      <c r="AZ264" s="103">
        <v>0</v>
      </c>
      <c r="BA264" s="103">
        <v>0</v>
      </c>
      <c r="BB264" s="103" t="s">
        <v>480</v>
      </c>
      <c r="BC264" s="103" t="s">
        <v>480</v>
      </c>
      <c r="BD264" s="103" t="s">
        <v>480</v>
      </c>
      <c r="BE264" s="103" t="s">
        <v>480</v>
      </c>
      <c r="BF264" s="103" t="s">
        <v>480</v>
      </c>
      <c r="BG264" s="103" t="s">
        <v>480</v>
      </c>
      <c r="BH264" s="103" t="s">
        <v>480</v>
      </c>
      <c r="BI264" s="103" t="s">
        <v>480</v>
      </c>
      <c r="BJ264" s="103" t="s">
        <v>480</v>
      </c>
      <c r="BK264" s="18" t="s">
        <v>480</v>
      </c>
      <c r="BL264" s="16" t="s">
        <v>480</v>
      </c>
      <c r="BM264" s="16" t="s">
        <v>480</v>
      </c>
      <c r="BN264" s="16" t="s">
        <v>480</v>
      </c>
      <c r="BO264" s="16" t="s">
        <v>480</v>
      </c>
      <c r="BP264" s="16" t="s">
        <v>480</v>
      </c>
      <c r="BQ264" s="16">
        <v>0</v>
      </c>
      <c r="BR264" s="16">
        <v>0</v>
      </c>
      <c r="BS264" s="16">
        <v>0</v>
      </c>
      <c r="BT264" s="16">
        <v>0</v>
      </c>
      <c r="BU264" s="16">
        <v>0.005484861781483107</v>
      </c>
      <c r="BV264" s="16">
        <v>0</v>
      </c>
      <c r="BW264" s="16">
        <v>0</v>
      </c>
      <c r="BX264" s="16">
        <v>0</v>
      </c>
      <c r="BY264" s="16">
        <v>0</v>
      </c>
      <c r="BZ264" s="31">
        <v>0</v>
      </c>
      <c r="CA264" s="99"/>
      <c r="CD264" s="20">
        <v>34</v>
      </c>
    </row>
    <row r="265" spans="1:82" ht="13.5" customHeight="1">
      <c r="A265" s="21">
        <v>35</v>
      </c>
      <c r="B265" s="81" t="s">
        <v>253</v>
      </c>
      <c r="C265" s="108">
        <v>35066</v>
      </c>
      <c r="D265" s="28">
        <f t="shared" si="46"/>
        <v>1996</v>
      </c>
      <c r="E265" s="28">
        <f t="shared" si="47"/>
        <v>2</v>
      </c>
      <c r="F265" s="11">
        <f t="shared" si="43"/>
        <v>35041.805102572165</v>
      </c>
      <c r="G265" s="11">
        <f t="shared" si="44"/>
        <v>35090.194897427835</v>
      </c>
      <c r="H265" s="101">
        <f t="shared" si="45"/>
        <v>48.38979485566961</v>
      </c>
      <c r="I265" s="25">
        <v>32874</v>
      </c>
      <c r="J265" s="25">
        <v>38717</v>
      </c>
      <c r="K265" s="81">
        <v>118</v>
      </c>
      <c r="L265" s="81">
        <v>115</v>
      </c>
      <c r="M265" s="28">
        <v>2.4</v>
      </c>
      <c r="N265" s="102" t="s">
        <v>240</v>
      </c>
      <c r="O265" s="103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 t="s">
        <v>480</v>
      </c>
      <c r="W265" s="16" t="s">
        <v>480</v>
      </c>
      <c r="X265" s="16" t="s">
        <v>480</v>
      </c>
      <c r="Y265" s="16" t="s">
        <v>480</v>
      </c>
      <c r="Z265" s="16" t="s">
        <v>480</v>
      </c>
      <c r="AA265" s="16" t="s">
        <v>480</v>
      </c>
      <c r="AB265" s="16" t="s">
        <v>480</v>
      </c>
      <c r="AC265" s="16" t="s">
        <v>480</v>
      </c>
      <c r="AD265" s="17" t="s">
        <v>480</v>
      </c>
      <c r="AE265" s="103" t="s">
        <v>480</v>
      </c>
      <c r="AF265" s="16" t="s">
        <v>480</v>
      </c>
      <c r="AG265" s="16" t="s">
        <v>480</v>
      </c>
      <c r="AH265" s="16" t="s">
        <v>480</v>
      </c>
      <c r="AI265" s="16" t="s">
        <v>480</v>
      </c>
      <c r="AJ265" s="16" t="s">
        <v>480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31">
        <v>0</v>
      </c>
      <c r="AU265" s="18">
        <v>0</v>
      </c>
      <c r="AV265" s="103">
        <v>0</v>
      </c>
      <c r="AW265" s="103">
        <v>0</v>
      </c>
      <c r="AX265" s="103">
        <v>0</v>
      </c>
      <c r="AY265" s="103">
        <v>0</v>
      </c>
      <c r="AZ265" s="103">
        <v>0</v>
      </c>
      <c r="BA265" s="103">
        <v>0</v>
      </c>
      <c r="BB265" s="103" t="s">
        <v>480</v>
      </c>
      <c r="BC265" s="103" t="s">
        <v>480</v>
      </c>
      <c r="BD265" s="103" t="s">
        <v>480</v>
      </c>
      <c r="BE265" s="103" t="s">
        <v>480</v>
      </c>
      <c r="BF265" s="103" t="s">
        <v>480</v>
      </c>
      <c r="BG265" s="103" t="s">
        <v>480</v>
      </c>
      <c r="BH265" s="103" t="s">
        <v>480</v>
      </c>
      <c r="BI265" s="103" t="s">
        <v>480</v>
      </c>
      <c r="BJ265" s="103" t="s">
        <v>480</v>
      </c>
      <c r="BK265" s="18" t="s">
        <v>480</v>
      </c>
      <c r="BL265" s="16" t="s">
        <v>480</v>
      </c>
      <c r="BM265" s="16" t="s">
        <v>480</v>
      </c>
      <c r="BN265" s="16" t="s">
        <v>480</v>
      </c>
      <c r="BO265" s="16" t="s">
        <v>480</v>
      </c>
      <c r="BP265" s="16" t="s">
        <v>480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v>0</v>
      </c>
      <c r="BZ265" s="31">
        <v>0</v>
      </c>
      <c r="CA265" s="99"/>
      <c r="CD265" s="20">
        <v>35</v>
      </c>
    </row>
    <row r="266" spans="1:82" ht="13.5" customHeight="1">
      <c r="A266" s="21">
        <v>36</v>
      </c>
      <c r="B266" s="81" t="s">
        <v>254</v>
      </c>
      <c r="C266" s="108">
        <v>35066</v>
      </c>
      <c r="D266" s="28">
        <f t="shared" si="46"/>
        <v>1996</v>
      </c>
      <c r="E266" s="28">
        <f t="shared" si="47"/>
        <v>2</v>
      </c>
      <c r="F266" s="11">
        <f t="shared" si="43"/>
        <v>35049.554376048225</v>
      </c>
      <c r="G266" s="11">
        <f t="shared" si="44"/>
        <v>35082.445623951775</v>
      </c>
      <c r="H266" s="101">
        <f t="shared" si="45"/>
        <v>32.89124790354981</v>
      </c>
      <c r="I266" s="25">
        <v>32874</v>
      </c>
      <c r="J266" s="25">
        <v>38717</v>
      </c>
      <c r="K266" s="81">
        <v>66</v>
      </c>
      <c r="L266" s="81">
        <v>86</v>
      </c>
      <c r="M266" s="28">
        <v>1.1</v>
      </c>
      <c r="N266" s="102" t="s">
        <v>240</v>
      </c>
      <c r="O266" s="103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 t="s">
        <v>480</v>
      </c>
      <c r="W266" s="16" t="s">
        <v>480</v>
      </c>
      <c r="X266" s="16" t="s">
        <v>480</v>
      </c>
      <c r="Y266" s="16" t="s">
        <v>480</v>
      </c>
      <c r="Z266" s="16" t="s">
        <v>480</v>
      </c>
      <c r="AA266" s="16" t="s">
        <v>480</v>
      </c>
      <c r="AB266" s="16" t="s">
        <v>480</v>
      </c>
      <c r="AC266" s="16" t="s">
        <v>480</v>
      </c>
      <c r="AD266" s="17" t="s">
        <v>480</v>
      </c>
      <c r="AE266" s="103" t="s">
        <v>480</v>
      </c>
      <c r="AF266" s="16" t="s">
        <v>480</v>
      </c>
      <c r="AG266" s="16" t="s">
        <v>480</v>
      </c>
      <c r="AH266" s="16" t="s">
        <v>480</v>
      </c>
      <c r="AI266" s="16" t="s">
        <v>480</v>
      </c>
      <c r="AJ266" s="16" t="s">
        <v>480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31">
        <v>0</v>
      </c>
      <c r="AU266" s="18">
        <v>0</v>
      </c>
      <c r="AV266" s="103">
        <v>0</v>
      </c>
      <c r="AW266" s="103">
        <v>0</v>
      </c>
      <c r="AX266" s="103">
        <v>0</v>
      </c>
      <c r="AY266" s="103">
        <v>0</v>
      </c>
      <c r="AZ266" s="103">
        <v>0</v>
      </c>
      <c r="BA266" s="103">
        <v>0</v>
      </c>
      <c r="BB266" s="103" t="s">
        <v>480</v>
      </c>
      <c r="BC266" s="103" t="s">
        <v>480</v>
      </c>
      <c r="BD266" s="103" t="s">
        <v>480</v>
      </c>
      <c r="BE266" s="103" t="s">
        <v>480</v>
      </c>
      <c r="BF266" s="103" t="s">
        <v>480</v>
      </c>
      <c r="BG266" s="103" t="s">
        <v>480</v>
      </c>
      <c r="BH266" s="103" t="s">
        <v>480</v>
      </c>
      <c r="BI266" s="103" t="s">
        <v>480</v>
      </c>
      <c r="BJ266" s="103" t="s">
        <v>480</v>
      </c>
      <c r="BK266" s="18" t="s">
        <v>480</v>
      </c>
      <c r="BL266" s="16" t="s">
        <v>480</v>
      </c>
      <c r="BM266" s="16" t="s">
        <v>480</v>
      </c>
      <c r="BN266" s="16" t="s">
        <v>480</v>
      </c>
      <c r="BO266" s="16" t="s">
        <v>480</v>
      </c>
      <c r="BP266" s="16" t="s">
        <v>480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v>0</v>
      </c>
      <c r="BZ266" s="31">
        <v>0</v>
      </c>
      <c r="CA266" s="99"/>
      <c r="CD266" s="20">
        <v>36</v>
      </c>
    </row>
    <row r="267" spans="1:82" ht="13.5" customHeight="1">
      <c r="A267" s="21">
        <v>39</v>
      </c>
      <c r="B267" s="81" t="s">
        <v>255</v>
      </c>
      <c r="C267" s="108">
        <v>35431.25</v>
      </c>
      <c r="D267" s="28">
        <f t="shared" si="46"/>
        <v>1997</v>
      </c>
      <c r="E267" s="28">
        <f t="shared" si="47"/>
        <v>2</v>
      </c>
      <c r="F267" s="11">
        <f t="shared" si="43"/>
        <v>35404.41705898253</v>
      </c>
      <c r="G267" s="11">
        <f t="shared" si="44"/>
        <v>35458.08294101747</v>
      </c>
      <c r="H267" s="101">
        <f t="shared" si="45"/>
        <v>53.665882034940296</v>
      </c>
      <c r="I267" s="25">
        <v>32874</v>
      </c>
      <c r="J267" s="25">
        <v>38717</v>
      </c>
      <c r="K267" s="81">
        <v>134</v>
      </c>
      <c r="L267" s="81">
        <v>96</v>
      </c>
      <c r="M267" s="28">
        <v>2.96</v>
      </c>
      <c r="N267" s="102" t="s">
        <v>240</v>
      </c>
      <c r="O267" s="103">
        <v>0</v>
      </c>
      <c r="P267" s="16">
        <v>0</v>
      </c>
      <c r="Q267" s="16">
        <v>0.33783783783783783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 t="s">
        <v>480</v>
      </c>
      <c r="X267" s="16" t="s">
        <v>480</v>
      </c>
      <c r="Y267" s="16" t="s">
        <v>480</v>
      </c>
      <c r="Z267" s="16" t="s">
        <v>480</v>
      </c>
      <c r="AA267" s="16" t="s">
        <v>480</v>
      </c>
      <c r="AB267" s="16" t="s">
        <v>480</v>
      </c>
      <c r="AC267" s="16" t="s">
        <v>480</v>
      </c>
      <c r="AD267" s="17" t="s">
        <v>480</v>
      </c>
      <c r="AE267" s="103" t="s">
        <v>480</v>
      </c>
      <c r="AF267" s="16" t="s">
        <v>480</v>
      </c>
      <c r="AG267" s="16" t="s">
        <v>480</v>
      </c>
      <c r="AH267" s="16" t="s">
        <v>480</v>
      </c>
      <c r="AI267" s="16" t="s">
        <v>480</v>
      </c>
      <c r="AJ267" s="16" t="s">
        <v>480</v>
      </c>
      <c r="AK267" s="16" t="s">
        <v>480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31">
        <v>0</v>
      </c>
      <c r="AU267" s="18">
        <v>0</v>
      </c>
      <c r="AV267" s="103">
        <v>0</v>
      </c>
      <c r="AW267" s="103">
        <v>0.0035191441441441446</v>
      </c>
      <c r="AX267" s="103">
        <v>0</v>
      </c>
      <c r="AY267" s="103">
        <v>0</v>
      </c>
      <c r="AZ267" s="103">
        <v>0</v>
      </c>
      <c r="BA267" s="103">
        <v>0</v>
      </c>
      <c r="BB267" s="103">
        <v>0</v>
      </c>
      <c r="BC267" s="103" t="s">
        <v>480</v>
      </c>
      <c r="BD267" s="103" t="s">
        <v>480</v>
      </c>
      <c r="BE267" s="103" t="s">
        <v>480</v>
      </c>
      <c r="BF267" s="103" t="s">
        <v>480</v>
      </c>
      <c r="BG267" s="103" t="s">
        <v>480</v>
      </c>
      <c r="BH267" s="103" t="s">
        <v>480</v>
      </c>
      <c r="BI267" s="103" t="s">
        <v>480</v>
      </c>
      <c r="BJ267" s="103" t="s">
        <v>480</v>
      </c>
      <c r="BK267" s="18" t="s">
        <v>480</v>
      </c>
      <c r="BL267" s="16" t="s">
        <v>480</v>
      </c>
      <c r="BM267" s="16" t="s">
        <v>480</v>
      </c>
      <c r="BN267" s="16" t="s">
        <v>480</v>
      </c>
      <c r="BO267" s="16" t="s">
        <v>480</v>
      </c>
      <c r="BP267" s="16" t="s">
        <v>480</v>
      </c>
      <c r="BQ267" s="16" t="s">
        <v>480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v>0</v>
      </c>
      <c r="BZ267" s="31">
        <v>0</v>
      </c>
      <c r="CA267" s="99"/>
      <c r="CD267" s="20">
        <v>39</v>
      </c>
    </row>
    <row r="268" spans="1:82" ht="13.5" customHeight="1">
      <c r="A268" s="21">
        <v>42</v>
      </c>
      <c r="B268" s="81" t="s">
        <v>256</v>
      </c>
      <c r="C268" s="108">
        <v>35796.5</v>
      </c>
      <c r="D268" s="28">
        <f t="shared" si="46"/>
        <v>1998</v>
      </c>
      <c r="E268" s="28">
        <f t="shared" si="47"/>
        <v>2</v>
      </c>
      <c r="F268" s="11">
        <f t="shared" si="43"/>
        <v>35765.03469608936</v>
      </c>
      <c r="G268" s="11">
        <f t="shared" si="44"/>
        <v>35827.96530391064</v>
      </c>
      <c r="H268" s="101">
        <f t="shared" si="45"/>
        <v>62.93060782128305</v>
      </c>
      <c r="I268" s="25">
        <v>32874</v>
      </c>
      <c r="J268" s="25">
        <v>38717</v>
      </c>
      <c r="K268" s="81">
        <v>55</v>
      </c>
      <c r="L268" s="81">
        <v>42</v>
      </c>
      <c r="M268" s="28">
        <v>4.09</v>
      </c>
      <c r="N268" s="102" t="s">
        <v>240</v>
      </c>
      <c r="O268" s="103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 t="s">
        <v>480</v>
      </c>
      <c r="Y268" s="16" t="s">
        <v>480</v>
      </c>
      <c r="Z268" s="16" t="s">
        <v>480</v>
      </c>
      <c r="AA268" s="16" t="s">
        <v>480</v>
      </c>
      <c r="AB268" s="16" t="s">
        <v>480</v>
      </c>
      <c r="AC268" s="16" t="s">
        <v>480</v>
      </c>
      <c r="AD268" s="17" t="s">
        <v>480</v>
      </c>
      <c r="AE268" s="103" t="s">
        <v>480</v>
      </c>
      <c r="AF268" s="16" t="s">
        <v>480</v>
      </c>
      <c r="AG268" s="16" t="s">
        <v>480</v>
      </c>
      <c r="AH268" s="16" t="s">
        <v>480</v>
      </c>
      <c r="AI268" s="16" t="s">
        <v>480</v>
      </c>
      <c r="AJ268" s="16" t="s">
        <v>480</v>
      </c>
      <c r="AK268" s="16" t="s">
        <v>480</v>
      </c>
      <c r="AL268" s="16" t="s">
        <v>480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31">
        <v>0</v>
      </c>
      <c r="AU268" s="18">
        <v>0</v>
      </c>
      <c r="AV268" s="103">
        <v>0</v>
      </c>
      <c r="AW268" s="103">
        <v>0</v>
      </c>
      <c r="AX268" s="103">
        <v>0</v>
      </c>
      <c r="AY268" s="103">
        <v>0</v>
      </c>
      <c r="AZ268" s="103">
        <v>0</v>
      </c>
      <c r="BA268" s="103">
        <v>0</v>
      </c>
      <c r="BB268" s="103">
        <v>0</v>
      </c>
      <c r="BC268" s="103">
        <v>0</v>
      </c>
      <c r="BD268" s="103" t="s">
        <v>480</v>
      </c>
      <c r="BE268" s="103" t="s">
        <v>480</v>
      </c>
      <c r="BF268" s="103" t="s">
        <v>480</v>
      </c>
      <c r="BG268" s="103" t="s">
        <v>480</v>
      </c>
      <c r="BH268" s="103" t="s">
        <v>480</v>
      </c>
      <c r="BI268" s="103" t="s">
        <v>480</v>
      </c>
      <c r="BJ268" s="103" t="s">
        <v>480</v>
      </c>
      <c r="BK268" s="18" t="s">
        <v>480</v>
      </c>
      <c r="BL268" s="16" t="s">
        <v>480</v>
      </c>
      <c r="BM268" s="16" t="s">
        <v>480</v>
      </c>
      <c r="BN268" s="16" t="s">
        <v>480</v>
      </c>
      <c r="BO268" s="16" t="s">
        <v>480</v>
      </c>
      <c r="BP268" s="16" t="s">
        <v>480</v>
      </c>
      <c r="BQ268" s="16" t="s">
        <v>480</v>
      </c>
      <c r="BR268" s="16" t="s">
        <v>480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v>0</v>
      </c>
      <c r="BZ268" s="31">
        <v>0</v>
      </c>
      <c r="CA268" s="99"/>
      <c r="CD268" s="20">
        <v>42</v>
      </c>
    </row>
    <row r="269" spans="1:82" ht="13.5" customHeight="1">
      <c r="A269" s="21">
        <v>44</v>
      </c>
      <c r="B269" s="81" t="s">
        <v>257</v>
      </c>
      <c r="C269" s="108">
        <v>35796.5</v>
      </c>
      <c r="D269" s="28">
        <f t="shared" si="46"/>
        <v>1998</v>
      </c>
      <c r="E269" s="28">
        <f t="shared" si="47"/>
        <v>2</v>
      </c>
      <c r="F269" s="11">
        <f t="shared" si="43"/>
        <v>35774.389320225004</v>
      </c>
      <c r="G269" s="11">
        <f t="shared" si="44"/>
        <v>35818.610679774996</v>
      </c>
      <c r="H269" s="101">
        <f t="shared" si="45"/>
        <v>44.221359549992485</v>
      </c>
      <c r="I269" s="25">
        <v>32874</v>
      </c>
      <c r="J269" s="25">
        <v>38717</v>
      </c>
      <c r="K269" s="81">
        <v>67</v>
      </c>
      <c r="L269" s="81">
        <v>52</v>
      </c>
      <c r="M269" s="28">
        <v>2</v>
      </c>
      <c r="N269" s="102" t="s">
        <v>240</v>
      </c>
      <c r="O269" s="103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 t="s">
        <v>480</v>
      </c>
      <c r="Y269" s="16" t="s">
        <v>480</v>
      </c>
      <c r="Z269" s="16" t="s">
        <v>480</v>
      </c>
      <c r="AA269" s="16" t="s">
        <v>480</v>
      </c>
      <c r="AB269" s="16" t="s">
        <v>480</v>
      </c>
      <c r="AC269" s="16" t="s">
        <v>480</v>
      </c>
      <c r="AD269" s="17" t="s">
        <v>480</v>
      </c>
      <c r="AE269" s="103" t="s">
        <v>480</v>
      </c>
      <c r="AF269" s="16" t="s">
        <v>480</v>
      </c>
      <c r="AG269" s="16" t="s">
        <v>480</v>
      </c>
      <c r="AH269" s="16" t="s">
        <v>480</v>
      </c>
      <c r="AI269" s="16" t="s">
        <v>480</v>
      </c>
      <c r="AJ269" s="16" t="s">
        <v>480</v>
      </c>
      <c r="AK269" s="16" t="s">
        <v>480</v>
      </c>
      <c r="AL269" s="16" t="s">
        <v>480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31">
        <v>0</v>
      </c>
      <c r="AU269" s="18">
        <v>0</v>
      </c>
      <c r="AV269" s="103">
        <v>0</v>
      </c>
      <c r="AW269" s="103">
        <v>0</v>
      </c>
      <c r="AX269" s="103">
        <v>0</v>
      </c>
      <c r="AY269" s="103">
        <v>0</v>
      </c>
      <c r="AZ269" s="103">
        <v>0</v>
      </c>
      <c r="BA269" s="103">
        <v>0</v>
      </c>
      <c r="BB269" s="103">
        <v>0</v>
      </c>
      <c r="BC269" s="103">
        <v>0</v>
      </c>
      <c r="BD269" s="103" t="s">
        <v>480</v>
      </c>
      <c r="BE269" s="103" t="s">
        <v>480</v>
      </c>
      <c r="BF269" s="103" t="s">
        <v>480</v>
      </c>
      <c r="BG269" s="103" t="s">
        <v>480</v>
      </c>
      <c r="BH269" s="103" t="s">
        <v>480</v>
      </c>
      <c r="BI269" s="103" t="s">
        <v>480</v>
      </c>
      <c r="BJ269" s="103" t="s">
        <v>480</v>
      </c>
      <c r="BK269" s="18" t="s">
        <v>480</v>
      </c>
      <c r="BL269" s="16" t="s">
        <v>480</v>
      </c>
      <c r="BM269" s="16" t="s">
        <v>480</v>
      </c>
      <c r="BN269" s="16" t="s">
        <v>480</v>
      </c>
      <c r="BO269" s="16" t="s">
        <v>480</v>
      </c>
      <c r="BP269" s="16" t="s">
        <v>480</v>
      </c>
      <c r="BQ269" s="16" t="s">
        <v>480</v>
      </c>
      <c r="BR269" s="16" t="s">
        <v>480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v>0</v>
      </c>
      <c r="BZ269" s="31">
        <v>0</v>
      </c>
      <c r="CA269" s="99"/>
      <c r="CD269" s="20">
        <v>44</v>
      </c>
    </row>
    <row r="270" spans="1:82" ht="13.5" customHeight="1">
      <c r="A270" s="21">
        <v>55</v>
      </c>
      <c r="B270" s="81" t="s">
        <v>258</v>
      </c>
      <c r="C270" s="108">
        <v>36161.75</v>
      </c>
      <c r="D270" s="28">
        <f t="shared" si="46"/>
        <v>1999</v>
      </c>
      <c r="E270" s="28">
        <f t="shared" si="47"/>
        <v>2</v>
      </c>
      <c r="F270" s="11">
        <f aca="true" t="shared" si="48" ref="F270:F299">C270-(SQRT(M270*1000)-M270*1000/4000)*0.5</f>
        <v>36142.63599093438</v>
      </c>
      <c r="G270" s="11">
        <f aca="true" t="shared" si="49" ref="G270:G299">C270+(SQRT(M270*1000)-M270*1000/4000)*0.5</f>
        <v>36180.86400906562</v>
      </c>
      <c r="H270" s="101">
        <f aca="true" t="shared" si="50" ref="H270:H299">G270-F270</f>
        <v>38.22801813123806</v>
      </c>
      <c r="I270" s="25">
        <v>32874</v>
      </c>
      <c r="J270" s="25">
        <v>38717</v>
      </c>
      <c r="K270" s="81">
        <v>57</v>
      </c>
      <c r="L270" s="81">
        <v>45</v>
      </c>
      <c r="M270" s="28">
        <v>1.49</v>
      </c>
      <c r="N270" s="102" t="s">
        <v>240</v>
      </c>
      <c r="O270" s="103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 t="s">
        <v>480</v>
      </c>
      <c r="Z270" s="16" t="s">
        <v>480</v>
      </c>
      <c r="AA270" s="16" t="s">
        <v>480</v>
      </c>
      <c r="AB270" s="16" t="s">
        <v>480</v>
      </c>
      <c r="AC270" s="16" t="s">
        <v>480</v>
      </c>
      <c r="AD270" s="17" t="s">
        <v>480</v>
      </c>
      <c r="AE270" s="103" t="s">
        <v>480</v>
      </c>
      <c r="AF270" s="16" t="s">
        <v>480</v>
      </c>
      <c r="AG270" s="16" t="s">
        <v>480</v>
      </c>
      <c r="AH270" s="16" t="s">
        <v>480</v>
      </c>
      <c r="AI270" s="16" t="s">
        <v>480</v>
      </c>
      <c r="AJ270" s="16" t="s">
        <v>480</v>
      </c>
      <c r="AK270" s="16" t="s">
        <v>480</v>
      </c>
      <c r="AL270" s="16" t="s">
        <v>480</v>
      </c>
      <c r="AM270" s="16" t="s">
        <v>480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31">
        <v>0</v>
      </c>
      <c r="AU270" s="18">
        <v>0</v>
      </c>
      <c r="AV270" s="103">
        <v>0</v>
      </c>
      <c r="AW270" s="103">
        <v>0</v>
      </c>
      <c r="AX270" s="103">
        <v>0</v>
      </c>
      <c r="AY270" s="103">
        <v>0</v>
      </c>
      <c r="AZ270" s="103">
        <v>0</v>
      </c>
      <c r="BA270" s="103">
        <v>0</v>
      </c>
      <c r="BB270" s="103">
        <v>0</v>
      </c>
      <c r="BC270" s="103">
        <v>0</v>
      </c>
      <c r="BD270" s="103">
        <v>0</v>
      </c>
      <c r="BE270" s="103" t="s">
        <v>480</v>
      </c>
      <c r="BF270" s="103" t="s">
        <v>480</v>
      </c>
      <c r="BG270" s="103" t="s">
        <v>480</v>
      </c>
      <c r="BH270" s="103" t="s">
        <v>480</v>
      </c>
      <c r="BI270" s="103" t="s">
        <v>480</v>
      </c>
      <c r="BJ270" s="103" t="s">
        <v>480</v>
      </c>
      <c r="BK270" s="18" t="s">
        <v>480</v>
      </c>
      <c r="BL270" s="16" t="s">
        <v>480</v>
      </c>
      <c r="BM270" s="16" t="s">
        <v>480</v>
      </c>
      <c r="BN270" s="16" t="s">
        <v>480</v>
      </c>
      <c r="BO270" s="16" t="s">
        <v>480</v>
      </c>
      <c r="BP270" s="16" t="s">
        <v>480</v>
      </c>
      <c r="BQ270" s="16" t="s">
        <v>480</v>
      </c>
      <c r="BR270" s="16" t="s">
        <v>480</v>
      </c>
      <c r="BS270" s="16" t="s">
        <v>480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v>0</v>
      </c>
      <c r="BZ270" s="31">
        <v>0</v>
      </c>
      <c r="CA270" s="99"/>
      <c r="CD270" s="20">
        <v>55</v>
      </c>
    </row>
    <row r="271" spans="1:82" ht="13.5" customHeight="1">
      <c r="A271" s="21">
        <v>59</v>
      </c>
      <c r="B271" s="81" t="s">
        <v>259</v>
      </c>
      <c r="C271" s="108">
        <v>36527</v>
      </c>
      <c r="D271" s="28">
        <f t="shared" si="46"/>
        <v>2000</v>
      </c>
      <c r="E271" s="28">
        <f t="shared" si="47"/>
        <v>2</v>
      </c>
      <c r="F271" s="11">
        <f t="shared" si="48"/>
        <v>36503.41032722737</v>
      </c>
      <c r="G271" s="11">
        <f t="shared" si="49"/>
        <v>36550.58967277263</v>
      </c>
      <c r="H271" s="101">
        <f t="shared" si="50"/>
        <v>47.17934554525709</v>
      </c>
      <c r="I271" s="25">
        <v>32874</v>
      </c>
      <c r="J271" s="25">
        <v>38717</v>
      </c>
      <c r="K271" s="81">
        <v>166</v>
      </c>
      <c r="L271" s="81">
        <v>93</v>
      </c>
      <c r="M271" s="28">
        <v>2.28</v>
      </c>
      <c r="N271" s="102" t="s">
        <v>240</v>
      </c>
      <c r="O271" s="103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 t="s">
        <v>480</v>
      </c>
      <c r="AA271" s="16" t="s">
        <v>480</v>
      </c>
      <c r="AB271" s="16" t="s">
        <v>480</v>
      </c>
      <c r="AC271" s="16" t="s">
        <v>480</v>
      </c>
      <c r="AD271" s="17" t="s">
        <v>480</v>
      </c>
      <c r="AE271" s="103" t="s">
        <v>480</v>
      </c>
      <c r="AF271" s="16" t="s">
        <v>480</v>
      </c>
      <c r="AG271" s="16" t="s">
        <v>480</v>
      </c>
      <c r="AH271" s="16" t="s">
        <v>480</v>
      </c>
      <c r="AI271" s="16" t="s">
        <v>480</v>
      </c>
      <c r="AJ271" s="16" t="s">
        <v>480</v>
      </c>
      <c r="AK271" s="16" t="s">
        <v>480</v>
      </c>
      <c r="AL271" s="16" t="s">
        <v>480</v>
      </c>
      <c r="AM271" s="16" t="s">
        <v>480</v>
      </c>
      <c r="AN271" s="16" t="s">
        <v>480</v>
      </c>
      <c r="AO271" s="16">
        <v>0</v>
      </c>
      <c r="AP271" s="16">
        <v>0</v>
      </c>
      <c r="AQ271" s="16">
        <v>0</v>
      </c>
      <c r="AR271" s="16">
        <v>0</v>
      </c>
      <c r="AS271" s="16">
        <v>0.4385964912280702</v>
      </c>
      <c r="AT271" s="31">
        <v>0</v>
      </c>
      <c r="AU271" s="18">
        <v>0</v>
      </c>
      <c r="AV271" s="103">
        <v>0</v>
      </c>
      <c r="AW271" s="103">
        <v>0</v>
      </c>
      <c r="AX271" s="103">
        <v>0</v>
      </c>
      <c r="AY271" s="103">
        <v>0</v>
      </c>
      <c r="AZ271" s="103">
        <v>0</v>
      </c>
      <c r="BA271" s="103">
        <v>0</v>
      </c>
      <c r="BB271" s="103">
        <v>0</v>
      </c>
      <c r="BC271" s="103">
        <v>0</v>
      </c>
      <c r="BD271" s="103">
        <v>0</v>
      </c>
      <c r="BE271" s="103">
        <v>0</v>
      </c>
      <c r="BF271" s="103" t="s">
        <v>480</v>
      </c>
      <c r="BG271" s="103" t="s">
        <v>480</v>
      </c>
      <c r="BH271" s="103" t="s">
        <v>480</v>
      </c>
      <c r="BI271" s="103" t="s">
        <v>480</v>
      </c>
      <c r="BJ271" s="103" t="s">
        <v>480</v>
      </c>
      <c r="BK271" s="18" t="s">
        <v>480</v>
      </c>
      <c r="BL271" s="16" t="s">
        <v>480</v>
      </c>
      <c r="BM271" s="16" t="s">
        <v>480</v>
      </c>
      <c r="BN271" s="16" t="s">
        <v>480</v>
      </c>
      <c r="BO271" s="16" t="s">
        <v>480</v>
      </c>
      <c r="BP271" s="16" t="s">
        <v>480</v>
      </c>
      <c r="BQ271" s="16" t="s">
        <v>480</v>
      </c>
      <c r="BR271" s="16" t="s">
        <v>480</v>
      </c>
      <c r="BS271" s="16" t="s">
        <v>480</v>
      </c>
      <c r="BT271" s="16" t="s">
        <v>480</v>
      </c>
      <c r="BU271" s="16">
        <v>0</v>
      </c>
      <c r="BV271" s="16">
        <v>0</v>
      </c>
      <c r="BW271" s="16">
        <v>0</v>
      </c>
      <c r="BX271" s="16">
        <v>0</v>
      </c>
      <c r="BY271" s="16">
        <v>0.0026421475375184955</v>
      </c>
      <c r="BZ271" s="31">
        <v>0</v>
      </c>
      <c r="CA271" s="99"/>
      <c r="CD271" s="20">
        <v>59</v>
      </c>
    </row>
    <row r="272" spans="1:82" ht="13.5" customHeight="1">
      <c r="A272" s="21">
        <v>61</v>
      </c>
      <c r="B272" s="81" t="s">
        <v>260</v>
      </c>
      <c r="C272" s="108">
        <v>36527</v>
      </c>
      <c r="D272" s="28">
        <f t="shared" si="46"/>
        <v>2000</v>
      </c>
      <c r="E272" s="28">
        <f t="shared" si="47"/>
        <v>2</v>
      </c>
      <c r="F272" s="11">
        <f t="shared" si="48"/>
        <v>36514.141570894455</v>
      </c>
      <c r="G272" s="11">
        <f t="shared" si="49"/>
        <v>36539.858429105545</v>
      </c>
      <c r="H272" s="101">
        <f t="shared" si="50"/>
        <v>25.716858211089857</v>
      </c>
      <c r="I272" s="25">
        <v>32874</v>
      </c>
      <c r="J272" s="25">
        <v>38717</v>
      </c>
      <c r="K272" s="81">
        <v>18</v>
      </c>
      <c r="L272" s="81">
        <v>16</v>
      </c>
      <c r="M272" s="28">
        <v>0.67</v>
      </c>
      <c r="N272" s="102" t="s">
        <v>240</v>
      </c>
      <c r="O272" s="103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 t="s">
        <v>480</v>
      </c>
      <c r="AA272" s="16" t="s">
        <v>480</v>
      </c>
      <c r="AB272" s="16" t="s">
        <v>480</v>
      </c>
      <c r="AC272" s="16" t="s">
        <v>480</v>
      </c>
      <c r="AD272" s="17" t="s">
        <v>480</v>
      </c>
      <c r="AE272" s="103" t="s">
        <v>480</v>
      </c>
      <c r="AF272" s="16" t="s">
        <v>480</v>
      </c>
      <c r="AG272" s="16" t="s">
        <v>480</v>
      </c>
      <c r="AH272" s="16" t="s">
        <v>480</v>
      </c>
      <c r="AI272" s="16" t="s">
        <v>480</v>
      </c>
      <c r="AJ272" s="16" t="s">
        <v>480</v>
      </c>
      <c r="AK272" s="16" t="s">
        <v>480</v>
      </c>
      <c r="AL272" s="16" t="s">
        <v>480</v>
      </c>
      <c r="AM272" s="16" t="s">
        <v>480</v>
      </c>
      <c r="AN272" s="16" t="s">
        <v>480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31">
        <v>0</v>
      </c>
      <c r="AU272" s="18">
        <v>0</v>
      </c>
      <c r="AV272" s="103">
        <v>0</v>
      </c>
      <c r="AW272" s="103">
        <v>0</v>
      </c>
      <c r="AX272" s="103">
        <v>0</v>
      </c>
      <c r="AY272" s="103">
        <v>0</v>
      </c>
      <c r="AZ272" s="103">
        <v>0</v>
      </c>
      <c r="BA272" s="103">
        <v>0</v>
      </c>
      <c r="BB272" s="103">
        <v>0</v>
      </c>
      <c r="BC272" s="103">
        <v>0</v>
      </c>
      <c r="BD272" s="103">
        <v>0</v>
      </c>
      <c r="BE272" s="103">
        <v>0</v>
      </c>
      <c r="BF272" s="103" t="s">
        <v>480</v>
      </c>
      <c r="BG272" s="103" t="s">
        <v>480</v>
      </c>
      <c r="BH272" s="103" t="s">
        <v>480</v>
      </c>
      <c r="BI272" s="103" t="s">
        <v>480</v>
      </c>
      <c r="BJ272" s="103" t="s">
        <v>480</v>
      </c>
      <c r="BK272" s="18" t="s">
        <v>480</v>
      </c>
      <c r="BL272" s="16" t="s">
        <v>480</v>
      </c>
      <c r="BM272" s="16" t="s">
        <v>480</v>
      </c>
      <c r="BN272" s="16" t="s">
        <v>480</v>
      </c>
      <c r="BO272" s="16" t="s">
        <v>480</v>
      </c>
      <c r="BP272" s="16" t="s">
        <v>480</v>
      </c>
      <c r="BQ272" s="16" t="s">
        <v>480</v>
      </c>
      <c r="BR272" s="16" t="s">
        <v>480</v>
      </c>
      <c r="BS272" s="16" t="s">
        <v>480</v>
      </c>
      <c r="BT272" s="16" t="s">
        <v>480</v>
      </c>
      <c r="BU272" s="16">
        <v>0</v>
      </c>
      <c r="BV272" s="16">
        <v>0</v>
      </c>
      <c r="BW272" s="16">
        <v>0</v>
      </c>
      <c r="BX272" s="16">
        <v>0</v>
      </c>
      <c r="BY272" s="16">
        <v>0</v>
      </c>
      <c r="BZ272" s="31">
        <v>0</v>
      </c>
      <c r="CA272" s="99"/>
      <c r="CD272" s="20">
        <v>61</v>
      </c>
    </row>
    <row r="273" spans="1:82" ht="13.5" customHeight="1">
      <c r="A273" s="21">
        <v>62</v>
      </c>
      <c r="B273" s="81" t="s">
        <v>261</v>
      </c>
      <c r="C273" s="108">
        <v>36527</v>
      </c>
      <c r="D273" s="28">
        <f t="shared" si="46"/>
        <v>2000</v>
      </c>
      <c r="E273" s="28">
        <f t="shared" si="47"/>
        <v>2</v>
      </c>
      <c r="F273" s="11">
        <f t="shared" si="48"/>
        <v>36507.88599093438</v>
      </c>
      <c r="G273" s="11">
        <f t="shared" si="49"/>
        <v>36546.11400906562</v>
      </c>
      <c r="H273" s="101">
        <f t="shared" si="50"/>
        <v>38.22801813123806</v>
      </c>
      <c r="I273" s="25">
        <v>32874</v>
      </c>
      <c r="J273" s="25">
        <v>38717</v>
      </c>
      <c r="K273" s="81">
        <v>118</v>
      </c>
      <c r="L273" s="81">
        <v>54</v>
      </c>
      <c r="M273" s="28">
        <v>1.49</v>
      </c>
      <c r="N273" s="102" t="s">
        <v>240</v>
      </c>
      <c r="O273" s="103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 t="s">
        <v>480</v>
      </c>
      <c r="AA273" s="16" t="s">
        <v>480</v>
      </c>
      <c r="AB273" s="16" t="s">
        <v>480</v>
      </c>
      <c r="AC273" s="16" t="s">
        <v>480</v>
      </c>
      <c r="AD273" s="17" t="s">
        <v>480</v>
      </c>
      <c r="AE273" s="103" t="s">
        <v>480</v>
      </c>
      <c r="AF273" s="16" t="s">
        <v>480</v>
      </c>
      <c r="AG273" s="16" t="s">
        <v>480</v>
      </c>
      <c r="AH273" s="16" t="s">
        <v>480</v>
      </c>
      <c r="AI273" s="16" t="s">
        <v>480</v>
      </c>
      <c r="AJ273" s="16" t="s">
        <v>480</v>
      </c>
      <c r="AK273" s="16" t="s">
        <v>480</v>
      </c>
      <c r="AL273" s="16" t="s">
        <v>480</v>
      </c>
      <c r="AM273" s="16" t="s">
        <v>480</v>
      </c>
      <c r="AN273" s="16" t="s">
        <v>480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31">
        <v>0</v>
      </c>
      <c r="AU273" s="18">
        <v>0</v>
      </c>
      <c r="AV273" s="103">
        <v>0</v>
      </c>
      <c r="AW273" s="103">
        <v>0</v>
      </c>
      <c r="AX273" s="103">
        <v>0</v>
      </c>
      <c r="AY273" s="103">
        <v>0</v>
      </c>
      <c r="AZ273" s="103">
        <v>0</v>
      </c>
      <c r="BA273" s="103">
        <v>0</v>
      </c>
      <c r="BB273" s="103">
        <v>0</v>
      </c>
      <c r="BC273" s="103">
        <v>0</v>
      </c>
      <c r="BD273" s="103">
        <v>0</v>
      </c>
      <c r="BE273" s="103">
        <v>0</v>
      </c>
      <c r="BF273" s="103" t="s">
        <v>480</v>
      </c>
      <c r="BG273" s="103" t="s">
        <v>480</v>
      </c>
      <c r="BH273" s="103" t="s">
        <v>480</v>
      </c>
      <c r="BI273" s="103" t="s">
        <v>480</v>
      </c>
      <c r="BJ273" s="103" t="s">
        <v>480</v>
      </c>
      <c r="BK273" s="18" t="s">
        <v>480</v>
      </c>
      <c r="BL273" s="16" t="s">
        <v>480</v>
      </c>
      <c r="BM273" s="16" t="s">
        <v>480</v>
      </c>
      <c r="BN273" s="16" t="s">
        <v>480</v>
      </c>
      <c r="BO273" s="16" t="s">
        <v>480</v>
      </c>
      <c r="BP273" s="16" t="s">
        <v>480</v>
      </c>
      <c r="BQ273" s="16" t="s">
        <v>480</v>
      </c>
      <c r="BR273" s="16" t="s">
        <v>480</v>
      </c>
      <c r="BS273" s="16" t="s">
        <v>480</v>
      </c>
      <c r="BT273" s="16" t="s">
        <v>480</v>
      </c>
      <c r="BU273" s="16">
        <v>0</v>
      </c>
      <c r="BV273" s="16">
        <v>0</v>
      </c>
      <c r="BW273" s="16">
        <v>0</v>
      </c>
      <c r="BX273" s="16">
        <v>0</v>
      </c>
      <c r="BY273" s="16">
        <v>0</v>
      </c>
      <c r="BZ273" s="31">
        <v>0</v>
      </c>
      <c r="CA273" s="99"/>
      <c r="CD273" s="20">
        <v>62</v>
      </c>
    </row>
    <row r="274" spans="1:82" ht="13.5" customHeight="1">
      <c r="A274" s="21">
        <v>63</v>
      </c>
      <c r="B274" s="81" t="s">
        <v>262</v>
      </c>
      <c r="C274" s="108">
        <v>36527</v>
      </c>
      <c r="D274" s="28">
        <f t="shared" si="46"/>
        <v>2000</v>
      </c>
      <c r="E274" s="28">
        <f t="shared" si="47"/>
        <v>2</v>
      </c>
      <c r="F274" s="11">
        <f t="shared" si="48"/>
        <v>36492.993837054004</v>
      </c>
      <c r="G274" s="11">
        <f t="shared" si="49"/>
        <v>36561.006162945996</v>
      </c>
      <c r="H274" s="101">
        <f t="shared" si="50"/>
        <v>68.01232589199208</v>
      </c>
      <c r="I274" s="25">
        <v>32874</v>
      </c>
      <c r="J274" s="25">
        <v>38717</v>
      </c>
      <c r="K274" s="81">
        <v>29</v>
      </c>
      <c r="L274" s="81">
        <v>53</v>
      </c>
      <c r="M274" s="28">
        <v>4.79</v>
      </c>
      <c r="N274" s="102" t="s">
        <v>240</v>
      </c>
      <c r="O274" s="103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0.20876826722338204</v>
      </c>
      <c r="Y274" s="16">
        <v>0</v>
      </c>
      <c r="Z274" s="16" t="s">
        <v>480</v>
      </c>
      <c r="AA274" s="16" t="s">
        <v>480</v>
      </c>
      <c r="AB274" s="16" t="s">
        <v>480</v>
      </c>
      <c r="AC274" s="16" t="s">
        <v>480</v>
      </c>
      <c r="AD274" s="17" t="s">
        <v>480</v>
      </c>
      <c r="AE274" s="103" t="s">
        <v>480</v>
      </c>
      <c r="AF274" s="16" t="s">
        <v>480</v>
      </c>
      <c r="AG274" s="16" t="s">
        <v>480</v>
      </c>
      <c r="AH274" s="16" t="s">
        <v>480</v>
      </c>
      <c r="AI274" s="16" t="s">
        <v>480</v>
      </c>
      <c r="AJ274" s="16" t="s">
        <v>480</v>
      </c>
      <c r="AK274" s="16" t="s">
        <v>480</v>
      </c>
      <c r="AL274" s="16" t="s">
        <v>480</v>
      </c>
      <c r="AM274" s="16" t="s">
        <v>480</v>
      </c>
      <c r="AN274" s="16" t="s">
        <v>480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31">
        <v>0</v>
      </c>
      <c r="AU274" s="18">
        <v>0</v>
      </c>
      <c r="AV274" s="103">
        <v>0</v>
      </c>
      <c r="AW274" s="103">
        <v>0</v>
      </c>
      <c r="AX274" s="103">
        <v>0</v>
      </c>
      <c r="AY274" s="103">
        <v>0</v>
      </c>
      <c r="AZ274" s="103">
        <v>0</v>
      </c>
      <c r="BA274" s="103">
        <v>0</v>
      </c>
      <c r="BB274" s="103">
        <v>0</v>
      </c>
      <c r="BC274" s="103">
        <v>0</v>
      </c>
      <c r="BD274" s="103">
        <v>0.0039390239098751325</v>
      </c>
      <c r="BE274" s="103">
        <v>0</v>
      </c>
      <c r="BF274" s="103" t="s">
        <v>480</v>
      </c>
      <c r="BG274" s="103" t="s">
        <v>480</v>
      </c>
      <c r="BH274" s="103" t="s">
        <v>480</v>
      </c>
      <c r="BI274" s="103" t="s">
        <v>480</v>
      </c>
      <c r="BJ274" s="103" t="s">
        <v>480</v>
      </c>
      <c r="BK274" s="18" t="s">
        <v>480</v>
      </c>
      <c r="BL274" s="16" t="s">
        <v>480</v>
      </c>
      <c r="BM274" s="16" t="s">
        <v>480</v>
      </c>
      <c r="BN274" s="16" t="s">
        <v>480</v>
      </c>
      <c r="BO274" s="16" t="s">
        <v>480</v>
      </c>
      <c r="BP274" s="16" t="s">
        <v>480</v>
      </c>
      <c r="BQ274" s="16" t="s">
        <v>480</v>
      </c>
      <c r="BR274" s="16" t="s">
        <v>480</v>
      </c>
      <c r="BS274" s="16" t="s">
        <v>480</v>
      </c>
      <c r="BT274" s="16" t="s">
        <v>480</v>
      </c>
      <c r="BU274" s="16">
        <v>0</v>
      </c>
      <c r="BV274" s="16">
        <v>0</v>
      </c>
      <c r="BW274" s="16">
        <v>0</v>
      </c>
      <c r="BX274" s="16">
        <v>0</v>
      </c>
      <c r="BY274" s="16">
        <v>0</v>
      </c>
      <c r="BZ274" s="31">
        <v>0</v>
      </c>
      <c r="CA274" s="99"/>
      <c r="CD274" s="20">
        <v>63</v>
      </c>
    </row>
    <row r="275" spans="1:82" ht="13.5" customHeight="1">
      <c r="A275" s="21">
        <v>67</v>
      </c>
      <c r="B275" s="81" t="s">
        <v>263</v>
      </c>
      <c r="C275" s="108">
        <v>36527</v>
      </c>
      <c r="D275" s="28">
        <f t="shared" si="46"/>
        <v>2000</v>
      </c>
      <c r="E275" s="28">
        <f t="shared" si="47"/>
        <v>2</v>
      </c>
      <c r="F275" s="11">
        <f t="shared" si="48"/>
        <v>36511.31361169916</v>
      </c>
      <c r="G275" s="11">
        <f t="shared" si="49"/>
        <v>36542.68638830084</v>
      </c>
      <c r="H275" s="101">
        <f t="shared" si="50"/>
        <v>31.372776601681835</v>
      </c>
      <c r="I275" s="25">
        <v>32874</v>
      </c>
      <c r="J275" s="25">
        <v>38717</v>
      </c>
      <c r="K275" s="81">
        <v>59</v>
      </c>
      <c r="L275" s="81">
        <v>59</v>
      </c>
      <c r="M275" s="28">
        <v>1</v>
      </c>
      <c r="N275" s="102" t="s">
        <v>240</v>
      </c>
      <c r="O275" s="103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 t="s">
        <v>480</v>
      </c>
      <c r="AA275" s="16" t="s">
        <v>480</v>
      </c>
      <c r="AB275" s="16" t="s">
        <v>480</v>
      </c>
      <c r="AC275" s="16" t="s">
        <v>480</v>
      </c>
      <c r="AD275" s="17" t="s">
        <v>480</v>
      </c>
      <c r="AE275" s="103" t="s">
        <v>480</v>
      </c>
      <c r="AF275" s="16" t="s">
        <v>480</v>
      </c>
      <c r="AG275" s="16" t="s">
        <v>480</v>
      </c>
      <c r="AH275" s="16" t="s">
        <v>480</v>
      </c>
      <c r="AI275" s="16" t="s">
        <v>480</v>
      </c>
      <c r="AJ275" s="16" t="s">
        <v>480</v>
      </c>
      <c r="AK275" s="16" t="s">
        <v>480</v>
      </c>
      <c r="AL275" s="16" t="s">
        <v>480</v>
      </c>
      <c r="AM275" s="16" t="s">
        <v>480</v>
      </c>
      <c r="AN275" s="16" t="s">
        <v>480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31">
        <v>0</v>
      </c>
      <c r="AU275" s="18">
        <v>0</v>
      </c>
      <c r="AV275" s="103">
        <v>0</v>
      </c>
      <c r="AW275" s="103">
        <v>0</v>
      </c>
      <c r="AX275" s="103">
        <v>0</v>
      </c>
      <c r="AY275" s="103">
        <v>0</v>
      </c>
      <c r="AZ275" s="103">
        <v>0</v>
      </c>
      <c r="BA275" s="103">
        <v>0</v>
      </c>
      <c r="BB275" s="103">
        <v>0</v>
      </c>
      <c r="BC275" s="103">
        <v>0</v>
      </c>
      <c r="BD275" s="103">
        <v>0</v>
      </c>
      <c r="BE275" s="103">
        <v>0</v>
      </c>
      <c r="BF275" s="103" t="s">
        <v>480</v>
      </c>
      <c r="BG275" s="103" t="s">
        <v>480</v>
      </c>
      <c r="BH275" s="103" t="s">
        <v>480</v>
      </c>
      <c r="BI275" s="103" t="s">
        <v>480</v>
      </c>
      <c r="BJ275" s="103" t="s">
        <v>480</v>
      </c>
      <c r="BK275" s="18" t="s">
        <v>480</v>
      </c>
      <c r="BL275" s="16" t="s">
        <v>480</v>
      </c>
      <c r="BM275" s="16" t="s">
        <v>480</v>
      </c>
      <c r="BN275" s="16" t="s">
        <v>480</v>
      </c>
      <c r="BO275" s="16" t="s">
        <v>480</v>
      </c>
      <c r="BP275" s="16" t="s">
        <v>480</v>
      </c>
      <c r="BQ275" s="16" t="s">
        <v>480</v>
      </c>
      <c r="BR275" s="16" t="s">
        <v>480</v>
      </c>
      <c r="BS275" s="16" t="s">
        <v>480</v>
      </c>
      <c r="BT275" s="16" t="s">
        <v>480</v>
      </c>
      <c r="BU275" s="16">
        <v>0</v>
      </c>
      <c r="BV275" s="16">
        <v>0</v>
      </c>
      <c r="BW275" s="16">
        <v>0</v>
      </c>
      <c r="BX275" s="16">
        <v>0</v>
      </c>
      <c r="BY275" s="16">
        <v>0</v>
      </c>
      <c r="BZ275" s="31">
        <v>0</v>
      </c>
      <c r="CA275" s="99"/>
      <c r="CD275" s="20">
        <v>67</v>
      </c>
    </row>
    <row r="276" spans="1:82" ht="13.5" customHeight="1">
      <c r="A276" s="21">
        <v>68</v>
      </c>
      <c r="B276" s="81" t="s">
        <v>264</v>
      </c>
      <c r="C276" s="108">
        <v>36527</v>
      </c>
      <c r="D276" s="28">
        <f t="shared" si="46"/>
        <v>2000</v>
      </c>
      <c r="E276" s="28">
        <f t="shared" si="47"/>
        <v>2</v>
      </c>
      <c r="F276" s="11">
        <f t="shared" si="48"/>
        <v>36514.0465951896</v>
      </c>
      <c r="G276" s="11">
        <f t="shared" si="49"/>
        <v>36539.9534048104</v>
      </c>
      <c r="H276" s="101">
        <f t="shared" si="50"/>
        <v>25.906809620806598</v>
      </c>
      <c r="I276" s="25">
        <v>32874</v>
      </c>
      <c r="J276" s="25">
        <v>38717</v>
      </c>
      <c r="K276" s="81">
        <v>18</v>
      </c>
      <c r="L276" s="81">
        <v>30</v>
      </c>
      <c r="M276" s="28">
        <v>0.68</v>
      </c>
      <c r="N276" s="102" t="s">
        <v>240</v>
      </c>
      <c r="O276" s="103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 t="s">
        <v>480</v>
      </c>
      <c r="AA276" s="16" t="s">
        <v>480</v>
      </c>
      <c r="AB276" s="16" t="s">
        <v>480</v>
      </c>
      <c r="AC276" s="16" t="s">
        <v>480</v>
      </c>
      <c r="AD276" s="17" t="s">
        <v>480</v>
      </c>
      <c r="AE276" s="103" t="s">
        <v>480</v>
      </c>
      <c r="AF276" s="16" t="s">
        <v>480</v>
      </c>
      <c r="AG276" s="16" t="s">
        <v>480</v>
      </c>
      <c r="AH276" s="16" t="s">
        <v>480</v>
      </c>
      <c r="AI276" s="16" t="s">
        <v>480</v>
      </c>
      <c r="AJ276" s="16" t="s">
        <v>480</v>
      </c>
      <c r="AK276" s="16" t="s">
        <v>480</v>
      </c>
      <c r="AL276" s="16" t="s">
        <v>480</v>
      </c>
      <c r="AM276" s="16" t="s">
        <v>480</v>
      </c>
      <c r="AN276" s="16" t="s">
        <v>480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31">
        <v>0</v>
      </c>
      <c r="AU276" s="18">
        <v>0</v>
      </c>
      <c r="AV276" s="103">
        <v>0</v>
      </c>
      <c r="AW276" s="103">
        <v>0</v>
      </c>
      <c r="AX276" s="103">
        <v>0</v>
      </c>
      <c r="AY276" s="103">
        <v>0</v>
      </c>
      <c r="AZ276" s="103">
        <v>0</v>
      </c>
      <c r="BA276" s="103">
        <v>0</v>
      </c>
      <c r="BB276" s="103">
        <v>0</v>
      </c>
      <c r="BC276" s="103">
        <v>0</v>
      </c>
      <c r="BD276" s="103">
        <v>0</v>
      </c>
      <c r="BE276" s="103">
        <v>0</v>
      </c>
      <c r="BF276" s="103" t="s">
        <v>480</v>
      </c>
      <c r="BG276" s="103" t="s">
        <v>480</v>
      </c>
      <c r="BH276" s="103" t="s">
        <v>480</v>
      </c>
      <c r="BI276" s="103" t="s">
        <v>480</v>
      </c>
      <c r="BJ276" s="103" t="s">
        <v>480</v>
      </c>
      <c r="BK276" s="18" t="s">
        <v>480</v>
      </c>
      <c r="BL276" s="16" t="s">
        <v>480</v>
      </c>
      <c r="BM276" s="16" t="s">
        <v>480</v>
      </c>
      <c r="BN276" s="16" t="s">
        <v>480</v>
      </c>
      <c r="BO276" s="16" t="s">
        <v>480</v>
      </c>
      <c r="BP276" s="16" t="s">
        <v>480</v>
      </c>
      <c r="BQ276" s="16" t="s">
        <v>480</v>
      </c>
      <c r="BR276" s="16" t="s">
        <v>480</v>
      </c>
      <c r="BS276" s="16" t="s">
        <v>480</v>
      </c>
      <c r="BT276" s="16" t="s">
        <v>480</v>
      </c>
      <c r="BU276" s="16">
        <v>0</v>
      </c>
      <c r="BV276" s="16">
        <v>0</v>
      </c>
      <c r="BW276" s="16">
        <v>0</v>
      </c>
      <c r="BX276" s="16">
        <v>0</v>
      </c>
      <c r="BY276" s="16">
        <v>0</v>
      </c>
      <c r="BZ276" s="31">
        <v>0</v>
      </c>
      <c r="CA276" s="99"/>
      <c r="CD276" s="20">
        <v>68</v>
      </c>
    </row>
    <row r="277" spans="1:82" ht="13.5" customHeight="1">
      <c r="A277" s="21">
        <v>69</v>
      </c>
      <c r="B277" s="81" t="s">
        <v>265</v>
      </c>
      <c r="C277" s="108">
        <v>36527</v>
      </c>
      <c r="D277" s="28">
        <f t="shared" si="46"/>
        <v>2000</v>
      </c>
      <c r="E277" s="28">
        <f t="shared" si="47"/>
        <v>2</v>
      </c>
      <c r="F277" s="11">
        <f t="shared" si="48"/>
        <v>36514.430889359326</v>
      </c>
      <c r="G277" s="11">
        <f t="shared" si="49"/>
        <v>36539.569110640674</v>
      </c>
      <c r="H277" s="101">
        <f t="shared" si="50"/>
        <v>25.138221281347796</v>
      </c>
      <c r="I277" s="25">
        <v>32874</v>
      </c>
      <c r="J277" s="25">
        <v>38717</v>
      </c>
      <c r="K277" s="81">
        <v>16</v>
      </c>
      <c r="L277" s="81">
        <v>14</v>
      </c>
      <c r="M277" s="28">
        <v>0.64</v>
      </c>
      <c r="N277" s="102" t="s">
        <v>240</v>
      </c>
      <c r="O277" s="103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1.5625</v>
      </c>
      <c r="X277" s="16">
        <v>0</v>
      </c>
      <c r="Y277" s="16">
        <v>0</v>
      </c>
      <c r="Z277" s="16" t="s">
        <v>480</v>
      </c>
      <c r="AA277" s="16" t="s">
        <v>480</v>
      </c>
      <c r="AB277" s="16" t="s">
        <v>480</v>
      </c>
      <c r="AC277" s="16" t="s">
        <v>480</v>
      </c>
      <c r="AD277" s="17" t="s">
        <v>480</v>
      </c>
      <c r="AE277" s="103" t="s">
        <v>480</v>
      </c>
      <c r="AF277" s="16" t="s">
        <v>480</v>
      </c>
      <c r="AG277" s="16" t="s">
        <v>480</v>
      </c>
      <c r="AH277" s="16" t="s">
        <v>480</v>
      </c>
      <c r="AI277" s="16" t="s">
        <v>480</v>
      </c>
      <c r="AJ277" s="16" t="s">
        <v>480</v>
      </c>
      <c r="AK277" s="16" t="s">
        <v>480</v>
      </c>
      <c r="AL277" s="16" t="s">
        <v>480</v>
      </c>
      <c r="AM277" s="16" t="s">
        <v>480</v>
      </c>
      <c r="AN277" s="16" t="s">
        <v>480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31">
        <v>0</v>
      </c>
      <c r="AU277" s="18">
        <v>0</v>
      </c>
      <c r="AV277" s="103">
        <v>0</v>
      </c>
      <c r="AW277" s="103">
        <v>0</v>
      </c>
      <c r="AX277" s="103">
        <v>0</v>
      </c>
      <c r="AY277" s="103">
        <v>0</v>
      </c>
      <c r="AZ277" s="103">
        <v>0</v>
      </c>
      <c r="BA277" s="103">
        <v>0</v>
      </c>
      <c r="BB277" s="103">
        <v>0</v>
      </c>
      <c r="BC277" s="103">
        <v>0.11160714285714285</v>
      </c>
      <c r="BD277" s="103">
        <v>0</v>
      </c>
      <c r="BE277" s="103">
        <v>0</v>
      </c>
      <c r="BF277" s="103" t="s">
        <v>480</v>
      </c>
      <c r="BG277" s="103" t="s">
        <v>480</v>
      </c>
      <c r="BH277" s="103" t="s">
        <v>480</v>
      </c>
      <c r="BI277" s="103" t="s">
        <v>480</v>
      </c>
      <c r="BJ277" s="103" t="s">
        <v>480</v>
      </c>
      <c r="BK277" s="18" t="s">
        <v>480</v>
      </c>
      <c r="BL277" s="16" t="s">
        <v>480</v>
      </c>
      <c r="BM277" s="16" t="s">
        <v>480</v>
      </c>
      <c r="BN277" s="16" t="s">
        <v>480</v>
      </c>
      <c r="BO277" s="16" t="s">
        <v>480</v>
      </c>
      <c r="BP277" s="16" t="s">
        <v>480</v>
      </c>
      <c r="BQ277" s="16" t="s">
        <v>480</v>
      </c>
      <c r="BR277" s="16" t="s">
        <v>480</v>
      </c>
      <c r="BS277" s="16" t="s">
        <v>480</v>
      </c>
      <c r="BT277" s="16" t="s">
        <v>480</v>
      </c>
      <c r="BU277" s="16">
        <v>0</v>
      </c>
      <c r="BV277" s="16">
        <v>0</v>
      </c>
      <c r="BW277" s="16">
        <v>0</v>
      </c>
      <c r="BX277" s="16">
        <v>0</v>
      </c>
      <c r="BY277" s="16">
        <v>0</v>
      </c>
      <c r="BZ277" s="31">
        <v>0</v>
      </c>
      <c r="CA277" s="99"/>
      <c r="CD277" s="20">
        <v>69</v>
      </c>
    </row>
    <row r="278" spans="1:82" ht="13.5" customHeight="1">
      <c r="A278" s="21">
        <v>73</v>
      </c>
      <c r="B278" s="81" t="s">
        <v>266</v>
      </c>
      <c r="C278" s="108">
        <v>36892.25</v>
      </c>
      <c r="D278" s="28">
        <f t="shared" si="46"/>
        <v>2001</v>
      </c>
      <c r="E278" s="28">
        <f t="shared" si="47"/>
        <v>2</v>
      </c>
      <c r="F278" s="11">
        <f t="shared" si="48"/>
        <v>36864.62464854775</v>
      </c>
      <c r="G278" s="11">
        <f t="shared" si="49"/>
        <v>36919.87535145225</v>
      </c>
      <c r="H278" s="101">
        <f t="shared" si="50"/>
        <v>55.250702904493664</v>
      </c>
      <c r="I278" s="25">
        <v>32874</v>
      </c>
      <c r="J278" s="25">
        <v>38717</v>
      </c>
      <c r="K278" s="81">
        <v>34</v>
      </c>
      <c r="L278" s="81">
        <v>41</v>
      </c>
      <c r="M278" s="28">
        <v>3.14</v>
      </c>
      <c r="N278" s="102" t="s">
        <v>240</v>
      </c>
      <c r="O278" s="103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 t="s">
        <v>480</v>
      </c>
      <c r="AB278" s="16" t="s">
        <v>480</v>
      </c>
      <c r="AC278" s="16" t="s">
        <v>480</v>
      </c>
      <c r="AD278" s="17" t="s">
        <v>480</v>
      </c>
      <c r="AE278" s="103" t="s">
        <v>480</v>
      </c>
      <c r="AF278" s="16" t="s">
        <v>480</v>
      </c>
      <c r="AG278" s="16" t="s">
        <v>480</v>
      </c>
      <c r="AH278" s="16" t="s">
        <v>480</v>
      </c>
      <c r="AI278" s="16" t="s">
        <v>480</v>
      </c>
      <c r="AJ278" s="16" t="s">
        <v>480</v>
      </c>
      <c r="AK278" s="16" t="s">
        <v>480</v>
      </c>
      <c r="AL278" s="16" t="s">
        <v>480</v>
      </c>
      <c r="AM278" s="16" t="s">
        <v>480</v>
      </c>
      <c r="AN278" s="16" t="s">
        <v>480</v>
      </c>
      <c r="AO278" s="16" t="s">
        <v>480</v>
      </c>
      <c r="AP278" s="16">
        <v>0</v>
      </c>
      <c r="AQ278" s="16">
        <v>0</v>
      </c>
      <c r="AR278" s="16">
        <v>0</v>
      </c>
      <c r="AS278" s="16">
        <v>0</v>
      </c>
      <c r="AT278" s="31">
        <v>0</v>
      </c>
      <c r="AU278" s="18">
        <v>0</v>
      </c>
      <c r="AV278" s="103">
        <v>0</v>
      </c>
      <c r="AW278" s="103">
        <v>0</v>
      </c>
      <c r="AX278" s="103">
        <v>0</v>
      </c>
      <c r="AY278" s="103">
        <v>0</v>
      </c>
      <c r="AZ278" s="103">
        <v>0</v>
      </c>
      <c r="BA278" s="103">
        <v>0</v>
      </c>
      <c r="BB278" s="103">
        <v>0</v>
      </c>
      <c r="BC278" s="103">
        <v>0</v>
      </c>
      <c r="BD278" s="103">
        <v>0</v>
      </c>
      <c r="BE278" s="103">
        <v>0</v>
      </c>
      <c r="BF278" s="103">
        <v>0</v>
      </c>
      <c r="BG278" s="103" t="s">
        <v>480</v>
      </c>
      <c r="BH278" s="103" t="s">
        <v>480</v>
      </c>
      <c r="BI278" s="103" t="s">
        <v>480</v>
      </c>
      <c r="BJ278" s="103" t="s">
        <v>480</v>
      </c>
      <c r="BK278" s="18" t="s">
        <v>480</v>
      </c>
      <c r="BL278" s="16" t="s">
        <v>480</v>
      </c>
      <c r="BM278" s="16" t="s">
        <v>480</v>
      </c>
      <c r="BN278" s="16" t="s">
        <v>480</v>
      </c>
      <c r="BO278" s="16" t="s">
        <v>480</v>
      </c>
      <c r="BP278" s="16" t="s">
        <v>480</v>
      </c>
      <c r="BQ278" s="16" t="s">
        <v>480</v>
      </c>
      <c r="BR278" s="16" t="s">
        <v>480</v>
      </c>
      <c r="BS278" s="16" t="s">
        <v>480</v>
      </c>
      <c r="BT278" s="16" t="s">
        <v>480</v>
      </c>
      <c r="BU278" s="16" t="s">
        <v>480</v>
      </c>
      <c r="BV278" s="16">
        <v>0</v>
      </c>
      <c r="BW278" s="16">
        <v>0</v>
      </c>
      <c r="BX278" s="16">
        <v>0</v>
      </c>
      <c r="BY278" s="16">
        <v>0</v>
      </c>
      <c r="BZ278" s="31">
        <v>0</v>
      </c>
      <c r="CA278" s="99"/>
      <c r="CD278" s="20">
        <v>73</v>
      </c>
    </row>
    <row r="279" spans="1:82" ht="13.5" customHeight="1">
      <c r="A279" s="21">
        <v>80</v>
      </c>
      <c r="B279" s="81" t="s">
        <v>216</v>
      </c>
      <c r="C279" s="108">
        <v>35217</v>
      </c>
      <c r="D279" s="28">
        <f t="shared" si="46"/>
        <v>1996</v>
      </c>
      <c r="E279" s="28">
        <f t="shared" si="47"/>
        <v>153</v>
      </c>
      <c r="F279" s="11">
        <f t="shared" si="48"/>
        <v>35200.7783227662</v>
      </c>
      <c r="G279" s="11">
        <f t="shared" si="49"/>
        <v>35233.2216772338</v>
      </c>
      <c r="H279" s="101">
        <f t="shared" si="50"/>
        <v>32.44335446759942</v>
      </c>
      <c r="I279" s="25">
        <v>32874</v>
      </c>
      <c r="J279" s="25">
        <v>38717</v>
      </c>
      <c r="K279" s="81">
        <v>33</v>
      </c>
      <c r="L279" s="81">
        <v>33</v>
      </c>
      <c r="M279" s="28">
        <v>1.07</v>
      </c>
      <c r="N279" s="102" t="s">
        <v>240</v>
      </c>
      <c r="O279" s="103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 t="s">
        <v>480</v>
      </c>
      <c r="W279" s="16" t="s">
        <v>480</v>
      </c>
      <c r="X279" s="16" t="s">
        <v>480</v>
      </c>
      <c r="Y279" s="16" t="s">
        <v>480</v>
      </c>
      <c r="Z279" s="16" t="s">
        <v>480</v>
      </c>
      <c r="AA279" s="16" t="s">
        <v>480</v>
      </c>
      <c r="AB279" s="16" t="s">
        <v>480</v>
      </c>
      <c r="AC279" s="16" t="s">
        <v>480</v>
      </c>
      <c r="AD279" s="17" t="s">
        <v>480</v>
      </c>
      <c r="AE279" s="103" t="s">
        <v>480</v>
      </c>
      <c r="AF279" s="16" t="s">
        <v>480</v>
      </c>
      <c r="AG279" s="16" t="s">
        <v>480</v>
      </c>
      <c r="AH279" s="16" t="s">
        <v>480</v>
      </c>
      <c r="AI279" s="16" t="s">
        <v>480</v>
      </c>
      <c r="AJ279" s="16" t="s">
        <v>480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31">
        <v>0</v>
      </c>
      <c r="AU279" s="18">
        <v>0</v>
      </c>
      <c r="AV279" s="103">
        <v>0</v>
      </c>
      <c r="AW279" s="103">
        <v>0</v>
      </c>
      <c r="AX279" s="103">
        <v>0</v>
      </c>
      <c r="AY279" s="103">
        <v>0</v>
      </c>
      <c r="AZ279" s="103">
        <v>0</v>
      </c>
      <c r="BA279" s="103">
        <v>0</v>
      </c>
      <c r="BB279" s="103" t="s">
        <v>480</v>
      </c>
      <c r="BC279" s="103" t="s">
        <v>480</v>
      </c>
      <c r="BD279" s="103" t="s">
        <v>480</v>
      </c>
      <c r="BE279" s="103" t="s">
        <v>480</v>
      </c>
      <c r="BF279" s="103" t="s">
        <v>480</v>
      </c>
      <c r="BG279" s="103" t="s">
        <v>480</v>
      </c>
      <c r="BH279" s="103" t="s">
        <v>480</v>
      </c>
      <c r="BI279" s="103" t="s">
        <v>480</v>
      </c>
      <c r="BJ279" s="103" t="s">
        <v>480</v>
      </c>
      <c r="BK279" s="18" t="s">
        <v>480</v>
      </c>
      <c r="BL279" s="16" t="s">
        <v>480</v>
      </c>
      <c r="BM279" s="16" t="s">
        <v>480</v>
      </c>
      <c r="BN279" s="16" t="s">
        <v>480</v>
      </c>
      <c r="BO279" s="16" t="s">
        <v>480</v>
      </c>
      <c r="BP279" s="16" t="s">
        <v>480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v>0</v>
      </c>
      <c r="BZ279" s="31">
        <v>0</v>
      </c>
      <c r="CA279" s="99"/>
      <c r="CD279" s="20">
        <v>80</v>
      </c>
    </row>
    <row r="280" spans="1:82" ht="13.5" customHeight="1">
      <c r="A280" s="21">
        <v>101</v>
      </c>
      <c r="B280" s="81" t="s">
        <v>267</v>
      </c>
      <c r="C280" s="108">
        <v>35217</v>
      </c>
      <c r="D280" s="28">
        <f t="shared" si="46"/>
        <v>1996</v>
      </c>
      <c r="E280" s="28">
        <f t="shared" si="47"/>
        <v>153</v>
      </c>
      <c r="F280" s="11">
        <f t="shared" si="48"/>
        <v>35196.22632822478</v>
      </c>
      <c r="G280" s="11">
        <f t="shared" si="49"/>
        <v>35237.77367177522</v>
      </c>
      <c r="H280" s="101">
        <f t="shared" si="50"/>
        <v>41.54734355043911</v>
      </c>
      <c r="I280" s="25">
        <v>32874</v>
      </c>
      <c r="J280" s="25">
        <v>38717</v>
      </c>
      <c r="K280" s="81">
        <v>49</v>
      </c>
      <c r="L280" s="81">
        <v>30</v>
      </c>
      <c r="M280" s="28">
        <v>1.7630000000000001</v>
      </c>
      <c r="N280" s="102" t="s">
        <v>240</v>
      </c>
      <c r="O280" s="103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 t="s">
        <v>480</v>
      </c>
      <c r="W280" s="16" t="s">
        <v>480</v>
      </c>
      <c r="X280" s="16" t="s">
        <v>480</v>
      </c>
      <c r="Y280" s="16" t="s">
        <v>480</v>
      </c>
      <c r="Z280" s="16" t="s">
        <v>480</v>
      </c>
      <c r="AA280" s="16" t="s">
        <v>480</v>
      </c>
      <c r="AB280" s="16" t="s">
        <v>480</v>
      </c>
      <c r="AC280" s="16" t="s">
        <v>480</v>
      </c>
      <c r="AD280" s="17" t="s">
        <v>480</v>
      </c>
      <c r="AE280" s="103" t="s">
        <v>480</v>
      </c>
      <c r="AF280" s="16" t="s">
        <v>480</v>
      </c>
      <c r="AG280" s="16" t="s">
        <v>480</v>
      </c>
      <c r="AH280" s="16" t="s">
        <v>480</v>
      </c>
      <c r="AI280" s="16" t="s">
        <v>480</v>
      </c>
      <c r="AJ280" s="16" t="s">
        <v>480</v>
      </c>
      <c r="AK280" s="16">
        <v>0</v>
      </c>
      <c r="AL280" s="16">
        <v>0.5672149744753261</v>
      </c>
      <c r="AM280" s="16">
        <v>0</v>
      </c>
      <c r="AN280" s="16">
        <v>0</v>
      </c>
      <c r="AO280" s="16">
        <v>0</v>
      </c>
      <c r="AP280" s="16">
        <v>0.5672149744753261</v>
      </c>
      <c r="AQ280" s="16">
        <v>0</v>
      </c>
      <c r="AR280" s="16">
        <v>0</v>
      </c>
      <c r="AS280" s="16">
        <v>0</v>
      </c>
      <c r="AT280" s="31">
        <v>0</v>
      </c>
      <c r="AU280" s="18">
        <v>0</v>
      </c>
      <c r="AV280" s="103">
        <v>0</v>
      </c>
      <c r="AW280" s="103">
        <v>0</v>
      </c>
      <c r="AX280" s="103">
        <v>0</v>
      </c>
      <c r="AY280" s="103">
        <v>0</v>
      </c>
      <c r="AZ280" s="103">
        <v>0</v>
      </c>
      <c r="BA280" s="103">
        <v>0</v>
      </c>
      <c r="BB280" s="103" t="s">
        <v>480</v>
      </c>
      <c r="BC280" s="103" t="s">
        <v>480</v>
      </c>
      <c r="BD280" s="103" t="s">
        <v>480</v>
      </c>
      <c r="BE280" s="103" t="s">
        <v>480</v>
      </c>
      <c r="BF280" s="103" t="s">
        <v>480</v>
      </c>
      <c r="BG280" s="103" t="s">
        <v>480</v>
      </c>
      <c r="BH280" s="103" t="s">
        <v>480</v>
      </c>
      <c r="BI280" s="103" t="s">
        <v>480</v>
      </c>
      <c r="BJ280" s="103" t="s">
        <v>480</v>
      </c>
      <c r="BK280" s="18" t="s">
        <v>480</v>
      </c>
      <c r="BL280" s="16" t="s">
        <v>480</v>
      </c>
      <c r="BM280" s="16" t="s">
        <v>480</v>
      </c>
      <c r="BN280" s="16" t="s">
        <v>480</v>
      </c>
      <c r="BO280" s="16" t="s">
        <v>480</v>
      </c>
      <c r="BP280" s="16" t="s">
        <v>480</v>
      </c>
      <c r="BQ280" s="16">
        <v>0</v>
      </c>
      <c r="BR280" s="16">
        <v>0.011575815805618901</v>
      </c>
      <c r="BS280" s="16">
        <v>0</v>
      </c>
      <c r="BT280" s="16">
        <v>0</v>
      </c>
      <c r="BU280" s="16">
        <v>0</v>
      </c>
      <c r="BV280" s="16">
        <v>0.011575815805618901</v>
      </c>
      <c r="BW280" s="16">
        <v>0</v>
      </c>
      <c r="BX280" s="16">
        <v>0</v>
      </c>
      <c r="BY280" s="16">
        <v>0</v>
      </c>
      <c r="BZ280" s="31">
        <v>0</v>
      </c>
      <c r="CA280" s="99"/>
      <c r="CD280" s="20">
        <v>101</v>
      </c>
    </row>
    <row r="281" spans="1:82" ht="13.5" customHeight="1">
      <c r="A281" s="21">
        <v>104</v>
      </c>
      <c r="B281" s="81" t="s">
        <v>56</v>
      </c>
      <c r="C281" s="108">
        <v>35217</v>
      </c>
      <c r="D281" s="28">
        <f t="shared" si="46"/>
        <v>1996</v>
      </c>
      <c r="E281" s="28">
        <f t="shared" si="47"/>
        <v>153</v>
      </c>
      <c r="F281" s="11">
        <f t="shared" si="48"/>
        <v>35202.13714586813</v>
      </c>
      <c r="G281" s="11">
        <f t="shared" si="49"/>
        <v>35231.86285413187</v>
      </c>
      <c r="H281" s="101">
        <f t="shared" si="50"/>
        <v>29.725708263737033</v>
      </c>
      <c r="I281" s="25">
        <v>32874</v>
      </c>
      <c r="J281" s="25">
        <v>38717</v>
      </c>
      <c r="K281" s="81">
        <v>399</v>
      </c>
      <c r="L281" s="81">
        <v>471</v>
      </c>
      <c r="M281" s="28">
        <v>0.897</v>
      </c>
      <c r="N281" s="102" t="s">
        <v>240</v>
      </c>
      <c r="O281" s="103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 t="s">
        <v>480</v>
      </c>
      <c r="W281" s="16" t="s">
        <v>480</v>
      </c>
      <c r="X281" s="16" t="s">
        <v>480</v>
      </c>
      <c r="Y281" s="16" t="s">
        <v>480</v>
      </c>
      <c r="Z281" s="16" t="s">
        <v>480</v>
      </c>
      <c r="AA281" s="16" t="s">
        <v>480</v>
      </c>
      <c r="AB281" s="16" t="s">
        <v>480</v>
      </c>
      <c r="AC281" s="16" t="s">
        <v>480</v>
      </c>
      <c r="AD281" s="17" t="s">
        <v>480</v>
      </c>
      <c r="AE281" s="103" t="s">
        <v>480</v>
      </c>
      <c r="AF281" s="16" t="s">
        <v>480</v>
      </c>
      <c r="AG281" s="16" t="s">
        <v>480</v>
      </c>
      <c r="AH281" s="16" t="s">
        <v>480</v>
      </c>
      <c r="AI281" s="16" t="s">
        <v>480</v>
      </c>
      <c r="AJ281" s="16" t="s">
        <v>480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31">
        <v>0</v>
      </c>
      <c r="AU281" s="18">
        <v>0</v>
      </c>
      <c r="AV281" s="103">
        <v>0</v>
      </c>
      <c r="AW281" s="103">
        <v>0</v>
      </c>
      <c r="AX281" s="103">
        <v>0</v>
      </c>
      <c r="AY281" s="103">
        <v>0</v>
      </c>
      <c r="AZ281" s="103">
        <v>0</v>
      </c>
      <c r="BA281" s="103">
        <v>0</v>
      </c>
      <c r="BB281" s="103" t="s">
        <v>480</v>
      </c>
      <c r="BC281" s="103" t="s">
        <v>480</v>
      </c>
      <c r="BD281" s="103" t="s">
        <v>480</v>
      </c>
      <c r="BE281" s="103" t="s">
        <v>480</v>
      </c>
      <c r="BF281" s="103" t="s">
        <v>480</v>
      </c>
      <c r="BG281" s="103" t="s">
        <v>480</v>
      </c>
      <c r="BH281" s="103" t="s">
        <v>480</v>
      </c>
      <c r="BI281" s="103" t="s">
        <v>480</v>
      </c>
      <c r="BJ281" s="103" t="s">
        <v>480</v>
      </c>
      <c r="BK281" s="18" t="s">
        <v>480</v>
      </c>
      <c r="BL281" s="16" t="s">
        <v>480</v>
      </c>
      <c r="BM281" s="16" t="s">
        <v>480</v>
      </c>
      <c r="BN281" s="16" t="s">
        <v>480</v>
      </c>
      <c r="BO281" s="16" t="s">
        <v>480</v>
      </c>
      <c r="BP281" s="16" t="s">
        <v>480</v>
      </c>
      <c r="BQ281" s="16">
        <v>0</v>
      </c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  <c r="BW281" s="16">
        <v>0</v>
      </c>
      <c r="BX281" s="16">
        <v>0</v>
      </c>
      <c r="BY281" s="16">
        <v>0</v>
      </c>
      <c r="BZ281" s="31">
        <v>0</v>
      </c>
      <c r="CA281" s="99"/>
      <c r="CD281" s="20">
        <v>104</v>
      </c>
    </row>
    <row r="282" spans="1:82" ht="13.5" customHeight="1">
      <c r="A282" s="21">
        <v>109</v>
      </c>
      <c r="B282" s="81" t="s">
        <v>268</v>
      </c>
      <c r="C282" s="108">
        <v>35916</v>
      </c>
      <c r="D282" s="28">
        <f t="shared" si="46"/>
        <v>1998</v>
      </c>
      <c r="E282" s="28">
        <f t="shared" si="47"/>
        <v>122</v>
      </c>
      <c r="F282" s="11">
        <f t="shared" si="48"/>
        <v>35898.85078110799</v>
      </c>
      <c r="G282" s="11">
        <f t="shared" si="49"/>
        <v>35933.14921889201</v>
      </c>
      <c r="H282" s="101">
        <f t="shared" si="50"/>
        <v>34.29843778401846</v>
      </c>
      <c r="I282" s="25">
        <v>32874</v>
      </c>
      <c r="J282" s="25">
        <v>38717</v>
      </c>
      <c r="K282" s="81">
        <v>104</v>
      </c>
      <c r="L282" s="81">
        <v>44</v>
      </c>
      <c r="M282" s="28">
        <v>1.197</v>
      </c>
      <c r="N282" s="102" t="s">
        <v>240</v>
      </c>
      <c r="O282" s="103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 t="s">
        <v>480</v>
      </c>
      <c r="Y282" s="16" t="s">
        <v>480</v>
      </c>
      <c r="Z282" s="16" t="s">
        <v>480</v>
      </c>
      <c r="AA282" s="16" t="s">
        <v>480</v>
      </c>
      <c r="AB282" s="16" t="s">
        <v>480</v>
      </c>
      <c r="AC282" s="16" t="s">
        <v>480</v>
      </c>
      <c r="AD282" s="17" t="s">
        <v>480</v>
      </c>
      <c r="AE282" s="103" t="s">
        <v>480</v>
      </c>
      <c r="AF282" s="16" t="s">
        <v>480</v>
      </c>
      <c r="AG282" s="16" t="s">
        <v>480</v>
      </c>
      <c r="AH282" s="16" t="s">
        <v>480</v>
      </c>
      <c r="AI282" s="16" t="s">
        <v>480</v>
      </c>
      <c r="AJ282" s="16" t="s">
        <v>480</v>
      </c>
      <c r="AK282" s="16" t="s">
        <v>480</v>
      </c>
      <c r="AL282" s="16" t="s">
        <v>480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31">
        <v>0</v>
      </c>
      <c r="AU282" s="18">
        <v>0</v>
      </c>
      <c r="AV282" s="103">
        <v>0</v>
      </c>
      <c r="AW282" s="103">
        <v>0</v>
      </c>
      <c r="AX282" s="103">
        <v>0</v>
      </c>
      <c r="AY282" s="103">
        <v>0</v>
      </c>
      <c r="AZ282" s="103">
        <v>0</v>
      </c>
      <c r="BA282" s="103">
        <v>0</v>
      </c>
      <c r="BB282" s="103">
        <v>0</v>
      </c>
      <c r="BC282" s="103">
        <v>0</v>
      </c>
      <c r="BD282" s="103" t="s">
        <v>480</v>
      </c>
      <c r="BE282" s="103" t="s">
        <v>480</v>
      </c>
      <c r="BF282" s="103" t="s">
        <v>480</v>
      </c>
      <c r="BG282" s="103" t="s">
        <v>480</v>
      </c>
      <c r="BH282" s="103" t="s">
        <v>480</v>
      </c>
      <c r="BI282" s="103" t="s">
        <v>480</v>
      </c>
      <c r="BJ282" s="103" t="s">
        <v>480</v>
      </c>
      <c r="BK282" s="18" t="s">
        <v>480</v>
      </c>
      <c r="BL282" s="16" t="s">
        <v>480</v>
      </c>
      <c r="BM282" s="16" t="s">
        <v>480</v>
      </c>
      <c r="BN282" s="16" t="s">
        <v>480</v>
      </c>
      <c r="BO282" s="16" t="s">
        <v>480</v>
      </c>
      <c r="BP282" s="16" t="s">
        <v>480</v>
      </c>
      <c r="BQ282" s="16" t="s">
        <v>480</v>
      </c>
      <c r="BR282" s="16" t="s">
        <v>480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v>0</v>
      </c>
      <c r="BZ282" s="31">
        <v>0</v>
      </c>
      <c r="CA282" s="99"/>
      <c r="CD282" s="20">
        <v>109</v>
      </c>
    </row>
    <row r="283" spans="1:82" ht="13.5" customHeight="1">
      <c r="A283" s="21">
        <v>112</v>
      </c>
      <c r="B283" s="81" t="s">
        <v>58</v>
      </c>
      <c r="C283" s="108">
        <v>35886</v>
      </c>
      <c r="D283" s="28">
        <f t="shared" si="46"/>
        <v>1998</v>
      </c>
      <c r="E283" s="28">
        <f t="shared" si="47"/>
        <v>92</v>
      </c>
      <c r="F283" s="11">
        <f t="shared" si="48"/>
        <v>35862.53331582592</v>
      </c>
      <c r="G283" s="11">
        <f t="shared" si="49"/>
        <v>35909.46668417408</v>
      </c>
      <c r="H283" s="101">
        <f t="shared" si="50"/>
        <v>46.933368348152726</v>
      </c>
      <c r="I283" s="25">
        <v>32874</v>
      </c>
      <c r="J283" s="25">
        <v>38717</v>
      </c>
      <c r="K283" s="81">
        <v>134</v>
      </c>
      <c r="L283" s="81">
        <v>134</v>
      </c>
      <c r="M283" s="28">
        <v>2.2560000000000002</v>
      </c>
      <c r="N283" s="102" t="s">
        <v>240</v>
      </c>
      <c r="O283" s="103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 t="s">
        <v>480</v>
      </c>
      <c r="Y283" s="16" t="s">
        <v>480</v>
      </c>
      <c r="Z283" s="16" t="s">
        <v>480</v>
      </c>
      <c r="AA283" s="16" t="s">
        <v>480</v>
      </c>
      <c r="AB283" s="16" t="s">
        <v>480</v>
      </c>
      <c r="AC283" s="16" t="s">
        <v>480</v>
      </c>
      <c r="AD283" s="17" t="s">
        <v>480</v>
      </c>
      <c r="AE283" s="103" t="s">
        <v>480</v>
      </c>
      <c r="AF283" s="16" t="s">
        <v>480</v>
      </c>
      <c r="AG283" s="16" t="s">
        <v>480</v>
      </c>
      <c r="AH283" s="16" t="s">
        <v>480</v>
      </c>
      <c r="AI283" s="16" t="s">
        <v>480</v>
      </c>
      <c r="AJ283" s="16" t="s">
        <v>480</v>
      </c>
      <c r="AK283" s="16" t="s">
        <v>480</v>
      </c>
      <c r="AL283" s="16" t="s">
        <v>480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31">
        <v>0</v>
      </c>
      <c r="AU283" s="18">
        <v>0</v>
      </c>
      <c r="AV283" s="103">
        <v>0</v>
      </c>
      <c r="AW283" s="103">
        <v>0</v>
      </c>
      <c r="AX283" s="103">
        <v>0</v>
      </c>
      <c r="AY283" s="103">
        <v>0</v>
      </c>
      <c r="AZ283" s="103">
        <v>0</v>
      </c>
      <c r="BA283" s="103">
        <v>0</v>
      </c>
      <c r="BB283" s="103">
        <v>0</v>
      </c>
      <c r="BC283" s="103">
        <v>0</v>
      </c>
      <c r="BD283" s="103" t="s">
        <v>480</v>
      </c>
      <c r="BE283" s="103" t="s">
        <v>480</v>
      </c>
      <c r="BF283" s="103" t="s">
        <v>480</v>
      </c>
      <c r="BG283" s="103" t="s">
        <v>480</v>
      </c>
      <c r="BH283" s="103" t="s">
        <v>480</v>
      </c>
      <c r="BI283" s="103" t="s">
        <v>480</v>
      </c>
      <c r="BJ283" s="103" t="s">
        <v>480</v>
      </c>
      <c r="BK283" s="18" t="s">
        <v>480</v>
      </c>
      <c r="BL283" s="16" t="s">
        <v>480</v>
      </c>
      <c r="BM283" s="16" t="s">
        <v>480</v>
      </c>
      <c r="BN283" s="16" t="s">
        <v>480</v>
      </c>
      <c r="BO283" s="16" t="s">
        <v>480</v>
      </c>
      <c r="BP283" s="16" t="s">
        <v>480</v>
      </c>
      <c r="BQ283" s="16" t="s">
        <v>480</v>
      </c>
      <c r="BR283" s="16" t="s">
        <v>480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v>0</v>
      </c>
      <c r="BZ283" s="31">
        <v>0</v>
      </c>
      <c r="CA283" s="99"/>
      <c r="CD283" s="20">
        <v>112</v>
      </c>
    </row>
    <row r="284" spans="1:82" ht="13.5" customHeight="1">
      <c r="A284" s="21">
        <v>113</v>
      </c>
      <c r="B284" s="81" t="s">
        <v>269</v>
      </c>
      <c r="C284" s="108">
        <v>35916</v>
      </c>
      <c r="D284" s="28">
        <f aca="true" t="shared" si="51" ref="D284:D299">YEAR(C284)</f>
        <v>1998</v>
      </c>
      <c r="E284" s="28">
        <f aca="true" t="shared" si="52" ref="E284:E299">ROUND(C284-(D284-1900)*365.25,0)</f>
        <v>122</v>
      </c>
      <c r="F284" s="11">
        <f t="shared" si="48"/>
        <v>35899.7783227662</v>
      </c>
      <c r="G284" s="11">
        <f t="shared" si="49"/>
        <v>35932.2216772338</v>
      </c>
      <c r="H284" s="101">
        <f t="shared" si="50"/>
        <v>32.44335446759942</v>
      </c>
      <c r="I284" s="25">
        <v>32874</v>
      </c>
      <c r="J284" s="25">
        <v>38717</v>
      </c>
      <c r="K284" s="81">
        <v>152</v>
      </c>
      <c r="L284" s="81">
        <v>120</v>
      </c>
      <c r="M284" s="28">
        <v>1.07</v>
      </c>
      <c r="N284" s="102" t="s">
        <v>240</v>
      </c>
      <c r="O284" s="103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 t="s">
        <v>480</v>
      </c>
      <c r="Y284" s="16" t="s">
        <v>480</v>
      </c>
      <c r="Z284" s="16" t="s">
        <v>480</v>
      </c>
      <c r="AA284" s="16" t="s">
        <v>480</v>
      </c>
      <c r="AB284" s="16" t="s">
        <v>480</v>
      </c>
      <c r="AC284" s="16" t="s">
        <v>480</v>
      </c>
      <c r="AD284" s="17" t="s">
        <v>480</v>
      </c>
      <c r="AE284" s="103" t="s">
        <v>480</v>
      </c>
      <c r="AF284" s="16" t="s">
        <v>480</v>
      </c>
      <c r="AG284" s="16" t="s">
        <v>480</v>
      </c>
      <c r="AH284" s="16" t="s">
        <v>480</v>
      </c>
      <c r="AI284" s="16" t="s">
        <v>480</v>
      </c>
      <c r="AJ284" s="16" t="s">
        <v>480</v>
      </c>
      <c r="AK284" s="16" t="s">
        <v>480</v>
      </c>
      <c r="AL284" s="16" t="s">
        <v>480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31">
        <v>0.9345794392523364</v>
      </c>
      <c r="AU284" s="18">
        <v>0</v>
      </c>
      <c r="AV284" s="103">
        <v>0</v>
      </c>
      <c r="AW284" s="103">
        <v>0</v>
      </c>
      <c r="AX284" s="103">
        <v>0</v>
      </c>
      <c r="AY284" s="103">
        <v>0</v>
      </c>
      <c r="AZ284" s="103">
        <v>0</v>
      </c>
      <c r="BA284" s="103">
        <v>0</v>
      </c>
      <c r="BB284" s="103">
        <v>0</v>
      </c>
      <c r="BC284" s="103">
        <v>0</v>
      </c>
      <c r="BD284" s="103" t="s">
        <v>480</v>
      </c>
      <c r="BE284" s="103" t="s">
        <v>480</v>
      </c>
      <c r="BF284" s="103" t="s">
        <v>480</v>
      </c>
      <c r="BG284" s="103" t="s">
        <v>480</v>
      </c>
      <c r="BH284" s="103" t="s">
        <v>480</v>
      </c>
      <c r="BI284" s="103" t="s">
        <v>480</v>
      </c>
      <c r="BJ284" s="103" t="s">
        <v>480</v>
      </c>
      <c r="BK284" s="18" t="s">
        <v>480</v>
      </c>
      <c r="BL284" s="16" t="s">
        <v>480</v>
      </c>
      <c r="BM284" s="16" t="s">
        <v>480</v>
      </c>
      <c r="BN284" s="16" t="s">
        <v>480</v>
      </c>
      <c r="BO284" s="16" t="s">
        <v>480</v>
      </c>
      <c r="BP284" s="16" t="s">
        <v>480</v>
      </c>
      <c r="BQ284" s="16" t="s">
        <v>480</v>
      </c>
      <c r="BR284" s="16" t="s">
        <v>480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0</v>
      </c>
      <c r="BY284" s="16">
        <v>0</v>
      </c>
      <c r="BZ284" s="31">
        <v>0.006148548942449581</v>
      </c>
      <c r="CA284" s="99"/>
      <c r="CD284" s="20">
        <v>113</v>
      </c>
    </row>
    <row r="285" spans="1:82" ht="13.5" customHeight="1">
      <c r="A285" s="21">
        <v>114</v>
      </c>
      <c r="B285" s="81" t="s">
        <v>270</v>
      </c>
      <c r="C285" s="108">
        <v>36008</v>
      </c>
      <c r="D285" s="28">
        <f t="shared" si="51"/>
        <v>1998</v>
      </c>
      <c r="E285" s="28">
        <f t="shared" si="52"/>
        <v>214</v>
      </c>
      <c r="F285" s="11">
        <f t="shared" si="48"/>
        <v>35993.62212664204</v>
      </c>
      <c r="G285" s="11">
        <f t="shared" si="49"/>
        <v>36022.37787335796</v>
      </c>
      <c r="H285" s="101">
        <f t="shared" si="50"/>
        <v>28.755746715920395</v>
      </c>
      <c r="I285" s="25">
        <v>32874</v>
      </c>
      <c r="J285" s="25">
        <v>38717</v>
      </c>
      <c r="K285" s="81">
        <v>50</v>
      </c>
      <c r="L285" s="81">
        <v>45</v>
      </c>
      <c r="M285" s="28">
        <v>0.839</v>
      </c>
      <c r="N285" s="102" t="s">
        <v>240</v>
      </c>
      <c r="O285" s="103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 t="s">
        <v>480</v>
      </c>
      <c r="Y285" s="16" t="s">
        <v>480</v>
      </c>
      <c r="Z285" s="16" t="s">
        <v>480</v>
      </c>
      <c r="AA285" s="16" t="s">
        <v>480</v>
      </c>
      <c r="AB285" s="16" t="s">
        <v>480</v>
      </c>
      <c r="AC285" s="16" t="s">
        <v>480</v>
      </c>
      <c r="AD285" s="17" t="s">
        <v>480</v>
      </c>
      <c r="AE285" s="103" t="s">
        <v>480</v>
      </c>
      <c r="AF285" s="16" t="s">
        <v>480</v>
      </c>
      <c r="AG285" s="16" t="s">
        <v>480</v>
      </c>
      <c r="AH285" s="16" t="s">
        <v>480</v>
      </c>
      <c r="AI285" s="16" t="s">
        <v>480</v>
      </c>
      <c r="AJ285" s="16" t="s">
        <v>480</v>
      </c>
      <c r="AK285" s="16" t="s">
        <v>480</v>
      </c>
      <c r="AL285" s="16" t="s">
        <v>480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31">
        <v>0</v>
      </c>
      <c r="AU285" s="18">
        <v>0</v>
      </c>
      <c r="AV285" s="103">
        <v>0</v>
      </c>
      <c r="AW285" s="103">
        <v>0</v>
      </c>
      <c r="AX285" s="103">
        <v>0</v>
      </c>
      <c r="AY285" s="103">
        <v>0</v>
      </c>
      <c r="AZ285" s="103">
        <v>0</v>
      </c>
      <c r="BA285" s="103">
        <v>0</v>
      </c>
      <c r="BB285" s="103">
        <v>0</v>
      </c>
      <c r="BC285" s="103">
        <v>0</v>
      </c>
      <c r="BD285" s="103" t="s">
        <v>480</v>
      </c>
      <c r="BE285" s="103" t="s">
        <v>480</v>
      </c>
      <c r="BF285" s="103" t="s">
        <v>480</v>
      </c>
      <c r="BG285" s="103" t="s">
        <v>480</v>
      </c>
      <c r="BH285" s="103" t="s">
        <v>480</v>
      </c>
      <c r="BI285" s="103" t="s">
        <v>480</v>
      </c>
      <c r="BJ285" s="103" t="s">
        <v>480</v>
      </c>
      <c r="BK285" s="18" t="s">
        <v>480</v>
      </c>
      <c r="BL285" s="16" t="s">
        <v>480</v>
      </c>
      <c r="BM285" s="16" t="s">
        <v>480</v>
      </c>
      <c r="BN285" s="16" t="s">
        <v>480</v>
      </c>
      <c r="BO285" s="16" t="s">
        <v>480</v>
      </c>
      <c r="BP285" s="16" t="s">
        <v>480</v>
      </c>
      <c r="BQ285" s="16" t="s">
        <v>480</v>
      </c>
      <c r="BR285" s="16" t="s">
        <v>480</v>
      </c>
      <c r="BS285" s="16">
        <v>0</v>
      </c>
      <c r="BT285" s="16">
        <v>0</v>
      </c>
      <c r="BU285" s="16">
        <v>0</v>
      </c>
      <c r="BV285" s="16">
        <v>0</v>
      </c>
      <c r="BW285" s="16">
        <v>0</v>
      </c>
      <c r="BX285" s="16">
        <v>0</v>
      </c>
      <c r="BY285" s="16">
        <v>0</v>
      </c>
      <c r="BZ285" s="31">
        <v>0</v>
      </c>
      <c r="CA285" s="99"/>
      <c r="CD285" s="20">
        <v>114</v>
      </c>
    </row>
    <row r="286" spans="1:82" ht="13.5" customHeight="1">
      <c r="A286" s="21">
        <v>115</v>
      </c>
      <c r="B286" s="81" t="s">
        <v>271</v>
      </c>
      <c r="C286" s="108">
        <v>36161</v>
      </c>
      <c r="D286" s="28">
        <f t="shared" si="51"/>
        <v>1999</v>
      </c>
      <c r="E286" s="28">
        <f t="shared" si="52"/>
        <v>1</v>
      </c>
      <c r="F286" s="11">
        <f t="shared" si="48"/>
        <v>36144.517354861404</v>
      </c>
      <c r="G286" s="11">
        <f t="shared" si="49"/>
        <v>36177.482645138596</v>
      </c>
      <c r="H286" s="101">
        <f t="shared" si="50"/>
        <v>32.96529027719225</v>
      </c>
      <c r="I286" s="25">
        <v>32874</v>
      </c>
      <c r="J286" s="25">
        <v>38717</v>
      </c>
      <c r="K286" s="81">
        <v>55</v>
      </c>
      <c r="L286" s="81">
        <v>107</v>
      </c>
      <c r="M286" s="28">
        <v>1.105</v>
      </c>
      <c r="N286" s="102" t="s">
        <v>240</v>
      </c>
      <c r="O286" s="103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 t="s">
        <v>480</v>
      </c>
      <c r="Z286" s="16" t="s">
        <v>480</v>
      </c>
      <c r="AA286" s="16" t="s">
        <v>480</v>
      </c>
      <c r="AB286" s="16" t="s">
        <v>480</v>
      </c>
      <c r="AC286" s="16" t="s">
        <v>480</v>
      </c>
      <c r="AD286" s="17" t="s">
        <v>480</v>
      </c>
      <c r="AE286" s="103" t="s">
        <v>480</v>
      </c>
      <c r="AF286" s="16" t="s">
        <v>480</v>
      </c>
      <c r="AG286" s="16" t="s">
        <v>480</v>
      </c>
      <c r="AH286" s="16" t="s">
        <v>480</v>
      </c>
      <c r="AI286" s="16" t="s">
        <v>480</v>
      </c>
      <c r="AJ286" s="16" t="s">
        <v>480</v>
      </c>
      <c r="AK286" s="16" t="s">
        <v>480</v>
      </c>
      <c r="AL286" s="16" t="s">
        <v>480</v>
      </c>
      <c r="AM286" s="16" t="s">
        <v>480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31">
        <v>0</v>
      </c>
      <c r="AU286" s="18">
        <v>0</v>
      </c>
      <c r="AV286" s="103">
        <v>0</v>
      </c>
      <c r="AW286" s="103">
        <v>0</v>
      </c>
      <c r="AX286" s="103">
        <v>0</v>
      </c>
      <c r="AY286" s="103">
        <v>0</v>
      </c>
      <c r="AZ286" s="103">
        <v>0</v>
      </c>
      <c r="BA286" s="103">
        <v>0</v>
      </c>
      <c r="BB286" s="103">
        <v>0</v>
      </c>
      <c r="BC286" s="103">
        <v>0</v>
      </c>
      <c r="BD286" s="103">
        <v>0</v>
      </c>
      <c r="BE286" s="103" t="s">
        <v>480</v>
      </c>
      <c r="BF286" s="103" t="s">
        <v>480</v>
      </c>
      <c r="BG286" s="103" t="s">
        <v>480</v>
      </c>
      <c r="BH286" s="103" t="s">
        <v>480</v>
      </c>
      <c r="BI286" s="103" t="s">
        <v>480</v>
      </c>
      <c r="BJ286" s="103" t="s">
        <v>480</v>
      </c>
      <c r="BK286" s="18" t="s">
        <v>480</v>
      </c>
      <c r="BL286" s="16" t="s">
        <v>480</v>
      </c>
      <c r="BM286" s="16" t="s">
        <v>480</v>
      </c>
      <c r="BN286" s="16" t="s">
        <v>480</v>
      </c>
      <c r="BO286" s="16" t="s">
        <v>480</v>
      </c>
      <c r="BP286" s="16" t="s">
        <v>480</v>
      </c>
      <c r="BQ286" s="16" t="s">
        <v>480</v>
      </c>
      <c r="BR286" s="16" t="s">
        <v>480</v>
      </c>
      <c r="BS286" s="16" t="s">
        <v>480</v>
      </c>
      <c r="BT286" s="16">
        <v>0</v>
      </c>
      <c r="BU286" s="16">
        <v>0</v>
      </c>
      <c r="BV286" s="16">
        <v>0</v>
      </c>
      <c r="BW286" s="16">
        <v>0</v>
      </c>
      <c r="BX286" s="16">
        <v>0</v>
      </c>
      <c r="BY286" s="16">
        <v>0</v>
      </c>
      <c r="BZ286" s="31">
        <v>0</v>
      </c>
      <c r="CA286" s="99"/>
      <c r="CD286" s="20">
        <v>115</v>
      </c>
    </row>
    <row r="287" spans="1:82" ht="13.5" customHeight="1">
      <c r="A287" s="21">
        <v>117</v>
      </c>
      <c r="B287" s="81" t="s">
        <v>272</v>
      </c>
      <c r="C287" s="108">
        <v>36251</v>
      </c>
      <c r="D287" s="28">
        <f t="shared" si="51"/>
        <v>1999</v>
      </c>
      <c r="E287" s="28">
        <f t="shared" si="52"/>
        <v>91</v>
      </c>
      <c r="F287" s="11">
        <f t="shared" si="48"/>
        <v>36227.82292120088</v>
      </c>
      <c r="G287" s="11">
        <f t="shared" si="49"/>
        <v>36274.17707879912</v>
      </c>
      <c r="H287" s="101">
        <f t="shared" si="50"/>
        <v>46.35415759823809</v>
      </c>
      <c r="I287" s="25">
        <v>32874</v>
      </c>
      <c r="J287" s="25">
        <v>38717</v>
      </c>
      <c r="K287" s="81">
        <v>70</v>
      </c>
      <c r="L287" s="81">
        <v>69</v>
      </c>
      <c r="M287" s="28">
        <v>2.2</v>
      </c>
      <c r="N287" s="102" t="s">
        <v>240</v>
      </c>
      <c r="O287" s="103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 t="s">
        <v>480</v>
      </c>
      <c r="Z287" s="16" t="s">
        <v>480</v>
      </c>
      <c r="AA287" s="16" t="s">
        <v>480</v>
      </c>
      <c r="AB287" s="16" t="s">
        <v>480</v>
      </c>
      <c r="AC287" s="16" t="s">
        <v>480</v>
      </c>
      <c r="AD287" s="17" t="s">
        <v>480</v>
      </c>
      <c r="AE287" s="103" t="s">
        <v>480</v>
      </c>
      <c r="AF287" s="16" t="s">
        <v>480</v>
      </c>
      <c r="AG287" s="16" t="s">
        <v>480</v>
      </c>
      <c r="AH287" s="16" t="s">
        <v>480</v>
      </c>
      <c r="AI287" s="16" t="s">
        <v>480</v>
      </c>
      <c r="AJ287" s="16" t="s">
        <v>480</v>
      </c>
      <c r="AK287" s="16" t="s">
        <v>480</v>
      </c>
      <c r="AL287" s="16" t="s">
        <v>480</v>
      </c>
      <c r="AM287" s="16" t="s">
        <v>480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31">
        <v>0</v>
      </c>
      <c r="AU287" s="18">
        <v>0</v>
      </c>
      <c r="AV287" s="103">
        <v>0</v>
      </c>
      <c r="AW287" s="103">
        <v>0</v>
      </c>
      <c r="AX287" s="103">
        <v>0</v>
      </c>
      <c r="AY287" s="103">
        <v>0</v>
      </c>
      <c r="AZ287" s="103">
        <v>0</v>
      </c>
      <c r="BA287" s="103">
        <v>0</v>
      </c>
      <c r="BB287" s="103">
        <v>0</v>
      </c>
      <c r="BC287" s="103">
        <v>0</v>
      </c>
      <c r="BD287" s="103">
        <v>0</v>
      </c>
      <c r="BE287" s="103" t="s">
        <v>480</v>
      </c>
      <c r="BF287" s="103" t="s">
        <v>480</v>
      </c>
      <c r="BG287" s="103" t="s">
        <v>480</v>
      </c>
      <c r="BH287" s="103" t="s">
        <v>480</v>
      </c>
      <c r="BI287" s="103" t="s">
        <v>480</v>
      </c>
      <c r="BJ287" s="103" t="s">
        <v>480</v>
      </c>
      <c r="BK287" s="18" t="s">
        <v>480</v>
      </c>
      <c r="BL287" s="16" t="s">
        <v>480</v>
      </c>
      <c r="BM287" s="16" t="s">
        <v>480</v>
      </c>
      <c r="BN287" s="16" t="s">
        <v>480</v>
      </c>
      <c r="BO287" s="16" t="s">
        <v>480</v>
      </c>
      <c r="BP287" s="16" t="s">
        <v>480</v>
      </c>
      <c r="BQ287" s="16" t="s">
        <v>480</v>
      </c>
      <c r="BR287" s="16" t="s">
        <v>480</v>
      </c>
      <c r="BS287" s="16" t="s">
        <v>480</v>
      </c>
      <c r="BT287" s="16">
        <v>0</v>
      </c>
      <c r="BU287" s="16">
        <v>0</v>
      </c>
      <c r="BV287" s="16">
        <v>0</v>
      </c>
      <c r="BW287" s="16">
        <v>0</v>
      </c>
      <c r="BX287" s="16">
        <v>0</v>
      </c>
      <c r="BY287" s="16">
        <v>0</v>
      </c>
      <c r="BZ287" s="31">
        <v>0</v>
      </c>
      <c r="CA287" s="99"/>
      <c r="CD287" s="20">
        <v>117</v>
      </c>
    </row>
    <row r="288" spans="1:82" ht="13.5" customHeight="1">
      <c r="A288" s="21">
        <v>120</v>
      </c>
      <c r="B288" s="81" t="s">
        <v>272</v>
      </c>
      <c r="C288" s="108">
        <v>37012</v>
      </c>
      <c r="D288" s="28">
        <f t="shared" si="51"/>
        <v>2001</v>
      </c>
      <c r="E288" s="28">
        <f t="shared" si="52"/>
        <v>122</v>
      </c>
      <c r="F288" s="11">
        <f t="shared" si="48"/>
        <v>36988.43077911625</v>
      </c>
      <c r="G288" s="11">
        <f t="shared" si="49"/>
        <v>37035.56922088375</v>
      </c>
      <c r="H288" s="101">
        <f t="shared" si="50"/>
        <v>47.1384417674999</v>
      </c>
      <c r="I288" s="25">
        <v>32874</v>
      </c>
      <c r="J288" s="25">
        <v>38717</v>
      </c>
      <c r="K288" s="81">
        <v>54</v>
      </c>
      <c r="L288" s="81">
        <v>52</v>
      </c>
      <c r="M288" s="28">
        <v>2.2760000000000002</v>
      </c>
      <c r="N288" s="102" t="s">
        <v>240</v>
      </c>
      <c r="O288" s="103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 t="s">
        <v>480</v>
      </c>
      <c r="AB288" s="16" t="s">
        <v>480</v>
      </c>
      <c r="AC288" s="16" t="s">
        <v>480</v>
      </c>
      <c r="AD288" s="17" t="s">
        <v>480</v>
      </c>
      <c r="AE288" s="103" t="s">
        <v>480</v>
      </c>
      <c r="AF288" s="16" t="s">
        <v>480</v>
      </c>
      <c r="AG288" s="16" t="s">
        <v>480</v>
      </c>
      <c r="AH288" s="16" t="s">
        <v>480</v>
      </c>
      <c r="AI288" s="16" t="s">
        <v>480</v>
      </c>
      <c r="AJ288" s="16" t="s">
        <v>480</v>
      </c>
      <c r="AK288" s="16" t="s">
        <v>480</v>
      </c>
      <c r="AL288" s="16" t="s">
        <v>480</v>
      </c>
      <c r="AM288" s="16" t="s">
        <v>480</v>
      </c>
      <c r="AN288" s="16" t="s">
        <v>480</v>
      </c>
      <c r="AO288" s="16" t="s">
        <v>480</v>
      </c>
      <c r="AP288" s="16">
        <v>0</v>
      </c>
      <c r="AQ288" s="16">
        <v>0</v>
      </c>
      <c r="AR288" s="16">
        <v>0</v>
      </c>
      <c r="AS288" s="16">
        <v>0</v>
      </c>
      <c r="AT288" s="31">
        <v>0</v>
      </c>
      <c r="AU288" s="18">
        <v>0</v>
      </c>
      <c r="AV288" s="103">
        <v>0</v>
      </c>
      <c r="AW288" s="103">
        <v>0</v>
      </c>
      <c r="AX288" s="103">
        <v>0</v>
      </c>
      <c r="AY288" s="103">
        <v>0</v>
      </c>
      <c r="AZ288" s="103">
        <v>0</v>
      </c>
      <c r="BA288" s="103">
        <v>0</v>
      </c>
      <c r="BB288" s="103">
        <v>0</v>
      </c>
      <c r="BC288" s="103">
        <v>0</v>
      </c>
      <c r="BD288" s="103">
        <v>0</v>
      </c>
      <c r="BE288" s="103">
        <v>0</v>
      </c>
      <c r="BF288" s="103">
        <v>0</v>
      </c>
      <c r="BG288" s="103" t="s">
        <v>480</v>
      </c>
      <c r="BH288" s="103" t="s">
        <v>480</v>
      </c>
      <c r="BI288" s="103" t="s">
        <v>480</v>
      </c>
      <c r="BJ288" s="103" t="s">
        <v>480</v>
      </c>
      <c r="BK288" s="18" t="s">
        <v>480</v>
      </c>
      <c r="BL288" s="16" t="s">
        <v>480</v>
      </c>
      <c r="BM288" s="16" t="s">
        <v>480</v>
      </c>
      <c r="BN288" s="16" t="s">
        <v>480</v>
      </c>
      <c r="BO288" s="16" t="s">
        <v>480</v>
      </c>
      <c r="BP288" s="16" t="s">
        <v>480</v>
      </c>
      <c r="BQ288" s="16" t="s">
        <v>480</v>
      </c>
      <c r="BR288" s="16" t="s">
        <v>480</v>
      </c>
      <c r="BS288" s="16" t="s">
        <v>480</v>
      </c>
      <c r="BT288" s="16" t="s">
        <v>480</v>
      </c>
      <c r="BU288" s="16" t="s">
        <v>480</v>
      </c>
      <c r="BV288" s="16">
        <v>0</v>
      </c>
      <c r="BW288" s="16">
        <v>0</v>
      </c>
      <c r="BX288" s="16">
        <v>0</v>
      </c>
      <c r="BY288" s="16">
        <v>0</v>
      </c>
      <c r="BZ288" s="31">
        <v>0</v>
      </c>
      <c r="CA288" s="99"/>
      <c r="CD288" s="20">
        <v>120</v>
      </c>
    </row>
    <row r="289" spans="1:82" ht="13.5" customHeight="1">
      <c r="A289" s="21">
        <v>128</v>
      </c>
      <c r="B289" s="81" t="s">
        <v>445</v>
      </c>
      <c r="C289" s="108">
        <v>34757</v>
      </c>
      <c r="D289" s="28">
        <f t="shared" si="51"/>
        <v>1995</v>
      </c>
      <c r="E289" s="28">
        <f t="shared" si="52"/>
        <v>58</v>
      </c>
      <c r="F289" s="11">
        <f t="shared" si="48"/>
        <v>34744.430889359326</v>
      </c>
      <c r="G289" s="11">
        <f t="shared" si="49"/>
        <v>34769.569110640674</v>
      </c>
      <c r="H289" s="101">
        <f t="shared" si="50"/>
        <v>25.138221281347796</v>
      </c>
      <c r="I289" s="25">
        <v>32874</v>
      </c>
      <c r="J289" s="25">
        <v>38717</v>
      </c>
      <c r="K289" s="81">
        <v>29</v>
      </c>
      <c r="L289" s="81">
        <v>29</v>
      </c>
      <c r="M289" s="28">
        <v>0.64</v>
      </c>
      <c r="N289" s="102" t="s">
        <v>240</v>
      </c>
      <c r="O289" s="103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 t="s">
        <v>480</v>
      </c>
      <c r="V289" s="16" t="s">
        <v>480</v>
      </c>
      <c r="W289" s="16" t="s">
        <v>480</v>
      </c>
      <c r="X289" s="16" t="s">
        <v>480</v>
      </c>
      <c r="Y289" s="16" t="s">
        <v>480</v>
      </c>
      <c r="Z289" s="16" t="s">
        <v>480</v>
      </c>
      <c r="AA289" s="16" t="s">
        <v>480</v>
      </c>
      <c r="AB289" s="16" t="s">
        <v>480</v>
      </c>
      <c r="AC289" s="16" t="s">
        <v>480</v>
      </c>
      <c r="AD289" s="17" t="s">
        <v>480</v>
      </c>
      <c r="AE289" s="103" t="s">
        <v>480</v>
      </c>
      <c r="AF289" s="16" t="s">
        <v>480</v>
      </c>
      <c r="AG289" s="16" t="s">
        <v>480</v>
      </c>
      <c r="AH289" s="16" t="s">
        <v>480</v>
      </c>
      <c r="AI289" s="16" t="s">
        <v>480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31">
        <v>0</v>
      </c>
      <c r="AU289" s="18">
        <v>0</v>
      </c>
      <c r="AV289" s="103">
        <v>0</v>
      </c>
      <c r="AW289" s="103">
        <v>0</v>
      </c>
      <c r="AX289" s="103">
        <v>0</v>
      </c>
      <c r="AY289" s="103">
        <v>0</v>
      </c>
      <c r="AZ289" s="103">
        <v>0</v>
      </c>
      <c r="BA289" s="103" t="s">
        <v>480</v>
      </c>
      <c r="BB289" s="103" t="s">
        <v>480</v>
      </c>
      <c r="BC289" s="103" t="s">
        <v>480</v>
      </c>
      <c r="BD289" s="103" t="s">
        <v>480</v>
      </c>
      <c r="BE289" s="103" t="s">
        <v>480</v>
      </c>
      <c r="BF289" s="103" t="s">
        <v>480</v>
      </c>
      <c r="BG289" s="103" t="s">
        <v>480</v>
      </c>
      <c r="BH289" s="103" t="s">
        <v>480</v>
      </c>
      <c r="BI289" s="103" t="s">
        <v>480</v>
      </c>
      <c r="BJ289" s="103" t="s">
        <v>480</v>
      </c>
      <c r="BK289" s="18" t="s">
        <v>480</v>
      </c>
      <c r="BL289" s="16" t="s">
        <v>480</v>
      </c>
      <c r="BM289" s="16" t="s">
        <v>480</v>
      </c>
      <c r="BN289" s="16" t="s">
        <v>480</v>
      </c>
      <c r="BO289" s="16" t="s">
        <v>480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0</v>
      </c>
      <c r="BY289" s="16">
        <v>0</v>
      </c>
      <c r="BZ289" s="31">
        <v>0</v>
      </c>
      <c r="CA289" s="99"/>
      <c r="CD289" s="20">
        <v>128</v>
      </c>
    </row>
    <row r="290" spans="1:82" ht="13.5" customHeight="1">
      <c r="A290" s="21">
        <v>129</v>
      </c>
      <c r="B290" s="81" t="s">
        <v>446</v>
      </c>
      <c r="C290" s="108">
        <v>35584</v>
      </c>
      <c r="D290" s="28">
        <f t="shared" si="51"/>
        <v>1997</v>
      </c>
      <c r="E290" s="28">
        <f t="shared" si="52"/>
        <v>155</v>
      </c>
      <c r="F290" s="11">
        <f t="shared" si="48"/>
        <v>35565.10321597166</v>
      </c>
      <c r="G290" s="11">
        <f t="shared" si="49"/>
        <v>35602.89678402834</v>
      </c>
      <c r="H290" s="101">
        <f t="shared" si="50"/>
        <v>37.793568056673394</v>
      </c>
      <c r="I290" s="25">
        <v>32874</v>
      </c>
      <c r="J290" s="25">
        <v>38717</v>
      </c>
      <c r="K290" s="81">
        <v>177</v>
      </c>
      <c r="L290" s="81">
        <v>177</v>
      </c>
      <c r="M290" s="28">
        <v>1.456</v>
      </c>
      <c r="N290" s="102" t="s">
        <v>240</v>
      </c>
      <c r="O290" s="103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 t="s">
        <v>480</v>
      </c>
      <c r="X290" s="16" t="s">
        <v>480</v>
      </c>
      <c r="Y290" s="16" t="s">
        <v>480</v>
      </c>
      <c r="Z290" s="16" t="s">
        <v>480</v>
      </c>
      <c r="AA290" s="16" t="s">
        <v>480</v>
      </c>
      <c r="AB290" s="16" t="s">
        <v>480</v>
      </c>
      <c r="AC290" s="16" t="s">
        <v>480</v>
      </c>
      <c r="AD290" s="17" t="s">
        <v>480</v>
      </c>
      <c r="AE290" s="103" t="s">
        <v>480</v>
      </c>
      <c r="AF290" s="16" t="s">
        <v>480</v>
      </c>
      <c r="AG290" s="16" t="s">
        <v>480</v>
      </c>
      <c r="AH290" s="16" t="s">
        <v>480</v>
      </c>
      <c r="AI290" s="16" t="s">
        <v>480</v>
      </c>
      <c r="AJ290" s="16" t="s">
        <v>480</v>
      </c>
      <c r="AK290" s="16" t="s">
        <v>480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31">
        <v>0</v>
      </c>
      <c r="AU290" s="18">
        <v>0</v>
      </c>
      <c r="AV290" s="103">
        <v>0</v>
      </c>
      <c r="AW290" s="103">
        <v>0</v>
      </c>
      <c r="AX290" s="103">
        <v>0</v>
      </c>
      <c r="AY290" s="103">
        <v>0</v>
      </c>
      <c r="AZ290" s="103">
        <v>0</v>
      </c>
      <c r="BA290" s="103">
        <v>0</v>
      </c>
      <c r="BB290" s="103">
        <v>0</v>
      </c>
      <c r="BC290" s="103" t="s">
        <v>480</v>
      </c>
      <c r="BD290" s="103" t="s">
        <v>480</v>
      </c>
      <c r="BE290" s="103" t="s">
        <v>480</v>
      </c>
      <c r="BF290" s="103" t="s">
        <v>480</v>
      </c>
      <c r="BG290" s="103" t="s">
        <v>480</v>
      </c>
      <c r="BH290" s="103" t="s">
        <v>480</v>
      </c>
      <c r="BI290" s="103" t="s">
        <v>480</v>
      </c>
      <c r="BJ290" s="103" t="s">
        <v>480</v>
      </c>
      <c r="BK290" s="18" t="s">
        <v>480</v>
      </c>
      <c r="BL290" s="16" t="s">
        <v>480</v>
      </c>
      <c r="BM290" s="16" t="s">
        <v>480</v>
      </c>
      <c r="BN290" s="16" t="s">
        <v>480</v>
      </c>
      <c r="BO290" s="16" t="s">
        <v>480</v>
      </c>
      <c r="BP290" s="16" t="s">
        <v>480</v>
      </c>
      <c r="BQ290" s="16" t="s">
        <v>480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v>0</v>
      </c>
      <c r="BY290" s="16">
        <v>0</v>
      </c>
      <c r="BZ290" s="31">
        <v>0</v>
      </c>
      <c r="CA290" s="99"/>
      <c r="CD290" s="20">
        <v>129</v>
      </c>
    </row>
    <row r="291" spans="1:82" ht="13.5" customHeight="1">
      <c r="A291" s="21">
        <v>131</v>
      </c>
      <c r="B291" s="81" t="s">
        <v>446</v>
      </c>
      <c r="C291" s="108">
        <v>36641</v>
      </c>
      <c r="D291" s="28">
        <f t="shared" si="51"/>
        <v>2000</v>
      </c>
      <c r="E291" s="28">
        <f t="shared" si="52"/>
        <v>116</v>
      </c>
      <c r="F291" s="11">
        <f t="shared" si="48"/>
        <v>36629.29015601061</v>
      </c>
      <c r="G291" s="11">
        <f t="shared" si="49"/>
        <v>36652.70984398939</v>
      </c>
      <c r="H291" s="101">
        <f t="shared" si="50"/>
        <v>23.4196879787778</v>
      </c>
      <c r="I291" s="25">
        <v>32874</v>
      </c>
      <c r="J291" s="25">
        <v>38717</v>
      </c>
      <c r="K291" s="81">
        <v>177</v>
      </c>
      <c r="L291" s="81">
        <v>177</v>
      </c>
      <c r="M291" s="28">
        <v>0.555</v>
      </c>
      <c r="N291" s="102" t="s">
        <v>240</v>
      </c>
      <c r="O291" s="103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 t="s">
        <v>480</v>
      </c>
      <c r="AA291" s="16" t="s">
        <v>480</v>
      </c>
      <c r="AB291" s="16" t="s">
        <v>480</v>
      </c>
      <c r="AC291" s="16" t="s">
        <v>480</v>
      </c>
      <c r="AD291" s="17" t="s">
        <v>480</v>
      </c>
      <c r="AE291" s="103" t="s">
        <v>480</v>
      </c>
      <c r="AF291" s="16" t="s">
        <v>480</v>
      </c>
      <c r="AG291" s="16" t="s">
        <v>480</v>
      </c>
      <c r="AH291" s="16" t="s">
        <v>480</v>
      </c>
      <c r="AI291" s="16" t="s">
        <v>480</v>
      </c>
      <c r="AJ291" s="16" t="s">
        <v>480</v>
      </c>
      <c r="AK291" s="16" t="s">
        <v>480</v>
      </c>
      <c r="AL291" s="16" t="s">
        <v>480</v>
      </c>
      <c r="AM291" s="16" t="s">
        <v>480</v>
      </c>
      <c r="AN291" s="16" t="s">
        <v>480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31">
        <v>0</v>
      </c>
      <c r="AU291" s="18">
        <v>0</v>
      </c>
      <c r="AV291" s="103">
        <v>0</v>
      </c>
      <c r="AW291" s="103">
        <v>0</v>
      </c>
      <c r="AX291" s="103">
        <v>0</v>
      </c>
      <c r="AY291" s="103">
        <v>0</v>
      </c>
      <c r="AZ291" s="103">
        <v>0</v>
      </c>
      <c r="BA291" s="103">
        <v>0</v>
      </c>
      <c r="BB291" s="103">
        <v>0</v>
      </c>
      <c r="BC291" s="103">
        <v>0</v>
      </c>
      <c r="BD291" s="103">
        <v>0</v>
      </c>
      <c r="BE291" s="103">
        <v>0</v>
      </c>
      <c r="BF291" s="103" t="s">
        <v>480</v>
      </c>
      <c r="BG291" s="103" t="s">
        <v>480</v>
      </c>
      <c r="BH291" s="103" t="s">
        <v>480</v>
      </c>
      <c r="BI291" s="103" t="s">
        <v>480</v>
      </c>
      <c r="BJ291" s="103" t="s">
        <v>480</v>
      </c>
      <c r="BK291" s="18" t="s">
        <v>480</v>
      </c>
      <c r="BL291" s="16" t="s">
        <v>480</v>
      </c>
      <c r="BM291" s="16" t="s">
        <v>480</v>
      </c>
      <c r="BN291" s="16" t="s">
        <v>480</v>
      </c>
      <c r="BO291" s="16" t="s">
        <v>480</v>
      </c>
      <c r="BP291" s="16" t="s">
        <v>480</v>
      </c>
      <c r="BQ291" s="16" t="s">
        <v>480</v>
      </c>
      <c r="BR291" s="16" t="s">
        <v>480</v>
      </c>
      <c r="BS291" s="16" t="s">
        <v>480</v>
      </c>
      <c r="BT291" s="16" t="s">
        <v>480</v>
      </c>
      <c r="BU291" s="16">
        <v>0</v>
      </c>
      <c r="BV291" s="16">
        <v>0</v>
      </c>
      <c r="BW291" s="16">
        <v>0</v>
      </c>
      <c r="BX291" s="16">
        <v>0</v>
      </c>
      <c r="BY291" s="16">
        <v>0</v>
      </c>
      <c r="BZ291" s="31">
        <v>0</v>
      </c>
      <c r="CA291" s="99"/>
      <c r="CD291" s="20">
        <v>131</v>
      </c>
    </row>
    <row r="292" spans="1:82" ht="13.5" customHeight="1">
      <c r="A292" s="21">
        <v>160</v>
      </c>
      <c r="B292" s="81" t="s">
        <v>411</v>
      </c>
      <c r="C292" s="108">
        <v>35584</v>
      </c>
      <c r="D292" s="28">
        <f t="shared" si="51"/>
        <v>1997</v>
      </c>
      <c r="E292" s="28">
        <f t="shared" si="52"/>
        <v>155</v>
      </c>
      <c r="F292" s="11">
        <f t="shared" si="48"/>
        <v>35567.43620691151</v>
      </c>
      <c r="G292" s="11">
        <f t="shared" si="49"/>
        <v>35600.56379308849</v>
      </c>
      <c r="H292" s="101">
        <f t="shared" si="50"/>
        <v>33.12758617698273</v>
      </c>
      <c r="I292" s="25">
        <v>32874</v>
      </c>
      <c r="J292" s="25">
        <v>38717</v>
      </c>
      <c r="K292" s="81">
        <v>130</v>
      </c>
      <c r="L292" s="81">
        <v>130</v>
      </c>
      <c r="M292" s="28">
        <v>1.116</v>
      </c>
      <c r="N292" s="102" t="s">
        <v>240</v>
      </c>
      <c r="O292" s="103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 t="s">
        <v>480</v>
      </c>
      <c r="X292" s="16" t="s">
        <v>480</v>
      </c>
      <c r="Y292" s="16" t="s">
        <v>480</v>
      </c>
      <c r="Z292" s="16" t="s">
        <v>480</v>
      </c>
      <c r="AA292" s="16" t="s">
        <v>480</v>
      </c>
      <c r="AB292" s="16" t="s">
        <v>480</v>
      </c>
      <c r="AC292" s="16" t="s">
        <v>480</v>
      </c>
      <c r="AD292" s="17" t="s">
        <v>480</v>
      </c>
      <c r="AE292" s="103" t="s">
        <v>480</v>
      </c>
      <c r="AF292" s="16" t="s">
        <v>480</v>
      </c>
      <c r="AG292" s="16" t="s">
        <v>480</v>
      </c>
      <c r="AH292" s="16" t="s">
        <v>480</v>
      </c>
      <c r="AI292" s="16" t="s">
        <v>480</v>
      </c>
      <c r="AJ292" s="16" t="s">
        <v>480</v>
      </c>
      <c r="AK292" s="16" t="s">
        <v>480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31">
        <v>0</v>
      </c>
      <c r="AU292" s="18">
        <v>0</v>
      </c>
      <c r="AV292" s="103">
        <v>0</v>
      </c>
      <c r="AW292" s="103">
        <v>0</v>
      </c>
      <c r="AX292" s="103">
        <v>0</v>
      </c>
      <c r="AY292" s="103">
        <v>0</v>
      </c>
      <c r="AZ292" s="103">
        <v>0</v>
      </c>
      <c r="BA292" s="103">
        <v>0</v>
      </c>
      <c r="BB292" s="103">
        <v>0</v>
      </c>
      <c r="BC292" s="103" t="s">
        <v>480</v>
      </c>
      <c r="BD292" s="103" t="s">
        <v>480</v>
      </c>
      <c r="BE292" s="103" t="s">
        <v>480</v>
      </c>
      <c r="BF292" s="103" t="s">
        <v>480</v>
      </c>
      <c r="BG292" s="103" t="s">
        <v>480</v>
      </c>
      <c r="BH292" s="103" t="s">
        <v>480</v>
      </c>
      <c r="BI292" s="103" t="s">
        <v>480</v>
      </c>
      <c r="BJ292" s="103" t="s">
        <v>480</v>
      </c>
      <c r="BK292" s="18" t="s">
        <v>480</v>
      </c>
      <c r="BL292" s="16" t="s">
        <v>480</v>
      </c>
      <c r="BM292" s="16" t="s">
        <v>480</v>
      </c>
      <c r="BN292" s="16" t="s">
        <v>480</v>
      </c>
      <c r="BO292" s="16" t="s">
        <v>480</v>
      </c>
      <c r="BP292" s="16" t="s">
        <v>480</v>
      </c>
      <c r="BQ292" s="16" t="s">
        <v>480</v>
      </c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  <c r="BW292" s="16">
        <v>0</v>
      </c>
      <c r="BX292" s="16">
        <v>0</v>
      </c>
      <c r="BY292" s="16">
        <v>0</v>
      </c>
      <c r="BZ292" s="31">
        <v>0</v>
      </c>
      <c r="CA292" s="99"/>
      <c r="CD292" s="20">
        <v>160</v>
      </c>
    </row>
    <row r="293" spans="1:82" ht="13.5" customHeight="1">
      <c r="A293" s="21">
        <v>161</v>
      </c>
      <c r="B293" s="81" t="s">
        <v>411</v>
      </c>
      <c r="C293" s="108">
        <v>36891</v>
      </c>
      <c r="D293" s="28">
        <f t="shared" si="51"/>
        <v>2000</v>
      </c>
      <c r="E293" s="28">
        <f t="shared" si="52"/>
        <v>366</v>
      </c>
      <c r="F293" s="11">
        <f t="shared" si="48"/>
        <v>36867.22708116897</v>
      </c>
      <c r="G293" s="11">
        <f t="shared" si="49"/>
        <v>36914.77291883103</v>
      </c>
      <c r="H293" s="101">
        <f t="shared" si="50"/>
        <v>47.54583766206633</v>
      </c>
      <c r="I293" s="25">
        <v>32874</v>
      </c>
      <c r="J293" s="25">
        <v>38717</v>
      </c>
      <c r="K293" s="81">
        <v>130</v>
      </c>
      <c r="L293" s="81">
        <v>130</v>
      </c>
      <c r="M293" s="28">
        <v>2.316</v>
      </c>
      <c r="N293" s="102" t="s">
        <v>240</v>
      </c>
      <c r="O293" s="103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 t="s">
        <v>480</v>
      </c>
      <c r="AA293" s="16" t="s">
        <v>480</v>
      </c>
      <c r="AB293" s="16" t="s">
        <v>480</v>
      </c>
      <c r="AC293" s="16" t="s">
        <v>480</v>
      </c>
      <c r="AD293" s="17" t="s">
        <v>480</v>
      </c>
      <c r="AE293" s="103" t="s">
        <v>480</v>
      </c>
      <c r="AF293" s="16" t="s">
        <v>480</v>
      </c>
      <c r="AG293" s="16" t="s">
        <v>480</v>
      </c>
      <c r="AH293" s="16" t="s">
        <v>480</v>
      </c>
      <c r="AI293" s="16" t="s">
        <v>480</v>
      </c>
      <c r="AJ293" s="16" t="s">
        <v>480</v>
      </c>
      <c r="AK293" s="16" t="s">
        <v>480</v>
      </c>
      <c r="AL293" s="16" t="s">
        <v>480</v>
      </c>
      <c r="AM293" s="16" t="s">
        <v>480</v>
      </c>
      <c r="AN293" s="16" t="s">
        <v>480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31">
        <v>0</v>
      </c>
      <c r="AU293" s="18">
        <v>0</v>
      </c>
      <c r="AV293" s="103">
        <v>0</v>
      </c>
      <c r="AW293" s="103">
        <v>0</v>
      </c>
      <c r="AX293" s="103">
        <v>0</v>
      </c>
      <c r="AY293" s="103">
        <v>0</v>
      </c>
      <c r="AZ293" s="103">
        <v>0</v>
      </c>
      <c r="BA293" s="103">
        <v>0</v>
      </c>
      <c r="BB293" s="103">
        <v>0</v>
      </c>
      <c r="BC293" s="103">
        <v>0</v>
      </c>
      <c r="BD293" s="103">
        <v>0</v>
      </c>
      <c r="BE293" s="103">
        <v>0</v>
      </c>
      <c r="BF293" s="103" t="s">
        <v>480</v>
      </c>
      <c r="BG293" s="103" t="s">
        <v>480</v>
      </c>
      <c r="BH293" s="103" t="s">
        <v>480</v>
      </c>
      <c r="BI293" s="103" t="s">
        <v>480</v>
      </c>
      <c r="BJ293" s="103" t="s">
        <v>480</v>
      </c>
      <c r="BK293" s="18" t="s">
        <v>480</v>
      </c>
      <c r="BL293" s="16" t="s">
        <v>480</v>
      </c>
      <c r="BM293" s="16" t="s">
        <v>480</v>
      </c>
      <c r="BN293" s="16" t="s">
        <v>480</v>
      </c>
      <c r="BO293" s="16" t="s">
        <v>480</v>
      </c>
      <c r="BP293" s="16" t="s">
        <v>480</v>
      </c>
      <c r="BQ293" s="16" t="s">
        <v>480</v>
      </c>
      <c r="BR293" s="16" t="s">
        <v>480</v>
      </c>
      <c r="BS293" s="16" t="s">
        <v>480</v>
      </c>
      <c r="BT293" s="16" t="s">
        <v>480</v>
      </c>
      <c r="BU293" s="16">
        <v>0</v>
      </c>
      <c r="BV293" s="16">
        <v>0</v>
      </c>
      <c r="BW293" s="16">
        <v>0</v>
      </c>
      <c r="BX293" s="16">
        <v>0</v>
      </c>
      <c r="BY293" s="16">
        <v>0</v>
      </c>
      <c r="BZ293" s="31">
        <v>0</v>
      </c>
      <c r="CA293" s="99"/>
      <c r="CD293" s="20">
        <v>161</v>
      </c>
    </row>
    <row r="294" spans="1:82" ht="13.5" customHeight="1">
      <c r="A294" s="21">
        <v>164</v>
      </c>
      <c r="B294" s="81" t="s">
        <v>447</v>
      </c>
      <c r="C294" s="108">
        <v>35431</v>
      </c>
      <c r="D294" s="28">
        <f t="shared" si="51"/>
        <v>1997</v>
      </c>
      <c r="E294" s="28">
        <f t="shared" si="52"/>
        <v>2</v>
      </c>
      <c r="F294" s="11">
        <f t="shared" si="48"/>
        <v>35414.27512220656</v>
      </c>
      <c r="G294" s="11">
        <f t="shared" si="49"/>
        <v>35447.72487779344</v>
      </c>
      <c r="H294" s="101">
        <f t="shared" si="50"/>
        <v>33.449755586872925</v>
      </c>
      <c r="I294" s="25">
        <v>32874</v>
      </c>
      <c r="J294" s="25">
        <v>38717</v>
      </c>
      <c r="K294" s="81">
        <v>199</v>
      </c>
      <c r="L294" s="81">
        <v>199</v>
      </c>
      <c r="M294" s="28">
        <v>1.1380000000000001</v>
      </c>
      <c r="N294" s="102" t="s">
        <v>240</v>
      </c>
      <c r="O294" s="103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 t="s">
        <v>480</v>
      </c>
      <c r="X294" s="16" t="s">
        <v>480</v>
      </c>
      <c r="Y294" s="16" t="s">
        <v>480</v>
      </c>
      <c r="Z294" s="16" t="s">
        <v>480</v>
      </c>
      <c r="AA294" s="16" t="s">
        <v>480</v>
      </c>
      <c r="AB294" s="16" t="s">
        <v>480</v>
      </c>
      <c r="AC294" s="16" t="s">
        <v>480</v>
      </c>
      <c r="AD294" s="17" t="s">
        <v>480</v>
      </c>
      <c r="AE294" s="103" t="s">
        <v>480</v>
      </c>
      <c r="AF294" s="16" t="s">
        <v>480</v>
      </c>
      <c r="AG294" s="16" t="s">
        <v>480</v>
      </c>
      <c r="AH294" s="16" t="s">
        <v>480</v>
      </c>
      <c r="AI294" s="16" t="s">
        <v>480</v>
      </c>
      <c r="AJ294" s="16" t="s">
        <v>480</v>
      </c>
      <c r="AK294" s="16" t="s">
        <v>480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31">
        <v>0</v>
      </c>
      <c r="AU294" s="18">
        <v>0</v>
      </c>
      <c r="AV294" s="103">
        <v>0</v>
      </c>
      <c r="AW294" s="103">
        <v>0</v>
      </c>
      <c r="AX294" s="103">
        <v>0</v>
      </c>
      <c r="AY294" s="103">
        <v>0</v>
      </c>
      <c r="AZ294" s="103">
        <v>0</v>
      </c>
      <c r="BA294" s="103">
        <v>0</v>
      </c>
      <c r="BB294" s="103">
        <v>0</v>
      </c>
      <c r="BC294" s="103" t="s">
        <v>480</v>
      </c>
      <c r="BD294" s="103" t="s">
        <v>480</v>
      </c>
      <c r="BE294" s="103" t="s">
        <v>480</v>
      </c>
      <c r="BF294" s="103" t="s">
        <v>480</v>
      </c>
      <c r="BG294" s="103" t="s">
        <v>480</v>
      </c>
      <c r="BH294" s="103" t="s">
        <v>480</v>
      </c>
      <c r="BI294" s="103" t="s">
        <v>480</v>
      </c>
      <c r="BJ294" s="103" t="s">
        <v>480</v>
      </c>
      <c r="BK294" s="18" t="s">
        <v>480</v>
      </c>
      <c r="BL294" s="16" t="s">
        <v>480</v>
      </c>
      <c r="BM294" s="16" t="s">
        <v>480</v>
      </c>
      <c r="BN294" s="16" t="s">
        <v>480</v>
      </c>
      <c r="BO294" s="16" t="s">
        <v>480</v>
      </c>
      <c r="BP294" s="16" t="s">
        <v>480</v>
      </c>
      <c r="BQ294" s="16" t="s">
        <v>480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v>0</v>
      </c>
      <c r="BZ294" s="31">
        <v>0</v>
      </c>
      <c r="CA294" s="99"/>
      <c r="CD294" s="20">
        <v>164</v>
      </c>
    </row>
    <row r="295" spans="1:82" ht="13.5" customHeight="1">
      <c r="A295" s="21">
        <v>169</v>
      </c>
      <c r="B295" s="81" t="s">
        <v>448</v>
      </c>
      <c r="C295" s="108">
        <v>34688</v>
      </c>
      <c r="D295" s="28">
        <f t="shared" si="51"/>
        <v>1994</v>
      </c>
      <c r="E295" s="28">
        <f t="shared" si="52"/>
        <v>355</v>
      </c>
      <c r="F295" s="11">
        <f t="shared" si="48"/>
        <v>34662.375490028506</v>
      </c>
      <c r="G295" s="11">
        <f t="shared" si="49"/>
        <v>34713.624509971494</v>
      </c>
      <c r="H295" s="101">
        <f t="shared" si="50"/>
        <v>51.249019942988525</v>
      </c>
      <c r="I295" s="25">
        <v>32874</v>
      </c>
      <c r="J295" s="25">
        <v>38717</v>
      </c>
      <c r="K295" s="81">
        <v>131</v>
      </c>
      <c r="L295" s="81">
        <v>131</v>
      </c>
      <c r="M295" s="28">
        <v>2.696</v>
      </c>
      <c r="N295" s="102" t="s">
        <v>240</v>
      </c>
      <c r="O295" s="103">
        <v>0</v>
      </c>
      <c r="P295" s="16">
        <v>0</v>
      </c>
      <c r="Q295" s="16">
        <v>0</v>
      </c>
      <c r="R295" s="16">
        <v>0</v>
      </c>
      <c r="S295" s="16">
        <v>0</v>
      </c>
      <c r="T295" s="16" t="s">
        <v>480</v>
      </c>
      <c r="U295" s="16" t="s">
        <v>480</v>
      </c>
      <c r="V295" s="16" t="s">
        <v>480</v>
      </c>
      <c r="W295" s="16" t="s">
        <v>480</v>
      </c>
      <c r="X295" s="16" t="s">
        <v>480</v>
      </c>
      <c r="Y295" s="16" t="s">
        <v>480</v>
      </c>
      <c r="Z295" s="16" t="s">
        <v>480</v>
      </c>
      <c r="AA295" s="16" t="s">
        <v>480</v>
      </c>
      <c r="AB295" s="16" t="s">
        <v>480</v>
      </c>
      <c r="AC295" s="16" t="s">
        <v>480</v>
      </c>
      <c r="AD295" s="17" t="s">
        <v>480</v>
      </c>
      <c r="AE295" s="103" t="s">
        <v>480</v>
      </c>
      <c r="AF295" s="16" t="s">
        <v>480</v>
      </c>
      <c r="AG295" s="16" t="s">
        <v>480</v>
      </c>
      <c r="AH295" s="16" t="s">
        <v>480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31">
        <v>0</v>
      </c>
      <c r="AU295" s="18">
        <v>0</v>
      </c>
      <c r="AV295" s="103">
        <v>0</v>
      </c>
      <c r="AW295" s="103">
        <v>0</v>
      </c>
      <c r="AX295" s="103">
        <v>0</v>
      </c>
      <c r="AY295" s="103">
        <v>0</v>
      </c>
      <c r="AZ295" s="103" t="s">
        <v>480</v>
      </c>
      <c r="BA295" s="103" t="s">
        <v>480</v>
      </c>
      <c r="BB295" s="103" t="s">
        <v>480</v>
      </c>
      <c r="BC295" s="103" t="s">
        <v>480</v>
      </c>
      <c r="BD295" s="103" t="s">
        <v>480</v>
      </c>
      <c r="BE295" s="103" t="s">
        <v>480</v>
      </c>
      <c r="BF295" s="103" t="s">
        <v>480</v>
      </c>
      <c r="BG295" s="103" t="s">
        <v>480</v>
      </c>
      <c r="BH295" s="103" t="s">
        <v>480</v>
      </c>
      <c r="BI295" s="103" t="s">
        <v>480</v>
      </c>
      <c r="BJ295" s="103" t="s">
        <v>480</v>
      </c>
      <c r="BK295" s="18" t="s">
        <v>480</v>
      </c>
      <c r="BL295" s="16" t="s">
        <v>480</v>
      </c>
      <c r="BM295" s="16" t="s">
        <v>480</v>
      </c>
      <c r="BN295" s="16" t="s">
        <v>480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v>0</v>
      </c>
      <c r="BY295" s="16">
        <v>0</v>
      </c>
      <c r="BZ295" s="31">
        <v>0</v>
      </c>
      <c r="CA295" s="99"/>
      <c r="CD295" s="20">
        <v>169</v>
      </c>
    </row>
    <row r="296" spans="1:82" ht="13.5" customHeight="1">
      <c r="A296" s="21">
        <v>170</v>
      </c>
      <c r="B296" s="81" t="s">
        <v>449</v>
      </c>
      <c r="C296" s="108">
        <v>35523</v>
      </c>
      <c r="D296" s="28">
        <f t="shared" si="51"/>
        <v>1997</v>
      </c>
      <c r="E296" s="28">
        <f t="shared" si="52"/>
        <v>94</v>
      </c>
      <c r="F296" s="11">
        <f t="shared" si="48"/>
        <v>35509.5182530395</v>
      </c>
      <c r="G296" s="11">
        <f t="shared" si="49"/>
        <v>35536.4817469605</v>
      </c>
      <c r="H296" s="101">
        <f t="shared" si="50"/>
        <v>26.963493920993642</v>
      </c>
      <c r="I296" s="25">
        <v>32874</v>
      </c>
      <c r="J296" s="25">
        <v>38717</v>
      </c>
      <c r="K296" s="81">
        <v>85</v>
      </c>
      <c r="L296" s="81">
        <v>85</v>
      </c>
      <c r="M296" s="28">
        <v>0.737</v>
      </c>
      <c r="N296" s="102" t="s">
        <v>240</v>
      </c>
      <c r="O296" s="103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 t="s">
        <v>480</v>
      </c>
      <c r="X296" s="16" t="s">
        <v>480</v>
      </c>
      <c r="Y296" s="16" t="s">
        <v>480</v>
      </c>
      <c r="Z296" s="16" t="s">
        <v>480</v>
      </c>
      <c r="AA296" s="16" t="s">
        <v>480</v>
      </c>
      <c r="AB296" s="16" t="s">
        <v>480</v>
      </c>
      <c r="AC296" s="16" t="s">
        <v>480</v>
      </c>
      <c r="AD296" s="17" t="s">
        <v>480</v>
      </c>
      <c r="AE296" s="103" t="s">
        <v>480</v>
      </c>
      <c r="AF296" s="16" t="s">
        <v>480</v>
      </c>
      <c r="AG296" s="16" t="s">
        <v>480</v>
      </c>
      <c r="AH296" s="16" t="s">
        <v>480</v>
      </c>
      <c r="AI296" s="16" t="s">
        <v>480</v>
      </c>
      <c r="AJ296" s="16" t="s">
        <v>480</v>
      </c>
      <c r="AK296" s="16" t="s">
        <v>480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31">
        <v>0</v>
      </c>
      <c r="AU296" s="18">
        <v>0</v>
      </c>
      <c r="AV296" s="103">
        <v>0</v>
      </c>
      <c r="AW296" s="103">
        <v>0</v>
      </c>
      <c r="AX296" s="103">
        <v>0</v>
      </c>
      <c r="AY296" s="103">
        <v>0</v>
      </c>
      <c r="AZ296" s="103">
        <v>0</v>
      </c>
      <c r="BA296" s="103">
        <v>0</v>
      </c>
      <c r="BB296" s="103">
        <v>0</v>
      </c>
      <c r="BC296" s="103" t="s">
        <v>480</v>
      </c>
      <c r="BD296" s="103" t="s">
        <v>480</v>
      </c>
      <c r="BE296" s="103" t="s">
        <v>480</v>
      </c>
      <c r="BF296" s="103" t="s">
        <v>480</v>
      </c>
      <c r="BG296" s="103" t="s">
        <v>480</v>
      </c>
      <c r="BH296" s="103" t="s">
        <v>480</v>
      </c>
      <c r="BI296" s="103" t="s">
        <v>480</v>
      </c>
      <c r="BJ296" s="103" t="s">
        <v>480</v>
      </c>
      <c r="BK296" s="18" t="s">
        <v>480</v>
      </c>
      <c r="BL296" s="16" t="s">
        <v>480</v>
      </c>
      <c r="BM296" s="16" t="s">
        <v>480</v>
      </c>
      <c r="BN296" s="16" t="s">
        <v>480</v>
      </c>
      <c r="BO296" s="16" t="s">
        <v>480</v>
      </c>
      <c r="BP296" s="16" t="s">
        <v>480</v>
      </c>
      <c r="BQ296" s="16" t="s">
        <v>480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v>0</v>
      </c>
      <c r="BY296" s="16">
        <v>0</v>
      </c>
      <c r="BZ296" s="31">
        <v>0</v>
      </c>
      <c r="CA296" s="99"/>
      <c r="CD296" s="20">
        <v>170</v>
      </c>
    </row>
    <row r="297" spans="1:82" ht="13.5" customHeight="1">
      <c r="A297" s="21">
        <v>199</v>
      </c>
      <c r="B297" s="81" t="s">
        <v>450</v>
      </c>
      <c r="C297" s="108">
        <v>35431</v>
      </c>
      <c r="D297" s="28">
        <f t="shared" si="51"/>
        <v>1997</v>
      </c>
      <c r="E297" s="28">
        <f t="shared" si="52"/>
        <v>2</v>
      </c>
      <c r="F297" s="11">
        <f t="shared" si="48"/>
        <v>35408.79661342711</v>
      </c>
      <c r="G297" s="11">
        <f t="shared" si="49"/>
        <v>35453.20338657289</v>
      </c>
      <c r="H297" s="101">
        <f t="shared" si="50"/>
        <v>44.40677314577624</v>
      </c>
      <c r="I297" s="25">
        <v>32874</v>
      </c>
      <c r="J297" s="25">
        <v>38717</v>
      </c>
      <c r="K297" s="81">
        <v>117</v>
      </c>
      <c r="L297" s="81">
        <v>117</v>
      </c>
      <c r="M297" s="28">
        <v>2.017</v>
      </c>
      <c r="N297" s="102" t="s">
        <v>240</v>
      </c>
      <c r="O297" s="103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 t="s">
        <v>480</v>
      </c>
      <c r="X297" s="16" t="s">
        <v>480</v>
      </c>
      <c r="Y297" s="16" t="s">
        <v>480</v>
      </c>
      <c r="Z297" s="16" t="s">
        <v>480</v>
      </c>
      <c r="AA297" s="16" t="s">
        <v>480</v>
      </c>
      <c r="AB297" s="16" t="s">
        <v>480</v>
      </c>
      <c r="AC297" s="16" t="s">
        <v>480</v>
      </c>
      <c r="AD297" s="17" t="s">
        <v>480</v>
      </c>
      <c r="AE297" s="103" t="s">
        <v>480</v>
      </c>
      <c r="AF297" s="16" t="s">
        <v>480</v>
      </c>
      <c r="AG297" s="16" t="s">
        <v>480</v>
      </c>
      <c r="AH297" s="16" t="s">
        <v>480</v>
      </c>
      <c r="AI297" s="16" t="s">
        <v>480</v>
      </c>
      <c r="AJ297" s="16" t="s">
        <v>480</v>
      </c>
      <c r="AK297" s="16" t="s">
        <v>480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31">
        <v>0</v>
      </c>
      <c r="AU297" s="18">
        <v>0</v>
      </c>
      <c r="AV297" s="103">
        <v>0</v>
      </c>
      <c r="AW297" s="103">
        <v>0</v>
      </c>
      <c r="AX297" s="103">
        <v>0</v>
      </c>
      <c r="AY297" s="103">
        <v>0</v>
      </c>
      <c r="AZ297" s="103">
        <v>0</v>
      </c>
      <c r="BA297" s="103">
        <v>0</v>
      </c>
      <c r="BB297" s="103">
        <v>0</v>
      </c>
      <c r="BC297" s="103" t="s">
        <v>480</v>
      </c>
      <c r="BD297" s="103" t="s">
        <v>480</v>
      </c>
      <c r="BE297" s="103" t="s">
        <v>480</v>
      </c>
      <c r="BF297" s="103" t="s">
        <v>480</v>
      </c>
      <c r="BG297" s="103" t="s">
        <v>480</v>
      </c>
      <c r="BH297" s="103" t="s">
        <v>480</v>
      </c>
      <c r="BI297" s="103" t="s">
        <v>480</v>
      </c>
      <c r="BJ297" s="103" t="s">
        <v>480</v>
      </c>
      <c r="BK297" s="18" t="s">
        <v>480</v>
      </c>
      <c r="BL297" s="16" t="s">
        <v>480</v>
      </c>
      <c r="BM297" s="16" t="s">
        <v>480</v>
      </c>
      <c r="BN297" s="16" t="s">
        <v>480</v>
      </c>
      <c r="BO297" s="16" t="s">
        <v>480</v>
      </c>
      <c r="BP297" s="16" t="s">
        <v>480</v>
      </c>
      <c r="BQ297" s="16" t="s">
        <v>480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v>0</v>
      </c>
      <c r="BZ297" s="31">
        <v>0</v>
      </c>
      <c r="CA297" s="99"/>
      <c r="CD297" s="20">
        <v>199</v>
      </c>
    </row>
    <row r="298" spans="1:82" ht="13.5" customHeight="1">
      <c r="A298" s="21">
        <v>202</v>
      </c>
      <c r="B298" s="81" t="s">
        <v>273</v>
      </c>
      <c r="C298" s="108">
        <v>35039</v>
      </c>
      <c r="D298" s="28">
        <f t="shared" si="51"/>
        <v>1995</v>
      </c>
      <c r="E298" s="28">
        <f t="shared" si="52"/>
        <v>340</v>
      </c>
      <c r="F298" s="11">
        <f t="shared" si="48"/>
        <v>35022.92939825398</v>
      </c>
      <c r="G298" s="11">
        <f t="shared" si="49"/>
        <v>35055.07060174602</v>
      </c>
      <c r="H298" s="101">
        <f t="shared" si="50"/>
        <v>32.14120349203586</v>
      </c>
      <c r="I298" s="25">
        <v>32874</v>
      </c>
      <c r="J298" s="25">
        <v>38717</v>
      </c>
      <c r="K298" s="81">
        <v>171</v>
      </c>
      <c r="L298" s="81">
        <v>171</v>
      </c>
      <c r="M298" s="28">
        <v>1.05</v>
      </c>
      <c r="N298" s="102" t="s">
        <v>240</v>
      </c>
      <c r="O298" s="103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 t="s">
        <v>480</v>
      </c>
      <c r="V298" s="16" t="s">
        <v>480</v>
      </c>
      <c r="W298" s="16" t="s">
        <v>480</v>
      </c>
      <c r="X298" s="16" t="s">
        <v>480</v>
      </c>
      <c r="Y298" s="16" t="s">
        <v>480</v>
      </c>
      <c r="Z298" s="16" t="s">
        <v>480</v>
      </c>
      <c r="AA298" s="16" t="s">
        <v>480</v>
      </c>
      <c r="AB298" s="16" t="s">
        <v>480</v>
      </c>
      <c r="AC298" s="16" t="s">
        <v>480</v>
      </c>
      <c r="AD298" s="17" t="s">
        <v>480</v>
      </c>
      <c r="AE298" s="103" t="s">
        <v>480</v>
      </c>
      <c r="AF298" s="16" t="s">
        <v>480</v>
      </c>
      <c r="AG298" s="16" t="s">
        <v>480</v>
      </c>
      <c r="AH298" s="16" t="s">
        <v>480</v>
      </c>
      <c r="AI298" s="16" t="s">
        <v>480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31">
        <v>0</v>
      </c>
      <c r="AU298" s="18">
        <v>0</v>
      </c>
      <c r="AV298" s="103">
        <v>0</v>
      </c>
      <c r="AW298" s="103">
        <v>0</v>
      </c>
      <c r="AX298" s="103">
        <v>0</v>
      </c>
      <c r="AY298" s="103">
        <v>0</v>
      </c>
      <c r="AZ298" s="103">
        <v>0</v>
      </c>
      <c r="BA298" s="103" t="s">
        <v>480</v>
      </c>
      <c r="BB298" s="103" t="s">
        <v>480</v>
      </c>
      <c r="BC298" s="103" t="s">
        <v>480</v>
      </c>
      <c r="BD298" s="103" t="s">
        <v>480</v>
      </c>
      <c r="BE298" s="103" t="s">
        <v>480</v>
      </c>
      <c r="BF298" s="103" t="s">
        <v>480</v>
      </c>
      <c r="BG298" s="103" t="s">
        <v>480</v>
      </c>
      <c r="BH298" s="103" t="s">
        <v>480</v>
      </c>
      <c r="BI298" s="103" t="s">
        <v>480</v>
      </c>
      <c r="BJ298" s="103" t="s">
        <v>480</v>
      </c>
      <c r="BK298" s="18" t="s">
        <v>480</v>
      </c>
      <c r="BL298" s="16" t="s">
        <v>480</v>
      </c>
      <c r="BM298" s="16" t="s">
        <v>480</v>
      </c>
      <c r="BN298" s="16" t="s">
        <v>480</v>
      </c>
      <c r="BO298" s="16" t="s">
        <v>480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v>0</v>
      </c>
      <c r="BZ298" s="31">
        <v>0</v>
      </c>
      <c r="CA298" s="99"/>
      <c r="CD298" s="20">
        <v>202</v>
      </c>
    </row>
    <row r="299" spans="1:82" ht="13.5" customHeight="1">
      <c r="A299" s="21">
        <v>203</v>
      </c>
      <c r="B299" s="81" t="s">
        <v>273</v>
      </c>
      <c r="C299" s="108">
        <v>36641</v>
      </c>
      <c r="D299" s="28">
        <f t="shared" si="51"/>
        <v>2000</v>
      </c>
      <c r="E299" s="28">
        <f t="shared" si="52"/>
        <v>116</v>
      </c>
      <c r="F299" s="11">
        <f t="shared" si="48"/>
        <v>36612.68968676731</v>
      </c>
      <c r="G299" s="11">
        <f t="shared" si="49"/>
        <v>36669.31031323269</v>
      </c>
      <c r="H299" s="101">
        <f t="shared" si="50"/>
        <v>56.62062646537379</v>
      </c>
      <c r="I299" s="25">
        <v>32874</v>
      </c>
      <c r="J299" s="25">
        <v>38717</v>
      </c>
      <c r="K299" s="81">
        <v>134</v>
      </c>
      <c r="L299" s="81">
        <v>134</v>
      </c>
      <c r="M299" s="28">
        <v>3.3</v>
      </c>
      <c r="N299" s="102" t="s">
        <v>240</v>
      </c>
      <c r="O299" s="103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 t="s">
        <v>480</v>
      </c>
      <c r="AA299" s="16" t="s">
        <v>480</v>
      </c>
      <c r="AB299" s="16" t="s">
        <v>480</v>
      </c>
      <c r="AC299" s="16" t="s">
        <v>480</v>
      </c>
      <c r="AD299" s="17" t="s">
        <v>480</v>
      </c>
      <c r="AE299" s="103" t="s">
        <v>480</v>
      </c>
      <c r="AF299" s="16" t="s">
        <v>480</v>
      </c>
      <c r="AG299" s="16" t="s">
        <v>480</v>
      </c>
      <c r="AH299" s="16" t="s">
        <v>480</v>
      </c>
      <c r="AI299" s="16" t="s">
        <v>480</v>
      </c>
      <c r="AJ299" s="16" t="s">
        <v>480</v>
      </c>
      <c r="AK299" s="16" t="s">
        <v>480</v>
      </c>
      <c r="AL299" s="16" t="s">
        <v>480</v>
      </c>
      <c r="AM299" s="16" t="s">
        <v>480</v>
      </c>
      <c r="AN299" s="16" t="s">
        <v>480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31">
        <v>0</v>
      </c>
      <c r="AU299" s="18">
        <v>0</v>
      </c>
      <c r="AV299" s="103">
        <v>0</v>
      </c>
      <c r="AW299" s="103">
        <v>0</v>
      </c>
      <c r="AX299" s="103">
        <v>0</v>
      </c>
      <c r="AY299" s="103">
        <v>0</v>
      </c>
      <c r="AZ299" s="103">
        <v>0</v>
      </c>
      <c r="BA299" s="103">
        <v>0</v>
      </c>
      <c r="BB299" s="103">
        <v>0</v>
      </c>
      <c r="BC299" s="103">
        <v>0</v>
      </c>
      <c r="BD299" s="103">
        <v>0</v>
      </c>
      <c r="BE299" s="103">
        <v>0</v>
      </c>
      <c r="BF299" s="103" t="s">
        <v>480</v>
      </c>
      <c r="BG299" s="103" t="s">
        <v>480</v>
      </c>
      <c r="BH299" s="103" t="s">
        <v>480</v>
      </c>
      <c r="BI299" s="103" t="s">
        <v>480</v>
      </c>
      <c r="BJ299" s="103" t="s">
        <v>480</v>
      </c>
      <c r="BK299" s="18" t="s">
        <v>480</v>
      </c>
      <c r="BL299" s="16" t="s">
        <v>480</v>
      </c>
      <c r="BM299" s="16" t="s">
        <v>480</v>
      </c>
      <c r="BN299" s="16" t="s">
        <v>480</v>
      </c>
      <c r="BO299" s="16" t="s">
        <v>480</v>
      </c>
      <c r="BP299" s="16" t="s">
        <v>480</v>
      </c>
      <c r="BQ299" s="16" t="s">
        <v>480</v>
      </c>
      <c r="BR299" s="16" t="s">
        <v>480</v>
      </c>
      <c r="BS299" s="16" t="s">
        <v>480</v>
      </c>
      <c r="BT299" s="16" t="s">
        <v>480</v>
      </c>
      <c r="BU299" s="16">
        <v>0</v>
      </c>
      <c r="BV299" s="16">
        <v>0</v>
      </c>
      <c r="BW299" s="16">
        <v>0</v>
      </c>
      <c r="BX299" s="16">
        <v>0</v>
      </c>
      <c r="BY299" s="16">
        <v>0</v>
      </c>
      <c r="BZ299" s="31">
        <v>0</v>
      </c>
      <c r="CA299" s="99"/>
      <c r="CD299" s="20">
        <v>203</v>
      </c>
    </row>
    <row r="300" spans="1:78" s="20" customFormat="1" ht="45.75" thickBot="1">
      <c r="A300" s="115"/>
      <c r="B300" s="115"/>
      <c r="C300" s="116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362" t="s">
        <v>311</v>
      </c>
      <c r="AF300" s="362"/>
      <c r="AG300" s="362"/>
      <c r="AH300" s="362"/>
      <c r="AI300" s="362"/>
      <c r="AJ300" s="362"/>
      <c r="AK300" s="362"/>
      <c r="AL300" s="362"/>
      <c r="AM300" s="362"/>
      <c r="AN300" s="362"/>
      <c r="AO300" s="362"/>
      <c r="AP300" s="362"/>
      <c r="AQ300" s="362"/>
      <c r="AR300" s="362"/>
      <c r="AS300" s="362"/>
      <c r="AT300" s="362"/>
      <c r="AU300" s="363" t="s">
        <v>478</v>
      </c>
      <c r="AV300" s="363"/>
      <c r="AW300" s="363"/>
      <c r="AX300" s="363"/>
      <c r="AY300" s="363"/>
      <c r="AZ300" s="363"/>
      <c r="BA300" s="363"/>
      <c r="BB300" s="363"/>
      <c r="BC300" s="363"/>
      <c r="BD300" s="363"/>
      <c r="BE300" s="363"/>
      <c r="BF300" s="363"/>
      <c r="BG300" s="363"/>
      <c r="BH300" s="363"/>
      <c r="BI300" s="363"/>
      <c r="BJ300" s="363"/>
      <c r="BK300" s="363" t="s">
        <v>479</v>
      </c>
      <c r="BL300" s="363"/>
      <c r="BM300" s="363"/>
      <c r="BN300" s="363"/>
      <c r="BO300" s="363"/>
      <c r="BP300" s="363"/>
      <c r="BQ300" s="363"/>
      <c r="BR300" s="363"/>
      <c r="BS300" s="363"/>
      <c r="BT300" s="363"/>
      <c r="BU300" s="363"/>
      <c r="BV300" s="363"/>
      <c r="BW300" s="363"/>
      <c r="BX300" s="363"/>
      <c r="BY300" s="363"/>
      <c r="BZ300" s="363"/>
    </row>
    <row r="301" spans="1:78" s="213" customFormat="1" ht="52.5" thickBot="1" thickTop="1">
      <c r="A301" s="205" t="s">
        <v>1</v>
      </c>
      <c r="B301" s="206" t="s">
        <v>2</v>
      </c>
      <c r="C301" s="206" t="s">
        <v>3</v>
      </c>
      <c r="D301" s="206" t="s">
        <v>312</v>
      </c>
      <c r="E301" s="206" t="s">
        <v>313</v>
      </c>
      <c r="F301" s="206" t="s">
        <v>191</v>
      </c>
      <c r="G301" s="206" t="s">
        <v>192</v>
      </c>
      <c r="H301" s="206" t="s">
        <v>193</v>
      </c>
      <c r="I301" s="206" t="s">
        <v>194</v>
      </c>
      <c r="J301" s="206" t="s">
        <v>195</v>
      </c>
      <c r="K301" s="206" t="s">
        <v>196</v>
      </c>
      <c r="L301" s="206" t="s">
        <v>310</v>
      </c>
      <c r="M301" s="206" t="s">
        <v>15</v>
      </c>
      <c r="N301" s="207" t="s">
        <v>197</v>
      </c>
      <c r="O301" s="208">
        <v>1990</v>
      </c>
      <c r="P301" s="209">
        <v>1991</v>
      </c>
      <c r="Q301" s="209">
        <v>1992</v>
      </c>
      <c r="R301" s="209">
        <v>1993</v>
      </c>
      <c r="S301" s="209">
        <v>1994</v>
      </c>
      <c r="T301" s="209">
        <v>1995</v>
      </c>
      <c r="U301" s="209">
        <v>1996</v>
      </c>
      <c r="V301" s="209">
        <v>1997</v>
      </c>
      <c r="W301" s="209">
        <v>1998</v>
      </c>
      <c r="X301" s="209">
        <v>1999</v>
      </c>
      <c r="Y301" s="209">
        <v>2000</v>
      </c>
      <c r="Z301" s="209">
        <v>2001</v>
      </c>
      <c r="AA301" s="209">
        <v>2002</v>
      </c>
      <c r="AB301" s="209">
        <v>2003</v>
      </c>
      <c r="AC301" s="209">
        <v>2004</v>
      </c>
      <c r="AD301" s="214">
        <v>2005</v>
      </c>
      <c r="AE301" s="215">
        <v>1990</v>
      </c>
      <c r="AF301" s="209">
        <v>1991</v>
      </c>
      <c r="AG301" s="209">
        <v>1992</v>
      </c>
      <c r="AH301" s="209">
        <v>1993</v>
      </c>
      <c r="AI301" s="209">
        <v>1994</v>
      </c>
      <c r="AJ301" s="209">
        <v>1995</v>
      </c>
      <c r="AK301" s="209">
        <v>1996</v>
      </c>
      <c r="AL301" s="209">
        <v>1997</v>
      </c>
      <c r="AM301" s="209">
        <v>1998</v>
      </c>
      <c r="AN301" s="209">
        <v>1999</v>
      </c>
      <c r="AO301" s="209">
        <v>2000</v>
      </c>
      <c r="AP301" s="209">
        <v>2001</v>
      </c>
      <c r="AQ301" s="209">
        <v>2002</v>
      </c>
      <c r="AR301" s="209">
        <v>2003</v>
      </c>
      <c r="AS301" s="209">
        <v>2004</v>
      </c>
      <c r="AT301" s="210">
        <v>2005</v>
      </c>
      <c r="AU301" s="211">
        <v>1990</v>
      </c>
      <c r="AV301" s="206">
        <v>1991</v>
      </c>
      <c r="AW301" s="206">
        <v>1992</v>
      </c>
      <c r="AX301" s="206">
        <v>1993</v>
      </c>
      <c r="AY301" s="206">
        <v>1994</v>
      </c>
      <c r="AZ301" s="206">
        <v>1995</v>
      </c>
      <c r="BA301" s="206">
        <v>1996</v>
      </c>
      <c r="BB301" s="206">
        <v>1997</v>
      </c>
      <c r="BC301" s="206">
        <v>1998</v>
      </c>
      <c r="BD301" s="206">
        <v>1999</v>
      </c>
      <c r="BE301" s="206">
        <v>2000</v>
      </c>
      <c r="BF301" s="206">
        <v>2001</v>
      </c>
      <c r="BG301" s="206">
        <v>2002</v>
      </c>
      <c r="BH301" s="206">
        <v>2003</v>
      </c>
      <c r="BI301" s="206">
        <v>2004</v>
      </c>
      <c r="BJ301" s="212">
        <v>2005</v>
      </c>
      <c r="BK301" s="205">
        <v>1990</v>
      </c>
      <c r="BL301" s="206">
        <v>1991</v>
      </c>
      <c r="BM301" s="206">
        <v>1992</v>
      </c>
      <c r="BN301" s="206">
        <v>1993</v>
      </c>
      <c r="BO301" s="206">
        <v>1994</v>
      </c>
      <c r="BP301" s="206">
        <v>1995</v>
      </c>
      <c r="BQ301" s="206">
        <v>1996</v>
      </c>
      <c r="BR301" s="206">
        <v>1997</v>
      </c>
      <c r="BS301" s="206">
        <v>1998</v>
      </c>
      <c r="BT301" s="206">
        <v>1999</v>
      </c>
      <c r="BU301" s="206">
        <v>2000</v>
      </c>
      <c r="BV301" s="206">
        <v>2001</v>
      </c>
      <c r="BW301" s="206">
        <v>2002</v>
      </c>
      <c r="BX301" s="206">
        <v>2003</v>
      </c>
      <c r="BY301" s="206">
        <v>2004</v>
      </c>
      <c r="BZ301" s="207">
        <v>2005</v>
      </c>
    </row>
    <row r="302" spans="1:82" s="20" customFormat="1" ht="13.5" thickTop="1">
      <c r="A302" s="225">
        <v>211</v>
      </c>
      <c r="B302" s="226" t="s">
        <v>451</v>
      </c>
      <c r="C302" s="227">
        <v>36311</v>
      </c>
      <c r="D302" s="228">
        <f aca="true" t="shared" si="53" ref="D302:D333">YEAR(C302)</f>
        <v>1999</v>
      </c>
      <c r="E302" s="228">
        <f aca="true" t="shared" si="54" ref="E302:E333">ROUND(C302-(D302-1900)*365.25,0)</f>
        <v>151</v>
      </c>
      <c r="F302" s="229">
        <f>E302-D302</f>
        <v>-1848</v>
      </c>
      <c r="G302" s="230">
        <v>32874</v>
      </c>
      <c r="H302" s="230">
        <v>38717</v>
      </c>
      <c r="I302" s="231">
        <f>((D302-G302)/365)</f>
        <v>-84.58904109589041</v>
      </c>
      <c r="J302" s="231">
        <f>((H302-E302)/365)</f>
        <v>105.66027397260274</v>
      </c>
      <c r="K302" s="228">
        <v>70</v>
      </c>
      <c r="L302" s="228">
        <v>70</v>
      </c>
      <c r="M302" s="228">
        <v>3.7960000000000003</v>
      </c>
      <c r="N302" s="228" t="s">
        <v>240</v>
      </c>
      <c r="O302" s="224"/>
      <c r="P302" s="224"/>
      <c r="Q302" s="224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  <c r="AD302" s="233"/>
      <c r="AE302" s="234"/>
      <c r="AF302" s="232"/>
      <c r="AG302" s="232"/>
      <c r="AH302" s="232"/>
      <c r="AI302" s="232"/>
      <c r="AJ302" s="232"/>
      <c r="AK302" s="232"/>
      <c r="AL302" s="232"/>
      <c r="AM302" s="232"/>
      <c r="AN302" s="232"/>
      <c r="AO302" s="232"/>
      <c r="AP302" s="232"/>
      <c r="AQ302" s="232"/>
      <c r="AR302" s="232"/>
      <c r="AS302" s="232"/>
      <c r="AT302" s="235"/>
      <c r="AU302" s="217">
        <v>0</v>
      </c>
      <c r="AV302" s="236">
        <v>0</v>
      </c>
      <c r="AW302" s="236">
        <v>0</v>
      </c>
      <c r="AX302" s="236">
        <v>0</v>
      </c>
      <c r="AY302" s="236">
        <v>0</v>
      </c>
      <c r="AZ302" s="236">
        <v>0</v>
      </c>
      <c r="BA302" s="236">
        <v>0</v>
      </c>
      <c r="BB302" s="236">
        <v>0</v>
      </c>
      <c r="BC302" s="236">
        <v>0</v>
      </c>
      <c r="BD302" s="236">
        <v>0</v>
      </c>
      <c r="BE302" s="236" t="s">
        <v>480</v>
      </c>
      <c r="BF302" s="236" t="s">
        <v>480</v>
      </c>
      <c r="BG302" s="236" t="s">
        <v>480</v>
      </c>
      <c r="BH302" s="236" t="s">
        <v>480</v>
      </c>
      <c r="BI302" s="236" t="s">
        <v>480</v>
      </c>
      <c r="BJ302" s="236" t="s">
        <v>480</v>
      </c>
      <c r="BK302" s="217" t="s">
        <v>480</v>
      </c>
      <c r="BL302" s="218" t="s">
        <v>480</v>
      </c>
      <c r="BM302" s="218" t="s">
        <v>480</v>
      </c>
      <c r="BN302" s="218" t="s">
        <v>480</v>
      </c>
      <c r="BO302" s="218" t="s">
        <v>480</v>
      </c>
      <c r="BP302" s="218" t="s">
        <v>480</v>
      </c>
      <c r="BQ302" s="218" t="s">
        <v>480</v>
      </c>
      <c r="BR302" s="218" t="s">
        <v>480</v>
      </c>
      <c r="BS302" s="218" t="s">
        <v>480</v>
      </c>
      <c r="BT302" s="218">
        <v>0</v>
      </c>
      <c r="BU302" s="218">
        <v>0</v>
      </c>
      <c r="BV302" s="218">
        <v>0</v>
      </c>
      <c r="BW302" s="218">
        <v>0</v>
      </c>
      <c r="BX302" s="218">
        <v>0</v>
      </c>
      <c r="BY302" s="218">
        <v>0</v>
      </c>
      <c r="BZ302" s="219">
        <v>0</v>
      </c>
      <c r="CD302" s="20">
        <v>211</v>
      </c>
    </row>
    <row r="303" spans="1:82" ht="13.5" customHeight="1">
      <c r="A303" s="225">
        <v>214</v>
      </c>
      <c r="B303" s="81" t="s">
        <v>454</v>
      </c>
      <c r="C303" s="227">
        <v>35372</v>
      </c>
      <c r="D303" s="228">
        <f t="shared" si="53"/>
        <v>1996</v>
      </c>
      <c r="E303" s="228">
        <f t="shared" si="54"/>
        <v>308</v>
      </c>
      <c r="F303" s="237">
        <f aca="true" t="shared" si="55" ref="F303:F338">C303-(SQRT(M303*1000)-M303*1000/4000)*0.5</f>
        <v>35352.690125</v>
      </c>
      <c r="G303" s="237">
        <f aca="true" t="shared" si="56" ref="G303:G338">C303+(SQRT(M303*1000)-M303*1000/4000)*0.5</f>
        <v>35391.309875</v>
      </c>
      <c r="H303" s="238">
        <f aca="true" t="shared" si="57" ref="H303:H338">G303-F303</f>
        <v>38.61974999999802</v>
      </c>
      <c r="I303" s="230">
        <v>32874</v>
      </c>
      <c r="J303" s="230">
        <v>38717</v>
      </c>
      <c r="K303" s="226">
        <v>152</v>
      </c>
      <c r="L303" s="226">
        <v>152</v>
      </c>
      <c r="M303" s="228">
        <v>1.5210000000000001</v>
      </c>
      <c r="N303" s="239" t="s">
        <v>240</v>
      </c>
      <c r="O303" s="236">
        <v>0</v>
      </c>
      <c r="P303" s="218">
        <v>0</v>
      </c>
      <c r="Q303" s="218">
        <v>0</v>
      </c>
      <c r="R303" s="218">
        <v>0</v>
      </c>
      <c r="S303" s="218">
        <v>0</v>
      </c>
      <c r="T303" s="218">
        <v>0</v>
      </c>
      <c r="U303" s="218">
        <v>0</v>
      </c>
      <c r="V303" s="218" t="s">
        <v>480</v>
      </c>
      <c r="W303" s="218" t="s">
        <v>480</v>
      </c>
      <c r="X303" s="218" t="s">
        <v>480</v>
      </c>
      <c r="Y303" s="218" t="s">
        <v>480</v>
      </c>
      <c r="Z303" s="218" t="s">
        <v>480</v>
      </c>
      <c r="AA303" s="218" t="s">
        <v>480</v>
      </c>
      <c r="AB303" s="218" t="s">
        <v>480</v>
      </c>
      <c r="AC303" s="218" t="s">
        <v>480</v>
      </c>
      <c r="AD303" s="240" t="s">
        <v>480</v>
      </c>
      <c r="AE303" s="236" t="s">
        <v>480</v>
      </c>
      <c r="AF303" s="218" t="s">
        <v>480</v>
      </c>
      <c r="AG303" s="218" t="s">
        <v>480</v>
      </c>
      <c r="AH303" s="218" t="s">
        <v>480</v>
      </c>
      <c r="AI303" s="218" t="s">
        <v>480</v>
      </c>
      <c r="AJ303" s="218" t="s">
        <v>480</v>
      </c>
      <c r="AK303" s="218">
        <v>0</v>
      </c>
      <c r="AL303" s="218">
        <v>0</v>
      </c>
      <c r="AM303" s="218">
        <v>0</v>
      </c>
      <c r="AN303" s="218">
        <v>0</v>
      </c>
      <c r="AO303" s="218">
        <v>0</v>
      </c>
      <c r="AP303" s="218">
        <v>0</v>
      </c>
      <c r="AQ303" s="218">
        <v>0</v>
      </c>
      <c r="AR303" s="218">
        <v>0</v>
      </c>
      <c r="AS303" s="218">
        <v>0</v>
      </c>
      <c r="AT303" s="219">
        <v>0</v>
      </c>
      <c r="AU303" s="217">
        <v>0</v>
      </c>
      <c r="AV303" s="236">
        <v>0</v>
      </c>
      <c r="AW303" s="236">
        <v>0</v>
      </c>
      <c r="AX303" s="236">
        <v>0</v>
      </c>
      <c r="AY303" s="236">
        <v>0</v>
      </c>
      <c r="AZ303" s="236">
        <v>0</v>
      </c>
      <c r="BA303" s="236">
        <v>0</v>
      </c>
      <c r="BB303" s="236" t="s">
        <v>480</v>
      </c>
      <c r="BC303" s="236" t="s">
        <v>480</v>
      </c>
      <c r="BD303" s="236" t="s">
        <v>480</v>
      </c>
      <c r="BE303" s="236" t="s">
        <v>480</v>
      </c>
      <c r="BF303" s="236" t="s">
        <v>480</v>
      </c>
      <c r="BG303" s="236" t="s">
        <v>480</v>
      </c>
      <c r="BH303" s="236" t="s">
        <v>480</v>
      </c>
      <c r="BI303" s="236" t="s">
        <v>480</v>
      </c>
      <c r="BJ303" s="236" t="s">
        <v>480</v>
      </c>
      <c r="BK303" s="217" t="s">
        <v>480</v>
      </c>
      <c r="BL303" s="218" t="s">
        <v>480</v>
      </c>
      <c r="BM303" s="218" t="s">
        <v>480</v>
      </c>
      <c r="BN303" s="218" t="s">
        <v>480</v>
      </c>
      <c r="BO303" s="218" t="s">
        <v>480</v>
      </c>
      <c r="BP303" s="218" t="s">
        <v>480</v>
      </c>
      <c r="BQ303" s="218">
        <v>0</v>
      </c>
      <c r="BR303" s="218">
        <v>0</v>
      </c>
      <c r="BS303" s="218">
        <v>0</v>
      </c>
      <c r="BT303" s="218">
        <v>0</v>
      </c>
      <c r="BU303" s="218">
        <v>0</v>
      </c>
      <c r="BV303" s="218">
        <v>0</v>
      </c>
      <c r="BW303" s="218">
        <v>0</v>
      </c>
      <c r="BX303" s="218">
        <v>0</v>
      </c>
      <c r="BY303" s="218">
        <v>0</v>
      </c>
      <c r="BZ303" s="219">
        <v>0</v>
      </c>
      <c r="CA303" s="99"/>
      <c r="CD303" s="20">
        <v>214</v>
      </c>
    </row>
    <row r="304" spans="1:82" ht="13.5" customHeight="1">
      <c r="A304" s="225">
        <v>215</v>
      </c>
      <c r="B304" s="81" t="s">
        <v>454</v>
      </c>
      <c r="C304" s="227">
        <v>35774</v>
      </c>
      <c r="D304" s="228">
        <f t="shared" si="53"/>
        <v>1997</v>
      </c>
      <c r="E304" s="228">
        <f t="shared" si="54"/>
        <v>345</v>
      </c>
      <c r="F304" s="237">
        <f t="shared" si="55"/>
        <v>35753.59697187191</v>
      </c>
      <c r="G304" s="237">
        <f t="shared" si="56"/>
        <v>35794.40302812809</v>
      </c>
      <c r="H304" s="238">
        <f t="shared" si="57"/>
        <v>40.80605625617318</v>
      </c>
      <c r="I304" s="230">
        <v>32874</v>
      </c>
      <c r="J304" s="230">
        <v>38717</v>
      </c>
      <c r="K304" s="226">
        <v>152</v>
      </c>
      <c r="L304" s="226">
        <v>152</v>
      </c>
      <c r="M304" s="228">
        <v>1.7</v>
      </c>
      <c r="N304" s="239" t="s">
        <v>240</v>
      </c>
      <c r="O304" s="236">
        <v>0</v>
      </c>
      <c r="P304" s="218">
        <v>0</v>
      </c>
      <c r="Q304" s="218">
        <v>0</v>
      </c>
      <c r="R304" s="218">
        <v>0</v>
      </c>
      <c r="S304" s="218">
        <v>0</v>
      </c>
      <c r="T304" s="218">
        <v>0</v>
      </c>
      <c r="U304" s="218">
        <v>0</v>
      </c>
      <c r="V304" s="218">
        <v>0</v>
      </c>
      <c r="W304" s="218" t="s">
        <v>480</v>
      </c>
      <c r="X304" s="218" t="s">
        <v>480</v>
      </c>
      <c r="Y304" s="218" t="s">
        <v>480</v>
      </c>
      <c r="Z304" s="218" t="s">
        <v>480</v>
      </c>
      <c r="AA304" s="218" t="s">
        <v>480</v>
      </c>
      <c r="AB304" s="218" t="s">
        <v>480</v>
      </c>
      <c r="AC304" s="218" t="s">
        <v>480</v>
      </c>
      <c r="AD304" s="240" t="s">
        <v>480</v>
      </c>
      <c r="AE304" s="236" t="s">
        <v>480</v>
      </c>
      <c r="AF304" s="218" t="s">
        <v>480</v>
      </c>
      <c r="AG304" s="218" t="s">
        <v>480</v>
      </c>
      <c r="AH304" s="218" t="s">
        <v>480</v>
      </c>
      <c r="AI304" s="218" t="s">
        <v>480</v>
      </c>
      <c r="AJ304" s="218" t="s">
        <v>480</v>
      </c>
      <c r="AK304" s="218" t="s">
        <v>480</v>
      </c>
      <c r="AL304" s="218">
        <v>0</v>
      </c>
      <c r="AM304" s="218">
        <v>0</v>
      </c>
      <c r="AN304" s="218">
        <v>0</v>
      </c>
      <c r="AO304" s="218">
        <v>0</v>
      </c>
      <c r="AP304" s="218">
        <v>0</v>
      </c>
      <c r="AQ304" s="218">
        <v>0</v>
      </c>
      <c r="AR304" s="218">
        <v>0</v>
      </c>
      <c r="AS304" s="218">
        <v>0</v>
      </c>
      <c r="AT304" s="219">
        <v>0</v>
      </c>
      <c r="AU304" s="217">
        <v>0</v>
      </c>
      <c r="AV304" s="236">
        <v>0</v>
      </c>
      <c r="AW304" s="236">
        <v>0</v>
      </c>
      <c r="AX304" s="236">
        <v>0</v>
      </c>
      <c r="AY304" s="236">
        <v>0</v>
      </c>
      <c r="AZ304" s="236">
        <v>0</v>
      </c>
      <c r="BA304" s="236">
        <v>0</v>
      </c>
      <c r="BB304" s="236">
        <v>0</v>
      </c>
      <c r="BC304" s="236" t="s">
        <v>480</v>
      </c>
      <c r="BD304" s="236" t="s">
        <v>480</v>
      </c>
      <c r="BE304" s="236" t="s">
        <v>480</v>
      </c>
      <c r="BF304" s="236" t="s">
        <v>480</v>
      </c>
      <c r="BG304" s="236" t="s">
        <v>480</v>
      </c>
      <c r="BH304" s="236" t="s">
        <v>480</v>
      </c>
      <c r="BI304" s="236" t="s">
        <v>480</v>
      </c>
      <c r="BJ304" s="236" t="s">
        <v>480</v>
      </c>
      <c r="BK304" s="217" t="s">
        <v>480</v>
      </c>
      <c r="BL304" s="218" t="s">
        <v>480</v>
      </c>
      <c r="BM304" s="218" t="s">
        <v>480</v>
      </c>
      <c r="BN304" s="218" t="s">
        <v>480</v>
      </c>
      <c r="BO304" s="218" t="s">
        <v>480</v>
      </c>
      <c r="BP304" s="218" t="s">
        <v>480</v>
      </c>
      <c r="BQ304" s="218" t="s">
        <v>480</v>
      </c>
      <c r="BR304" s="218">
        <v>0</v>
      </c>
      <c r="BS304" s="218">
        <v>0</v>
      </c>
      <c r="BT304" s="218">
        <v>0</v>
      </c>
      <c r="BU304" s="218">
        <v>0</v>
      </c>
      <c r="BV304" s="218">
        <v>0</v>
      </c>
      <c r="BW304" s="218">
        <v>0</v>
      </c>
      <c r="BX304" s="218">
        <v>0</v>
      </c>
      <c r="BY304" s="218">
        <v>0</v>
      </c>
      <c r="BZ304" s="219">
        <v>0</v>
      </c>
      <c r="CA304" s="99"/>
      <c r="CD304" s="20">
        <v>215</v>
      </c>
    </row>
    <row r="305" spans="1:82" ht="13.5" customHeight="1">
      <c r="A305" s="225">
        <v>217</v>
      </c>
      <c r="B305" s="81" t="s">
        <v>454</v>
      </c>
      <c r="C305" s="227">
        <v>34848</v>
      </c>
      <c r="D305" s="228">
        <f t="shared" si="53"/>
        <v>1995</v>
      </c>
      <c r="E305" s="228">
        <f t="shared" si="54"/>
        <v>149</v>
      </c>
      <c r="F305" s="237">
        <f t="shared" si="55"/>
        <v>34828.772012161055</v>
      </c>
      <c r="G305" s="237">
        <f t="shared" si="56"/>
        <v>34867.227987838945</v>
      </c>
      <c r="H305" s="238">
        <f t="shared" si="57"/>
        <v>38.45597567789082</v>
      </c>
      <c r="I305" s="230">
        <v>32874</v>
      </c>
      <c r="J305" s="230">
        <v>38717</v>
      </c>
      <c r="K305" s="226">
        <v>234</v>
      </c>
      <c r="L305" s="226">
        <v>234</v>
      </c>
      <c r="M305" s="228">
        <v>1.508</v>
      </c>
      <c r="N305" s="239" t="s">
        <v>240</v>
      </c>
      <c r="O305" s="236">
        <v>0</v>
      </c>
      <c r="P305" s="218">
        <v>0</v>
      </c>
      <c r="Q305" s="218">
        <v>0</v>
      </c>
      <c r="R305" s="218">
        <v>0</v>
      </c>
      <c r="S305" s="218">
        <v>0</v>
      </c>
      <c r="T305" s="218">
        <v>0</v>
      </c>
      <c r="U305" s="218" t="s">
        <v>480</v>
      </c>
      <c r="V305" s="218" t="s">
        <v>480</v>
      </c>
      <c r="W305" s="218" t="s">
        <v>480</v>
      </c>
      <c r="X305" s="218" t="s">
        <v>480</v>
      </c>
      <c r="Y305" s="218" t="s">
        <v>480</v>
      </c>
      <c r="Z305" s="218" t="s">
        <v>480</v>
      </c>
      <c r="AA305" s="218" t="s">
        <v>480</v>
      </c>
      <c r="AB305" s="218" t="s">
        <v>480</v>
      </c>
      <c r="AC305" s="218" t="s">
        <v>480</v>
      </c>
      <c r="AD305" s="240" t="s">
        <v>480</v>
      </c>
      <c r="AE305" s="236" t="s">
        <v>480</v>
      </c>
      <c r="AF305" s="218" t="s">
        <v>480</v>
      </c>
      <c r="AG305" s="218" t="s">
        <v>480</v>
      </c>
      <c r="AH305" s="218" t="s">
        <v>480</v>
      </c>
      <c r="AI305" s="218" t="s">
        <v>480</v>
      </c>
      <c r="AJ305" s="218">
        <v>0</v>
      </c>
      <c r="AK305" s="218">
        <v>0</v>
      </c>
      <c r="AL305" s="218">
        <v>0</v>
      </c>
      <c r="AM305" s="218">
        <v>0</v>
      </c>
      <c r="AN305" s="218">
        <v>0</v>
      </c>
      <c r="AO305" s="218">
        <v>0</v>
      </c>
      <c r="AP305" s="218">
        <v>0</v>
      </c>
      <c r="AQ305" s="218">
        <v>0</v>
      </c>
      <c r="AR305" s="218">
        <v>0</v>
      </c>
      <c r="AS305" s="218">
        <v>0</v>
      </c>
      <c r="AT305" s="219">
        <v>0</v>
      </c>
      <c r="AU305" s="217">
        <v>0</v>
      </c>
      <c r="AV305" s="236">
        <v>0</v>
      </c>
      <c r="AW305" s="236">
        <v>0</v>
      </c>
      <c r="AX305" s="236">
        <v>0</v>
      </c>
      <c r="AY305" s="236">
        <v>0</v>
      </c>
      <c r="AZ305" s="236">
        <v>0</v>
      </c>
      <c r="BA305" s="236" t="s">
        <v>480</v>
      </c>
      <c r="BB305" s="236" t="s">
        <v>480</v>
      </c>
      <c r="BC305" s="236" t="s">
        <v>480</v>
      </c>
      <c r="BD305" s="236" t="s">
        <v>480</v>
      </c>
      <c r="BE305" s="236" t="s">
        <v>480</v>
      </c>
      <c r="BF305" s="236" t="s">
        <v>480</v>
      </c>
      <c r="BG305" s="236" t="s">
        <v>480</v>
      </c>
      <c r="BH305" s="236" t="s">
        <v>480</v>
      </c>
      <c r="BI305" s="236" t="s">
        <v>480</v>
      </c>
      <c r="BJ305" s="236" t="s">
        <v>480</v>
      </c>
      <c r="BK305" s="217" t="s">
        <v>480</v>
      </c>
      <c r="BL305" s="218" t="s">
        <v>480</v>
      </c>
      <c r="BM305" s="218" t="s">
        <v>480</v>
      </c>
      <c r="BN305" s="218" t="s">
        <v>480</v>
      </c>
      <c r="BO305" s="218" t="s">
        <v>480</v>
      </c>
      <c r="BP305" s="218">
        <v>0</v>
      </c>
      <c r="BQ305" s="218">
        <v>0</v>
      </c>
      <c r="BR305" s="218">
        <v>0</v>
      </c>
      <c r="BS305" s="218">
        <v>0</v>
      </c>
      <c r="BT305" s="218">
        <v>0</v>
      </c>
      <c r="BU305" s="218">
        <v>0</v>
      </c>
      <c r="BV305" s="218">
        <v>0</v>
      </c>
      <c r="BW305" s="218">
        <v>0</v>
      </c>
      <c r="BX305" s="218">
        <v>0</v>
      </c>
      <c r="BY305" s="218">
        <v>0</v>
      </c>
      <c r="BZ305" s="219">
        <v>0</v>
      </c>
      <c r="CA305" s="99"/>
      <c r="CD305" s="20">
        <v>217</v>
      </c>
    </row>
    <row r="306" spans="1:82" ht="13.5" customHeight="1">
      <c r="A306" s="225">
        <v>221</v>
      </c>
      <c r="B306" s="226" t="s">
        <v>452</v>
      </c>
      <c r="C306" s="227">
        <v>36341</v>
      </c>
      <c r="D306" s="228">
        <f t="shared" si="53"/>
        <v>1999</v>
      </c>
      <c r="E306" s="228">
        <f t="shared" si="54"/>
        <v>181</v>
      </c>
      <c r="F306" s="237">
        <f t="shared" si="55"/>
        <v>36306.041943446886</v>
      </c>
      <c r="G306" s="237">
        <f t="shared" si="56"/>
        <v>36375.958056553114</v>
      </c>
      <c r="H306" s="238">
        <f t="shared" si="57"/>
        <v>69.9161131062283</v>
      </c>
      <c r="I306" s="230">
        <v>32874</v>
      </c>
      <c r="J306" s="230">
        <v>38717</v>
      </c>
      <c r="K306" s="226">
        <v>383</v>
      </c>
      <c r="L306" s="226">
        <v>383</v>
      </c>
      <c r="M306" s="228">
        <v>5.067</v>
      </c>
      <c r="N306" s="239" t="s">
        <v>240</v>
      </c>
      <c r="O306" s="236">
        <v>0</v>
      </c>
      <c r="P306" s="218">
        <v>0</v>
      </c>
      <c r="Q306" s="218">
        <v>0</v>
      </c>
      <c r="R306" s="218">
        <v>0</v>
      </c>
      <c r="S306" s="218">
        <v>0</v>
      </c>
      <c r="T306" s="218">
        <v>0</v>
      </c>
      <c r="U306" s="218">
        <v>0</v>
      </c>
      <c r="V306" s="218">
        <v>0</v>
      </c>
      <c r="W306" s="218">
        <v>0</v>
      </c>
      <c r="X306" s="218">
        <v>0</v>
      </c>
      <c r="Y306" s="218" t="s">
        <v>480</v>
      </c>
      <c r="Z306" s="218" t="s">
        <v>480</v>
      </c>
      <c r="AA306" s="218" t="s">
        <v>480</v>
      </c>
      <c r="AB306" s="218" t="s">
        <v>480</v>
      </c>
      <c r="AC306" s="218" t="s">
        <v>480</v>
      </c>
      <c r="AD306" s="240" t="s">
        <v>480</v>
      </c>
      <c r="AE306" s="236" t="s">
        <v>480</v>
      </c>
      <c r="AF306" s="218" t="s">
        <v>480</v>
      </c>
      <c r="AG306" s="218" t="s">
        <v>480</v>
      </c>
      <c r="AH306" s="218" t="s">
        <v>480</v>
      </c>
      <c r="AI306" s="218" t="s">
        <v>480</v>
      </c>
      <c r="AJ306" s="218" t="s">
        <v>480</v>
      </c>
      <c r="AK306" s="218" t="s">
        <v>480</v>
      </c>
      <c r="AL306" s="218" t="s">
        <v>480</v>
      </c>
      <c r="AM306" s="218" t="s">
        <v>480</v>
      </c>
      <c r="AN306" s="218">
        <v>0</v>
      </c>
      <c r="AO306" s="218">
        <v>0</v>
      </c>
      <c r="AP306" s="218">
        <v>0</v>
      </c>
      <c r="AQ306" s="218">
        <v>0</v>
      </c>
      <c r="AR306" s="218">
        <v>0</v>
      </c>
      <c r="AS306" s="218">
        <v>0</v>
      </c>
      <c r="AT306" s="219">
        <v>0</v>
      </c>
      <c r="AU306" s="217">
        <v>0</v>
      </c>
      <c r="AV306" s="236">
        <v>0</v>
      </c>
      <c r="AW306" s="236">
        <v>0</v>
      </c>
      <c r="AX306" s="236">
        <v>0</v>
      </c>
      <c r="AY306" s="236">
        <v>0</v>
      </c>
      <c r="AZ306" s="236">
        <v>0</v>
      </c>
      <c r="BA306" s="236">
        <v>0</v>
      </c>
      <c r="BB306" s="236">
        <v>0</v>
      </c>
      <c r="BC306" s="236">
        <v>0</v>
      </c>
      <c r="BD306" s="236">
        <v>0</v>
      </c>
      <c r="BE306" s="236" t="s">
        <v>480</v>
      </c>
      <c r="BF306" s="236" t="s">
        <v>480</v>
      </c>
      <c r="BG306" s="236" t="s">
        <v>480</v>
      </c>
      <c r="BH306" s="236" t="s">
        <v>480</v>
      </c>
      <c r="BI306" s="236" t="s">
        <v>480</v>
      </c>
      <c r="BJ306" s="236" t="s">
        <v>480</v>
      </c>
      <c r="BK306" s="217" t="s">
        <v>480</v>
      </c>
      <c r="BL306" s="218" t="s">
        <v>480</v>
      </c>
      <c r="BM306" s="218" t="s">
        <v>480</v>
      </c>
      <c r="BN306" s="218" t="s">
        <v>480</v>
      </c>
      <c r="BO306" s="218" t="s">
        <v>480</v>
      </c>
      <c r="BP306" s="218" t="s">
        <v>480</v>
      </c>
      <c r="BQ306" s="218" t="s">
        <v>480</v>
      </c>
      <c r="BR306" s="218" t="s">
        <v>480</v>
      </c>
      <c r="BS306" s="218" t="s">
        <v>480</v>
      </c>
      <c r="BT306" s="218">
        <v>0</v>
      </c>
      <c r="BU306" s="218">
        <v>0</v>
      </c>
      <c r="BV306" s="218">
        <v>0</v>
      </c>
      <c r="BW306" s="218">
        <v>0</v>
      </c>
      <c r="BX306" s="218">
        <v>0</v>
      </c>
      <c r="BY306" s="218">
        <v>0</v>
      </c>
      <c r="BZ306" s="219">
        <v>0</v>
      </c>
      <c r="CA306" s="99"/>
      <c r="CD306" s="20">
        <v>221</v>
      </c>
    </row>
    <row r="307" spans="1:82" ht="13.5" customHeight="1">
      <c r="A307" s="225">
        <v>231</v>
      </c>
      <c r="B307" s="226" t="s">
        <v>64</v>
      </c>
      <c r="C307" s="227">
        <v>37239</v>
      </c>
      <c r="D307" s="228">
        <f t="shared" si="53"/>
        <v>2001</v>
      </c>
      <c r="E307" s="228">
        <f t="shared" si="54"/>
        <v>349</v>
      </c>
      <c r="F307" s="237">
        <f t="shared" si="55"/>
        <v>37224.93174768469</v>
      </c>
      <c r="G307" s="237">
        <f t="shared" si="56"/>
        <v>37253.06825231531</v>
      </c>
      <c r="H307" s="238">
        <f t="shared" si="57"/>
        <v>28.1365046306164</v>
      </c>
      <c r="I307" s="230">
        <v>32874</v>
      </c>
      <c r="J307" s="230">
        <v>38717</v>
      </c>
      <c r="K307" s="226">
        <v>60</v>
      </c>
      <c r="L307" s="226">
        <v>60</v>
      </c>
      <c r="M307" s="228">
        <v>0.803</v>
      </c>
      <c r="N307" s="239" t="s">
        <v>240</v>
      </c>
      <c r="O307" s="236">
        <v>0</v>
      </c>
      <c r="P307" s="218">
        <v>0</v>
      </c>
      <c r="Q307" s="218">
        <v>0</v>
      </c>
      <c r="R307" s="218">
        <v>0</v>
      </c>
      <c r="S307" s="218">
        <v>0</v>
      </c>
      <c r="T307" s="218">
        <v>0</v>
      </c>
      <c r="U307" s="218">
        <v>0</v>
      </c>
      <c r="V307" s="218">
        <v>0</v>
      </c>
      <c r="W307" s="218">
        <v>0</v>
      </c>
      <c r="X307" s="218">
        <v>0</v>
      </c>
      <c r="Y307" s="218">
        <v>0</v>
      </c>
      <c r="Z307" s="218">
        <v>0</v>
      </c>
      <c r="AA307" s="218" t="s">
        <v>480</v>
      </c>
      <c r="AB307" s="218" t="s">
        <v>480</v>
      </c>
      <c r="AC307" s="218" t="s">
        <v>480</v>
      </c>
      <c r="AD307" s="240" t="s">
        <v>480</v>
      </c>
      <c r="AE307" s="236" t="s">
        <v>480</v>
      </c>
      <c r="AF307" s="218" t="s">
        <v>480</v>
      </c>
      <c r="AG307" s="218" t="s">
        <v>480</v>
      </c>
      <c r="AH307" s="218" t="s">
        <v>480</v>
      </c>
      <c r="AI307" s="218" t="s">
        <v>480</v>
      </c>
      <c r="AJ307" s="218" t="s">
        <v>480</v>
      </c>
      <c r="AK307" s="218" t="s">
        <v>480</v>
      </c>
      <c r="AL307" s="218" t="s">
        <v>480</v>
      </c>
      <c r="AM307" s="218" t="s">
        <v>480</v>
      </c>
      <c r="AN307" s="218" t="s">
        <v>480</v>
      </c>
      <c r="AO307" s="218" t="s">
        <v>480</v>
      </c>
      <c r="AP307" s="218">
        <v>0</v>
      </c>
      <c r="AQ307" s="218">
        <v>0</v>
      </c>
      <c r="AR307" s="218">
        <v>0</v>
      </c>
      <c r="AS307" s="218">
        <v>1.2453300124533</v>
      </c>
      <c r="AT307" s="219">
        <v>0</v>
      </c>
      <c r="AU307" s="217">
        <v>0</v>
      </c>
      <c r="AV307" s="236">
        <v>0</v>
      </c>
      <c r="AW307" s="236">
        <v>0</v>
      </c>
      <c r="AX307" s="236">
        <v>0</v>
      </c>
      <c r="AY307" s="236">
        <v>0</v>
      </c>
      <c r="AZ307" s="236">
        <v>0</v>
      </c>
      <c r="BA307" s="236">
        <v>0</v>
      </c>
      <c r="BB307" s="236">
        <v>0</v>
      </c>
      <c r="BC307" s="236">
        <v>0</v>
      </c>
      <c r="BD307" s="236">
        <v>0</v>
      </c>
      <c r="BE307" s="236">
        <v>0</v>
      </c>
      <c r="BF307" s="236">
        <v>0</v>
      </c>
      <c r="BG307" s="236" t="s">
        <v>480</v>
      </c>
      <c r="BH307" s="236" t="s">
        <v>480</v>
      </c>
      <c r="BI307" s="236" t="s">
        <v>480</v>
      </c>
      <c r="BJ307" s="236" t="s">
        <v>480</v>
      </c>
      <c r="BK307" s="217" t="s">
        <v>480</v>
      </c>
      <c r="BL307" s="218" t="s">
        <v>480</v>
      </c>
      <c r="BM307" s="218" t="s">
        <v>480</v>
      </c>
      <c r="BN307" s="218" t="s">
        <v>480</v>
      </c>
      <c r="BO307" s="218" t="s">
        <v>480</v>
      </c>
      <c r="BP307" s="218" t="s">
        <v>480</v>
      </c>
      <c r="BQ307" s="218" t="s">
        <v>480</v>
      </c>
      <c r="BR307" s="218" t="s">
        <v>480</v>
      </c>
      <c r="BS307" s="218" t="s">
        <v>480</v>
      </c>
      <c r="BT307" s="218" t="s">
        <v>480</v>
      </c>
      <c r="BU307" s="218" t="s">
        <v>480</v>
      </c>
      <c r="BV307" s="218">
        <v>0</v>
      </c>
      <c r="BW307" s="218">
        <v>0</v>
      </c>
      <c r="BX307" s="218">
        <v>0</v>
      </c>
      <c r="BY307" s="218">
        <v>0.020755500207555</v>
      </c>
      <c r="BZ307" s="219">
        <v>0</v>
      </c>
      <c r="CA307" s="99"/>
      <c r="CD307" s="20">
        <v>231</v>
      </c>
    </row>
    <row r="308" spans="1:82" ht="13.5" customHeight="1">
      <c r="A308" s="225">
        <v>238</v>
      </c>
      <c r="B308" s="226" t="s">
        <v>453</v>
      </c>
      <c r="C308" s="227">
        <v>35394</v>
      </c>
      <c r="D308" s="228">
        <f t="shared" si="53"/>
        <v>1996</v>
      </c>
      <c r="E308" s="228">
        <f t="shared" si="54"/>
        <v>330</v>
      </c>
      <c r="F308" s="237">
        <f t="shared" si="55"/>
        <v>35383.24184617361</v>
      </c>
      <c r="G308" s="237">
        <f t="shared" si="56"/>
        <v>35404.75815382639</v>
      </c>
      <c r="H308" s="238">
        <f t="shared" si="57"/>
        <v>21.516307652782416</v>
      </c>
      <c r="I308" s="230">
        <v>32874</v>
      </c>
      <c r="J308" s="230">
        <v>38717</v>
      </c>
      <c r="K308" s="226">
        <v>189</v>
      </c>
      <c r="L308" s="226">
        <v>189</v>
      </c>
      <c r="M308" s="228">
        <v>0.468</v>
      </c>
      <c r="N308" s="239" t="s">
        <v>240</v>
      </c>
      <c r="O308" s="236">
        <v>0</v>
      </c>
      <c r="P308" s="218">
        <v>0</v>
      </c>
      <c r="Q308" s="218">
        <v>0</v>
      </c>
      <c r="R308" s="218">
        <v>0</v>
      </c>
      <c r="S308" s="218">
        <v>0</v>
      </c>
      <c r="T308" s="218">
        <v>0</v>
      </c>
      <c r="U308" s="218">
        <v>0</v>
      </c>
      <c r="V308" s="218" t="s">
        <v>480</v>
      </c>
      <c r="W308" s="218" t="s">
        <v>480</v>
      </c>
      <c r="X308" s="218" t="s">
        <v>480</v>
      </c>
      <c r="Y308" s="218" t="s">
        <v>480</v>
      </c>
      <c r="Z308" s="218" t="s">
        <v>480</v>
      </c>
      <c r="AA308" s="218" t="s">
        <v>480</v>
      </c>
      <c r="AB308" s="218" t="s">
        <v>480</v>
      </c>
      <c r="AC308" s="218" t="s">
        <v>480</v>
      </c>
      <c r="AD308" s="240" t="s">
        <v>480</v>
      </c>
      <c r="AE308" s="236" t="s">
        <v>480</v>
      </c>
      <c r="AF308" s="218" t="s">
        <v>480</v>
      </c>
      <c r="AG308" s="218" t="s">
        <v>480</v>
      </c>
      <c r="AH308" s="218" t="s">
        <v>480</v>
      </c>
      <c r="AI308" s="218" t="s">
        <v>480</v>
      </c>
      <c r="AJ308" s="218" t="s">
        <v>480</v>
      </c>
      <c r="AK308" s="218">
        <v>0</v>
      </c>
      <c r="AL308" s="218">
        <v>0</v>
      </c>
      <c r="AM308" s="218">
        <v>0</v>
      </c>
      <c r="AN308" s="218">
        <v>0</v>
      </c>
      <c r="AO308" s="218">
        <v>0</v>
      </c>
      <c r="AP308" s="218">
        <v>0</v>
      </c>
      <c r="AQ308" s="218">
        <v>0</v>
      </c>
      <c r="AR308" s="218">
        <v>0</v>
      </c>
      <c r="AS308" s="218">
        <v>0</v>
      </c>
      <c r="AT308" s="219">
        <v>0</v>
      </c>
      <c r="AU308" s="217">
        <v>0</v>
      </c>
      <c r="AV308" s="236">
        <v>0</v>
      </c>
      <c r="AW308" s="236">
        <v>0</v>
      </c>
      <c r="AX308" s="236">
        <v>0</v>
      </c>
      <c r="AY308" s="236">
        <v>0</v>
      </c>
      <c r="AZ308" s="236">
        <v>0</v>
      </c>
      <c r="BA308" s="236">
        <v>0</v>
      </c>
      <c r="BB308" s="236" t="s">
        <v>480</v>
      </c>
      <c r="BC308" s="236" t="s">
        <v>480</v>
      </c>
      <c r="BD308" s="236" t="s">
        <v>480</v>
      </c>
      <c r="BE308" s="236" t="s">
        <v>480</v>
      </c>
      <c r="BF308" s="236" t="s">
        <v>480</v>
      </c>
      <c r="BG308" s="236" t="s">
        <v>480</v>
      </c>
      <c r="BH308" s="236" t="s">
        <v>480</v>
      </c>
      <c r="BI308" s="236" t="s">
        <v>480</v>
      </c>
      <c r="BJ308" s="236" t="s">
        <v>480</v>
      </c>
      <c r="BK308" s="217" t="s">
        <v>480</v>
      </c>
      <c r="BL308" s="218" t="s">
        <v>480</v>
      </c>
      <c r="BM308" s="218" t="s">
        <v>480</v>
      </c>
      <c r="BN308" s="218" t="s">
        <v>480</v>
      </c>
      <c r="BO308" s="218" t="s">
        <v>480</v>
      </c>
      <c r="BP308" s="218" t="s">
        <v>480</v>
      </c>
      <c r="BQ308" s="218">
        <v>0</v>
      </c>
      <c r="BR308" s="218">
        <v>0</v>
      </c>
      <c r="BS308" s="218">
        <v>0</v>
      </c>
      <c r="BT308" s="218">
        <v>0</v>
      </c>
      <c r="BU308" s="218">
        <v>0</v>
      </c>
      <c r="BV308" s="218">
        <v>0</v>
      </c>
      <c r="BW308" s="218">
        <v>0</v>
      </c>
      <c r="BX308" s="218">
        <v>0</v>
      </c>
      <c r="BY308" s="218">
        <v>0</v>
      </c>
      <c r="BZ308" s="219">
        <v>0</v>
      </c>
      <c r="CA308" s="99"/>
      <c r="CD308" s="20">
        <v>238</v>
      </c>
    </row>
    <row r="309" spans="1:82" ht="13.5" customHeight="1">
      <c r="A309" s="225">
        <v>241</v>
      </c>
      <c r="B309" s="226" t="s">
        <v>71</v>
      </c>
      <c r="C309" s="227">
        <v>35192</v>
      </c>
      <c r="D309" s="228">
        <f t="shared" si="53"/>
        <v>1996</v>
      </c>
      <c r="E309" s="228">
        <f t="shared" si="54"/>
        <v>128</v>
      </c>
      <c r="F309" s="237">
        <f t="shared" si="55"/>
        <v>35180.849044254</v>
      </c>
      <c r="G309" s="237">
        <f t="shared" si="56"/>
        <v>35203.150955746</v>
      </c>
      <c r="H309" s="238">
        <f t="shared" si="57"/>
        <v>22.301911492002546</v>
      </c>
      <c r="I309" s="230">
        <v>32874</v>
      </c>
      <c r="J309" s="230">
        <v>38717</v>
      </c>
      <c r="K309" s="226">
        <v>128</v>
      </c>
      <c r="L309" s="226">
        <v>128</v>
      </c>
      <c r="M309" s="228">
        <v>0.503</v>
      </c>
      <c r="N309" s="239" t="s">
        <v>240</v>
      </c>
      <c r="O309" s="236">
        <v>0</v>
      </c>
      <c r="P309" s="218">
        <v>0</v>
      </c>
      <c r="Q309" s="218">
        <v>0</v>
      </c>
      <c r="R309" s="218">
        <v>0</v>
      </c>
      <c r="S309" s="218">
        <v>0</v>
      </c>
      <c r="T309" s="218">
        <v>0</v>
      </c>
      <c r="U309" s="218">
        <v>0</v>
      </c>
      <c r="V309" s="218" t="s">
        <v>480</v>
      </c>
      <c r="W309" s="218" t="s">
        <v>480</v>
      </c>
      <c r="X309" s="218" t="s">
        <v>480</v>
      </c>
      <c r="Y309" s="218" t="s">
        <v>480</v>
      </c>
      <c r="Z309" s="218" t="s">
        <v>480</v>
      </c>
      <c r="AA309" s="218" t="s">
        <v>480</v>
      </c>
      <c r="AB309" s="218" t="s">
        <v>480</v>
      </c>
      <c r="AC309" s="218" t="s">
        <v>480</v>
      </c>
      <c r="AD309" s="240" t="s">
        <v>480</v>
      </c>
      <c r="AE309" s="236" t="s">
        <v>480</v>
      </c>
      <c r="AF309" s="218" t="s">
        <v>480</v>
      </c>
      <c r="AG309" s="218" t="s">
        <v>480</v>
      </c>
      <c r="AH309" s="218" t="s">
        <v>480</v>
      </c>
      <c r="AI309" s="218" t="s">
        <v>480</v>
      </c>
      <c r="AJ309" s="218" t="s">
        <v>480</v>
      </c>
      <c r="AK309" s="218">
        <v>0</v>
      </c>
      <c r="AL309" s="218">
        <v>0</v>
      </c>
      <c r="AM309" s="218">
        <v>0</v>
      </c>
      <c r="AN309" s="218">
        <v>0</v>
      </c>
      <c r="AO309" s="218">
        <v>0</v>
      </c>
      <c r="AP309" s="218">
        <v>0</v>
      </c>
      <c r="AQ309" s="218">
        <v>0</v>
      </c>
      <c r="AR309" s="218">
        <v>0</v>
      </c>
      <c r="AS309" s="218">
        <v>0</v>
      </c>
      <c r="AT309" s="219">
        <v>0</v>
      </c>
      <c r="AU309" s="217">
        <v>0</v>
      </c>
      <c r="AV309" s="236">
        <v>0</v>
      </c>
      <c r="AW309" s="236">
        <v>0</v>
      </c>
      <c r="AX309" s="236">
        <v>0</v>
      </c>
      <c r="AY309" s="236">
        <v>0</v>
      </c>
      <c r="AZ309" s="236">
        <v>0</v>
      </c>
      <c r="BA309" s="236">
        <v>0</v>
      </c>
      <c r="BB309" s="236" t="s">
        <v>480</v>
      </c>
      <c r="BC309" s="236" t="s">
        <v>480</v>
      </c>
      <c r="BD309" s="236" t="s">
        <v>480</v>
      </c>
      <c r="BE309" s="236" t="s">
        <v>480</v>
      </c>
      <c r="BF309" s="236" t="s">
        <v>480</v>
      </c>
      <c r="BG309" s="236" t="s">
        <v>480</v>
      </c>
      <c r="BH309" s="236" t="s">
        <v>480</v>
      </c>
      <c r="BI309" s="236" t="s">
        <v>480</v>
      </c>
      <c r="BJ309" s="236" t="s">
        <v>480</v>
      </c>
      <c r="BK309" s="217" t="s">
        <v>480</v>
      </c>
      <c r="BL309" s="218" t="s">
        <v>480</v>
      </c>
      <c r="BM309" s="218" t="s">
        <v>480</v>
      </c>
      <c r="BN309" s="218" t="s">
        <v>480</v>
      </c>
      <c r="BO309" s="218" t="s">
        <v>480</v>
      </c>
      <c r="BP309" s="218" t="s">
        <v>480</v>
      </c>
      <c r="BQ309" s="218">
        <v>0</v>
      </c>
      <c r="BR309" s="218">
        <v>0</v>
      </c>
      <c r="BS309" s="218">
        <v>0</v>
      </c>
      <c r="BT309" s="218">
        <v>0</v>
      </c>
      <c r="BU309" s="218">
        <v>0</v>
      </c>
      <c r="BV309" s="218">
        <v>0</v>
      </c>
      <c r="BW309" s="218">
        <v>0</v>
      </c>
      <c r="BX309" s="218">
        <v>0</v>
      </c>
      <c r="BY309" s="218">
        <v>0</v>
      </c>
      <c r="BZ309" s="219">
        <v>0</v>
      </c>
      <c r="CA309" s="99"/>
      <c r="CD309" s="20">
        <v>241</v>
      </c>
    </row>
    <row r="310" spans="1:82" ht="13.5" customHeight="1">
      <c r="A310" s="225">
        <v>245</v>
      </c>
      <c r="B310" s="226" t="s">
        <v>455</v>
      </c>
      <c r="C310" s="227">
        <v>35104</v>
      </c>
      <c r="D310" s="228">
        <f t="shared" si="53"/>
        <v>1996</v>
      </c>
      <c r="E310" s="228">
        <f t="shared" si="54"/>
        <v>40</v>
      </c>
      <c r="F310" s="237">
        <f t="shared" si="55"/>
        <v>35084.62111420922</v>
      </c>
      <c r="G310" s="237">
        <f t="shared" si="56"/>
        <v>35123.37888579078</v>
      </c>
      <c r="H310" s="238">
        <f t="shared" si="57"/>
        <v>38.75777158155688</v>
      </c>
      <c r="I310" s="230">
        <v>32874</v>
      </c>
      <c r="J310" s="230">
        <v>38717</v>
      </c>
      <c r="K310" s="226">
        <v>128</v>
      </c>
      <c r="L310" s="226">
        <v>128</v>
      </c>
      <c r="M310" s="228">
        <v>1.532</v>
      </c>
      <c r="N310" s="239" t="s">
        <v>240</v>
      </c>
      <c r="O310" s="236">
        <v>0</v>
      </c>
      <c r="P310" s="218">
        <v>0</v>
      </c>
      <c r="Q310" s="218">
        <v>0</v>
      </c>
      <c r="R310" s="218">
        <v>0</v>
      </c>
      <c r="S310" s="218">
        <v>0</v>
      </c>
      <c r="T310" s="218">
        <v>0</v>
      </c>
      <c r="U310" s="218">
        <v>0</v>
      </c>
      <c r="V310" s="218" t="s">
        <v>480</v>
      </c>
      <c r="W310" s="218" t="s">
        <v>480</v>
      </c>
      <c r="X310" s="218" t="s">
        <v>480</v>
      </c>
      <c r="Y310" s="218" t="s">
        <v>480</v>
      </c>
      <c r="Z310" s="218" t="s">
        <v>480</v>
      </c>
      <c r="AA310" s="218" t="s">
        <v>480</v>
      </c>
      <c r="AB310" s="218" t="s">
        <v>480</v>
      </c>
      <c r="AC310" s="218" t="s">
        <v>480</v>
      </c>
      <c r="AD310" s="240" t="s">
        <v>480</v>
      </c>
      <c r="AE310" s="236" t="s">
        <v>480</v>
      </c>
      <c r="AF310" s="218" t="s">
        <v>480</v>
      </c>
      <c r="AG310" s="218" t="s">
        <v>480</v>
      </c>
      <c r="AH310" s="218" t="s">
        <v>480</v>
      </c>
      <c r="AI310" s="218" t="s">
        <v>480</v>
      </c>
      <c r="AJ310" s="218" t="s">
        <v>480</v>
      </c>
      <c r="AK310" s="218">
        <v>0</v>
      </c>
      <c r="AL310" s="218">
        <v>0</v>
      </c>
      <c r="AM310" s="218">
        <v>0</v>
      </c>
      <c r="AN310" s="218">
        <v>0</v>
      </c>
      <c r="AO310" s="218">
        <v>0</v>
      </c>
      <c r="AP310" s="218">
        <v>0</v>
      </c>
      <c r="AQ310" s="218">
        <v>0</v>
      </c>
      <c r="AR310" s="218">
        <v>0</v>
      </c>
      <c r="AS310" s="218">
        <v>0</v>
      </c>
      <c r="AT310" s="219">
        <v>0</v>
      </c>
      <c r="AU310" s="217">
        <v>0</v>
      </c>
      <c r="AV310" s="236">
        <v>0</v>
      </c>
      <c r="AW310" s="236">
        <v>0</v>
      </c>
      <c r="AX310" s="236">
        <v>0</v>
      </c>
      <c r="AY310" s="236">
        <v>0</v>
      </c>
      <c r="AZ310" s="236">
        <v>0</v>
      </c>
      <c r="BA310" s="236">
        <v>0</v>
      </c>
      <c r="BB310" s="236" t="s">
        <v>480</v>
      </c>
      <c r="BC310" s="236" t="s">
        <v>480</v>
      </c>
      <c r="BD310" s="236" t="s">
        <v>480</v>
      </c>
      <c r="BE310" s="236" t="s">
        <v>480</v>
      </c>
      <c r="BF310" s="236" t="s">
        <v>480</v>
      </c>
      <c r="BG310" s="236" t="s">
        <v>480</v>
      </c>
      <c r="BH310" s="236" t="s">
        <v>480</v>
      </c>
      <c r="BI310" s="236" t="s">
        <v>480</v>
      </c>
      <c r="BJ310" s="236" t="s">
        <v>480</v>
      </c>
      <c r="BK310" s="217" t="s">
        <v>480</v>
      </c>
      <c r="BL310" s="218" t="s">
        <v>480</v>
      </c>
      <c r="BM310" s="218" t="s">
        <v>480</v>
      </c>
      <c r="BN310" s="218" t="s">
        <v>480</v>
      </c>
      <c r="BO310" s="218" t="s">
        <v>480</v>
      </c>
      <c r="BP310" s="218" t="s">
        <v>480</v>
      </c>
      <c r="BQ310" s="218">
        <v>0</v>
      </c>
      <c r="BR310" s="218">
        <v>0</v>
      </c>
      <c r="BS310" s="218">
        <v>0</v>
      </c>
      <c r="BT310" s="218">
        <v>0</v>
      </c>
      <c r="BU310" s="218">
        <v>0</v>
      </c>
      <c r="BV310" s="218">
        <v>0</v>
      </c>
      <c r="BW310" s="218">
        <v>0</v>
      </c>
      <c r="BX310" s="218">
        <v>0</v>
      </c>
      <c r="BY310" s="218">
        <v>0</v>
      </c>
      <c r="BZ310" s="219">
        <v>0</v>
      </c>
      <c r="CA310" s="99"/>
      <c r="CD310" s="20">
        <v>245</v>
      </c>
    </row>
    <row r="311" spans="1:82" ht="13.5" customHeight="1">
      <c r="A311" s="225">
        <v>252</v>
      </c>
      <c r="B311" s="226" t="s">
        <v>387</v>
      </c>
      <c r="C311" s="227">
        <v>35424</v>
      </c>
      <c r="D311" s="228">
        <f t="shared" si="53"/>
        <v>1996</v>
      </c>
      <c r="E311" s="228">
        <f t="shared" si="54"/>
        <v>360</v>
      </c>
      <c r="F311" s="237">
        <f t="shared" si="55"/>
        <v>35401.158559983414</v>
      </c>
      <c r="G311" s="237">
        <f t="shared" si="56"/>
        <v>35446.841440016586</v>
      </c>
      <c r="H311" s="238">
        <f t="shared" si="57"/>
        <v>45.68288003317139</v>
      </c>
      <c r="I311" s="230">
        <v>32874</v>
      </c>
      <c r="J311" s="230">
        <v>38717</v>
      </c>
      <c r="K311" s="226">
        <v>67</v>
      </c>
      <c r="L311" s="226">
        <v>67</v>
      </c>
      <c r="M311" s="228">
        <v>2.136</v>
      </c>
      <c r="N311" s="239" t="s">
        <v>240</v>
      </c>
      <c r="O311" s="236">
        <v>0</v>
      </c>
      <c r="P311" s="218">
        <v>0</v>
      </c>
      <c r="Q311" s="218">
        <v>0</v>
      </c>
      <c r="R311" s="218">
        <v>0</v>
      </c>
      <c r="S311" s="218">
        <v>0</v>
      </c>
      <c r="T311" s="218">
        <v>0</v>
      </c>
      <c r="U311" s="218">
        <v>0</v>
      </c>
      <c r="V311" s="218" t="s">
        <v>480</v>
      </c>
      <c r="W311" s="218" t="s">
        <v>480</v>
      </c>
      <c r="X311" s="218" t="s">
        <v>480</v>
      </c>
      <c r="Y311" s="218" t="s">
        <v>480</v>
      </c>
      <c r="Z311" s="218" t="s">
        <v>480</v>
      </c>
      <c r="AA311" s="218" t="s">
        <v>480</v>
      </c>
      <c r="AB311" s="218" t="s">
        <v>480</v>
      </c>
      <c r="AC311" s="218" t="s">
        <v>480</v>
      </c>
      <c r="AD311" s="240" t="s">
        <v>480</v>
      </c>
      <c r="AE311" s="236" t="s">
        <v>480</v>
      </c>
      <c r="AF311" s="218" t="s">
        <v>480</v>
      </c>
      <c r="AG311" s="218" t="s">
        <v>480</v>
      </c>
      <c r="AH311" s="218" t="s">
        <v>480</v>
      </c>
      <c r="AI311" s="218" t="s">
        <v>480</v>
      </c>
      <c r="AJ311" s="218" t="s">
        <v>480</v>
      </c>
      <c r="AK311" s="218">
        <v>0</v>
      </c>
      <c r="AL311" s="218">
        <v>0</v>
      </c>
      <c r="AM311" s="218">
        <v>0</v>
      </c>
      <c r="AN311" s="218">
        <v>0</v>
      </c>
      <c r="AO311" s="218">
        <v>0</v>
      </c>
      <c r="AP311" s="218">
        <v>0</v>
      </c>
      <c r="AQ311" s="218">
        <v>0</v>
      </c>
      <c r="AR311" s="218">
        <v>0</v>
      </c>
      <c r="AS311" s="218">
        <v>0</v>
      </c>
      <c r="AT311" s="219">
        <v>0</v>
      </c>
      <c r="AU311" s="217">
        <v>0</v>
      </c>
      <c r="AV311" s="236">
        <v>0</v>
      </c>
      <c r="AW311" s="236">
        <v>0</v>
      </c>
      <c r="AX311" s="236">
        <v>0</v>
      </c>
      <c r="AY311" s="236">
        <v>0</v>
      </c>
      <c r="AZ311" s="236">
        <v>0</v>
      </c>
      <c r="BA311" s="236">
        <v>0</v>
      </c>
      <c r="BB311" s="236" t="s">
        <v>480</v>
      </c>
      <c r="BC311" s="236" t="s">
        <v>480</v>
      </c>
      <c r="BD311" s="236" t="s">
        <v>480</v>
      </c>
      <c r="BE311" s="236" t="s">
        <v>480</v>
      </c>
      <c r="BF311" s="236" t="s">
        <v>480</v>
      </c>
      <c r="BG311" s="236" t="s">
        <v>480</v>
      </c>
      <c r="BH311" s="236" t="s">
        <v>480</v>
      </c>
      <c r="BI311" s="236" t="s">
        <v>480</v>
      </c>
      <c r="BJ311" s="236" t="s">
        <v>480</v>
      </c>
      <c r="BK311" s="217" t="s">
        <v>480</v>
      </c>
      <c r="BL311" s="218" t="s">
        <v>480</v>
      </c>
      <c r="BM311" s="218" t="s">
        <v>480</v>
      </c>
      <c r="BN311" s="218" t="s">
        <v>480</v>
      </c>
      <c r="BO311" s="218" t="s">
        <v>480</v>
      </c>
      <c r="BP311" s="218" t="s">
        <v>480</v>
      </c>
      <c r="BQ311" s="218">
        <v>0</v>
      </c>
      <c r="BR311" s="218">
        <v>0</v>
      </c>
      <c r="BS311" s="218">
        <v>0</v>
      </c>
      <c r="BT311" s="218">
        <v>0</v>
      </c>
      <c r="BU311" s="218">
        <v>0</v>
      </c>
      <c r="BV311" s="218">
        <v>0</v>
      </c>
      <c r="BW311" s="218">
        <v>0</v>
      </c>
      <c r="BX311" s="218">
        <v>0</v>
      </c>
      <c r="BY311" s="218">
        <v>0</v>
      </c>
      <c r="BZ311" s="219">
        <v>0</v>
      </c>
      <c r="CA311" s="99"/>
      <c r="CD311" s="20">
        <v>252</v>
      </c>
    </row>
    <row r="312" spans="1:82" ht="13.5" customHeight="1">
      <c r="A312" s="225">
        <v>263</v>
      </c>
      <c r="B312" s="226" t="s">
        <v>456</v>
      </c>
      <c r="C312" s="227">
        <v>34746</v>
      </c>
      <c r="D312" s="228">
        <f t="shared" si="53"/>
        <v>1995</v>
      </c>
      <c r="E312" s="228">
        <f t="shared" si="54"/>
        <v>47</v>
      </c>
      <c r="F312" s="237">
        <f t="shared" si="55"/>
        <v>34732.5819939139</v>
      </c>
      <c r="G312" s="237">
        <f t="shared" si="56"/>
        <v>34759.4180060861</v>
      </c>
      <c r="H312" s="238">
        <f t="shared" si="57"/>
        <v>26.83601217220712</v>
      </c>
      <c r="I312" s="230">
        <v>32874</v>
      </c>
      <c r="J312" s="230">
        <v>38717</v>
      </c>
      <c r="K312" s="226">
        <v>60</v>
      </c>
      <c r="L312" s="226">
        <v>60</v>
      </c>
      <c r="M312" s="228">
        <v>0.73</v>
      </c>
      <c r="N312" s="239" t="s">
        <v>240</v>
      </c>
      <c r="O312" s="236">
        <v>0</v>
      </c>
      <c r="P312" s="218">
        <v>0</v>
      </c>
      <c r="Q312" s="218">
        <v>0</v>
      </c>
      <c r="R312" s="218">
        <v>0</v>
      </c>
      <c r="S312" s="218">
        <v>0</v>
      </c>
      <c r="T312" s="218">
        <v>0</v>
      </c>
      <c r="U312" s="218" t="s">
        <v>480</v>
      </c>
      <c r="V312" s="218" t="s">
        <v>480</v>
      </c>
      <c r="W312" s="218" t="s">
        <v>480</v>
      </c>
      <c r="X312" s="218" t="s">
        <v>480</v>
      </c>
      <c r="Y312" s="218" t="s">
        <v>480</v>
      </c>
      <c r="Z312" s="218" t="s">
        <v>480</v>
      </c>
      <c r="AA312" s="218" t="s">
        <v>480</v>
      </c>
      <c r="AB312" s="218" t="s">
        <v>480</v>
      </c>
      <c r="AC312" s="218" t="s">
        <v>480</v>
      </c>
      <c r="AD312" s="240" t="s">
        <v>480</v>
      </c>
      <c r="AE312" s="236" t="s">
        <v>480</v>
      </c>
      <c r="AF312" s="218" t="s">
        <v>480</v>
      </c>
      <c r="AG312" s="218" t="s">
        <v>480</v>
      </c>
      <c r="AH312" s="218" t="s">
        <v>480</v>
      </c>
      <c r="AI312" s="218" t="s">
        <v>480</v>
      </c>
      <c r="AJ312" s="218">
        <v>0</v>
      </c>
      <c r="AK312" s="218">
        <v>0</v>
      </c>
      <c r="AL312" s="218">
        <v>0</v>
      </c>
      <c r="AM312" s="218">
        <v>0</v>
      </c>
      <c r="AN312" s="218">
        <v>0</v>
      </c>
      <c r="AO312" s="218">
        <v>0</v>
      </c>
      <c r="AP312" s="218">
        <v>0</v>
      </c>
      <c r="AQ312" s="218">
        <v>0</v>
      </c>
      <c r="AR312" s="218">
        <v>0</v>
      </c>
      <c r="AS312" s="218">
        <v>0</v>
      </c>
      <c r="AT312" s="219">
        <v>0</v>
      </c>
      <c r="AU312" s="217">
        <v>0</v>
      </c>
      <c r="AV312" s="236">
        <v>0</v>
      </c>
      <c r="AW312" s="236">
        <v>0</v>
      </c>
      <c r="AX312" s="236">
        <v>0</v>
      </c>
      <c r="AY312" s="236">
        <v>0</v>
      </c>
      <c r="AZ312" s="236">
        <v>0</v>
      </c>
      <c r="BA312" s="236" t="s">
        <v>480</v>
      </c>
      <c r="BB312" s="236" t="s">
        <v>480</v>
      </c>
      <c r="BC312" s="236" t="s">
        <v>480</v>
      </c>
      <c r="BD312" s="236" t="s">
        <v>480</v>
      </c>
      <c r="BE312" s="236" t="s">
        <v>480</v>
      </c>
      <c r="BF312" s="236" t="s">
        <v>480</v>
      </c>
      <c r="BG312" s="236" t="s">
        <v>480</v>
      </c>
      <c r="BH312" s="236" t="s">
        <v>480</v>
      </c>
      <c r="BI312" s="236" t="s">
        <v>480</v>
      </c>
      <c r="BJ312" s="236" t="s">
        <v>480</v>
      </c>
      <c r="BK312" s="217" t="s">
        <v>480</v>
      </c>
      <c r="BL312" s="218" t="s">
        <v>480</v>
      </c>
      <c r="BM312" s="218" t="s">
        <v>480</v>
      </c>
      <c r="BN312" s="218" t="s">
        <v>480</v>
      </c>
      <c r="BO312" s="218" t="s">
        <v>480</v>
      </c>
      <c r="BP312" s="218">
        <v>0</v>
      </c>
      <c r="BQ312" s="218">
        <v>0</v>
      </c>
      <c r="BR312" s="218">
        <v>0</v>
      </c>
      <c r="BS312" s="218">
        <v>0</v>
      </c>
      <c r="BT312" s="218">
        <v>0</v>
      </c>
      <c r="BU312" s="218">
        <v>0</v>
      </c>
      <c r="BV312" s="218">
        <v>0</v>
      </c>
      <c r="BW312" s="218">
        <v>0</v>
      </c>
      <c r="BX312" s="218">
        <v>0</v>
      </c>
      <c r="BY312" s="218">
        <v>0</v>
      </c>
      <c r="BZ312" s="219">
        <v>0</v>
      </c>
      <c r="CA312" s="99"/>
      <c r="CD312" s="20">
        <v>263</v>
      </c>
    </row>
    <row r="313" spans="1:82" ht="13.5" customHeight="1">
      <c r="A313" s="225">
        <v>268</v>
      </c>
      <c r="B313" s="226" t="s">
        <v>457</v>
      </c>
      <c r="C313" s="227">
        <v>36721</v>
      </c>
      <c r="D313" s="228">
        <f t="shared" si="53"/>
        <v>2000</v>
      </c>
      <c r="E313" s="228">
        <f t="shared" si="54"/>
        <v>196</v>
      </c>
      <c r="F313" s="237">
        <f t="shared" si="55"/>
        <v>36697.41032722737</v>
      </c>
      <c r="G313" s="237">
        <f t="shared" si="56"/>
        <v>36744.58967277263</v>
      </c>
      <c r="H313" s="238">
        <f t="shared" si="57"/>
        <v>47.17934554525709</v>
      </c>
      <c r="I313" s="230">
        <v>32874</v>
      </c>
      <c r="J313" s="230">
        <v>38717</v>
      </c>
      <c r="K313" s="226">
        <v>75</v>
      </c>
      <c r="L313" s="226">
        <v>75</v>
      </c>
      <c r="M313" s="228">
        <v>2.28</v>
      </c>
      <c r="N313" s="239" t="s">
        <v>240</v>
      </c>
      <c r="O313" s="236">
        <v>0</v>
      </c>
      <c r="P313" s="218">
        <v>0</v>
      </c>
      <c r="Q313" s="218">
        <v>0</v>
      </c>
      <c r="R313" s="218">
        <v>0</v>
      </c>
      <c r="S313" s="218">
        <v>0</v>
      </c>
      <c r="T313" s="218">
        <v>0</v>
      </c>
      <c r="U313" s="218">
        <v>0</v>
      </c>
      <c r="V313" s="218">
        <v>0</v>
      </c>
      <c r="W313" s="218">
        <v>0</v>
      </c>
      <c r="X313" s="218">
        <v>0</v>
      </c>
      <c r="Y313" s="218">
        <v>0</v>
      </c>
      <c r="Z313" s="218" t="s">
        <v>480</v>
      </c>
      <c r="AA313" s="218" t="s">
        <v>480</v>
      </c>
      <c r="AB313" s="218" t="s">
        <v>480</v>
      </c>
      <c r="AC313" s="218" t="s">
        <v>480</v>
      </c>
      <c r="AD313" s="240" t="s">
        <v>480</v>
      </c>
      <c r="AE313" s="236" t="s">
        <v>480</v>
      </c>
      <c r="AF313" s="218" t="s">
        <v>480</v>
      </c>
      <c r="AG313" s="218" t="s">
        <v>480</v>
      </c>
      <c r="AH313" s="218" t="s">
        <v>480</v>
      </c>
      <c r="AI313" s="218" t="s">
        <v>480</v>
      </c>
      <c r="AJ313" s="218" t="s">
        <v>480</v>
      </c>
      <c r="AK313" s="218" t="s">
        <v>480</v>
      </c>
      <c r="AL313" s="218" t="s">
        <v>480</v>
      </c>
      <c r="AM313" s="218" t="s">
        <v>480</v>
      </c>
      <c r="AN313" s="218" t="s">
        <v>480</v>
      </c>
      <c r="AO313" s="218">
        <v>0</v>
      </c>
      <c r="AP313" s="218">
        <v>0</v>
      </c>
      <c r="AQ313" s="218">
        <v>0</v>
      </c>
      <c r="AR313" s="218">
        <v>0</v>
      </c>
      <c r="AS313" s="218">
        <v>0</v>
      </c>
      <c r="AT313" s="219">
        <v>0</v>
      </c>
      <c r="AU313" s="217">
        <v>0</v>
      </c>
      <c r="AV313" s="236">
        <v>0</v>
      </c>
      <c r="AW313" s="236">
        <v>0</v>
      </c>
      <c r="AX313" s="236">
        <v>0</v>
      </c>
      <c r="AY313" s="236">
        <v>0</v>
      </c>
      <c r="AZ313" s="236">
        <v>0</v>
      </c>
      <c r="BA313" s="236">
        <v>0</v>
      </c>
      <c r="BB313" s="236">
        <v>0</v>
      </c>
      <c r="BC313" s="236">
        <v>0</v>
      </c>
      <c r="BD313" s="236">
        <v>0</v>
      </c>
      <c r="BE313" s="236">
        <v>0</v>
      </c>
      <c r="BF313" s="236" t="s">
        <v>480</v>
      </c>
      <c r="BG313" s="236" t="s">
        <v>480</v>
      </c>
      <c r="BH313" s="236" t="s">
        <v>480</v>
      </c>
      <c r="BI313" s="236" t="s">
        <v>480</v>
      </c>
      <c r="BJ313" s="236" t="s">
        <v>480</v>
      </c>
      <c r="BK313" s="217" t="s">
        <v>480</v>
      </c>
      <c r="BL313" s="218" t="s">
        <v>480</v>
      </c>
      <c r="BM313" s="218" t="s">
        <v>480</v>
      </c>
      <c r="BN313" s="218" t="s">
        <v>480</v>
      </c>
      <c r="BO313" s="218" t="s">
        <v>480</v>
      </c>
      <c r="BP313" s="218" t="s">
        <v>480</v>
      </c>
      <c r="BQ313" s="218" t="s">
        <v>480</v>
      </c>
      <c r="BR313" s="218" t="s">
        <v>480</v>
      </c>
      <c r="BS313" s="218" t="s">
        <v>480</v>
      </c>
      <c r="BT313" s="218" t="s">
        <v>480</v>
      </c>
      <c r="BU313" s="218">
        <v>0</v>
      </c>
      <c r="BV313" s="218">
        <v>0</v>
      </c>
      <c r="BW313" s="218">
        <v>0</v>
      </c>
      <c r="BX313" s="218">
        <v>0</v>
      </c>
      <c r="BY313" s="218">
        <v>0</v>
      </c>
      <c r="BZ313" s="219">
        <v>0</v>
      </c>
      <c r="CA313" s="99"/>
      <c r="CD313" s="20">
        <v>268</v>
      </c>
    </row>
    <row r="314" spans="1:82" ht="13.5" customHeight="1">
      <c r="A314" s="225">
        <v>275</v>
      </c>
      <c r="B314" s="226" t="s">
        <v>458</v>
      </c>
      <c r="C314" s="227">
        <v>36251</v>
      </c>
      <c r="D314" s="228">
        <f t="shared" si="53"/>
        <v>1999</v>
      </c>
      <c r="E314" s="228">
        <f t="shared" si="54"/>
        <v>91</v>
      </c>
      <c r="F314" s="237">
        <f t="shared" si="55"/>
        <v>36228.889320225004</v>
      </c>
      <c r="G314" s="237">
        <f t="shared" si="56"/>
        <v>36273.110679774996</v>
      </c>
      <c r="H314" s="238">
        <f t="shared" si="57"/>
        <v>44.221359549992485</v>
      </c>
      <c r="I314" s="230">
        <v>32874</v>
      </c>
      <c r="J314" s="230">
        <v>38717</v>
      </c>
      <c r="K314" s="226">
        <v>60</v>
      </c>
      <c r="L314" s="226">
        <v>60</v>
      </c>
      <c r="M314" s="228">
        <v>2</v>
      </c>
      <c r="N314" s="239" t="s">
        <v>240</v>
      </c>
      <c r="O314" s="236">
        <v>0</v>
      </c>
      <c r="P314" s="218">
        <v>0</v>
      </c>
      <c r="Q314" s="218">
        <v>0</v>
      </c>
      <c r="R314" s="218">
        <v>0</v>
      </c>
      <c r="S314" s="218">
        <v>0</v>
      </c>
      <c r="T314" s="218">
        <v>0</v>
      </c>
      <c r="U314" s="218">
        <v>0</v>
      </c>
      <c r="V314" s="218">
        <v>0</v>
      </c>
      <c r="W314" s="218">
        <v>0</v>
      </c>
      <c r="X314" s="218">
        <v>0</v>
      </c>
      <c r="Y314" s="218" t="s">
        <v>480</v>
      </c>
      <c r="Z314" s="218" t="s">
        <v>480</v>
      </c>
      <c r="AA314" s="218" t="s">
        <v>480</v>
      </c>
      <c r="AB314" s="218" t="s">
        <v>480</v>
      </c>
      <c r="AC314" s="218" t="s">
        <v>480</v>
      </c>
      <c r="AD314" s="240" t="s">
        <v>480</v>
      </c>
      <c r="AE314" s="236" t="s">
        <v>480</v>
      </c>
      <c r="AF314" s="218" t="s">
        <v>480</v>
      </c>
      <c r="AG314" s="218" t="s">
        <v>480</v>
      </c>
      <c r="AH314" s="218" t="s">
        <v>480</v>
      </c>
      <c r="AI314" s="218" t="s">
        <v>480</v>
      </c>
      <c r="AJ314" s="218" t="s">
        <v>480</v>
      </c>
      <c r="AK314" s="218" t="s">
        <v>480</v>
      </c>
      <c r="AL314" s="218" t="s">
        <v>480</v>
      </c>
      <c r="AM314" s="218" t="s">
        <v>480</v>
      </c>
      <c r="AN314" s="218">
        <v>0</v>
      </c>
      <c r="AO314" s="218">
        <v>0</v>
      </c>
      <c r="AP314" s="218">
        <v>0</v>
      </c>
      <c r="AQ314" s="218">
        <v>0</v>
      </c>
      <c r="AR314" s="218">
        <v>0</v>
      </c>
      <c r="AS314" s="218">
        <v>0</v>
      </c>
      <c r="AT314" s="219">
        <v>0</v>
      </c>
      <c r="AU314" s="217">
        <v>0</v>
      </c>
      <c r="AV314" s="236">
        <v>0</v>
      </c>
      <c r="AW314" s="236">
        <v>0</v>
      </c>
      <c r="AX314" s="236">
        <v>0</v>
      </c>
      <c r="AY314" s="236">
        <v>0</v>
      </c>
      <c r="AZ314" s="236">
        <v>0</v>
      </c>
      <c r="BA314" s="236">
        <v>0</v>
      </c>
      <c r="BB314" s="236">
        <v>0</v>
      </c>
      <c r="BC314" s="236">
        <v>0</v>
      </c>
      <c r="BD314" s="236">
        <v>0</v>
      </c>
      <c r="BE314" s="236" t="s">
        <v>480</v>
      </c>
      <c r="BF314" s="236" t="s">
        <v>480</v>
      </c>
      <c r="BG314" s="236" t="s">
        <v>480</v>
      </c>
      <c r="BH314" s="236" t="s">
        <v>480</v>
      </c>
      <c r="BI314" s="236" t="s">
        <v>480</v>
      </c>
      <c r="BJ314" s="236" t="s">
        <v>480</v>
      </c>
      <c r="BK314" s="217" t="s">
        <v>480</v>
      </c>
      <c r="BL314" s="218" t="s">
        <v>480</v>
      </c>
      <c r="BM314" s="218" t="s">
        <v>480</v>
      </c>
      <c r="BN314" s="218" t="s">
        <v>480</v>
      </c>
      <c r="BO314" s="218" t="s">
        <v>480</v>
      </c>
      <c r="BP314" s="218" t="s">
        <v>480</v>
      </c>
      <c r="BQ314" s="218" t="s">
        <v>480</v>
      </c>
      <c r="BR314" s="218" t="s">
        <v>480</v>
      </c>
      <c r="BS314" s="218" t="s">
        <v>480</v>
      </c>
      <c r="BT314" s="218">
        <v>0</v>
      </c>
      <c r="BU314" s="218">
        <v>0</v>
      </c>
      <c r="BV314" s="218">
        <v>0</v>
      </c>
      <c r="BW314" s="218">
        <v>0</v>
      </c>
      <c r="BX314" s="218">
        <v>0</v>
      </c>
      <c r="BY314" s="218">
        <v>0</v>
      </c>
      <c r="BZ314" s="219">
        <v>0</v>
      </c>
      <c r="CA314" s="99"/>
      <c r="CD314" s="20">
        <v>275</v>
      </c>
    </row>
    <row r="315" spans="1:82" ht="13.5" customHeight="1">
      <c r="A315" s="225">
        <v>284</v>
      </c>
      <c r="B315" s="226" t="s">
        <v>459</v>
      </c>
      <c r="C315" s="227">
        <v>35173</v>
      </c>
      <c r="D315" s="228">
        <f t="shared" si="53"/>
        <v>1996</v>
      </c>
      <c r="E315" s="228">
        <f t="shared" si="54"/>
        <v>109</v>
      </c>
      <c r="F315" s="237">
        <f t="shared" si="55"/>
        <v>35156.8536794039</v>
      </c>
      <c r="G315" s="237">
        <f t="shared" si="56"/>
        <v>35189.1463205961</v>
      </c>
      <c r="H315" s="238">
        <f t="shared" si="57"/>
        <v>32.292641192194424</v>
      </c>
      <c r="I315" s="230">
        <v>32874</v>
      </c>
      <c r="J315" s="230">
        <v>38717</v>
      </c>
      <c r="K315" s="226">
        <v>60</v>
      </c>
      <c r="L315" s="226">
        <v>60</v>
      </c>
      <c r="M315" s="228">
        <v>1.06</v>
      </c>
      <c r="N315" s="239" t="s">
        <v>240</v>
      </c>
      <c r="O315" s="236">
        <v>0</v>
      </c>
      <c r="P315" s="218">
        <v>0</v>
      </c>
      <c r="Q315" s="218">
        <v>0</v>
      </c>
      <c r="R315" s="218">
        <v>0</v>
      </c>
      <c r="S315" s="218">
        <v>0</v>
      </c>
      <c r="T315" s="218">
        <v>0</v>
      </c>
      <c r="U315" s="218">
        <v>0</v>
      </c>
      <c r="V315" s="218" t="s">
        <v>480</v>
      </c>
      <c r="W315" s="218" t="s">
        <v>480</v>
      </c>
      <c r="X315" s="218" t="s">
        <v>480</v>
      </c>
      <c r="Y315" s="218" t="s">
        <v>480</v>
      </c>
      <c r="Z315" s="218" t="s">
        <v>480</v>
      </c>
      <c r="AA315" s="218" t="s">
        <v>480</v>
      </c>
      <c r="AB315" s="218" t="s">
        <v>480</v>
      </c>
      <c r="AC315" s="218" t="s">
        <v>480</v>
      </c>
      <c r="AD315" s="240" t="s">
        <v>480</v>
      </c>
      <c r="AE315" s="236" t="s">
        <v>480</v>
      </c>
      <c r="AF315" s="218" t="s">
        <v>480</v>
      </c>
      <c r="AG315" s="218" t="s">
        <v>480</v>
      </c>
      <c r="AH315" s="218" t="s">
        <v>480</v>
      </c>
      <c r="AI315" s="218" t="s">
        <v>480</v>
      </c>
      <c r="AJ315" s="218" t="s">
        <v>480</v>
      </c>
      <c r="AK315" s="218">
        <v>0</v>
      </c>
      <c r="AL315" s="218">
        <v>0</v>
      </c>
      <c r="AM315" s="218">
        <v>0</v>
      </c>
      <c r="AN315" s="218">
        <v>0</v>
      </c>
      <c r="AO315" s="218">
        <v>0</v>
      </c>
      <c r="AP315" s="218">
        <v>0</v>
      </c>
      <c r="AQ315" s="218">
        <v>0</v>
      </c>
      <c r="AR315" s="218">
        <v>0</v>
      </c>
      <c r="AS315" s="218">
        <v>0</v>
      </c>
      <c r="AT315" s="219">
        <v>0</v>
      </c>
      <c r="AU315" s="217">
        <v>0</v>
      </c>
      <c r="AV315" s="236">
        <v>0</v>
      </c>
      <c r="AW315" s="236">
        <v>0</v>
      </c>
      <c r="AX315" s="236">
        <v>0</v>
      </c>
      <c r="AY315" s="236">
        <v>0</v>
      </c>
      <c r="AZ315" s="236">
        <v>0</v>
      </c>
      <c r="BA315" s="236">
        <v>0</v>
      </c>
      <c r="BB315" s="236" t="s">
        <v>480</v>
      </c>
      <c r="BC315" s="236" t="s">
        <v>480</v>
      </c>
      <c r="BD315" s="236" t="s">
        <v>480</v>
      </c>
      <c r="BE315" s="236" t="s">
        <v>480</v>
      </c>
      <c r="BF315" s="236" t="s">
        <v>480</v>
      </c>
      <c r="BG315" s="236" t="s">
        <v>480</v>
      </c>
      <c r="BH315" s="236" t="s">
        <v>480</v>
      </c>
      <c r="BI315" s="236" t="s">
        <v>480</v>
      </c>
      <c r="BJ315" s="236" t="s">
        <v>480</v>
      </c>
      <c r="BK315" s="217" t="s">
        <v>480</v>
      </c>
      <c r="BL315" s="218" t="s">
        <v>480</v>
      </c>
      <c r="BM315" s="218" t="s">
        <v>480</v>
      </c>
      <c r="BN315" s="218" t="s">
        <v>480</v>
      </c>
      <c r="BO315" s="218" t="s">
        <v>480</v>
      </c>
      <c r="BP315" s="218" t="s">
        <v>480</v>
      </c>
      <c r="BQ315" s="218">
        <v>0</v>
      </c>
      <c r="BR315" s="218">
        <v>0</v>
      </c>
      <c r="BS315" s="218">
        <v>0</v>
      </c>
      <c r="BT315" s="218">
        <v>0</v>
      </c>
      <c r="BU315" s="218">
        <v>0</v>
      </c>
      <c r="BV315" s="218">
        <v>0</v>
      </c>
      <c r="BW315" s="218">
        <v>0</v>
      </c>
      <c r="BX315" s="218">
        <v>0</v>
      </c>
      <c r="BY315" s="218">
        <v>0</v>
      </c>
      <c r="BZ315" s="219">
        <v>0</v>
      </c>
      <c r="CA315" s="99"/>
      <c r="CD315" s="20">
        <v>284</v>
      </c>
    </row>
    <row r="316" spans="1:82" ht="13.5" customHeight="1">
      <c r="A316" s="225">
        <v>289</v>
      </c>
      <c r="B316" s="226" t="s">
        <v>460</v>
      </c>
      <c r="C316" s="227">
        <v>35386</v>
      </c>
      <c r="D316" s="228">
        <f t="shared" si="53"/>
        <v>1996</v>
      </c>
      <c r="E316" s="228">
        <f t="shared" si="54"/>
        <v>322</v>
      </c>
      <c r="F316" s="237">
        <f t="shared" si="55"/>
        <v>35374.030905421205</v>
      </c>
      <c r="G316" s="237">
        <f t="shared" si="56"/>
        <v>35397.969094578795</v>
      </c>
      <c r="H316" s="238">
        <f t="shared" si="57"/>
        <v>23.938189157590386</v>
      </c>
      <c r="I316" s="230">
        <v>32874</v>
      </c>
      <c r="J316" s="230">
        <v>38717</v>
      </c>
      <c r="K316" s="226">
        <v>433</v>
      </c>
      <c r="L316" s="226">
        <v>433</v>
      </c>
      <c r="M316" s="228">
        <v>0.58</v>
      </c>
      <c r="N316" s="239" t="s">
        <v>240</v>
      </c>
      <c r="O316" s="236">
        <v>0</v>
      </c>
      <c r="P316" s="218">
        <v>0</v>
      </c>
      <c r="Q316" s="218">
        <v>0</v>
      </c>
      <c r="R316" s="218">
        <v>0</v>
      </c>
      <c r="S316" s="218">
        <v>0</v>
      </c>
      <c r="T316" s="218">
        <v>0</v>
      </c>
      <c r="U316" s="218">
        <v>0</v>
      </c>
      <c r="V316" s="218" t="s">
        <v>480</v>
      </c>
      <c r="W316" s="218" t="s">
        <v>480</v>
      </c>
      <c r="X316" s="218" t="s">
        <v>480</v>
      </c>
      <c r="Y316" s="218" t="s">
        <v>480</v>
      </c>
      <c r="Z316" s="218" t="s">
        <v>480</v>
      </c>
      <c r="AA316" s="218" t="s">
        <v>480</v>
      </c>
      <c r="AB316" s="218" t="s">
        <v>480</v>
      </c>
      <c r="AC316" s="218" t="s">
        <v>480</v>
      </c>
      <c r="AD316" s="240" t="s">
        <v>480</v>
      </c>
      <c r="AE316" s="236" t="s">
        <v>480</v>
      </c>
      <c r="AF316" s="218" t="s">
        <v>480</v>
      </c>
      <c r="AG316" s="218" t="s">
        <v>480</v>
      </c>
      <c r="AH316" s="218" t="s">
        <v>480</v>
      </c>
      <c r="AI316" s="218" t="s">
        <v>480</v>
      </c>
      <c r="AJ316" s="218" t="s">
        <v>480</v>
      </c>
      <c r="AK316" s="218">
        <v>0</v>
      </c>
      <c r="AL316" s="218">
        <v>0</v>
      </c>
      <c r="AM316" s="218">
        <v>0</v>
      </c>
      <c r="AN316" s="218">
        <v>0</v>
      </c>
      <c r="AO316" s="218">
        <v>0</v>
      </c>
      <c r="AP316" s="218">
        <v>1.7241379310344829</v>
      </c>
      <c r="AQ316" s="218">
        <v>1.7241379310344829</v>
      </c>
      <c r="AR316" s="218">
        <v>0</v>
      </c>
      <c r="AS316" s="218">
        <v>0</v>
      </c>
      <c r="AT316" s="219">
        <v>0</v>
      </c>
      <c r="AU316" s="217">
        <v>0</v>
      </c>
      <c r="AV316" s="236">
        <v>0</v>
      </c>
      <c r="AW316" s="236">
        <v>0</v>
      </c>
      <c r="AX316" s="236">
        <v>0</v>
      </c>
      <c r="AY316" s="236">
        <v>0</v>
      </c>
      <c r="AZ316" s="236">
        <v>0</v>
      </c>
      <c r="BA316" s="236">
        <v>0</v>
      </c>
      <c r="BB316" s="236" t="s">
        <v>480</v>
      </c>
      <c r="BC316" s="236" t="s">
        <v>480</v>
      </c>
      <c r="BD316" s="236" t="s">
        <v>480</v>
      </c>
      <c r="BE316" s="236" t="s">
        <v>480</v>
      </c>
      <c r="BF316" s="236" t="s">
        <v>480</v>
      </c>
      <c r="BG316" s="236" t="s">
        <v>480</v>
      </c>
      <c r="BH316" s="236" t="s">
        <v>480</v>
      </c>
      <c r="BI316" s="236" t="s">
        <v>480</v>
      </c>
      <c r="BJ316" s="236" t="s">
        <v>480</v>
      </c>
      <c r="BK316" s="217" t="s">
        <v>480</v>
      </c>
      <c r="BL316" s="218" t="s">
        <v>480</v>
      </c>
      <c r="BM316" s="218" t="s">
        <v>480</v>
      </c>
      <c r="BN316" s="218" t="s">
        <v>480</v>
      </c>
      <c r="BO316" s="218" t="s">
        <v>480</v>
      </c>
      <c r="BP316" s="218" t="s">
        <v>480</v>
      </c>
      <c r="BQ316" s="218">
        <v>0</v>
      </c>
      <c r="BR316" s="218">
        <v>0</v>
      </c>
      <c r="BS316" s="218">
        <v>0</v>
      </c>
      <c r="BT316" s="218">
        <v>0</v>
      </c>
      <c r="BU316" s="218">
        <v>0</v>
      </c>
      <c r="BV316" s="218">
        <v>0.003981842796846381</v>
      </c>
      <c r="BW316" s="218">
        <v>0.003981842796846381</v>
      </c>
      <c r="BX316" s="218">
        <v>0</v>
      </c>
      <c r="BY316" s="218">
        <v>0</v>
      </c>
      <c r="BZ316" s="219">
        <v>0</v>
      </c>
      <c r="CA316" s="99"/>
      <c r="CD316" s="20">
        <v>289</v>
      </c>
    </row>
    <row r="317" spans="1:82" ht="13.5" customHeight="1">
      <c r="A317" s="225">
        <v>291</v>
      </c>
      <c r="B317" s="226" t="s">
        <v>460</v>
      </c>
      <c r="C317" s="227">
        <v>36574</v>
      </c>
      <c r="D317" s="228">
        <f t="shared" si="53"/>
        <v>2000</v>
      </c>
      <c r="E317" s="228">
        <f t="shared" si="54"/>
        <v>49</v>
      </c>
      <c r="F317" s="237">
        <f t="shared" si="55"/>
        <v>36553.27301493435</v>
      </c>
      <c r="G317" s="237">
        <f t="shared" si="56"/>
        <v>36594.72698506565</v>
      </c>
      <c r="H317" s="238">
        <f t="shared" si="57"/>
        <v>41.45397013130423</v>
      </c>
      <c r="I317" s="230">
        <v>32874</v>
      </c>
      <c r="J317" s="230">
        <v>38717</v>
      </c>
      <c r="K317" s="226">
        <v>175</v>
      </c>
      <c r="L317" s="226">
        <v>175</v>
      </c>
      <c r="M317" s="228">
        <v>1.755</v>
      </c>
      <c r="N317" s="239" t="s">
        <v>240</v>
      </c>
      <c r="O317" s="236">
        <v>0</v>
      </c>
      <c r="P317" s="218">
        <v>0</v>
      </c>
      <c r="Q317" s="218">
        <v>0</v>
      </c>
      <c r="R317" s="218">
        <v>0</v>
      </c>
      <c r="S317" s="218">
        <v>0</v>
      </c>
      <c r="T317" s="218">
        <v>0.5698005698005698</v>
      </c>
      <c r="U317" s="218">
        <v>0</v>
      </c>
      <c r="V317" s="218">
        <v>0.5698005698005698</v>
      </c>
      <c r="W317" s="218">
        <v>0</v>
      </c>
      <c r="X317" s="218">
        <v>0.5698005698005698</v>
      </c>
      <c r="Y317" s="218">
        <v>0</v>
      </c>
      <c r="Z317" s="218" t="s">
        <v>480</v>
      </c>
      <c r="AA317" s="218" t="s">
        <v>480</v>
      </c>
      <c r="AB317" s="218" t="s">
        <v>480</v>
      </c>
      <c r="AC317" s="218" t="s">
        <v>480</v>
      </c>
      <c r="AD317" s="240" t="s">
        <v>480</v>
      </c>
      <c r="AE317" s="236" t="s">
        <v>480</v>
      </c>
      <c r="AF317" s="218" t="s">
        <v>480</v>
      </c>
      <c r="AG317" s="218" t="s">
        <v>480</v>
      </c>
      <c r="AH317" s="218" t="s">
        <v>480</v>
      </c>
      <c r="AI317" s="218" t="s">
        <v>480</v>
      </c>
      <c r="AJ317" s="218" t="s">
        <v>480</v>
      </c>
      <c r="AK317" s="218" t="s">
        <v>480</v>
      </c>
      <c r="AL317" s="218" t="s">
        <v>480</v>
      </c>
      <c r="AM317" s="218" t="s">
        <v>480</v>
      </c>
      <c r="AN317" s="218" t="s">
        <v>480</v>
      </c>
      <c r="AO317" s="218">
        <v>0</v>
      </c>
      <c r="AP317" s="218">
        <v>0</v>
      </c>
      <c r="AQ317" s="218">
        <v>0</v>
      </c>
      <c r="AR317" s="218">
        <v>0</v>
      </c>
      <c r="AS317" s="218">
        <v>0</v>
      </c>
      <c r="AT317" s="219">
        <v>0</v>
      </c>
      <c r="AU317" s="217">
        <v>0</v>
      </c>
      <c r="AV317" s="236">
        <v>0</v>
      </c>
      <c r="AW317" s="236">
        <v>0</v>
      </c>
      <c r="AX317" s="236">
        <v>0</v>
      </c>
      <c r="AY317" s="236">
        <v>0</v>
      </c>
      <c r="AZ317" s="236">
        <v>0.003256003256003256</v>
      </c>
      <c r="BA317" s="236">
        <v>0</v>
      </c>
      <c r="BB317" s="236">
        <v>0.003256003256003256</v>
      </c>
      <c r="BC317" s="236">
        <v>0</v>
      </c>
      <c r="BD317" s="236">
        <v>0.003256003256003256</v>
      </c>
      <c r="BE317" s="236">
        <v>0</v>
      </c>
      <c r="BF317" s="236" t="s">
        <v>480</v>
      </c>
      <c r="BG317" s="236" t="s">
        <v>480</v>
      </c>
      <c r="BH317" s="236" t="s">
        <v>480</v>
      </c>
      <c r="BI317" s="236" t="s">
        <v>480</v>
      </c>
      <c r="BJ317" s="236" t="s">
        <v>480</v>
      </c>
      <c r="BK317" s="217" t="s">
        <v>480</v>
      </c>
      <c r="BL317" s="218" t="s">
        <v>480</v>
      </c>
      <c r="BM317" s="218" t="s">
        <v>480</v>
      </c>
      <c r="BN317" s="218" t="s">
        <v>480</v>
      </c>
      <c r="BO317" s="218" t="s">
        <v>480</v>
      </c>
      <c r="BP317" s="218" t="s">
        <v>480</v>
      </c>
      <c r="BQ317" s="218" t="s">
        <v>480</v>
      </c>
      <c r="BR317" s="218" t="s">
        <v>480</v>
      </c>
      <c r="BS317" s="218" t="s">
        <v>480</v>
      </c>
      <c r="BT317" s="218" t="s">
        <v>480</v>
      </c>
      <c r="BU317" s="218">
        <v>0</v>
      </c>
      <c r="BV317" s="218">
        <v>0</v>
      </c>
      <c r="BW317" s="218">
        <v>0</v>
      </c>
      <c r="BX317" s="218">
        <v>0</v>
      </c>
      <c r="BY317" s="218">
        <v>0</v>
      </c>
      <c r="BZ317" s="219">
        <v>0</v>
      </c>
      <c r="CA317" s="99"/>
      <c r="CD317" s="20">
        <v>291</v>
      </c>
    </row>
    <row r="318" spans="1:82" ht="13.5" customHeight="1">
      <c r="A318" s="225">
        <v>292</v>
      </c>
      <c r="B318" s="226" t="s">
        <v>460</v>
      </c>
      <c r="C318" s="227">
        <v>36154</v>
      </c>
      <c r="D318" s="228">
        <f t="shared" si="53"/>
        <v>1998</v>
      </c>
      <c r="E318" s="228">
        <f t="shared" si="54"/>
        <v>360</v>
      </c>
      <c r="F318" s="237">
        <f t="shared" si="55"/>
        <v>36126.70190392867</v>
      </c>
      <c r="G318" s="237">
        <f t="shared" si="56"/>
        <v>36181.29809607133</v>
      </c>
      <c r="H318" s="238">
        <f t="shared" si="57"/>
        <v>54.59619214266422</v>
      </c>
      <c r="I318" s="230">
        <v>32874</v>
      </c>
      <c r="J318" s="230">
        <v>38717</v>
      </c>
      <c r="K318" s="226">
        <v>200</v>
      </c>
      <c r="L318" s="226">
        <v>200</v>
      </c>
      <c r="M318" s="228">
        <v>3.065</v>
      </c>
      <c r="N318" s="239" t="s">
        <v>240</v>
      </c>
      <c r="O318" s="236">
        <v>0</v>
      </c>
      <c r="P318" s="218">
        <v>0.3262642740619902</v>
      </c>
      <c r="Q318" s="218">
        <v>0</v>
      </c>
      <c r="R318" s="218">
        <v>0.3262642740619902</v>
      </c>
      <c r="S318" s="218">
        <v>0</v>
      </c>
      <c r="T318" s="218">
        <v>0</v>
      </c>
      <c r="U318" s="218">
        <v>0.3262642740619902</v>
      </c>
      <c r="V318" s="218">
        <v>0</v>
      </c>
      <c r="W318" s="218">
        <v>0</v>
      </c>
      <c r="X318" s="218" t="s">
        <v>480</v>
      </c>
      <c r="Y318" s="218" t="s">
        <v>480</v>
      </c>
      <c r="Z318" s="218" t="s">
        <v>480</v>
      </c>
      <c r="AA318" s="218" t="s">
        <v>480</v>
      </c>
      <c r="AB318" s="218" t="s">
        <v>480</v>
      </c>
      <c r="AC318" s="218" t="s">
        <v>480</v>
      </c>
      <c r="AD318" s="240" t="s">
        <v>480</v>
      </c>
      <c r="AE318" s="236" t="s">
        <v>480</v>
      </c>
      <c r="AF318" s="218" t="s">
        <v>480</v>
      </c>
      <c r="AG318" s="218" t="s">
        <v>480</v>
      </c>
      <c r="AH318" s="218" t="s">
        <v>480</v>
      </c>
      <c r="AI318" s="218" t="s">
        <v>480</v>
      </c>
      <c r="AJ318" s="218" t="s">
        <v>480</v>
      </c>
      <c r="AK318" s="218" t="s">
        <v>480</v>
      </c>
      <c r="AL318" s="218" t="s">
        <v>480</v>
      </c>
      <c r="AM318" s="218">
        <v>0</v>
      </c>
      <c r="AN318" s="218">
        <v>0</v>
      </c>
      <c r="AO318" s="218">
        <v>0</v>
      </c>
      <c r="AP318" s="218">
        <v>0</v>
      </c>
      <c r="AQ318" s="218">
        <v>0.3262642740619902</v>
      </c>
      <c r="AR318" s="218">
        <v>0</v>
      </c>
      <c r="AS318" s="218">
        <v>0</v>
      </c>
      <c r="AT318" s="219">
        <v>0</v>
      </c>
      <c r="AU318" s="217">
        <v>0</v>
      </c>
      <c r="AV318" s="236">
        <v>0.0016313213703099511</v>
      </c>
      <c r="AW318" s="236">
        <v>0</v>
      </c>
      <c r="AX318" s="236">
        <v>0.0016313213703099511</v>
      </c>
      <c r="AY318" s="236">
        <v>0</v>
      </c>
      <c r="AZ318" s="236">
        <v>0</v>
      </c>
      <c r="BA318" s="236">
        <v>0.0016313213703099511</v>
      </c>
      <c r="BB318" s="236">
        <v>0</v>
      </c>
      <c r="BC318" s="236">
        <v>0</v>
      </c>
      <c r="BD318" s="236" t="s">
        <v>480</v>
      </c>
      <c r="BE318" s="236" t="s">
        <v>480</v>
      </c>
      <c r="BF318" s="236" t="s">
        <v>480</v>
      </c>
      <c r="BG318" s="236" t="s">
        <v>480</v>
      </c>
      <c r="BH318" s="236" t="s">
        <v>480</v>
      </c>
      <c r="BI318" s="236" t="s">
        <v>480</v>
      </c>
      <c r="BJ318" s="236" t="s">
        <v>480</v>
      </c>
      <c r="BK318" s="217" t="s">
        <v>480</v>
      </c>
      <c r="BL318" s="218" t="s">
        <v>480</v>
      </c>
      <c r="BM318" s="218" t="s">
        <v>480</v>
      </c>
      <c r="BN318" s="218" t="s">
        <v>480</v>
      </c>
      <c r="BO318" s="218" t="s">
        <v>480</v>
      </c>
      <c r="BP318" s="218" t="s">
        <v>480</v>
      </c>
      <c r="BQ318" s="218" t="s">
        <v>480</v>
      </c>
      <c r="BR318" s="218" t="s">
        <v>480</v>
      </c>
      <c r="BS318" s="218">
        <v>0</v>
      </c>
      <c r="BT318" s="218">
        <v>0</v>
      </c>
      <c r="BU318" s="218">
        <v>0</v>
      </c>
      <c r="BV318" s="218">
        <v>0</v>
      </c>
      <c r="BW318" s="218">
        <v>0.0016313213703099511</v>
      </c>
      <c r="BX318" s="218">
        <v>0</v>
      </c>
      <c r="BY318" s="218">
        <v>0</v>
      </c>
      <c r="BZ318" s="219">
        <v>0</v>
      </c>
      <c r="CA318" s="99"/>
      <c r="CD318" s="20">
        <v>292</v>
      </c>
    </row>
    <row r="319" spans="1:82" ht="13.5" customHeight="1">
      <c r="A319" s="225">
        <v>293</v>
      </c>
      <c r="B319" s="226" t="s">
        <v>460</v>
      </c>
      <c r="C319" s="227">
        <v>36154</v>
      </c>
      <c r="D319" s="228">
        <f t="shared" si="53"/>
        <v>1998</v>
      </c>
      <c r="E319" s="228">
        <f t="shared" si="54"/>
        <v>360</v>
      </c>
      <c r="F319" s="237">
        <f t="shared" si="55"/>
        <v>36130.75535802732</v>
      </c>
      <c r="G319" s="237">
        <f t="shared" si="56"/>
        <v>36177.24464197268</v>
      </c>
      <c r="H319" s="238">
        <f t="shared" si="57"/>
        <v>46.489283945353236</v>
      </c>
      <c r="I319" s="230">
        <v>32874</v>
      </c>
      <c r="J319" s="230">
        <v>38717</v>
      </c>
      <c r="K319" s="226">
        <v>271</v>
      </c>
      <c r="L319" s="226">
        <v>271</v>
      </c>
      <c r="M319" s="228">
        <v>2.213</v>
      </c>
      <c r="N319" s="239" t="s">
        <v>240</v>
      </c>
      <c r="O319" s="236">
        <v>0</v>
      </c>
      <c r="P319" s="218">
        <v>0</v>
      </c>
      <c r="Q319" s="218">
        <v>0</v>
      </c>
      <c r="R319" s="218">
        <v>0</v>
      </c>
      <c r="S319" s="218">
        <v>0</v>
      </c>
      <c r="T319" s="218">
        <v>0</v>
      </c>
      <c r="U319" s="218">
        <v>0</v>
      </c>
      <c r="V319" s="218">
        <v>0</v>
      </c>
      <c r="W319" s="218">
        <v>0</v>
      </c>
      <c r="X319" s="218" t="s">
        <v>480</v>
      </c>
      <c r="Y319" s="218" t="s">
        <v>480</v>
      </c>
      <c r="Z319" s="218" t="s">
        <v>480</v>
      </c>
      <c r="AA319" s="218" t="s">
        <v>480</v>
      </c>
      <c r="AB319" s="218" t="s">
        <v>480</v>
      </c>
      <c r="AC319" s="218" t="s">
        <v>480</v>
      </c>
      <c r="AD319" s="240" t="s">
        <v>480</v>
      </c>
      <c r="AE319" s="236" t="s">
        <v>480</v>
      </c>
      <c r="AF319" s="218" t="s">
        <v>480</v>
      </c>
      <c r="AG319" s="218" t="s">
        <v>480</v>
      </c>
      <c r="AH319" s="218" t="s">
        <v>480</v>
      </c>
      <c r="AI319" s="218" t="s">
        <v>480</v>
      </c>
      <c r="AJ319" s="218" t="s">
        <v>480</v>
      </c>
      <c r="AK319" s="218" t="s">
        <v>480</v>
      </c>
      <c r="AL319" s="218" t="s">
        <v>480</v>
      </c>
      <c r="AM319" s="218">
        <v>0</v>
      </c>
      <c r="AN319" s="218">
        <v>0</v>
      </c>
      <c r="AO319" s="218">
        <v>0</v>
      </c>
      <c r="AP319" s="218">
        <v>0</v>
      </c>
      <c r="AQ319" s="218">
        <v>0</v>
      </c>
      <c r="AR319" s="218">
        <v>0</v>
      </c>
      <c r="AS319" s="218">
        <v>0</v>
      </c>
      <c r="AT319" s="219">
        <v>0</v>
      </c>
      <c r="AU319" s="217">
        <v>0</v>
      </c>
      <c r="AV319" s="236">
        <v>0</v>
      </c>
      <c r="AW319" s="236">
        <v>0</v>
      </c>
      <c r="AX319" s="236">
        <v>0</v>
      </c>
      <c r="AY319" s="236">
        <v>0</v>
      </c>
      <c r="AZ319" s="236">
        <v>0</v>
      </c>
      <c r="BA319" s="236">
        <v>0</v>
      </c>
      <c r="BB319" s="236">
        <v>0</v>
      </c>
      <c r="BC319" s="236">
        <v>0</v>
      </c>
      <c r="BD319" s="236" t="s">
        <v>480</v>
      </c>
      <c r="BE319" s="236" t="s">
        <v>480</v>
      </c>
      <c r="BF319" s="236" t="s">
        <v>480</v>
      </c>
      <c r="BG319" s="236" t="s">
        <v>480</v>
      </c>
      <c r="BH319" s="236" t="s">
        <v>480</v>
      </c>
      <c r="BI319" s="236" t="s">
        <v>480</v>
      </c>
      <c r="BJ319" s="236" t="s">
        <v>480</v>
      </c>
      <c r="BK319" s="217" t="s">
        <v>480</v>
      </c>
      <c r="BL319" s="218" t="s">
        <v>480</v>
      </c>
      <c r="BM319" s="218" t="s">
        <v>480</v>
      </c>
      <c r="BN319" s="218" t="s">
        <v>480</v>
      </c>
      <c r="BO319" s="218" t="s">
        <v>480</v>
      </c>
      <c r="BP319" s="218" t="s">
        <v>480</v>
      </c>
      <c r="BQ319" s="218" t="s">
        <v>480</v>
      </c>
      <c r="BR319" s="218" t="s">
        <v>480</v>
      </c>
      <c r="BS319" s="218">
        <v>0</v>
      </c>
      <c r="BT319" s="218">
        <v>0</v>
      </c>
      <c r="BU319" s="218">
        <v>0</v>
      </c>
      <c r="BV319" s="218">
        <v>0</v>
      </c>
      <c r="BW319" s="218">
        <v>0</v>
      </c>
      <c r="BX319" s="218">
        <v>0</v>
      </c>
      <c r="BY319" s="218">
        <v>0</v>
      </c>
      <c r="BZ319" s="219">
        <v>0</v>
      </c>
      <c r="CA319" s="99"/>
      <c r="CD319" s="20">
        <v>293</v>
      </c>
    </row>
    <row r="320" spans="1:82" ht="13.5" customHeight="1">
      <c r="A320" s="225">
        <v>301</v>
      </c>
      <c r="B320" s="226" t="s">
        <v>349</v>
      </c>
      <c r="C320" s="227">
        <v>34746</v>
      </c>
      <c r="D320" s="228">
        <f t="shared" si="53"/>
        <v>1995</v>
      </c>
      <c r="E320" s="228">
        <f t="shared" si="54"/>
        <v>47</v>
      </c>
      <c r="F320" s="237">
        <f t="shared" si="55"/>
        <v>34734.37435943647</v>
      </c>
      <c r="G320" s="237">
        <f t="shared" si="56"/>
        <v>34757.62564056353</v>
      </c>
      <c r="H320" s="238">
        <f t="shared" si="57"/>
        <v>23.251281127057155</v>
      </c>
      <c r="I320" s="230">
        <v>32874</v>
      </c>
      <c r="J320" s="230">
        <v>38717</v>
      </c>
      <c r="K320" s="226">
        <v>120</v>
      </c>
      <c r="L320" s="226">
        <v>120</v>
      </c>
      <c r="M320" s="228">
        <v>0.547</v>
      </c>
      <c r="N320" s="239" t="s">
        <v>240</v>
      </c>
      <c r="O320" s="236">
        <v>0</v>
      </c>
      <c r="P320" s="218">
        <v>0</v>
      </c>
      <c r="Q320" s="218">
        <v>0</v>
      </c>
      <c r="R320" s="218">
        <v>0</v>
      </c>
      <c r="S320" s="218">
        <v>0</v>
      </c>
      <c r="T320" s="218">
        <v>0</v>
      </c>
      <c r="U320" s="218" t="s">
        <v>480</v>
      </c>
      <c r="V320" s="218" t="s">
        <v>480</v>
      </c>
      <c r="W320" s="218" t="s">
        <v>480</v>
      </c>
      <c r="X320" s="218" t="s">
        <v>480</v>
      </c>
      <c r="Y320" s="218" t="s">
        <v>480</v>
      </c>
      <c r="Z320" s="218" t="s">
        <v>480</v>
      </c>
      <c r="AA320" s="218" t="s">
        <v>480</v>
      </c>
      <c r="AB320" s="218" t="s">
        <v>480</v>
      </c>
      <c r="AC320" s="218" t="s">
        <v>480</v>
      </c>
      <c r="AD320" s="240" t="s">
        <v>480</v>
      </c>
      <c r="AE320" s="236" t="s">
        <v>480</v>
      </c>
      <c r="AF320" s="218" t="s">
        <v>480</v>
      </c>
      <c r="AG320" s="218" t="s">
        <v>480</v>
      </c>
      <c r="AH320" s="218" t="s">
        <v>480</v>
      </c>
      <c r="AI320" s="218" t="s">
        <v>480</v>
      </c>
      <c r="AJ320" s="218">
        <v>0</v>
      </c>
      <c r="AK320" s="218">
        <v>0</v>
      </c>
      <c r="AL320" s="218">
        <v>0</v>
      </c>
      <c r="AM320" s="218">
        <v>0</v>
      </c>
      <c r="AN320" s="218">
        <v>0</v>
      </c>
      <c r="AO320" s="218">
        <v>1.8281535648994514</v>
      </c>
      <c r="AP320" s="218">
        <v>0</v>
      </c>
      <c r="AQ320" s="218">
        <v>0</v>
      </c>
      <c r="AR320" s="218">
        <v>1.8281535648994514</v>
      </c>
      <c r="AS320" s="218">
        <v>0</v>
      </c>
      <c r="AT320" s="219">
        <v>0</v>
      </c>
      <c r="AU320" s="217">
        <v>0</v>
      </c>
      <c r="AV320" s="236">
        <v>0</v>
      </c>
      <c r="AW320" s="236">
        <v>0</v>
      </c>
      <c r="AX320" s="236">
        <v>0</v>
      </c>
      <c r="AY320" s="236">
        <v>0</v>
      </c>
      <c r="AZ320" s="236">
        <v>0</v>
      </c>
      <c r="BA320" s="236" t="s">
        <v>480</v>
      </c>
      <c r="BB320" s="236" t="s">
        <v>480</v>
      </c>
      <c r="BC320" s="236" t="s">
        <v>480</v>
      </c>
      <c r="BD320" s="236" t="s">
        <v>480</v>
      </c>
      <c r="BE320" s="236" t="s">
        <v>480</v>
      </c>
      <c r="BF320" s="236" t="s">
        <v>480</v>
      </c>
      <c r="BG320" s="236" t="s">
        <v>480</v>
      </c>
      <c r="BH320" s="236" t="s">
        <v>480</v>
      </c>
      <c r="BI320" s="236" t="s">
        <v>480</v>
      </c>
      <c r="BJ320" s="236" t="s">
        <v>480</v>
      </c>
      <c r="BK320" s="217" t="s">
        <v>480</v>
      </c>
      <c r="BL320" s="218" t="s">
        <v>480</v>
      </c>
      <c r="BM320" s="218" t="s">
        <v>480</v>
      </c>
      <c r="BN320" s="218" t="s">
        <v>480</v>
      </c>
      <c r="BO320" s="218" t="s">
        <v>480</v>
      </c>
      <c r="BP320" s="218">
        <v>0</v>
      </c>
      <c r="BQ320" s="218">
        <v>0</v>
      </c>
      <c r="BR320" s="218">
        <v>0</v>
      </c>
      <c r="BS320" s="218">
        <v>0</v>
      </c>
      <c r="BT320" s="218">
        <v>0</v>
      </c>
      <c r="BU320" s="218">
        <v>0.015234613040828763</v>
      </c>
      <c r="BV320" s="218">
        <v>0</v>
      </c>
      <c r="BW320" s="218">
        <v>0</v>
      </c>
      <c r="BX320" s="218">
        <v>0.015234613040828763</v>
      </c>
      <c r="BY320" s="218">
        <v>0</v>
      </c>
      <c r="BZ320" s="219">
        <v>0</v>
      </c>
      <c r="CA320" s="99"/>
      <c r="CD320" s="20">
        <v>301</v>
      </c>
    </row>
    <row r="321" spans="1:82" ht="13.5" customHeight="1">
      <c r="A321" s="225">
        <v>306</v>
      </c>
      <c r="B321" s="226" t="s">
        <v>397</v>
      </c>
      <c r="C321" s="227">
        <v>35091</v>
      </c>
      <c r="D321" s="228">
        <f t="shared" si="53"/>
        <v>1996</v>
      </c>
      <c r="E321" s="228">
        <f t="shared" si="54"/>
        <v>27</v>
      </c>
      <c r="F321" s="237">
        <f t="shared" si="55"/>
        <v>35071.292095762605</v>
      </c>
      <c r="G321" s="237">
        <f t="shared" si="56"/>
        <v>35110.707904237395</v>
      </c>
      <c r="H321" s="238">
        <f t="shared" si="57"/>
        <v>39.41580847479054</v>
      </c>
      <c r="I321" s="230">
        <v>32874</v>
      </c>
      <c r="J321" s="230">
        <v>38717</v>
      </c>
      <c r="K321" s="226">
        <v>198</v>
      </c>
      <c r="L321" s="226">
        <v>198</v>
      </c>
      <c r="M321" s="228">
        <v>1.585</v>
      </c>
      <c r="N321" s="239" t="s">
        <v>240</v>
      </c>
      <c r="O321" s="236">
        <v>0</v>
      </c>
      <c r="P321" s="218">
        <v>0</v>
      </c>
      <c r="Q321" s="218">
        <v>0</v>
      </c>
      <c r="R321" s="218">
        <v>0.6309148264984227</v>
      </c>
      <c r="S321" s="218">
        <v>0</v>
      </c>
      <c r="T321" s="218">
        <v>0</v>
      </c>
      <c r="U321" s="218">
        <v>0</v>
      </c>
      <c r="V321" s="218" t="s">
        <v>480</v>
      </c>
      <c r="W321" s="218" t="s">
        <v>480</v>
      </c>
      <c r="X321" s="218" t="s">
        <v>480</v>
      </c>
      <c r="Y321" s="218" t="s">
        <v>480</v>
      </c>
      <c r="Z321" s="218" t="s">
        <v>480</v>
      </c>
      <c r="AA321" s="218" t="s">
        <v>480</v>
      </c>
      <c r="AB321" s="218" t="s">
        <v>480</v>
      </c>
      <c r="AC321" s="218" t="s">
        <v>480</v>
      </c>
      <c r="AD321" s="240" t="s">
        <v>480</v>
      </c>
      <c r="AE321" s="236" t="s">
        <v>480</v>
      </c>
      <c r="AF321" s="218" t="s">
        <v>480</v>
      </c>
      <c r="AG321" s="218" t="s">
        <v>480</v>
      </c>
      <c r="AH321" s="218" t="s">
        <v>480</v>
      </c>
      <c r="AI321" s="218" t="s">
        <v>480</v>
      </c>
      <c r="AJ321" s="218" t="s">
        <v>480</v>
      </c>
      <c r="AK321" s="218">
        <v>0</v>
      </c>
      <c r="AL321" s="218">
        <v>0</v>
      </c>
      <c r="AM321" s="218">
        <v>0</v>
      </c>
      <c r="AN321" s="218">
        <v>0</v>
      </c>
      <c r="AO321" s="218">
        <v>0</v>
      </c>
      <c r="AP321" s="218">
        <v>0</v>
      </c>
      <c r="AQ321" s="218">
        <v>0</v>
      </c>
      <c r="AR321" s="218">
        <v>0</v>
      </c>
      <c r="AS321" s="218">
        <v>0.6309148264984227</v>
      </c>
      <c r="AT321" s="219">
        <v>0</v>
      </c>
      <c r="AU321" s="217">
        <v>0</v>
      </c>
      <c r="AV321" s="236">
        <v>0</v>
      </c>
      <c r="AW321" s="236">
        <v>0</v>
      </c>
      <c r="AX321" s="236">
        <v>0.0031864385176688017</v>
      </c>
      <c r="AY321" s="236">
        <v>0</v>
      </c>
      <c r="AZ321" s="236">
        <v>0</v>
      </c>
      <c r="BA321" s="236">
        <v>0</v>
      </c>
      <c r="BB321" s="236" t="s">
        <v>480</v>
      </c>
      <c r="BC321" s="236" t="s">
        <v>480</v>
      </c>
      <c r="BD321" s="236" t="s">
        <v>480</v>
      </c>
      <c r="BE321" s="236" t="s">
        <v>480</v>
      </c>
      <c r="BF321" s="236" t="s">
        <v>480</v>
      </c>
      <c r="BG321" s="236" t="s">
        <v>480</v>
      </c>
      <c r="BH321" s="236" t="s">
        <v>480</v>
      </c>
      <c r="BI321" s="236" t="s">
        <v>480</v>
      </c>
      <c r="BJ321" s="236" t="s">
        <v>480</v>
      </c>
      <c r="BK321" s="217" t="s">
        <v>480</v>
      </c>
      <c r="BL321" s="218" t="s">
        <v>480</v>
      </c>
      <c r="BM321" s="218" t="s">
        <v>480</v>
      </c>
      <c r="BN321" s="218" t="s">
        <v>480</v>
      </c>
      <c r="BO321" s="218" t="s">
        <v>480</v>
      </c>
      <c r="BP321" s="218" t="s">
        <v>480</v>
      </c>
      <c r="BQ321" s="218">
        <v>0</v>
      </c>
      <c r="BR321" s="218">
        <v>0</v>
      </c>
      <c r="BS321" s="218">
        <v>0</v>
      </c>
      <c r="BT321" s="218">
        <v>0</v>
      </c>
      <c r="BU321" s="218">
        <v>0</v>
      </c>
      <c r="BV321" s="218">
        <v>0</v>
      </c>
      <c r="BW321" s="218">
        <v>0</v>
      </c>
      <c r="BX321" s="218">
        <v>0</v>
      </c>
      <c r="BY321" s="218">
        <v>0.0031864385176688017</v>
      </c>
      <c r="BZ321" s="219">
        <v>0</v>
      </c>
      <c r="CA321" s="99"/>
      <c r="CD321" s="20">
        <v>306</v>
      </c>
    </row>
    <row r="322" spans="1:82" ht="13.5" customHeight="1">
      <c r="A322" s="225">
        <v>307</v>
      </c>
      <c r="B322" s="226" t="s">
        <v>397</v>
      </c>
      <c r="C322" s="227">
        <v>35516</v>
      </c>
      <c r="D322" s="228">
        <f t="shared" si="53"/>
        <v>1997</v>
      </c>
      <c r="E322" s="228">
        <f t="shared" si="54"/>
        <v>87</v>
      </c>
      <c r="F322" s="237">
        <f t="shared" si="55"/>
        <v>35492.38478819456</v>
      </c>
      <c r="G322" s="237">
        <f t="shared" si="56"/>
        <v>35539.61521180544</v>
      </c>
      <c r="H322" s="238">
        <f t="shared" si="57"/>
        <v>47.23042361087573</v>
      </c>
      <c r="I322" s="230">
        <v>32874</v>
      </c>
      <c r="J322" s="230">
        <v>38717</v>
      </c>
      <c r="K322" s="226">
        <v>198</v>
      </c>
      <c r="L322" s="226">
        <v>198</v>
      </c>
      <c r="M322" s="228">
        <v>2.285</v>
      </c>
      <c r="N322" s="239" t="s">
        <v>240</v>
      </c>
      <c r="O322" s="236">
        <v>0</v>
      </c>
      <c r="P322" s="218">
        <v>0</v>
      </c>
      <c r="Q322" s="218">
        <v>0</v>
      </c>
      <c r="R322" s="218">
        <v>0</v>
      </c>
      <c r="S322" s="218">
        <v>0</v>
      </c>
      <c r="T322" s="218">
        <v>0</v>
      </c>
      <c r="U322" s="218">
        <v>0</v>
      </c>
      <c r="V322" s="218">
        <v>0</v>
      </c>
      <c r="W322" s="218" t="s">
        <v>480</v>
      </c>
      <c r="X322" s="218" t="s">
        <v>480</v>
      </c>
      <c r="Y322" s="218" t="s">
        <v>480</v>
      </c>
      <c r="Z322" s="218" t="s">
        <v>480</v>
      </c>
      <c r="AA322" s="218" t="s">
        <v>480</v>
      </c>
      <c r="AB322" s="218" t="s">
        <v>480</v>
      </c>
      <c r="AC322" s="218" t="s">
        <v>480</v>
      </c>
      <c r="AD322" s="240" t="s">
        <v>480</v>
      </c>
      <c r="AE322" s="236" t="s">
        <v>480</v>
      </c>
      <c r="AF322" s="218" t="s">
        <v>480</v>
      </c>
      <c r="AG322" s="218" t="s">
        <v>480</v>
      </c>
      <c r="AH322" s="218" t="s">
        <v>480</v>
      </c>
      <c r="AI322" s="218" t="s">
        <v>480</v>
      </c>
      <c r="AJ322" s="218" t="s">
        <v>480</v>
      </c>
      <c r="AK322" s="218" t="s">
        <v>480</v>
      </c>
      <c r="AL322" s="218">
        <v>0</v>
      </c>
      <c r="AM322" s="218">
        <v>0</v>
      </c>
      <c r="AN322" s="218">
        <v>0</v>
      </c>
      <c r="AO322" s="218">
        <v>0</v>
      </c>
      <c r="AP322" s="218">
        <v>0</v>
      </c>
      <c r="AQ322" s="218">
        <v>0</v>
      </c>
      <c r="AR322" s="218">
        <v>0</v>
      </c>
      <c r="AS322" s="218">
        <v>0</v>
      </c>
      <c r="AT322" s="219">
        <v>0</v>
      </c>
      <c r="AU322" s="217">
        <v>0</v>
      </c>
      <c r="AV322" s="236">
        <v>0</v>
      </c>
      <c r="AW322" s="236">
        <v>0</v>
      </c>
      <c r="AX322" s="236">
        <v>0</v>
      </c>
      <c r="AY322" s="236">
        <v>0</v>
      </c>
      <c r="AZ322" s="236">
        <v>0</v>
      </c>
      <c r="BA322" s="236">
        <v>0</v>
      </c>
      <c r="BB322" s="236">
        <v>0</v>
      </c>
      <c r="BC322" s="236" t="s">
        <v>480</v>
      </c>
      <c r="BD322" s="236" t="s">
        <v>480</v>
      </c>
      <c r="BE322" s="236" t="s">
        <v>480</v>
      </c>
      <c r="BF322" s="236" t="s">
        <v>480</v>
      </c>
      <c r="BG322" s="236" t="s">
        <v>480</v>
      </c>
      <c r="BH322" s="236" t="s">
        <v>480</v>
      </c>
      <c r="BI322" s="236" t="s">
        <v>480</v>
      </c>
      <c r="BJ322" s="236" t="s">
        <v>480</v>
      </c>
      <c r="BK322" s="217" t="s">
        <v>480</v>
      </c>
      <c r="BL322" s="218" t="s">
        <v>480</v>
      </c>
      <c r="BM322" s="218" t="s">
        <v>480</v>
      </c>
      <c r="BN322" s="218" t="s">
        <v>480</v>
      </c>
      <c r="BO322" s="218" t="s">
        <v>480</v>
      </c>
      <c r="BP322" s="218" t="s">
        <v>480</v>
      </c>
      <c r="BQ322" s="218" t="s">
        <v>480</v>
      </c>
      <c r="BR322" s="218">
        <v>0</v>
      </c>
      <c r="BS322" s="218">
        <v>0</v>
      </c>
      <c r="BT322" s="218">
        <v>0</v>
      </c>
      <c r="BU322" s="218">
        <v>0</v>
      </c>
      <c r="BV322" s="218">
        <v>0</v>
      </c>
      <c r="BW322" s="218">
        <v>0</v>
      </c>
      <c r="BX322" s="218">
        <v>0</v>
      </c>
      <c r="BY322" s="218">
        <v>0</v>
      </c>
      <c r="BZ322" s="219">
        <v>0</v>
      </c>
      <c r="CA322" s="99"/>
      <c r="CD322" s="20">
        <v>307</v>
      </c>
    </row>
    <row r="323" spans="1:82" ht="13.5" customHeight="1">
      <c r="A323" s="225">
        <v>376</v>
      </c>
      <c r="B323" s="226" t="s">
        <v>230</v>
      </c>
      <c r="C323" s="227">
        <v>36892.25</v>
      </c>
      <c r="D323" s="228">
        <f t="shared" si="53"/>
        <v>2001</v>
      </c>
      <c r="E323" s="228">
        <f t="shared" si="54"/>
        <v>2</v>
      </c>
      <c r="F323" s="237">
        <f t="shared" si="55"/>
        <v>36872.45</v>
      </c>
      <c r="G323" s="237">
        <f t="shared" si="56"/>
        <v>36912.05</v>
      </c>
      <c r="H323" s="238">
        <f t="shared" si="57"/>
        <v>39.60000000000582</v>
      </c>
      <c r="I323" s="230">
        <v>32874</v>
      </c>
      <c r="J323" s="230">
        <v>38717</v>
      </c>
      <c r="K323" s="226">
        <v>133</v>
      </c>
      <c r="L323" s="226">
        <v>97</v>
      </c>
      <c r="M323" s="228">
        <v>1.6</v>
      </c>
      <c r="N323" s="239" t="s">
        <v>240</v>
      </c>
      <c r="O323" s="236">
        <v>0</v>
      </c>
      <c r="P323" s="218">
        <v>0</v>
      </c>
      <c r="Q323" s="218">
        <v>0</v>
      </c>
      <c r="R323" s="218">
        <v>0</v>
      </c>
      <c r="S323" s="218">
        <v>0</v>
      </c>
      <c r="T323" s="218">
        <v>0</v>
      </c>
      <c r="U323" s="218">
        <v>0</v>
      </c>
      <c r="V323" s="218">
        <v>0</v>
      </c>
      <c r="W323" s="218">
        <v>0</v>
      </c>
      <c r="X323" s="218">
        <v>0</v>
      </c>
      <c r="Y323" s="218">
        <v>0</v>
      </c>
      <c r="Z323" s="218">
        <v>0</v>
      </c>
      <c r="AA323" s="218" t="s">
        <v>480</v>
      </c>
      <c r="AB323" s="218" t="s">
        <v>480</v>
      </c>
      <c r="AC323" s="218" t="s">
        <v>480</v>
      </c>
      <c r="AD323" s="240" t="s">
        <v>480</v>
      </c>
      <c r="AE323" s="236" t="s">
        <v>480</v>
      </c>
      <c r="AF323" s="218" t="s">
        <v>480</v>
      </c>
      <c r="AG323" s="218" t="s">
        <v>480</v>
      </c>
      <c r="AH323" s="218" t="s">
        <v>480</v>
      </c>
      <c r="AI323" s="218" t="s">
        <v>480</v>
      </c>
      <c r="AJ323" s="218" t="s">
        <v>480</v>
      </c>
      <c r="AK323" s="218" t="s">
        <v>480</v>
      </c>
      <c r="AL323" s="218" t="s">
        <v>480</v>
      </c>
      <c r="AM323" s="218" t="s">
        <v>480</v>
      </c>
      <c r="AN323" s="218" t="s">
        <v>480</v>
      </c>
      <c r="AO323" s="218" t="s">
        <v>480</v>
      </c>
      <c r="AP323" s="218">
        <v>0</v>
      </c>
      <c r="AQ323" s="218">
        <v>0</v>
      </c>
      <c r="AR323" s="218">
        <v>0</v>
      </c>
      <c r="AS323" s="218">
        <v>0</v>
      </c>
      <c r="AT323" s="219">
        <v>0</v>
      </c>
      <c r="AU323" s="217">
        <v>0</v>
      </c>
      <c r="AV323" s="236">
        <v>0</v>
      </c>
      <c r="AW323" s="236">
        <v>0</v>
      </c>
      <c r="AX323" s="236">
        <v>0</v>
      </c>
      <c r="AY323" s="236">
        <v>0</v>
      </c>
      <c r="AZ323" s="236">
        <v>0</v>
      </c>
      <c r="BA323" s="236">
        <v>0</v>
      </c>
      <c r="BB323" s="236">
        <v>0</v>
      </c>
      <c r="BC323" s="236">
        <v>0</v>
      </c>
      <c r="BD323" s="236">
        <v>0</v>
      </c>
      <c r="BE323" s="236">
        <v>0</v>
      </c>
      <c r="BF323" s="236">
        <v>0</v>
      </c>
      <c r="BG323" s="236" t="s">
        <v>480</v>
      </c>
      <c r="BH323" s="236" t="s">
        <v>480</v>
      </c>
      <c r="BI323" s="236" t="s">
        <v>480</v>
      </c>
      <c r="BJ323" s="236" t="s">
        <v>480</v>
      </c>
      <c r="BK323" s="217" t="s">
        <v>480</v>
      </c>
      <c r="BL323" s="218" t="s">
        <v>480</v>
      </c>
      <c r="BM323" s="218" t="s">
        <v>480</v>
      </c>
      <c r="BN323" s="218" t="s">
        <v>480</v>
      </c>
      <c r="BO323" s="218" t="s">
        <v>480</v>
      </c>
      <c r="BP323" s="218" t="s">
        <v>480</v>
      </c>
      <c r="BQ323" s="218" t="s">
        <v>480</v>
      </c>
      <c r="BR323" s="218" t="s">
        <v>480</v>
      </c>
      <c r="BS323" s="218" t="s">
        <v>480</v>
      </c>
      <c r="BT323" s="218" t="s">
        <v>480</v>
      </c>
      <c r="BU323" s="218" t="s">
        <v>480</v>
      </c>
      <c r="BV323" s="218">
        <v>0</v>
      </c>
      <c r="BW323" s="218">
        <v>0</v>
      </c>
      <c r="BX323" s="218">
        <v>0</v>
      </c>
      <c r="BY323" s="218">
        <v>0</v>
      </c>
      <c r="BZ323" s="219">
        <v>0</v>
      </c>
      <c r="CA323" s="99"/>
      <c r="CD323" s="20">
        <v>376</v>
      </c>
    </row>
    <row r="324" spans="1:82" ht="13.5" customHeight="1">
      <c r="A324" s="225">
        <v>381</v>
      </c>
      <c r="B324" s="226" t="s">
        <v>274</v>
      </c>
      <c r="C324" s="227">
        <v>35431.25</v>
      </c>
      <c r="D324" s="228">
        <f t="shared" si="53"/>
        <v>1997</v>
      </c>
      <c r="E324" s="228">
        <f t="shared" si="54"/>
        <v>2</v>
      </c>
      <c r="F324" s="237">
        <f t="shared" si="55"/>
        <v>35416.77887026289</v>
      </c>
      <c r="G324" s="237">
        <f t="shared" si="56"/>
        <v>35445.72112973711</v>
      </c>
      <c r="H324" s="238">
        <f t="shared" si="57"/>
        <v>28.94225947422092</v>
      </c>
      <c r="I324" s="230">
        <v>32874</v>
      </c>
      <c r="J324" s="230">
        <v>38717</v>
      </c>
      <c r="K324" s="226">
        <v>85</v>
      </c>
      <c r="L324" s="226">
        <v>61</v>
      </c>
      <c r="M324" s="228">
        <v>0.85</v>
      </c>
      <c r="N324" s="239" t="s">
        <v>240</v>
      </c>
      <c r="O324" s="236">
        <v>0</v>
      </c>
      <c r="P324" s="218">
        <v>0</v>
      </c>
      <c r="Q324" s="218">
        <v>0</v>
      </c>
      <c r="R324" s="218">
        <v>0</v>
      </c>
      <c r="S324" s="218">
        <v>0</v>
      </c>
      <c r="T324" s="218">
        <v>0</v>
      </c>
      <c r="U324" s="218">
        <v>0</v>
      </c>
      <c r="V324" s="218">
        <v>0</v>
      </c>
      <c r="W324" s="218" t="s">
        <v>480</v>
      </c>
      <c r="X324" s="218" t="s">
        <v>480</v>
      </c>
      <c r="Y324" s="218" t="s">
        <v>480</v>
      </c>
      <c r="Z324" s="218" t="s">
        <v>480</v>
      </c>
      <c r="AA324" s="218" t="s">
        <v>480</v>
      </c>
      <c r="AB324" s="218" t="s">
        <v>480</v>
      </c>
      <c r="AC324" s="218" t="s">
        <v>480</v>
      </c>
      <c r="AD324" s="240" t="s">
        <v>480</v>
      </c>
      <c r="AE324" s="236" t="s">
        <v>480</v>
      </c>
      <c r="AF324" s="218" t="s">
        <v>480</v>
      </c>
      <c r="AG324" s="218" t="s">
        <v>480</v>
      </c>
      <c r="AH324" s="218" t="s">
        <v>480</v>
      </c>
      <c r="AI324" s="218" t="s">
        <v>480</v>
      </c>
      <c r="AJ324" s="218" t="s">
        <v>480</v>
      </c>
      <c r="AK324" s="218" t="s">
        <v>480</v>
      </c>
      <c r="AL324" s="218">
        <v>0</v>
      </c>
      <c r="AM324" s="218">
        <v>0</v>
      </c>
      <c r="AN324" s="218">
        <v>0</v>
      </c>
      <c r="AO324" s="218">
        <v>0</v>
      </c>
      <c r="AP324" s="218">
        <v>0</v>
      </c>
      <c r="AQ324" s="218">
        <v>0</v>
      </c>
      <c r="AR324" s="218">
        <v>0</v>
      </c>
      <c r="AS324" s="218">
        <v>0</v>
      </c>
      <c r="AT324" s="219">
        <v>0</v>
      </c>
      <c r="AU324" s="217">
        <v>0</v>
      </c>
      <c r="AV324" s="236">
        <v>0</v>
      </c>
      <c r="AW324" s="236">
        <v>0</v>
      </c>
      <c r="AX324" s="236">
        <v>0</v>
      </c>
      <c r="AY324" s="236">
        <v>0</v>
      </c>
      <c r="AZ324" s="236">
        <v>0</v>
      </c>
      <c r="BA324" s="236">
        <v>0</v>
      </c>
      <c r="BB324" s="236">
        <v>0</v>
      </c>
      <c r="BC324" s="236" t="s">
        <v>480</v>
      </c>
      <c r="BD324" s="236" t="s">
        <v>480</v>
      </c>
      <c r="BE324" s="236" t="s">
        <v>480</v>
      </c>
      <c r="BF324" s="236" t="s">
        <v>480</v>
      </c>
      <c r="BG324" s="236" t="s">
        <v>480</v>
      </c>
      <c r="BH324" s="236" t="s">
        <v>480</v>
      </c>
      <c r="BI324" s="236" t="s">
        <v>480</v>
      </c>
      <c r="BJ324" s="236" t="s">
        <v>480</v>
      </c>
      <c r="BK324" s="217" t="s">
        <v>480</v>
      </c>
      <c r="BL324" s="218" t="s">
        <v>480</v>
      </c>
      <c r="BM324" s="218" t="s">
        <v>480</v>
      </c>
      <c r="BN324" s="218" t="s">
        <v>480</v>
      </c>
      <c r="BO324" s="218" t="s">
        <v>480</v>
      </c>
      <c r="BP324" s="218" t="s">
        <v>480</v>
      </c>
      <c r="BQ324" s="218" t="s">
        <v>480</v>
      </c>
      <c r="BR324" s="218">
        <v>0</v>
      </c>
      <c r="BS324" s="218">
        <v>0</v>
      </c>
      <c r="BT324" s="218">
        <v>0</v>
      </c>
      <c r="BU324" s="218">
        <v>0</v>
      </c>
      <c r="BV324" s="218">
        <v>0</v>
      </c>
      <c r="BW324" s="218">
        <v>0</v>
      </c>
      <c r="BX324" s="218">
        <v>0</v>
      </c>
      <c r="BY324" s="218">
        <v>0</v>
      </c>
      <c r="BZ324" s="219">
        <v>0</v>
      </c>
      <c r="CA324" s="99"/>
      <c r="CD324" s="20">
        <v>381</v>
      </c>
    </row>
    <row r="325" spans="1:82" ht="13.5" customHeight="1">
      <c r="A325" s="225">
        <v>391</v>
      </c>
      <c r="B325" s="226" t="s">
        <v>275</v>
      </c>
      <c r="C325" s="227">
        <v>35066</v>
      </c>
      <c r="D325" s="228">
        <f t="shared" si="53"/>
        <v>1996</v>
      </c>
      <c r="E325" s="228">
        <f t="shared" si="54"/>
        <v>2</v>
      </c>
      <c r="F325" s="237">
        <f t="shared" si="55"/>
        <v>35053.430889359326</v>
      </c>
      <c r="G325" s="237">
        <f t="shared" si="56"/>
        <v>35078.569110640674</v>
      </c>
      <c r="H325" s="238">
        <f t="shared" si="57"/>
        <v>25.138221281347796</v>
      </c>
      <c r="I325" s="230">
        <v>32874</v>
      </c>
      <c r="J325" s="230">
        <v>38717</v>
      </c>
      <c r="K325" s="226">
        <v>81</v>
      </c>
      <c r="L325" s="226">
        <v>20</v>
      </c>
      <c r="M325" s="228">
        <v>0.6399999999999988</v>
      </c>
      <c r="N325" s="239" t="s">
        <v>240</v>
      </c>
      <c r="O325" s="236">
        <v>0</v>
      </c>
      <c r="P325" s="218">
        <v>0</v>
      </c>
      <c r="Q325" s="218">
        <v>0</v>
      </c>
      <c r="R325" s="218">
        <v>0</v>
      </c>
      <c r="S325" s="218">
        <v>1.5625</v>
      </c>
      <c r="T325" s="218">
        <v>0</v>
      </c>
      <c r="U325" s="218">
        <v>0</v>
      </c>
      <c r="V325" s="218" t="s">
        <v>480</v>
      </c>
      <c r="W325" s="218" t="s">
        <v>480</v>
      </c>
      <c r="X325" s="218" t="s">
        <v>480</v>
      </c>
      <c r="Y325" s="218" t="s">
        <v>480</v>
      </c>
      <c r="Z325" s="218" t="s">
        <v>480</v>
      </c>
      <c r="AA325" s="218" t="s">
        <v>480</v>
      </c>
      <c r="AB325" s="218" t="s">
        <v>480</v>
      </c>
      <c r="AC325" s="218" t="s">
        <v>480</v>
      </c>
      <c r="AD325" s="240" t="s">
        <v>480</v>
      </c>
      <c r="AE325" s="236" t="s">
        <v>480</v>
      </c>
      <c r="AF325" s="218" t="s">
        <v>480</v>
      </c>
      <c r="AG325" s="218" t="s">
        <v>480</v>
      </c>
      <c r="AH325" s="218" t="s">
        <v>480</v>
      </c>
      <c r="AI325" s="218" t="s">
        <v>480</v>
      </c>
      <c r="AJ325" s="218" t="s">
        <v>480</v>
      </c>
      <c r="AK325" s="218">
        <v>0</v>
      </c>
      <c r="AL325" s="218">
        <v>0</v>
      </c>
      <c r="AM325" s="218">
        <v>0</v>
      </c>
      <c r="AN325" s="218">
        <v>0</v>
      </c>
      <c r="AO325" s="218">
        <v>0</v>
      </c>
      <c r="AP325" s="218">
        <v>0</v>
      </c>
      <c r="AQ325" s="218">
        <v>0</v>
      </c>
      <c r="AR325" s="218">
        <v>0</v>
      </c>
      <c r="AS325" s="218">
        <v>0</v>
      </c>
      <c r="AT325" s="219">
        <v>0</v>
      </c>
      <c r="AU325" s="217">
        <v>0</v>
      </c>
      <c r="AV325" s="236">
        <v>0</v>
      </c>
      <c r="AW325" s="236">
        <v>0</v>
      </c>
      <c r="AX325" s="236">
        <v>0</v>
      </c>
      <c r="AY325" s="236">
        <v>0.07812500000000015</v>
      </c>
      <c r="AZ325" s="236">
        <v>0</v>
      </c>
      <c r="BA325" s="236">
        <v>0</v>
      </c>
      <c r="BB325" s="236" t="s">
        <v>480</v>
      </c>
      <c r="BC325" s="236" t="s">
        <v>480</v>
      </c>
      <c r="BD325" s="236" t="s">
        <v>480</v>
      </c>
      <c r="BE325" s="236" t="s">
        <v>480</v>
      </c>
      <c r="BF325" s="236" t="s">
        <v>480</v>
      </c>
      <c r="BG325" s="236" t="s">
        <v>480</v>
      </c>
      <c r="BH325" s="236" t="s">
        <v>480</v>
      </c>
      <c r="BI325" s="236" t="s">
        <v>480</v>
      </c>
      <c r="BJ325" s="236" t="s">
        <v>480</v>
      </c>
      <c r="BK325" s="217" t="s">
        <v>480</v>
      </c>
      <c r="BL325" s="218" t="s">
        <v>480</v>
      </c>
      <c r="BM325" s="218" t="s">
        <v>480</v>
      </c>
      <c r="BN325" s="218" t="s">
        <v>480</v>
      </c>
      <c r="BO325" s="218" t="s">
        <v>480</v>
      </c>
      <c r="BP325" s="218" t="s">
        <v>480</v>
      </c>
      <c r="BQ325" s="218">
        <v>0</v>
      </c>
      <c r="BR325" s="218">
        <v>0</v>
      </c>
      <c r="BS325" s="218">
        <v>0</v>
      </c>
      <c r="BT325" s="218">
        <v>0</v>
      </c>
      <c r="BU325" s="218">
        <v>0</v>
      </c>
      <c r="BV325" s="218">
        <v>0</v>
      </c>
      <c r="BW325" s="218">
        <v>0</v>
      </c>
      <c r="BX325" s="218">
        <v>0</v>
      </c>
      <c r="BY325" s="218">
        <v>0</v>
      </c>
      <c r="BZ325" s="219">
        <v>0</v>
      </c>
      <c r="CA325" s="99"/>
      <c r="CD325" s="20">
        <v>391</v>
      </c>
    </row>
    <row r="326" spans="1:82" ht="13.5" customHeight="1">
      <c r="A326" s="225">
        <v>394</v>
      </c>
      <c r="B326" s="226" t="s">
        <v>461</v>
      </c>
      <c r="C326" s="227">
        <v>35968</v>
      </c>
      <c r="D326" s="228">
        <f t="shared" si="53"/>
        <v>1998</v>
      </c>
      <c r="E326" s="228">
        <f t="shared" si="54"/>
        <v>174</v>
      </c>
      <c r="F326" s="237">
        <f t="shared" si="55"/>
        <v>35954.47291152812</v>
      </c>
      <c r="G326" s="237">
        <f t="shared" si="56"/>
        <v>35981.52708847188</v>
      </c>
      <c r="H326" s="238">
        <f t="shared" si="57"/>
        <v>27.05417694375501</v>
      </c>
      <c r="I326" s="230">
        <v>32874</v>
      </c>
      <c r="J326" s="230">
        <v>38717</v>
      </c>
      <c r="K326" s="226">
        <v>150</v>
      </c>
      <c r="L326" s="226">
        <v>150</v>
      </c>
      <c r="M326" s="228">
        <v>0.742</v>
      </c>
      <c r="N326" s="239" t="s">
        <v>240</v>
      </c>
      <c r="O326" s="236">
        <v>0</v>
      </c>
      <c r="P326" s="218">
        <v>0</v>
      </c>
      <c r="Q326" s="218">
        <v>0</v>
      </c>
      <c r="R326" s="218">
        <v>0</v>
      </c>
      <c r="S326" s="218">
        <v>0</v>
      </c>
      <c r="T326" s="218">
        <v>0</v>
      </c>
      <c r="U326" s="218">
        <v>0</v>
      </c>
      <c r="V326" s="218">
        <v>0</v>
      </c>
      <c r="W326" s="218">
        <v>0</v>
      </c>
      <c r="X326" s="218" t="s">
        <v>480</v>
      </c>
      <c r="Y326" s="218" t="s">
        <v>480</v>
      </c>
      <c r="Z326" s="218" t="s">
        <v>480</v>
      </c>
      <c r="AA326" s="218" t="s">
        <v>480</v>
      </c>
      <c r="AB326" s="218" t="s">
        <v>480</v>
      </c>
      <c r="AC326" s="218" t="s">
        <v>480</v>
      </c>
      <c r="AD326" s="240" t="s">
        <v>480</v>
      </c>
      <c r="AE326" s="236" t="s">
        <v>480</v>
      </c>
      <c r="AF326" s="218" t="s">
        <v>480</v>
      </c>
      <c r="AG326" s="218" t="s">
        <v>480</v>
      </c>
      <c r="AH326" s="218" t="s">
        <v>480</v>
      </c>
      <c r="AI326" s="218" t="s">
        <v>480</v>
      </c>
      <c r="AJ326" s="218" t="s">
        <v>480</v>
      </c>
      <c r="AK326" s="218" t="s">
        <v>480</v>
      </c>
      <c r="AL326" s="218" t="s">
        <v>480</v>
      </c>
      <c r="AM326" s="218">
        <v>0</v>
      </c>
      <c r="AN326" s="218">
        <v>0</v>
      </c>
      <c r="AO326" s="218">
        <v>0</v>
      </c>
      <c r="AP326" s="218">
        <v>0</v>
      </c>
      <c r="AQ326" s="218">
        <v>0</v>
      </c>
      <c r="AR326" s="218">
        <v>0</v>
      </c>
      <c r="AS326" s="218">
        <v>0</v>
      </c>
      <c r="AT326" s="219">
        <v>0</v>
      </c>
      <c r="AU326" s="217">
        <v>0</v>
      </c>
      <c r="AV326" s="236">
        <v>0</v>
      </c>
      <c r="AW326" s="236">
        <v>0</v>
      </c>
      <c r="AX326" s="236">
        <v>0</v>
      </c>
      <c r="AY326" s="236">
        <v>0</v>
      </c>
      <c r="AZ326" s="236">
        <v>0</v>
      </c>
      <c r="BA326" s="236">
        <v>0</v>
      </c>
      <c r="BB326" s="236">
        <v>0</v>
      </c>
      <c r="BC326" s="236">
        <v>0</v>
      </c>
      <c r="BD326" s="236" t="s">
        <v>480</v>
      </c>
      <c r="BE326" s="236" t="s">
        <v>480</v>
      </c>
      <c r="BF326" s="236" t="s">
        <v>480</v>
      </c>
      <c r="BG326" s="236" t="s">
        <v>480</v>
      </c>
      <c r="BH326" s="236" t="s">
        <v>480</v>
      </c>
      <c r="BI326" s="236" t="s">
        <v>480</v>
      </c>
      <c r="BJ326" s="236" t="s">
        <v>480</v>
      </c>
      <c r="BK326" s="217" t="s">
        <v>480</v>
      </c>
      <c r="BL326" s="218" t="s">
        <v>480</v>
      </c>
      <c r="BM326" s="218" t="s">
        <v>480</v>
      </c>
      <c r="BN326" s="218" t="s">
        <v>480</v>
      </c>
      <c r="BO326" s="218" t="s">
        <v>480</v>
      </c>
      <c r="BP326" s="218" t="s">
        <v>480</v>
      </c>
      <c r="BQ326" s="218" t="s">
        <v>480</v>
      </c>
      <c r="BR326" s="218" t="s">
        <v>480</v>
      </c>
      <c r="BS326" s="218">
        <v>0</v>
      </c>
      <c r="BT326" s="218">
        <v>0</v>
      </c>
      <c r="BU326" s="218">
        <v>0</v>
      </c>
      <c r="BV326" s="218">
        <v>0</v>
      </c>
      <c r="BW326" s="218">
        <v>0</v>
      </c>
      <c r="BX326" s="218">
        <v>0</v>
      </c>
      <c r="BY326" s="218">
        <v>0</v>
      </c>
      <c r="BZ326" s="219">
        <v>0</v>
      </c>
      <c r="CA326" s="99"/>
      <c r="CD326" s="20">
        <v>394</v>
      </c>
    </row>
    <row r="327" spans="1:82" ht="13.5" customHeight="1">
      <c r="A327" s="225">
        <v>397</v>
      </c>
      <c r="B327" s="226" t="s">
        <v>462</v>
      </c>
      <c r="C327" s="227">
        <v>36208</v>
      </c>
      <c r="D327" s="228">
        <f t="shared" si="53"/>
        <v>1999</v>
      </c>
      <c r="E327" s="228">
        <f t="shared" si="54"/>
        <v>48</v>
      </c>
      <c r="F327" s="237">
        <f t="shared" si="55"/>
        <v>36192.501500648184</v>
      </c>
      <c r="G327" s="237">
        <f t="shared" si="56"/>
        <v>36223.498499351816</v>
      </c>
      <c r="H327" s="238">
        <f t="shared" si="57"/>
        <v>30.996998703631107</v>
      </c>
      <c r="I327" s="230">
        <v>32874</v>
      </c>
      <c r="J327" s="230">
        <v>38717</v>
      </c>
      <c r="K327" s="226">
        <v>20</v>
      </c>
      <c r="L327" s="226">
        <v>20</v>
      </c>
      <c r="M327" s="228">
        <v>0.976</v>
      </c>
      <c r="N327" s="239" t="s">
        <v>240</v>
      </c>
      <c r="O327" s="236">
        <v>0</v>
      </c>
      <c r="P327" s="218">
        <v>0</v>
      </c>
      <c r="Q327" s="218">
        <v>0</v>
      </c>
      <c r="R327" s="218">
        <v>0</v>
      </c>
      <c r="S327" s="218">
        <v>0</v>
      </c>
      <c r="T327" s="218">
        <v>0</v>
      </c>
      <c r="U327" s="218">
        <v>0</v>
      </c>
      <c r="V327" s="218">
        <v>0</v>
      </c>
      <c r="W327" s="218">
        <v>0</v>
      </c>
      <c r="X327" s="218">
        <v>0</v>
      </c>
      <c r="Y327" s="218" t="s">
        <v>480</v>
      </c>
      <c r="Z327" s="218" t="s">
        <v>480</v>
      </c>
      <c r="AA327" s="218" t="s">
        <v>480</v>
      </c>
      <c r="AB327" s="218" t="s">
        <v>480</v>
      </c>
      <c r="AC327" s="218" t="s">
        <v>480</v>
      </c>
      <c r="AD327" s="240" t="s">
        <v>480</v>
      </c>
      <c r="AE327" s="236" t="s">
        <v>480</v>
      </c>
      <c r="AF327" s="218" t="s">
        <v>480</v>
      </c>
      <c r="AG327" s="218" t="s">
        <v>480</v>
      </c>
      <c r="AH327" s="218" t="s">
        <v>480</v>
      </c>
      <c r="AI327" s="218" t="s">
        <v>480</v>
      </c>
      <c r="AJ327" s="218" t="s">
        <v>480</v>
      </c>
      <c r="AK327" s="218" t="s">
        <v>480</v>
      </c>
      <c r="AL327" s="218" t="s">
        <v>480</v>
      </c>
      <c r="AM327" s="218" t="s">
        <v>480</v>
      </c>
      <c r="AN327" s="218">
        <v>0</v>
      </c>
      <c r="AO327" s="218">
        <v>0</v>
      </c>
      <c r="AP327" s="218">
        <v>0</v>
      </c>
      <c r="AQ327" s="218">
        <v>0</v>
      </c>
      <c r="AR327" s="218">
        <v>0</v>
      </c>
      <c r="AS327" s="218">
        <v>0</v>
      </c>
      <c r="AT327" s="219">
        <v>0</v>
      </c>
      <c r="AU327" s="217">
        <v>0</v>
      </c>
      <c r="AV327" s="236">
        <v>0</v>
      </c>
      <c r="AW327" s="236">
        <v>0</v>
      </c>
      <c r="AX327" s="236">
        <v>0</v>
      </c>
      <c r="AY327" s="236">
        <v>0</v>
      </c>
      <c r="AZ327" s="236">
        <v>0</v>
      </c>
      <c r="BA327" s="236">
        <v>0</v>
      </c>
      <c r="BB327" s="236">
        <v>0</v>
      </c>
      <c r="BC327" s="236">
        <v>0</v>
      </c>
      <c r="BD327" s="236">
        <v>0</v>
      </c>
      <c r="BE327" s="236" t="s">
        <v>480</v>
      </c>
      <c r="BF327" s="236" t="s">
        <v>480</v>
      </c>
      <c r="BG327" s="236" t="s">
        <v>480</v>
      </c>
      <c r="BH327" s="236" t="s">
        <v>480</v>
      </c>
      <c r="BI327" s="236" t="s">
        <v>480</v>
      </c>
      <c r="BJ327" s="236" t="s">
        <v>480</v>
      </c>
      <c r="BK327" s="217" t="s">
        <v>480</v>
      </c>
      <c r="BL327" s="218" t="s">
        <v>480</v>
      </c>
      <c r="BM327" s="218" t="s">
        <v>480</v>
      </c>
      <c r="BN327" s="218" t="s">
        <v>480</v>
      </c>
      <c r="BO327" s="218" t="s">
        <v>480</v>
      </c>
      <c r="BP327" s="218" t="s">
        <v>480</v>
      </c>
      <c r="BQ327" s="218" t="s">
        <v>480</v>
      </c>
      <c r="BR327" s="218" t="s">
        <v>480</v>
      </c>
      <c r="BS327" s="218" t="s">
        <v>480</v>
      </c>
      <c r="BT327" s="218">
        <v>0</v>
      </c>
      <c r="BU327" s="218">
        <v>0</v>
      </c>
      <c r="BV327" s="218">
        <v>0</v>
      </c>
      <c r="BW327" s="218">
        <v>0</v>
      </c>
      <c r="BX327" s="218">
        <v>0</v>
      </c>
      <c r="BY327" s="218">
        <v>0</v>
      </c>
      <c r="BZ327" s="219">
        <v>0</v>
      </c>
      <c r="CA327" s="99"/>
      <c r="CD327" s="20">
        <v>397</v>
      </c>
    </row>
    <row r="328" spans="1:82" ht="13.5" customHeight="1">
      <c r="A328" s="225">
        <v>400</v>
      </c>
      <c r="B328" s="226" t="s">
        <v>463</v>
      </c>
      <c r="C328" s="227">
        <v>36257</v>
      </c>
      <c r="D328" s="228">
        <f t="shared" si="53"/>
        <v>1999</v>
      </c>
      <c r="E328" s="228">
        <f t="shared" si="54"/>
        <v>97</v>
      </c>
      <c r="F328" s="237">
        <f t="shared" si="55"/>
        <v>36240.90664426041</v>
      </c>
      <c r="G328" s="237">
        <f t="shared" si="56"/>
        <v>36273.09335573959</v>
      </c>
      <c r="H328" s="238">
        <f t="shared" si="57"/>
        <v>32.18671147918212</v>
      </c>
      <c r="I328" s="230">
        <v>32874</v>
      </c>
      <c r="J328" s="230">
        <v>38717</v>
      </c>
      <c r="K328" s="226">
        <v>83</v>
      </c>
      <c r="L328" s="226">
        <v>83</v>
      </c>
      <c r="M328" s="228">
        <v>1.053</v>
      </c>
      <c r="N328" s="239" t="s">
        <v>240</v>
      </c>
      <c r="O328" s="236">
        <v>0</v>
      </c>
      <c r="P328" s="218">
        <v>0</v>
      </c>
      <c r="Q328" s="218">
        <v>0</v>
      </c>
      <c r="R328" s="218">
        <v>0</v>
      </c>
      <c r="S328" s="218">
        <v>0</v>
      </c>
      <c r="T328" s="218">
        <v>0</v>
      </c>
      <c r="U328" s="218">
        <v>0</v>
      </c>
      <c r="V328" s="218">
        <v>0</v>
      </c>
      <c r="W328" s="218">
        <v>0</v>
      </c>
      <c r="X328" s="218">
        <v>0</v>
      </c>
      <c r="Y328" s="218" t="s">
        <v>480</v>
      </c>
      <c r="Z328" s="218" t="s">
        <v>480</v>
      </c>
      <c r="AA328" s="218" t="s">
        <v>480</v>
      </c>
      <c r="AB328" s="218" t="s">
        <v>480</v>
      </c>
      <c r="AC328" s="218" t="s">
        <v>480</v>
      </c>
      <c r="AD328" s="240" t="s">
        <v>480</v>
      </c>
      <c r="AE328" s="236" t="s">
        <v>480</v>
      </c>
      <c r="AF328" s="218" t="s">
        <v>480</v>
      </c>
      <c r="AG328" s="218" t="s">
        <v>480</v>
      </c>
      <c r="AH328" s="218" t="s">
        <v>480</v>
      </c>
      <c r="AI328" s="218" t="s">
        <v>480</v>
      </c>
      <c r="AJ328" s="218" t="s">
        <v>480</v>
      </c>
      <c r="AK328" s="218" t="s">
        <v>480</v>
      </c>
      <c r="AL328" s="218" t="s">
        <v>480</v>
      </c>
      <c r="AM328" s="218" t="s">
        <v>480</v>
      </c>
      <c r="AN328" s="218">
        <v>0</v>
      </c>
      <c r="AO328" s="218">
        <v>0</v>
      </c>
      <c r="AP328" s="218">
        <v>0</v>
      </c>
      <c r="AQ328" s="218">
        <v>0</v>
      </c>
      <c r="AR328" s="218">
        <v>0</v>
      </c>
      <c r="AS328" s="218">
        <v>0</v>
      </c>
      <c r="AT328" s="219">
        <v>0</v>
      </c>
      <c r="AU328" s="217">
        <v>0</v>
      </c>
      <c r="AV328" s="236">
        <v>0</v>
      </c>
      <c r="AW328" s="236">
        <v>0</v>
      </c>
      <c r="AX328" s="236">
        <v>0</v>
      </c>
      <c r="AY328" s="236">
        <v>0</v>
      </c>
      <c r="AZ328" s="236">
        <v>0</v>
      </c>
      <c r="BA328" s="236">
        <v>0</v>
      </c>
      <c r="BB328" s="236">
        <v>0</v>
      </c>
      <c r="BC328" s="236">
        <v>0</v>
      </c>
      <c r="BD328" s="236">
        <v>0</v>
      </c>
      <c r="BE328" s="236" t="s">
        <v>480</v>
      </c>
      <c r="BF328" s="236" t="s">
        <v>480</v>
      </c>
      <c r="BG328" s="236" t="s">
        <v>480</v>
      </c>
      <c r="BH328" s="236" t="s">
        <v>480</v>
      </c>
      <c r="BI328" s="236" t="s">
        <v>480</v>
      </c>
      <c r="BJ328" s="236" t="s">
        <v>480</v>
      </c>
      <c r="BK328" s="217" t="s">
        <v>480</v>
      </c>
      <c r="BL328" s="218" t="s">
        <v>480</v>
      </c>
      <c r="BM328" s="218" t="s">
        <v>480</v>
      </c>
      <c r="BN328" s="218" t="s">
        <v>480</v>
      </c>
      <c r="BO328" s="218" t="s">
        <v>480</v>
      </c>
      <c r="BP328" s="218" t="s">
        <v>480</v>
      </c>
      <c r="BQ328" s="218" t="s">
        <v>480</v>
      </c>
      <c r="BR328" s="218" t="s">
        <v>480</v>
      </c>
      <c r="BS328" s="218" t="s">
        <v>480</v>
      </c>
      <c r="BT328" s="218">
        <v>0</v>
      </c>
      <c r="BU328" s="218">
        <v>0</v>
      </c>
      <c r="BV328" s="218">
        <v>0</v>
      </c>
      <c r="BW328" s="218">
        <v>0</v>
      </c>
      <c r="BX328" s="218">
        <v>0</v>
      </c>
      <c r="BY328" s="218">
        <v>0</v>
      </c>
      <c r="BZ328" s="219">
        <v>0</v>
      </c>
      <c r="CA328" s="99"/>
      <c r="CD328" s="20">
        <v>400</v>
      </c>
    </row>
    <row r="329" spans="1:82" ht="13.5" customHeight="1">
      <c r="A329" s="225">
        <v>404</v>
      </c>
      <c r="B329" s="226" t="s">
        <v>464</v>
      </c>
      <c r="C329" s="227">
        <v>36621</v>
      </c>
      <c r="D329" s="228">
        <f t="shared" si="53"/>
        <v>2000</v>
      </c>
      <c r="E329" s="228">
        <f t="shared" si="54"/>
        <v>96</v>
      </c>
      <c r="F329" s="237">
        <f t="shared" si="55"/>
        <v>36601.13274275961</v>
      </c>
      <c r="G329" s="237">
        <f t="shared" si="56"/>
        <v>36640.86725724039</v>
      </c>
      <c r="H329" s="238">
        <f t="shared" si="57"/>
        <v>39.73451448077685</v>
      </c>
      <c r="I329" s="230">
        <v>32874</v>
      </c>
      <c r="J329" s="230">
        <v>38717</v>
      </c>
      <c r="K329" s="226">
        <v>110</v>
      </c>
      <c r="L329" s="226">
        <v>110</v>
      </c>
      <c r="M329" s="228">
        <v>1.611</v>
      </c>
      <c r="N329" s="239" t="s">
        <v>240</v>
      </c>
      <c r="O329" s="236">
        <v>0</v>
      </c>
      <c r="P329" s="218">
        <v>1.2414649286157666</v>
      </c>
      <c r="Q329" s="218">
        <v>0</v>
      </c>
      <c r="R329" s="218">
        <v>0</v>
      </c>
      <c r="S329" s="218">
        <v>0</v>
      </c>
      <c r="T329" s="218">
        <v>0</v>
      </c>
      <c r="U329" s="218">
        <v>0</v>
      </c>
      <c r="V329" s="218">
        <v>0</v>
      </c>
      <c r="W329" s="218">
        <v>0</v>
      </c>
      <c r="X329" s="218">
        <v>0</v>
      </c>
      <c r="Y329" s="218">
        <v>0</v>
      </c>
      <c r="Z329" s="218" t="s">
        <v>480</v>
      </c>
      <c r="AA329" s="218" t="s">
        <v>480</v>
      </c>
      <c r="AB329" s="218" t="s">
        <v>480</v>
      </c>
      <c r="AC329" s="218" t="s">
        <v>480</v>
      </c>
      <c r="AD329" s="240" t="s">
        <v>480</v>
      </c>
      <c r="AE329" s="236" t="s">
        <v>480</v>
      </c>
      <c r="AF329" s="218" t="s">
        <v>480</v>
      </c>
      <c r="AG329" s="218" t="s">
        <v>480</v>
      </c>
      <c r="AH329" s="218" t="s">
        <v>480</v>
      </c>
      <c r="AI329" s="218" t="s">
        <v>480</v>
      </c>
      <c r="AJ329" s="218" t="s">
        <v>480</v>
      </c>
      <c r="AK329" s="218" t="s">
        <v>480</v>
      </c>
      <c r="AL329" s="218" t="s">
        <v>480</v>
      </c>
      <c r="AM329" s="218" t="s">
        <v>480</v>
      </c>
      <c r="AN329" s="218" t="s">
        <v>480</v>
      </c>
      <c r="AO329" s="218">
        <v>0</v>
      </c>
      <c r="AP329" s="218">
        <v>0</v>
      </c>
      <c r="AQ329" s="218">
        <v>0</v>
      </c>
      <c r="AR329" s="218">
        <v>0</v>
      </c>
      <c r="AS329" s="218">
        <v>0</v>
      </c>
      <c r="AT329" s="219">
        <v>0</v>
      </c>
      <c r="AU329" s="217">
        <v>0</v>
      </c>
      <c r="AV329" s="236">
        <v>0.011286044805597877</v>
      </c>
      <c r="AW329" s="236">
        <v>0</v>
      </c>
      <c r="AX329" s="236">
        <v>0</v>
      </c>
      <c r="AY329" s="236">
        <v>0</v>
      </c>
      <c r="AZ329" s="236">
        <v>0</v>
      </c>
      <c r="BA329" s="236">
        <v>0</v>
      </c>
      <c r="BB329" s="236">
        <v>0</v>
      </c>
      <c r="BC329" s="236">
        <v>0</v>
      </c>
      <c r="BD329" s="236">
        <v>0</v>
      </c>
      <c r="BE329" s="236">
        <v>0</v>
      </c>
      <c r="BF329" s="236" t="s">
        <v>480</v>
      </c>
      <c r="BG329" s="236" t="s">
        <v>480</v>
      </c>
      <c r="BH329" s="236" t="s">
        <v>480</v>
      </c>
      <c r="BI329" s="236" t="s">
        <v>480</v>
      </c>
      <c r="BJ329" s="236" t="s">
        <v>480</v>
      </c>
      <c r="BK329" s="217" t="s">
        <v>480</v>
      </c>
      <c r="BL329" s="218" t="s">
        <v>480</v>
      </c>
      <c r="BM329" s="218" t="s">
        <v>480</v>
      </c>
      <c r="BN329" s="218" t="s">
        <v>480</v>
      </c>
      <c r="BO329" s="218" t="s">
        <v>480</v>
      </c>
      <c r="BP329" s="218" t="s">
        <v>480</v>
      </c>
      <c r="BQ329" s="218" t="s">
        <v>480</v>
      </c>
      <c r="BR329" s="218" t="s">
        <v>480</v>
      </c>
      <c r="BS329" s="218" t="s">
        <v>480</v>
      </c>
      <c r="BT329" s="218" t="s">
        <v>480</v>
      </c>
      <c r="BU329" s="218">
        <v>0</v>
      </c>
      <c r="BV329" s="218">
        <v>0</v>
      </c>
      <c r="BW329" s="218">
        <v>0</v>
      </c>
      <c r="BX329" s="218">
        <v>0</v>
      </c>
      <c r="BY329" s="218">
        <v>0</v>
      </c>
      <c r="BZ329" s="219">
        <v>0</v>
      </c>
      <c r="CA329" s="99"/>
      <c r="CD329" s="20">
        <v>404</v>
      </c>
    </row>
    <row r="330" spans="1:82" ht="13.5" customHeight="1">
      <c r="A330" s="225">
        <v>541</v>
      </c>
      <c r="B330" s="226" t="s">
        <v>465</v>
      </c>
      <c r="C330" s="227">
        <v>35065</v>
      </c>
      <c r="D330" s="228">
        <f t="shared" si="53"/>
        <v>1996</v>
      </c>
      <c r="E330" s="228">
        <f t="shared" si="54"/>
        <v>1</v>
      </c>
      <c r="F330" s="237">
        <f t="shared" si="55"/>
        <v>35053.8050447508</v>
      </c>
      <c r="G330" s="237">
        <f t="shared" si="56"/>
        <v>35076.1949552492</v>
      </c>
      <c r="H330" s="238">
        <f t="shared" si="57"/>
        <v>22.38991049840115</v>
      </c>
      <c r="I330" s="230">
        <v>32874</v>
      </c>
      <c r="J330" s="230">
        <v>38717</v>
      </c>
      <c r="K330" s="226">
        <v>55</v>
      </c>
      <c r="L330" s="226">
        <v>55</v>
      </c>
      <c r="M330" s="228">
        <v>0.507</v>
      </c>
      <c r="N330" s="239" t="s">
        <v>240</v>
      </c>
      <c r="O330" s="236">
        <v>0</v>
      </c>
      <c r="P330" s="218">
        <v>0</v>
      </c>
      <c r="Q330" s="218">
        <v>0</v>
      </c>
      <c r="R330" s="218">
        <v>0</v>
      </c>
      <c r="S330" s="218">
        <v>0</v>
      </c>
      <c r="T330" s="218">
        <v>0</v>
      </c>
      <c r="U330" s="218">
        <v>0</v>
      </c>
      <c r="V330" s="218" t="s">
        <v>480</v>
      </c>
      <c r="W330" s="218" t="s">
        <v>480</v>
      </c>
      <c r="X330" s="218" t="s">
        <v>480</v>
      </c>
      <c r="Y330" s="218" t="s">
        <v>480</v>
      </c>
      <c r="Z330" s="218" t="s">
        <v>480</v>
      </c>
      <c r="AA330" s="218" t="s">
        <v>480</v>
      </c>
      <c r="AB330" s="218" t="s">
        <v>480</v>
      </c>
      <c r="AC330" s="218" t="s">
        <v>480</v>
      </c>
      <c r="AD330" s="240" t="s">
        <v>480</v>
      </c>
      <c r="AE330" s="236" t="s">
        <v>480</v>
      </c>
      <c r="AF330" s="218" t="s">
        <v>480</v>
      </c>
      <c r="AG330" s="218" t="s">
        <v>480</v>
      </c>
      <c r="AH330" s="218" t="s">
        <v>480</v>
      </c>
      <c r="AI330" s="218" t="s">
        <v>480</v>
      </c>
      <c r="AJ330" s="218" t="s">
        <v>480</v>
      </c>
      <c r="AK330" s="218">
        <v>0</v>
      </c>
      <c r="AL330" s="218">
        <v>0</v>
      </c>
      <c r="AM330" s="218">
        <v>0</v>
      </c>
      <c r="AN330" s="218">
        <v>0</v>
      </c>
      <c r="AO330" s="218">
        <v>0</v>
      </c>
      <c r="AP330" s="218">
        <v>0</v>
      </c>
      <c r="AQ330" s="218">
        <v>0</v>
      </c>
      <c r="AR330" s="218">
        <v>0</v>
      </c>
      <c r="AS330" s="218">
        <v>0</v>
      </c>
      <c r="AT330" s="219">
        <v>0</v>
      </c>
      <c r="AU330" s="217">
        <v>0</v>
      </c>
      <c r="AV330" s="236">
        <v>0</v>
      </c>
      <c r="AW330" s="236">
        <v>0</v>
      </c>
      <c r="AX330" s="236">
        <v>0</v>
      </c>
      <c r="AY330" s="236">
        <v>0</v>
      </c>
      <c r="AZ330" s="236">
        <v>0</v>
      </c>
      <c r="BA330" s="236">
        <v>0</v>
      </c>
      <c r="BB330" s="236" t="s">
        <v>480</v>
      </c>
      <c r="BC330" s="236" t="s">
        <v>480</v>
      </c>
      <c r="BD330" s="236" t="s">
        <v>480</v>
      </c>
      <c r="BE330" s="236" t="s">
        <v>480</v>
      </c>
      <c r="BF330" s="236" t="s">
        <v>480</v>
      </c>
      <c r="BG330" s="236" t="s">
        <v>480</v>
      </c>
      <c r="BH330" s="236" t="s">
        <v>480</v>
      </c>
      <c r="BI330" s="236" t="s">
        <v>480</v>
      </c>
      <c r="BJ330" s="236" t="s">
        <v>480</v>
      </c>
      <c r="BK330" s="217" t="s">
        <v>480</v>
      </c>
      <c r="BL330" s="218" t="s">
        <v>480</v>
      </c>
      <c r="BM330" s="218" t="s">
        <v>480</v>
      </c>
      <c r="BN330" s="218" t="s">
        <v>480</v>
      </c>
      <c r="BO330" s="218" t="s">
        <v>480</v>
      </c>
      <c r="BP330" s="218" t="s">
        <v>480</v>
      </c>
      <c r="BQ330" s="218">
        <v>0</v>
      </c>
      <c r="BR330" s="218">
        <v>0</v>
      </c>
      <c r="BS330" s="218">
        <v>0</v>
      </c>
      <c r="BT330" s="218">
        <v>0</v>
      </c>
      <c r="BU330" s="218">
        <v>0</v>
      </c>
      <c r="BV330" s="218">
        <v>0</v>
      </c>
      <c r="BW330" s="218">
        <v>0</v>
      </c>
      <c r="BX330" s="218">
        <v>0</v>
      </c>
      <c r="BY330" s="218">
        <v>0</v>
      </c>
      <c r="BZ330" s="219">
        <v>0</v>
      </c>
      <c r="CA330" s="99"/>
      <c r="CD330" s="20">
        <v>541</v>
      </c>
    </row>
    <row r="331" spans="1:82" ht="13.5" customHeight="1">
      <c r="A331" s="225">
        <v>545</v>
      </c>
      <c r="B331" s="226" t="s">
        <v>466</v>
      </c>
      <c r="C331" s="227">
        <v>34700</v>
      </c>
      <c r="D331" s="228">
        <f t="shared" si="53"/>
        <v>1995</v>
      </c>
      <c r="E331" s="228">
        <f t="shared" si="54"/>
        <v>1</v>
      </c>
      <c r="F331" s="237">
        <f t="shared" si="55"/>
        <v>34685.63063517387</v>
      </c>
      <c r="G331" s="237">
        <f t="shared" si="56"/>
        <v>34714.36936482613</v>
      </c>
      <c r="H331" s="238">
        <f t="shared" si="57"/>
        <v>28.738729652264738</v>
      </c>
      <c r="I331" s="230">
        <v>32874</v>
      </c>
      <c r="J331" s="230">
        <v>38717</v>
      </c>
      <c r="K331" s="226">
        <v>110</v>
      </c>
      <c r="L331" s="226">
        <v>110</v>
      </c>
      <c r="M331" s="228">
        <v>0.838</v>
      </c>
      <c r="N331" s="239" t="s">
        <v>240</v>
      </c>
      <c r="O331" s="236">
        <v>0</v>
      </c>
      <c r="P331" s="218">
        <v>0</v>
      </c>
      <c r="Q331" s="218">
        <v>0</v>
      </c>
      <c r="R331" s="218">
        <v>0</v>
      </c>
      <c r="S331" s="218">
        <v>0</v>
      </c>
      <c r="T331" s="218">
        <v>0</v>
      </c>
      <c r="U331" s="218" t="s">
        <v>480</v>
      </c>
      <c r="V331" s="218" t="s">
        <v>480</v>
      </c>
      <c r="W331" s="218" t="s">
        <v>480</v>
      </c>
      <c r="X331" s="218" t="s">
        <v>480</v>
      </c>
      <c r="Y331" s="218" t="s">
        <v>480</v>
      </c>
      <c r="Z331" s="218" t="s">
        <v>480</v>
      </c>
      <c r="AA331" s="218" t="s">
        <v>480</v>
      </c>
      <c r="AB331" s="218" t="s">
        <v>480</v>
      </c>
      <c r="AC331" s="218" t="s">
        <v>480</v>
      </c>
      <c r="AD331" s="240" t="s">
        <v>480</v>
      </c>
      <c r="AE331" s="236" t="s">
        <v>480</v>
      </c>
      <c r="AF331" s="218" t="s">
        <v>480</v>
      </c>
      <c r="AG331" s="218" t="s">
        <v>480</v>
      </c>
      <c r="AH331" s="218" t="s">
        <v>480</v>
      </c>
      <c r="AI331" s="218" t="s">
        <v>480</v>
      </c>
      <c r="AJ331" s="218">
        <v>1.196595767001495</v>
      </c>
      <c r="AK331" s="218">
        <v>0</v>
      </c>
      <c r="AL331" s="218">
        <v>0</v>
      </c>
      <c r="AM331" s="218">
        <v>0</v>
      </c>
      <c r="AN331" s="218">
        <v>0</v>
      </c>
      <c r="AO331" s="218">
        <v>0</v>
      </c>
      <c r="AP331" s="218">
        <v>0</v>
      </c>
      <c r="AQ331" s="218">
        <v>0</v>
      </c>
      <c r="AR331" s="218">
        <v>0</v>
      </c>
      <c r="AS331" s="218">
        <v>0</v>
      </c>
      <c r="AT331" s="219">
        <v>0</v>
      </c>
      <c r="AU331" s="217">
        <v>0</v>
      </c>
      <c r="AV331" s="236">
        <v>0</v>
      </c>
      <c r="AW331" s="236">
        <v>0</v>
      </c>
      <c r="AX331" s="236">
        <v>0</v>
      </c>
      <c r="AY331" s="236">
        <v>0</v>
      </c>
      <c r="AZ331" s="236">
        <v>0</v>
      </c>
      <c r="BA331" s="236" t="s">
        <v>480</v>
      </c>
      <c r="BB331" s="236" t="s">
        <v>480</v>
      </c>
      <c r="BC331" s="236" t="s">
        <v>480</v>
      </c>
      <c r="BD331" s="236" t="s">
        <v>480</v>
      </c>
      <c r="BE331" s="236" t="s">
        <v>480</v>
      </c>
      <c r="BF331" s="236" t="s">
        <v>480</v>
      </c>
      <c r="BG331" s="236" t="s">
        <v>480</v>
      </c>
      <c r="BH331" s="236" t="s">
        <v>480</v>
      </c>
      <c r="BI331" s="236" t="s">
        <v>480</v>
      </c>
      <c r="BJ331" s="236" t="s">
        <v>480</v>
      </c>
      <c r="BK331" s="217" t="s">
        <v>480</v>
      </c>
      <c r="BL331" s="218" t="s">
        <v>480</v>
      </c>
      <c r="BM331" s="218" t="s">
        <v>480</v>
      </c>
      <c r="BN331" s="218" t="s">
        <v>480</v>
      </c>
      <c r="BO331" s="218" t="s">
        <v>480</v>
      </c>
      <c r="BP331" s="218">
        <v>0.010878143336377228</v>
      </c>
      <c r="BQ331" s="218">
        <v>0</v>
      </c>
      <c r="BR331" s="218">
        <v>0</v>
      </c>
      <c r="BS331" s="218">
        <v>0</v>
      </c>
      <c r="BT331" s="218">
        <v>0</v>
      </c>
      <c r="BU331" s="218">
        <v>0</v>
      </c>
      <c r="BV331" s="218">
        <v>0</v>
      </c>
      <c r="BW331" s="218">
        <v>0</v>
      </c>
      <c r="BX331" s="218">
        <v>0</v>
      </c>
      <c r="BY331" s="218">
        <v>0</v>
      </c>
      <c r="BZ331" s="219">
        <v>0</v>
      </c>
      <c r="CA331" s="99"/>
      <c r="CD331" s="20">
        <v>545</v>
      </c>
    </row>
    <row r="332" spans="1:82" ht="13.5" customHeight="1">
      <c r="A332" s="225">
        <v>555</v>
      </c>
      <c r="B332" s="226" t="s">
        <v>467</v>
      </c>
      <c r="C332" s="227">
        <v>36647</v>
      </c>
      <c r="D332" s="228">
        <f t="shared" si="53"/>
        <v>2000</v>
      </c>
      <c r="E332" s="228">
        <f t="shared" si="54"/>
        <v>122</v>
      </c>
      <c r="F332" s="237">
        <f t="shared" si="55"/>
        <v>36630.554376048225</v>
      </c>
      <c r="G332" s="237">
        <f t="shared" si="56"/>
        <v>36663.445623951775</v>
      </c>
      <c r="H332" s="238">
        <f t="shared" si="57"/>
        <v>32.89124790354981</v>
      </c>
      <c r="I332" s="230">
        <v>32874</v>
      </c>
      <c r="J332" s="230">
        <v>38717</v>
      </c>
      <c r="K332" s="226">
        <v>110</v>
      </c>
      <c r="L332" s="226">
        <v>110</v>
      </c>
      <c r="M332" s="228">
        <v>1.1</v>
      </c>
      <c r="N332" s="239" t="s">
        <v>240</v>
      </c>
      <c r="O332" s="236">
        <v>0</v>
      </c>
      <c r="P332" s="218">
        <v>0</v>
      </c>
      <c r="Q332" s="218">
        <v>0</v>
      </c>
      <c r="R332" s="218">
        <v>0</v>
      </c>
      <c r="S332" s="218">
        <v>0</v>
      </c>
      <c r="T332" s="218">
        <v>0</v>
      </c>
      <c r="U332" s="218">
        <v>0</v>
      </c>
      <c r="V332" s="218">
        <v>0</v>
      </c>
      <c r="W332" s="218">
        <v>0</v>
      </c>
      <c r="X332" s="218">
        <v>0</v>
      </c>
      <c r="Y332" s="218">
        <v>0</v>
      </c>
      <c r="Z332" s="218" t="s">
        <v>480</v>
      </c>
      <c r="AA332" s="218" t="s">
        <v>480</v>
      </c>
      <c r="AB332" s="218" t="s">
        <v>480</v>
      </c>
      <c r="AC332" s="218" t="s">
        <v>480</v>
      </c>
      <c r="AD332" s="240" t="s">
        <v>480</v>
      </c>
      <c r="AE332" s="236" t="s">
        <v>480</v>
      </c>
      <c r="AF332" s="218" t="s">
        <v>480</v>
      </c>
      <c r="AG332" s="218" t="s">
        <v>480</v>
      </c>
      <c r="AH332" s="218" t="s">
        <v>480</v>
      </c>
      <c r="AI332" s="218" t="s">
        <v>480</v>
      </c>
      <c r="AJ332" s="218" t="s">
        <v>480</v>
      </c>
      <c r="AK332" s="218" t="s">
        <v>480</v>
      </c>
      <c r="AL332" s="218" t="s">
        <v>480</v>
      </c>
      <c r="AM332" s="218" t="s">
        <v>480</v>
      </c>
      <c r="AN332" s="218" t="s">
        <v>480</v>
      </c>
      <c r="AO332" s="218">
        <v>0</v>
      </c>
      <c r="AP332" s="218">
        <v>0</v>
      </c>
      <c r="AQ332" s="218">
        <v>0</v>
      </c>
      <c r="AR332" s="218">
        <v>0</v>
      </c>
      <c r="AS332" s="218">
        <v>0</v>
      </c>
      <c r="AT332" s="219">
        <v>0</v>
      </c>
      <c r="AU332" s="217">
        <v>0</v>
      </c>
      <c r="AV332" s="236">
        <v>0</v>
      </c>
      <c r="AW332" s="236">
        <v>0</v>
      </c>
      <c r="AX332" s="236">
        <v>0</v>
      </c>
      <c r="AY332" s="236">
        <v>0</v>
      </c>
      <c r="AZ332" s="236">
        <v>0</v>
      </c>
      <c r="BA332" s="236">
        <v>0</v>
      </c>
      <c r="BB332" s="236">
        <v>0</v>
      </c>
      <c r="BC332" s="236">
        <v>0</v>
      </c>
      <c r="BD332" s="236">
        <v>0</v>
      </c>
      <c r="BE332" s="236">
        <v>0</v>
      </c>
      <c r="BF332" s="236" t="s">
        <v>480</v>
      </c>
      <c r="BG332" s="236" t="s">
        <v>480</v>
      </c>
      <c r="BH332" s="236" t="s">
        <v>480</v>
      </c>
      <c r="BI332" s="236" t="s">
        <v>480</v>
      </c>
      <c r="BJ332" s="236" t="s">
        <v>480</v>
      </c>
      <c r="BK332" s="217" t="s">
        <v>480</v>
      </c>
      <c r="BL332" s="218" t="s">
        <v>480</v>
      </c>
      <c r="BM332" s="218" t="s">
        <v>480</v>
      </c>
      <c r="BN332" s="218" t="s">
        <v>480</v>
      </c>
      <c r="BO332" s="218" t="s">
        <v>480</v>
      </c>
      <c r="BP332" s="218" t="s">
        <v>480</v>
      </c>
      <c r="BQ332" s="218" t="s">
        <v>480</v>
      </c>
      <c r="BR332" s="218" t="s">
        <v>480</v>
      </c>
      <c r="BS332" s="218" t="s">
        <v>480</v>
      </c>
      <c r="BT332" s="218" t="s">
        <v>480</v>
      </c>
      <c r="BU332" s="218">
        <v>0</v>
      </c>
      <c r="BV332" s="218">
        <v>0</v>
      </c>
      <c r="BW332" s="218">
        <v>0</v>
      </c>
      <c r="BX332" s="218">
        <v>0</v>
      </c>
      <c r="BY332" s="218">
        <v>0</v>
      </c>
      <c r="BZ332" s="219">
        <v>0</v>
      </c>
      <c r="CA332" s="99"/>
      <c r="CD332" s="20">
        <v>555</v>
      </c>
    </row>
    <row r="333" spans="1:82" ht="13.5" customHeight="1">
      <c r="A333" s="225">
        <v>561</v>
      </c>
      <c r="B333" s="226" t="s">
        <v>443</v>
      </c>
      <c r="C333" s="227">
        <v>36678</v>
      </c>
      <c r="D333" s="228">
        <f t="shared" si="53"/>
        <v>2000</v>
      </c>
      <c r="E333" s="228">
        <f t="shared" si="54"/>
        <v>153</v>
      </c>
      <c r="F333" s="237">
        <f t="shared" si="55"/>
        <v>36658.31672964793</v>
      </c>
      <c r="G333" s="237">
        <f t="shared" si="56"/>
        <v>36697.68327035207</v>
      </c>
      <c r="H333" s="238">
        <f t="shared" si="57"/>
        <v>39.36654070414079</v>
      </c>
      <c r="I333" s="230">
        <v>32874</v>
      </c>
      <c r="J333" s="230">
        <v>38717</v>
      </c>
      <c r="K333" s="226">
        <v>100</v>
      </c>
      <c r="L333" s="226">
        <v>100</v>
      </c>
      <c r="M333" s="228">
        <v>1.581</v>
      </c>
      <c r="N333" s="239" t="s">
        <v>240</v>
      </c>
      <c r="O333" s="236">
        <v>0.6325110689437066</v>
      </c>
      <c r="P333" s="218">
        <v>0</v>
      </c>
      <c r="Q333" s="218">
        <v>0</v>
      </c>
      <c r="R333" s="218">
        <v>0</v>
      </c>
      <c r="S333" s="218">
        <v>0</v>
      </c>
      <c r="T333" s="218">
        <v>0</v>
      </c>
      <c r="U333" s="218">
        <v>0</v>
      </c>
      <c r="V333" s="218">
        <v>0</v>
      </c>
      <c r="W333" s="218">
        <v>0.6325110689437066</v>
      </c>
      <c r="X333" s="218">
        <v>0</v>
      </c>
      <c r="Y333" s="218">
        <v>0</v>
      </c>
      <c r="Z333" s="218" t="s">
        <v>480</v>
      </c>
      <c r="AA333" s="218" t="s">
        <v>480</v>
      </c>
      <c r="AB333" s="218" t="s">
        <v>480</v>
      </c>
      <c r="AC333" s="218" t="s">
        <v>480</v>
      </c>
      <c r="AD333" s="240" t="s">
        <v>480</v>
      </c>
      <c r="AE333" s="236" t="s">
        <v>480</v>
      </c>
      <c r="AF333" s="218" t="s">
        <v>480</v>
      </c>
      <c r="AG333" s="218" t="s">
        <v>480</v>
      </c>
      <c r="AH333" s="218" t="s">
        <v>480</v>
      </c>
      <c r="AI333" s="218" t="s">
        <v>480</v>
      </c>
      <c r="AJ333" s="218" t="s">
        <v>480</v>
      </c>
      <c r="AK333" s="218" t="s">
        <v>480</v>
      </c>
      <c r="AL333" s="218" t="s">
        <v>480</v>
      </c>
      <c r="AM333" s="218" t="s">
        <v>480</v>
      </c>
      <c r="AN333" s="218" t="s">
        <v>480</v>
      </c>
      <c r="AO333" s="218">
        <v>0</v>
      </c>
      <c r="AP333" s="218">
        <v>0</v>
      </c>
      <c r="AQ333" s="218">
        <v>0</v>
      </c>
      <c r="AR333" s="218">
        <v>0</v>
      </c>
      <c r="AS333" s="218">
        <v>0</v>
      </c>
      <c r="AT333" s="219">
        <v>0</v>
      </c>
      <c r="AU333" s="217">
        <v>0.006325110689437066</v>
      </c>
      <c r="AV333" s="236">
        <v>0</v>
      </c>
      <c r="AW333" s="236">
        <v>0</v>
      </c>
      <c r="AX333" s="236">
        <v>0</v>
      </c>
      <c r="AY333" s="236">
        <v>0</v>
      </c>
      <c r="AZ333" s="236">
        <v>0</v>
      </c>
      <c r="BA333" s="236">
        <v>0</v>
      </c>
      <c r="BB333" s="236">
        <v>0</v>
      </c>
      <c r="BC333" s="236">
        <v>0.006325110689437066</v>
      </c>
      <c r="BD333" s="236">
        <v>0</v>
      </c>
      <c r="BE333" s="236">
        <v>0</v>
      </c>
      <c r="BF333" s="236" t="s">
        <v>480</v>
      </c>
      <c r="BG333" s="236" t="s">
        <v>480</v>
      </c>
      <c r="BH333" s="236" t="s">
        <v>480</v>
      </c>
      <c r="BI333" s="236" t="s">
        <v>480</v>
      </c>
      <c r="BJ333" s="236" t="s">
        <v>480</v>
      </c>
      <c r="BK333" s="217" t="s">
        <v>480</v>
      </c>
      <c r="BL333" s="218" t="s">
        <v>480</v>
      </c>
      <c r="BM333" s="218" t="s">
        <v>480</v>
      </c>
      <c r="BN333" s="218" t="s">
        <v>480</v>
      </c>
      <c r="BO333" s="218" t="s">
        <v>480</v>
      </c>
      <c r="BP333" s="218" t="s">
        <v>480</v>
      </c>
      <c r="BQ333" s="218" t="s">
        <v>480</v>
      </c>
      <c r="BR333" s="218" t="s">
        <v>480</v>
      </c>
      <c r="BS333" s="218" t="s">
        <v>480</v>
      </c>
      <c r="BT333" s="218" t="s">
        <v>480</v>
      </c>
      <c r="BU333" s="218">
        <v>0</v>
      </c>
      <c r="BV333" s="218">
        <v>0</v>
      </c>
      <c r="BW333" s="218">
        <v>0</v>
      </c>
      <c r="BX333" s="218">
        <v>0</v>
      </c>
      <c r="BY333" s="218">
        <v>0</v>
      </c>
      <c r="BZ333" s="219">
        <v>0</v>
      </c>
      <c r="CA333" s="99"/>
      <c r="CD333" s="20">
        <v>561</v>
      </c>
    </row>
    <row r="334" spans="1:82" ht="13.5" customHeight="1">
      <c r="A334" s="225">
        <v>743</v>
      </c>
      <c r="B334" s="226" t="s">
        <v>468</v>
      </c>
      <c r="C334" s="227">
        <v>34989</v>
      </c>
      <c r="D334" s="228">
        <f aca="true" t="shared" si="58" ref="D334:D365">YEAR(C334)</f>
        <v>1995</v>
      </c>
      <c r="E334" s="228">
        <f aca="true" t="shared" si="59" ref="E334:E365">ROUND(C334-(D334-1900)*365.25,0)</f>
        <v>290</v>
      </c>
      <c r="F334" s="237">
        <f t="shared" si="55"/>
        <v>34953.46773575456</v>
      </c>
      <c r="G334" s="237">
        <f t="shared" si="56"/>
        <v>35024.53226424544</v>
      </c>
      <c r="H334" s="238">
        <f t="shared" si="57"/>
        <v>71.06452849088237</v>
      </c>
      <c r="I334" s="230">
        <v>32874</v>
      </c>
      <c r="J334" s="230">
        <v>38717</v>
      </c>
      <c r="K334" s="226">
        <v>28</v>
      </c>
      <c r="L334" s="226">
        <v>28</v>
      </c>
      <c r="M334" s="228">
        <v>5.238</v>
      </c>
      <c r="N334" s="239" t="s">
        <v>240</v>
      </c>
      <c r="O334" s="236">
        <v>0</v>
      </c>
      <c r="P334" s="218">
        <v>0</v>
      </c>
      <c r="Q334" s="218">
        <v>0</v>
      </c>
      <c r="R334" s="218">
        <v>0</v>
      </c>
      <c r="S334" s="218">
        <v>0</v>
      </c>
      <c r="T334" s="218">
        <v>0</v>
      </c>
      <c r="U334" s="218" t="s">
        <v>480</v>
      </c>
      <c r="V334" s="218" t="s">
        <v>480</v>
      </c>
      <c r="W334" s="218" t="s">
        <v>480</v>
      </c>
      <c r="X334" s="218" t="s">
        <v>480</v>
      </c>
      <c r="Y334" s="218" t="s">
        <v>480</v>
      </c>
      <c r="Z334" s="218" t="s">
        <v>480</v>
      </c>
      <c r="AA334" s="218" t="s">
        <v>480</v>
      </c>
      <c r="AB334" s="218" t="s">
        <v>480</v>
      </c>
      <c r="AC334" s="218" t="s">
        <v>480</v>
      </c>
      <c r="AD334" s="240" t="s">
        <v>480</v>
      </c>
      <c r="AE334" s="236" t="s">
        <v>480</v>
      </c>
      <c r="AF334" s="218" t="s">
        <v>480</v>
      </c>
      <c r="AG334" s="218" t="s">
        <v>480</v>
      </c>
      <c r="AH334" s="218" t="s">
        <v>480</v>
      </c>
      <c r="AI334" s="218" t="s">
        <v>480</v>
      </c>
      <c r="AJ334" s="218">
        <v>0</v>
      </c>
      <c r="AK334" s="218">
        <v>0</v>
      </c>
      <c r="AL334" s="218">
        <v>0</v>
      </c>
      <c r="AM334" s="218">
        <v>0</v>
      </c>
      <c r="AN334" s="218">
        <v>0</v>
      </c>
      <c r="AO334" s="218">
        <v>0</v>
      </c>
      <c r="AP334" s="218">
        <v>0</v>
      </c>
      <c r="AQ334" s="218">
        <v>0</v>
      </c>
      <c r="AR334" s="218">
        <v>0</v>
      </c>
      <c r="AS334" s="218">
        <v>0</v>
      </c>
      <c r="AT334" s="219">
        <v>0</v>
      </c>
      <c r="AU334" s="217">
        <v>0</v>
      </c>
      <c r="AV334" s="236">
        <v>0</v>
      </c>
      <c r="AW334" s="236">
        <v>0</v>
      </c>
      <c r="AX334" s="236">
        <v>0</v>
      </c>
      <c r="AY334" s="236">
        <v>0</v>
      </c>
      <c r="AZ334" s="236">
        <v>0</v>
      </c>
      <c r="BA334" s="236" t="s">
        <v>480</v>
      </c>
      <c r="BB334" s="236" t="s">
        <v>480</v>
      </c>
      <c r="BC334" s="236" t="s">
        <v>480</v>
      </c>
      <c r="BD334" s="236" t="s">
        <v>480</v>
      </c>
      <c r="BE334" s="236" t="s">
        <v>480</v>
      </c>
      <c r="BF334" s="236" t="s">
        <v>480</v>
      </c>
      <c r="BG334" s="236" t="s">
        <v>480</v>
      </c>
      <c r="BH334" s="236" t="s">
        <v>480</v>
      </c>
      <c r="BI334" s="236" t="s">
        <v>480</v>
      </c>
      <c r="BJ334" s="236" t="s">
        <v>480</v>
      </c>
      <c r="BK334" s="217" t="s">
        <v>480</v>
      </c>
      <c r="BL334" s="218" t="s">
        <v>480</v>
      </c>
      <c r="BM334" s="218" t="s">
        <v>480</v>
      </c>
      <c r="BN334" s="218" t="s">
        <v>480</v>
      </c>
      <c r="BO334" s="218" t="s">
        <v>480</v>
      </c>
      <c r="BP334" s="218">
        <v>0</v>
      </c>
      <c r="BQ334" s="218">
        <v>0</v>
      </c>
      <c r="BR334" s="218">
        <v>0</v>
      </c>
      <c r="BS334" s="218">
        <v>0</v>
      </c>
      <c r="BT334" s="218">
        <v>0</v>
      </c>
      <c r="BU334" s="218">
        <v>0</v>
      </c>
      <c r="BV334" s="218">
        <v>0</v>
      </c>
      <c r="BW334" s="218">
        <v>0</v>
      </c>
      <c r="BX334" s="218">
        <v>0</v>
      </c>
      <c r="BY334" s="218">
        <v>0</v>
      </c>
      <c r="BZ334" s="219">
        <v>0</v>
      </c>
      <c r="CA334" s="99"/>
      <c r="CD334" s="20">
        <v>743</v>
      </c>
    </row>
    <row r="335" spans="1:82" ht="13.5" customHeight="1">
      <c r="A335" s="225">
        <v>876</v>
      </c>
      <c r="B335" s="226" t="s">
        <v>469</v>
      </c>
      <c r="C335" s="227">
        <v>35415</v>
      </c>
      <c r="D335" s="228">
        <f t="shared" si="58"/>
        <v>1996</v>
      </c>
      <c r="E335" s="228">
        <f t="shared" si="59"/>
        <v>351</v>
      </c>
      <c r="F335" s="237">
        <f t="shared" si="55"/>
        <v>35395.12664010011</v>
      </c>
      <c r="G335" s="237">
        <f t="shared" si="56"/>
        <v>35434.87335989989</v>
      </c>
      <c r="H335" s="238">
        <f t="shared" si="57"/>
        <v>39.74671979977575</v>
      </c>
      <c r="I335" s="230">
        <v>32874</v>
      </c>
      <c r="J335" s="230">
        <v>38717</v>
      </c>
      <c r="K335" s="226">
        <v>143</v>
      </c>
      <c r="L335" s="226">
        <v>143</v>
      </c>
      <c r="M335" s="228">
        <v>1.612</v>
      </c>
      <c r="N335" s="239" t="s">
        <v>240</v>
      </c>
      <c r="O335" s="236">
        <v>0</v>
      </c>
      <c r="P335" s="218">
        <v>0</v>
      </c>
      <c r="Q335" s="218">
        <v>0</v>
      </c>
      <c r="R335" s="218">
        <v>0</v>
      </c>
      <c r="S335" s="218">
        <v>0</v>
      </c>
      <c r="T335" s="218">
        <v>0.6203473945409429</v>
      </c>
      <c r="U335" s="218">
        <v>0</v>
      </c>
      <c r="V335" s="218" t="s">
        <v>480</v>
      </c>
      <c r="W335" s="218" t="s">
        <v>480</v>
      </c>
      <c r="X335" s="218" t="s">
        <v>480</v>
      </c>
      <c r="Y335" s="218" t="s">
        <v>480</v>
      </c>
      <c r="Z335" s="218" t="s">
        <v>480</v>
      </c>
      <c r="AA335" s="218" t="s">
        <v>480</v>
      </c>
      <c r="AB335" s="218" t="s">
        <v>480</v>
      </c>
      <c r="AC335" s="218" t="s">
        <v>480</v>
      </c>
      <c r="AD335" s="240" t="s">
        <v>480</v>
      </c>
      <c r="AE335" s="236" t="s">
        <v>480</v>
      </c>
      <c r="AF335" s="218" t="s">
        <v>480</v>
      </c>
      <c r="AG335" s="218" t="s">
        <v>480</v>
      </c>
      <c r="AH335" s="218" t="s">
        <v>480</v>
      </c>
      <c r="AI335" s="218" t="s">
        <v>480</v>
      </c>
      <c r="AJ335" s="218" t="s">
        <v>480</v>
      </c>
      <c r="AK335" s="218">
        <v>0</v>
      </c>
      <c r="AL335" s="218">
        <v>0</v>
      </c>
      <c r="AM335" s="218">
        <v>0</v>
      </c>
      <c r="AN335" s="218">
        <v>0</v>
      </c>
      <c r="AO335" s="218">
        <v>0</v>
      </c>
      <c r="AP335" s="218">
        <v>0</v>
      </c>
      <c r="AQ335" s="218">
        <v>0</v>
      </c>
      <c r="AR335" s="218">
        <v>0</v>
      </c>
      <c r="AS335" s="218">
        <v>0</v>
      </c>
      <c r="AT335" s="219">
        <v>0</v>
      </c>
      <c r="AU335" s="217">
        <v>0</v>
      </c>
      <c r="AV335" s="236">
        <v>0</v>
      </c>
      <c r="AW335" s="236">
        <v>0</v>
      </c>
      <c r="AX335" s="236">
        <v>0</v>
      </c>
      <c r="AY335" s="236">
        <v>0</v>
      </c>
      <c r="AZ335" s="236">
        <v>0.004338093668118482</v>
      </c>
      <c r="BA335" s="236">
        <v>0</v>
      </c>
      <c r="BB335" s="236" t="s">
        <v>480</v>
      </c>
      <c r="BC335" s="236" t="s">
        <v>480</v>
      </c>
      <c r="BD335" s="236" t="s">
        <v>480</v>
      </c>
      <c r="BE335" s="236" t="s">
        <v>480</v>
      </c>
      <c r="BF335" s="236" t="s">
        <v>480</v>
      </c>
      <c r="BG335" s="236" t="s">
        <v>480</v>
      </c>
      <c r="BH335" s="236" t="s">
        <v>480</v>
      </c>
      <c r="BI335" s="236" t="s">
        <v>480</v>
      </c>
      <c r="BJ335" s="236" t="s">
        <v>480</v>
      </c>
      <c r="BK335" s="217" t="s">
        <v>480</v>
      </c>
      <c r="BL335" s="218" t="s">
        <v>480</v>
      </c>
      <c r="BM335" s="218" t="s">
        <v>480</v>
      </c>
      <c r="BN335" s="218" t="s">
        <v>480</v>
      </c>
      <c r="BO335" s="218" t="s">
        <v>480</v>
      </c>
      <c r="BP335" s="218" t="s">
        <v>480</v>
      </c>
      <c r="BQ335" s="218">
        <v>0</v>
      </c>
      <c r="BR335" s="218">
        <v>0</v>
      </c>
      <c r="BS335" s="218">
        <v>0</v>
      </c>
      <c r="BT335" s="218">
        <v>0</v>
      </c>
      <c r="BU335" s="218">
        <v>0</v>
      </c>
      <c r="BV335" s="218">
        <v>0</v>
      </c>
      <c r="BW335" s="218">
        <v>0</v>
      </c>
      <c r="BX335" s="218">
        <v>0</v>
      </c>
      <c r="BY335" s="218">
        <v>0</v>
      </c>
      <c r="BZ335" s="219">
        <v>0</v>
      </c>
      <c r="CA335" s="99"/>
      <c r="CD335" s="20">
        <v>876</v>
      </c>
    </row>
    <row r="336" spans="1:82" ht="13.5" customHeight="1">
      <c r="A336" s="225">
        <v>1312</v>
      </c>
      <c r="B336" s="226" t="s">
        <v>422</v>
      </c>
      <c r="C336" s="227">
        <v>36175</v>
      </c>
      <c r="D336" s="228">
        <f t="shared" si="58"/>
        <v>1999</v>
      </c>
      <c r="E336" s="228">
        <f t="shared" si="59"/>
        <v>15</v>
      </c>
      <c r="F336" s="237">
        <f t="shared" si="55"/>
        <v>36153.21978445446</v>
      </c>
      <c r="G336" s="237">
        <f t="shared" si="56"/>
        <v>36196.78021554554</v>
      </c>
      <c r="H336" s="238">
        <f t="shared" si="57"/>
        <v>43.560431091085775</v>
      </c>
      <c r="I336" s="230">
        <v>32874</v>
      </c>
      <c r="J336" s="230">
        <v>38717</v>
      </c>
      <c r="K336" s="226">
        <v>222</v>
      </c>
      <c r="L336" s="226">
        <v>222</v>
      </c>
      <c r="M336" s="228">
        <v>1.94</v>
      </c>
      <c r="N336" s="239" t="s">
        <v>240</v>
      </c>
      <c r="O336" s="236">
        <v>0</v>
      </c>
      <c r="P336" s="218">
        <v>0</v>
      </c>
      <c r="Q336" s="218">
        <v>0</v>
      </c>
      <c r="R336" s="218">
        <v>0</v>
      </c>
      <c r="S336" s="218">
        <v>0.5154639175257733</v>
      </c>
      <c r="T336" s="218">
        <v>0</v>
      </c>
      <c r="U336" s="218">
        <v>0</v>
      </c>
      <c r="V336" s="218">
        <v>0</v>
      </c>
      <c r="W336" s="218">
        <v>0</v>
      </c>
      <c r="X336" s="218">
        <v>0</v>
      </c>
      <c r="Y336" s="218" t="s">
        <v>480</v>
      </c>
      <c r="Z336" s="218" t="s">
        <v>480</v>
      </c>
      <c r="AA336" s="218" t="s">
        <v>480</v>
      </c>
      <c r="AB336" s="218" t="s">
        <v>480</v>
      </c>
      <c r="AC336" s="218" t="s">
        <v>480</v>
      </c>
      <c r="AD336" s="240" t="s">
        <v>480</v>
      </c>
      <c r="AE336" s="236" t="s">
        <v>480</v>
      </c>
      <c r="AF336" s="218" t="s">
        <v>480</v>
      </c>
      <c r="AG336" s="218" t="s">
        <v>480</v>
      </c>
      <c r="AH336" s="218" t="s">
        <v>480</v>
      </c>
      <c r="AI336" s="218" t="s">
        <v>480</v>
      </c>
      <c r="AJ336" s="218" t="s">
        <v>480</v>
      </c>
      <c r="AK336" s="218" t="s">
        <v>480</v>
      </c>
      <c r="AL336" s="218" t="s">
        <v>480</v>
      </c>
      <c r="AM336" s="218" t="s">
        <v>480</v>
      </c>
      <c r="AN336" s="218">
        <v>0</v>
      </c>
      <c r="AO336" s="218">
        <v>0</v>
      </c>
      <c r="AP336" s="218">
        <v>0</v>
      </c>
      <c r="AQ336" s="218">
        <v>0</v>
      </c>
      <c r="AR336" s="218">
        <v>0</v>
      </c>
      <c r="AS336" s="218">
        <v>0</v>
      </c>
      <c r="AT336" s="219">
        <v>0</v>
      </c>
      <c r="AU336" s="217">
        <v>0</v>
      </c>
      <c r="AV336" s="236">
        <v>0</v>
      </c>
      <c r="AW336" s="236">
        <v>0</v>
      </c>
      <c r="AX336" s="236">
        <v>0</v>
      </c>
      <c r="AY336" s="236">
        <v>0.0023219095384043836</v>
      </c>
      <c r="AZ336" s="236">
        <v>0</v>
      </c>
      <c r="BA336" s="236">
        <v>0</v>
      </c>
      <c r="BB336" s="236">
        <v>0</v>
      </c>
      <c r="BC336" s="236">
        <v>0</v>
      </c>
      <c r="BD336" s="236">
        <v>0</v>
      </c>
      <c r="BE336" s="236" t="s">
        <v>480</v>
      </c>
      <c r="BF336" s="236" t="s">
        <v>480</v>
      </c>
      <c r="BG336" s="236" t="s">
        <v>480</v>
      </c>
      <c r="BH336" s="236" t="s">
        <v>480</v>
      </c>
      <c r="BI336" s="236" t="s">
        <v>480</v>
      </c>
      <c r="BJ336" s="236" t="s">
        <v>480</v>
      </c>
      <c r="BK336" s="217" t="s">
        <v>480</v>
      </c>
      <c r="BL336" s="218" t="s">
        <v>480</v>
      </c>
      <c r="BM336" s="218" t="s">
        <v>480</v>
      </c>
      <c r="BN336" s="218" t="s">
        <v>480</v>
      </c>
      <c r="BO336" s="218" t="s">
        <v>480</v>
      </c>
      <c r="BP336" s="218" t="s">
        <v>480</v>
      </c>
      <c r="BQ336" s="218" t="s">
        <v>480</v>
      </c>
      <c r="BR336" s="218" t="s">
        <v>480</v>
      </c>
      <c r="BS336" s="218" t="s">
        <v>480</v>
      </c>
      <c r="BT336" s="218">
        <v>0</v>
      </c>
      <c r="BU336" s="218">
        <v>0</v>
      </c>
      <c r="BV336" s="218">
        <v>0</v>
      </c>
      <c r="BW336" s="218">
        <v>0</v>
      </c>
      <c r="BX336" s="218">
        <v>0</v>
      </c>
      <c r="BY336" s="218">
        <v>0</v>
      </c>
      <c r="BZ336" s="219">
        <v>0</v>
      </c>
      <c r="CA336" s="99"/>
      <c r="CD336" s="20">
        <v>1312</v>
      </c>
    </row>
    <row r="337" spans="1:82" ht="13.5" customHeight="1">
      <c r="A337" s="225">
        <v>1406</v>
      </c>
      <c r="B337" s="226" t="s">
        <v>425</v>
      </c>
      <c r="C337" s="227">
        <v>36220</v>
      </c>
      <c r="D337" s="228">
        <f t="shared" si="58"/>
        <v>1999</v>
      </c>
      <c r="E337" s="228">
        <f t="shared" si="59"/>
        <v>60</v>
      </c>
      <c r="F337" s="237">
        <f t="shared" si="55"/>
        <v>36198.44300528229</v>
      </c>
      <c r="G337" s="237">
        <f t="shared" si="56"/>
        <v>36241.55699471771</v>
      </c>
      <c r="H337" s="238">
        <f t="shared" si="57"/>
        <v>43.113989435412805</v>
      </c>
      <c r="I337" s="230">
        <v>32874</v>
      </c>
      <c r="J337" s="230">
        <v>38717</v>
      </c>
      <c r="K337" s="226">
        <v>251</v>
      </c>
      <c r="L337" s="226">
        <v>251</v>
      </c>
      <c r="M337" s="228">
        <v>1.9</v>
      </c>
      <c r="N337" s="239" t="s">
        <v>240</v>
      </c>
      <c r="O337" s="236">
        <v>0</v>
      </c>
      <c r="P337" s="218">
        <v>0</v>
      </c>
      <c r="Q337" s="218">
        <v>0</v>
      </c>
      <c r="R337" s="218">
        <v>0</v>
      </c>
      <c r="S337" s="218">
        <v>0</v>
      </c>
      <c r="T337" s="218">
        <v>0</v>
      </c>
      <c r="U337" s="218">
        <v>0</v>
      </c>
      <c r="V337" s="218">
        <v>0</v>
      </c>
      <c r="W337" s="218">
        <v>0</v>
      </c>
      <c r="X337" s="218">
        <v>0</v>
      </c>
      <c r="Y337" s="218" t="s">
        <v>480</v>
      </c>
      <c r="Z337" s="218" t="s">
        <v>480</v>
      </c>
      <c r="AA337" s="218" t="s">
        <v>480</v>
      </c>
      <c r="AB337" s="218" t="s">
        <v>480</v>
      </c>
      <c r="AC337" s="218" t="s">
        <v>480</v>
      </c>
      <c r="AD337" s="240" t="s">
        <v>480</v>
      </c>
      <c r="AE337" s="236" t="s">
        <v>480</v>
      </c>
      <c r="AF337" s="218" t="s">
        <v>480</v>
      </c>
      <c r="AG337" s="218" t="s">
        <v>480</v>
      </c>
      <c r="AH337" s="218" t="s">
        <v>480</v>
      </c>
      <c r="AI337" s="218" t="s">
        <v>480</v>
      </c>
      <c r="AJ337" s="218" t="s">
        <v>480</v>
      </c>
      <c r="AK337" s="218" t="s">
        <v>480</v>
      </c>
      <c r="AL337" s="218" t="s">
        <v>480</v>
      </c>
      <c r="AM337" s="218" t="s">
        <v>480</v>
      </c>
      <c r="AN337" s="218">
        <v>0</v>
      </c>
      <c r="AO337" s="218">
        <v>0</v>
      </c>
      <c r="AP337" s="218">
        <v>0</v>
      </c>
      <c r="AQ337" s="218">
        <v>0</v>
      </c>
      <c r="AR337" s="218">
        <v>0</v>
      </c>
      <c r="AS337" s="218">
        <v>0</v>
      </c>
      <c r="AT337" s="219">
        <v>0</v>
      </c>
      <c r="AU337" s="217">
        <v>0</v>
      </c>
      <c r="AV337" s="236">
        <v>0</v>
      </c>
      <c r="AW337" s="236">
        <v>0</v>
      </c>
      <c r="AX337" s="236">
        <v>0</v>
      </c>
      <c r="AY337" s="236">
        <v>0</v>
      </c>
      <c r="AZ337" s="236">
        <v>0</v>
      </c>
      <c r="BA337" s="236">
        <v>0</v>
      </c>
      <c r="BB337" s="236">
        <v>0</v>
      </c>
      <c r="BC337" s="236">
        <v>0</v>
      </c>
      <c r="BD337" s="236">
        <v>0</v>
      </c>
      <c r="BE337" s="236" t="s">
        <v>480</v>
      </c>
      <c r="BF337" s="236" t="s">
        <v>480</v>
      </c>
      <c r="BG337" s="236" t="s">
        <v>480</v>
      </c>
      <c r="BH337" s="236" t="s">
        <v>480</v>
      </c>
      <c r="BI337" s="236" t="s">
        <v>480</v>
      </c>
      <c r="BJ337" s="236" t="s">
        <v>480</v>
      </c>
      <c r="BK337" s="217" t="s">
        <v>480</v>
      </c>
      <c r="BL337" s="218" t="s">
        <v>480</v>
      </c>
      <c r="BM337" s="218" t="s">
        <v>480</v>
      </c>
      <c r="BN337" s="218" t="s">
        <v>480</v>
      </c>
      <c r="BO337" s="218" t="s">
        <v>480</v>
      </c>
      <c r="BP337" s="218" t="s">
        <v>480</v>
      </c>
      <c r="BQ337" s="218" t="s">
        <v>480</v>
      </c>
      <c r="BR337" s="218" t="s">
        <v>480</v>
      </c>
      <c r="BS337" s="218" t="s">
        <v>480</v>
      </c>
      <c r="BT337" s="218">
        <v>0</v>
      </c>
      <c r="BU337" s="218">
        <v>0</v>
      </c>
      <c r="BV337" s="218">
        <v>0</v>
      </c>
      <c r="BW337" s="218">
        <v>0</v>
      </c>
      <c r="BX337" s="218">
        <v>0</v>
      </c>
      <c r="BY337" s="218">
        <v>0</v>
      </c>
      <c r="BZ337" s="219">
        <v>0</v>
      </c>
      <c r="CA337" s="99"/>
      <c r="CD337" s="20">
        <v>1406</v>
      </c>
    </row>
    <row r="338" spans="1:82" ht="13.5" customHeight="1">
      <c r="A338" s="225">
        <v>2203</v>
      </c>
      <c r="B338" s="241" t="s">
        <v>470</v>
      </c>
      <c r="C338" s="242">
        <v>36708</v>
      </c>
      <c r="D338" s="228">
        <f t="shared" si="58"/>
        <v>2000</v>
      </c>
      <c r="E338" s="228">
        <f t="shared" si="59"/>
        <v>183</v>
      </c>
      <c r="F338" s="237">
        <f t="shared" si="55"/>
        <v>36660.16412462338</v>
      </c>
      <c r="G338" s="237">
        <f t="shared" si="56"/>
        <v>36755.83587537662</v>
      </c>
      <c r="H338" s="238">
        <f t="shared" si="57"/>
        <v>95.67175075324485</v>
      </c>
      <c r="I338" s="243">
        <v>32874</v>
      </c>
      <c r="J338" s="243">
        <v>38352</v>
      </c>
      <c r="K338" s="244">
        <v>160</v>
      </c>
      <c r="L338" s="244">
        <v>160</v>
      </c>
      <c r="M338" s="245">
        <v>9.619</v>
      </c>
      <c r="N338" s="246" t="s">
        <v>240</v>
      </c>
      <c r="O338" s="236">
        <v>0</v>
      </c>
      <c r="P338" s="218">
        <v>0</v>
      </c>
      <c r="Q338" s="218">
        <v>0</v>
      </c>
      <c r="R338" s="218">
        <v>0.20792182139515542</v>
      </c>
      <c r="S338" s="218">
        <v>0</v>
      </c>
      <c r="T338" s="218">
        <v>0.31188273209273315</v>
      </c>
      <c r="U338" s="218">
        <v>0.31188273209273315</v>
      </c>
      <c r="V338" s="218">
        <v>0.10396091069757771</v>
      </c>
      <c r="W338" s="218">
        <v>0.31188273209273315</v>
      </c>
      <c r="X338" s="218">
        <v>0</v>
      </c>
      <c r="Y338" s="218">
        <v>0.20735372898697194</v>
      </c>
      <c r="Z338" s="218" t="s">
        <v>480</v>
      </c>
      <c r="AA338" s="218" t="s">
        <v>480</v>
      </c>
      <c r="AB338" s="218" t="s">
        <v>480</v>
      </c>
      <c r="AC338" s="218" t="s">
        <v>480</v>
      </c>
      <c r="AD338" s="240" t="s">
        <v>480</v>
      </c>
      <c r="AE338" s="236" t="s">
        <v>480</v>
      </c>
      <c r="AF338" s="218" t="s">
        <v>480</v>
      </c>
      <c r="AG338" s="218" t="s">
        <v>480</v>
      </c>
      <c r="AH338" s="218" t="s">
        <v>480</v>
      </c>
      <c r="AI338" s="218" t="s">
        <v>480</v>
      </c>
      <c r="AJ338" s="218" t="s">
        <v>480</v>
      </c>
      <c r="AK338" s="218" t="s">
        <v>480</v>
      </c>
      <c r="AL338" s="218" t="s">
        <v>480</v>
      </c>
      <c r="AM338" s="218" t="s">
        <v>480</v>
      </c>
      <c r="AN338" s="218" t="s">
        <v>480</v>
      </c>
      <c r="AO338" s="218">
        <v>0</v>
      </c>
      <c r="AP338" s="218">
        <v>0</v>
      </c>
      <c r="AQ338" s="218">
        <v>0.20792182139515542</v>
      </c>
      <c r="AR338" s="218">
        <v>0.10396091069757771</v>
      </c>
      <c r="AS338" s="218">
        <v>0.10396091069757771</v>
      </c>
      <c r="AT338" s="219" t="s">
        <v>480</v>
      </c>
      <c r="AU338" s="217">
        <v>0</v>
      </c>
      <c r="AV338" s="236">
        <v>0</v>
      </c>
      <c r="AW338" s="236">
        <v>0</v>
      </c>
      <c r="AX338" s="236">
        <v>0.0012995113837197215</v>
      </c>
      <c r="AY338" s="236">
        <v>0</v>
      </c>
      <c r="AZ338" s="236">
        <v>0.001949267075579582</v>
      </c>
      <c r="BA338" s="236">
        <v>0.001949267075579582</v>
      </c>
      <c r="BB338" s="236">
        <v>0.0006497556918598608</v>
      </c>
      <c r="BC338" s="236">
        <v>0.001949267075579582</v>
      </c>
      <c r="BD338" s="236">
        <v>0</v>
      </c>
      <c r="BE338" s="236">
        <v>0.0012959608061685747</v>
      </c>
      <c r="BF338" s="236" t="s">
        <v>480</v>
      </c>
      <c r="BG338" s="236" t="s">
        <v>480</v>
      </c>
      <c r="BH338" s="236" t="s">
        <v>480</v>
      </c>
      <c r="BI338" s="236" t="s">
        <v>480</v>
      </c>
      <c r="BJ338" s="236" t="s">
        <v>480</v>
      </c>
      <c r="BK338" s="217" t="s">
        <v>480</v>
      </c>
      <c r="BL338" s="218" t="s">
        <v>480</v>
      </c>
      <c r="BM338" s="218" t="s">
        <v>480</v>
      </c>
      <c r="BN338" s="218" t="s">
        <v>480</v>
      </c>
      <c r="BO338" s="218" t="s">
        <v>480</v>
      </c>
      <c r="BP338" s="218" t="s">
        <v>480</v>
      </c>
      <c r="BQ338" s="218" t="s">
        <v>480</v>
      </c>
      <c r="BR338" s="218" t="s">
        <v>480</v>
      </c>
      <c r="BS338" s="218" t="s">
        <v>480</v>
      </c>
      <c r="BT338" s="218" t="s">
        <v>480</v>
      </c>
      <c r="BU338" s="218">
        <v>0</v>
      </c>
      <c r="BV338" s="218">
        <v>0</v>
      </c>
      <c r="BW338" s="218">
        <v>0.0012995113837197215</v>
      </c>
      <c r="BX338" s="218">
        <v>0.0006497556918598608</v>
      </c>
      <c r="BY338" s="218">
        <v>0.0006497556918598608</v>
      </c>
      <c r="BZ338" s="219" t="s">
        <v>480</v>
      </c>
      <c r="CA338" s="99"/>
      <c r="CD338" s="20">
        <v>2203</v>
      </c>
    </row>
    <row r="339" spans="1:82" ht="13.5" customHeight="1">
      <c r="A339" s="225">
        <v>2204</v>
      </c>
      <c r="B339" s="241" t="s">
        <v>471</v>
      </c>
      <c r="C339" s="242">
        <v>35978</v>
      </c>
      <c r="D339" s="228">
        <f t="shared" si="58"/>
        <v>1998</v>
      </c>
      <c r="E339" s="228">
        <f t="shared" si="59"/>
        <v>184</v>
      </c>
      <c r="F339" s="229">
        <f>E339-D339</f>
        <v>-1814</v>
      </c>
      <c r="G339" s="243">
        <v>32874</v>
      </c>
      <c r="H339" s="243">
        <v>38352</v>
      </c>
      <c r="I339" s="247">
        <f>ROUNDUP(((E339-G339)/365),0)</f>
        <v>-90</v>
      </c>
      <c r="J339" s="247">
        <f>ROUNDUP(((H339-E339)/365),0)</f>
        <v>105</v>
      </c>
      <c r="K339" s="245">
        <v>90</v>
      </c>
      <c r="L339" s="245">
        <v>90</v>
      </c>
      <c r="M339" s="245">
        <v>0.1</v>
      </c>
      <c r="N339" s="245" t="s">
        <v>240</v>
      </c>
      <c r="O339" s="248"/>
      <c r="P339" s="248"/>
      <c r="Q339" s="24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40"/>
      <c r="AE339" s="236"/>
      <c r="AF339" s="218"/>
      <c r="AG339" s="218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9"/>
      <c r="AU339" s="217">
        <v>0</v>
      </c>
      <c r="AV339" s="236">
        <v>0</v>
      </c>
      <c r="AW339" s="236">
        <v>0</v>
      </c>
      <c r="AX339" s="236">
        <v>0</v>
      </c>
      <c r="AY339" s="236">
        <v>0.1111111111111111</v>
      </c>
      <c r="AZ339" s="236">
        <v>0.1111111111111111</v>
      </c>
      <c r="BA339" s="236">
        <v>0</v>
      </c>
      <c r="BB339" s="236">
        <v>0</v>
      </c>
      <c r="BC339" s="236">
        <v>0</v>
      </c>
      <c r="BD339" s="236" t="s">
        <v>480</v>
      </c>
      <c r="BE339" s="236" t="s">
        <v>480</v>
      </c>
      <c r="BF339" s="236" t="s">
        <v>480</v>
      </c>
      <c r="BG339" s="236" t="s">
        <v>480</v>
      </c>
      <c r="BH339" s="236" t="s">
        <v>480</v>
      </c>
      <c r="BI339" s="236" t="s">
        <v>480</v>
      </c>
      <c r="BJ339" s="236" t="s">
        <v>480</v>
      </c>
      <c r="BK339" s="217" t="s">
        <v>480</v>
      </c>
      <c r="BL339" s="218" t="s">
        <v>480</v>
      </c>
      <c r="BM339" s="218" t="s">
        <v>480</v>
      </c>
      <c r="BN339" s="218" t="s">
        <v>480</v>
      </c>
      <c r="BO339" s="218" t="s">
        <v>480</v>
      </c>
      <c r="BP339" s="218" t="s">
        <v>480</v>
      </c>
      <c r="BQ339" s="218" t="s">
        <v>480</v>
      </c>
      <c r="BR339" s="218" t="s">
        <v>480</v>
      </c>
      <c r="BS339" s="218">
        <v>0</v>
      </c>
      <c r="BT339" s="218">
        <v>0</v>
      </c>
      <c r="BU339" s="218">
        <v>0</v>
      </c>
      <c r="BV339" s="218">
        <v>0</v>
      </c>
      <c r="BW339" s="218">
        <v>0.1111111111111111</v>
      </c>
      <c r="BX339" s="218">
        <v>0</v>
      </c>
      <c r="BY339" s="218">
        <v>0</v>
      </c>
      <c r="BZ339" s="219" t="s">
        <v>480</v>
      </c>
      <c r="CA339" s="99"/>
      <c r="CD339" s="20">
        <v>2204</v>
      </c>
    </row>
    <row r="340" spans="1:82" ht="13.5" customHeight="1">
      <c r="A340" s="225">
        <v>2205</v>
      </c>
      <c r="B340" s="241" t="s">
        <v>471</v>
      </c>
      <c r="C340" s="242">
        <v>36091</v>
      </c>
      <c r="D340" s="228">
        <f t="shared" si="58"/>
        <v>1998</v>
      </c>
      <c r="E340" s="228">
        <f t="shared" si="59"/>
        <v>297</v>
      </c>
      <c r="F340" s="237">
        <f aca="true" t="shared" si="60" ref="F340:F363">C340-(SQRT(M340*1000)-M340*1000/4000)*0.5</f>
        <v>36062.038123086604</v>
      </c>
      <c r="G340" s="237">
        <f aca="true" t="shared" si="61" ref="G340:G363">C340+(SQRT(M340*1000)-M340*1000/4000)*0.5</f>
        <v>36119.961876913396</v>
      </c>
      <c r="H340" s="238">
        <f aca="true" t="shared" si="62" ref="H340:H363">G340-F340</f>
        <v>57.92375382679165</v>
      </c>
      <c r="I340" s="243">
        <v>32874</v>
      </c>
      <c r="J340" s="243">
        <v>38352</v>
      </c>
      <c r="K340" s="244">
        <v>300</v>
      </c>
      <c r="L340" s="244">
        <v>300</v>
      </c>
      <c r="M340" s="245">
        <v>3.456</v>
      </c>
      <c r="N340" s="246" t="s">
        <v>240</v>
      </c>
      <c r="O340" s="236">
        <v>0</v>
      </c>
      <c r="P340" s="218">
        <v>0</v>
      </c>
      <c r="Q340" s="218">
        <v>0</v>
      </c>
      <c r="R340" s="218">
        <v>0</v>
      </c>
      <c r="S340" s="218">
        <v>0</v>
      </c>
      <c r="T340" s="218">
        <v>0</v>
      </c>
      <c r="U340" s="218">
        <v>0</v>
      </c>
      <c r="V340" s="218">
        <v>0</v>
      </c>
      <c r="W340" s="218">
        <v>0</v>
      </c>
      <c r="X340" s="218" t="s">
        <v>480</v>
      </c>
      <c r="Y340" s="218" t="s">
        <v>480</v>
      </c>
      <c r="Z340" s="218" t="s">
        <v>480</v>
      </c>
      <c r="AA340" s="218" t="s">
        <v>480</v>
      </c>
      <c r="AB340" s="218" t="s">
        <v>480</v>
      </c>
      <c r="AC340" s="218" t="s">
        <v>480</v>
      </c>
      <c r="AD340" s="240" t="s">
        <v>480</v>
      </c>
      <c r="AE340" s="236" t="s">
        <v>480</v>
      </c>
      <c r="AF340" s="218" t="s">
        <v>480</v>
      </c>
      <c r="AG340" s="218" t="s">
        <v>480</v>
      </c>
      <c r="AH340" s="218" t="s">
        <v>480</v>
      </c>
      <c r="AI340" s="218" t="s">
        <v>480</v>
      </c>
      <c r="AJ340" s="218" t="s">
        <v>480</v>
      </c>
      <c r="AK340" s="218" t="s">
        <v>480</v>
      </c>
      <c r="AL340" s="218" t="s">
        <v>480</v>
      </c>
      <c r="AM340" s="218">
        <v>0</v>
      </c>
      <c r="AN340" s="218">
        <v>0</v>
      </c>
      <c r="AO340" s="218">
        <v>0</v>
      </c>
      <c r="AP340" s="218">
        <v>0</v>
      </c>
      <c r="AQ340" s="218">
        <v>0</v>
      </c>
      <c r="AR340" s="218">
        <v>0</v>
      </c>
      <c r="AS340" s="218">
        <v>0.28935185185185186</v>
      </c>
      <c r="AT340" s="219" t="s">
        <v>480</v>
      </c>
      <c r="AU340" s="217">
        <v>0</v>
      </c>
      <c r="AV340" s="236">
        <v>0</v>
      </c>
      <c r="AW340" s="236">
        <v>0</v>
      </c>
      <c r="AX340" s="236">
        <v>0</v>
      </c>
      <c r="AY340" s="236">
        <v>0</v>
      </c>
      <c r="AZ340" s="236">
        <v>0</v>
      </c>
      <c r="BA340" s="236">
        <v>0</v>
      </c>
      <c r="BB340" s="236">
        <v>0</v>
      </c>
      <c r="BC340" s="236">
        <v>0</v>
      </c>
      <c r="BD340" s="236" t="s">
        <v>480</v>
      </c>
      <c r="BE340" s="236" t="s">
        <v>480</v>
      </c>
      <c r="BF340" s="236" t="s">
        <v>480</v>
      </c>
      <c r="BG340" s="236" t="s">
        <v>480</v>
      </c>
      <c r="BH340" s="236" t="s">
        <v>480</v>
      </c>
      <c r="BI340" s="236" t="s">
        <v>480</v>
      </c>
      <c r="BJ340" s="236" t="s">
        <v>480</v>
      </c>
      <c r="BK340" s="217" t="s">
        <v>480</v>
      </c>
      <c r="BL340" s="218" t="s">
        <v>480</v>
      </c>
      <c r="BM340" s="218" t="s">
        <v>480</v>
      </c>
      <c r="BN340" s="218" t="s">
        <v>480</v>
      </c>
      <c r="BO340" s="218" t="s">
        <v>480</v>
      </c>
      <c r="BP340" s="218" t="s">
        <v>480</v>
      </c>
      <c r="BQ340" s="218" t="s">
        <v>480</v>
      </c>
      <c r="BR340" s="218" t="s">
        <v>480</v>
      </c>
      <c r="BS340" s="218">
        <v>0</v>
      </c>
      <c r="BT340" s="218">
        <v>0</v>
      </c>
      <c r="BU340" s="218">
        <v>0</v>
      </c>
      <c r="BV340" s="218">
        <v>0</v>
      </c>
      <c r="BW340" s="218">
        <v>0</v>
      </c>
      <c r="BX340" s="218">
        <v>0</v>
      </c>
      <c r="BY340" s="218">
        <v>0.0009645061728395062</v>
      </c>
      <c r="BZ340" s="219" t="s">
        <v>480</v>
      </c>
      <c r="CA340" s="99"/>
      <c r="CD340" s="20">
        <v>2205</v>
      </c>
    </row>
    <row r="341" spans="1:82" ht="13.5" customHeight="1">
      <c r="A341" s="225">
        <v>2206</v>
      </c>
      <c r="B341" s="241" t="s">
        <v>471</v>
      </c>
      <c r="C341" s="242">
        <v>36091</v>
      </c>
      <c r="D341" s="228">
        <f t="shared" si="58"/>
        <v>1998</v>
      </c>
      <c r="E341" s="228">
        <f t="shared" si="59"/>
        <v>297</v>
      </c>
      <c r="F341" s="237">
        <f t="shared" si="60"/>
        <v>36041.12406443172</v>
      </c>
      <c r="G341" s="237">
        <f t="shared" si="61"/>
        <v>36140.87593556828</v>
      </c>
      <c r="H341" s="238">
        <f t="shared" si="62"/>
        <v>99.75187113655556</v>
      </c>
      <c r="I341" s="243">
        <v>32874</v>
      </c>
      <c r="J341" s="243">
        <v>38352</v>
      </c>
      <c r="K341" s="244">
        <v>130</v>
      </c>
      <c r="L341" s="244">
        <v>130</v>
      </c>
      <c r="M341" s="245">
        <v>10.48</v>
      </c>
      <c r="N341" s="246" t="s">
        <v>240</v>
      </c>
      <c r="O341" s="236">
        <v>0</v>
      </c>
      <c r="P341" s="218">
        <v>0</v>
      </c>
      <c r="Q341" s="218">
        <v>0</v>
      </c>
      <c r="R341" s="218">
        <v>0</v>
      </c>
      <c r="S341" s="218">
        <v>0</v>
      </c>
      <c r="T341" s="218">
        <v>0</v>
      </c>
      <c r="U341" s="218">
        <v>0.09541984732824427</v>
      </c>
      <c r="V341" s="218">
        <v>0</v>
      </c>
      <c r="W341" s="218">
        <v>0.11726681574009819</v>
      </c>
      <c r="X341" s="218" t="s">
        <v>480</v>
      </c>
      <c r="Y341" s="218" t="s">
        <v>480</v>
      </c>
      <c r="Z341" s="218" t="s">
        <v>480</v>
      </c>
      <c r="AA341" s="218" t="s">
        <v>480</v>
      </c>
      <c r="AB341" s="218" t="s">
        <v>480</v>
      </c>
      <c r="AC341" s="218" t="s">
        <v>480</v>
      </c>
      <c r="AD341" s="240" t="s">
        <v>480</v>
      </c>
      <c r="AE341" s="236" t="s">
        <v>480</v>
      </c>
      <c r="AF341" s="218" t="s">
        <v>480</v>
      </c>
      <c r="AG341" s="218" t="s">
        <v>480</v>
      </c>
      <c r="AH341" s="218" t="s">
        <v>480</v>
      </c>
      <c r="AI341" s="218" t="s">
        <v>480</v>
      </c>
      <c r="AJ341" s="218" t="s">
        <v>480</v>
      </c>
      <c r="AK341" s="218" t="s">
        <v>480</v>
      </c>
      <c r="AL341" s="218" t="s">
        <v>480</v>
      </c>
      <c r="AM341" s="218">
        <v>0</v>
      </c>
      <c r="AN341" s="218">
        <v>0</v>
      </c>
      <c r="AO341" s="218">
        <v>0</v>
      </c>
      <c r="AP341" s="218">
        <v>0</v>
      </c>
      <c r="AQ341" s="218">
        <v>0.09541984732824427</v>
      </c>
      <c r="AR341" s="218">
        <v>0</v>
      </c>
      <c r="AS341" s="218">
        <v>0.09541984732824427</v>
      </c>
      <c r="AT341" s="219" t="s">
        <v>480</v>
      </c>
      <c r="AU341" s="217">
        <v>0</v>
      </c>
      <c r="AV341" s="236">
        <v>0</v>
      </c>
      <c r="AW341" s="236">
        <v>0</v>
      </c>
      <c r="AX341" s="236">
        <v>0</v>
      </c>
      <c r="AY341" s="236">
        <v>0</v>
      </c>
      <c r="AZ341" s="236">
        <v>0</v>
      </c>
      <c r="BA341" s="236">
        <v>0.000733998825601879</v>
      </c>
      <c r="BB341" s="236">
        <v>0</v>
      </c>
      <c r="BC341" s="236">
        <v>0.0009020524287699861</v>
      </c>
      <c r="BD341" s="236" t="s">
        <v>480</v>
      </c>
      <c r="BE341" s="236" t="s">
        <v>480</v>
      </c>
      <c r="BF341" s="236" t="s">
        <v>480</v>
      </c>
      <c r="BG341" s="236" t="s">
        <v>480</v>
      </c>
      <c r="BH341" s="236" t="s">
        <v>480</v>
      </c>
      <c r="BI341" s="236" t="s">
        <v>480</v>
      </c>
      <c r="BJ341" s="236" t="s">
        <v>480</v>
      </c>
      <c r="BK341" s="217" t="s">
        <v>480</v>
      </c>
      <c r="BL341" s="218" t="s">
        <v>480</v>
      </c>
      <c r="BM341" s="218" t="s">
        <v>480</v>
      </c>
      <c r="BN341" s="218" t="s">
        <v>480</v>
      </c>
      <c r="BO341" s="218" t="s">
        <v>480</v>
      </c>
      <c r="BP341" s="218" t="s">
        <v>480</v>
      </c>
      <c r="BQ341" s="218" t="s">
        <v>480</v>
      </c>
      <c r="BR341" s="218" t="s">
        <v>480</v>
      </c>
      <c r="BS341" s="218">
        <v>0</v>
      </c>
      <c r="BT341" s="218">
        <v>0</v>
      </c>
      <c r="BU341" s="218">
        <v>0</v>
      </c>
      <c r="BV341" s="218">
        <v>0</v>
      </c>
      <c r="BW341" s="218">
        <v>0.000733998825601879</v>
      </c>
      <c r="BX341" s="218">
        <v>0</v>
      </c>
      <c r="BY341" s="218">
        <v>0.000733998825601879</v>
      </c>
      <c r="BZ341" s="219" t="s">
        <v>480</v>
      </c>
      <c r="CA341" s="99"/>
      <c r="CD341" s="20">
        <v>2206</v>
      </c>
    </row>
    <row r="342" spans="1:82" ht="13.5" customHeight="1">
      <c r="A342" s="225">
        <v>2207</v>
      </c>
      <c r="B342" s="241" t="s">
        <v>472</v>
      </c>
      <c r="C342" s="242">
        <v>35982</v>
      </c>
      <c r="D342" s="228">
        <f t="shared" si="58"/>
        <v>1998</v>
      </c>
      <c r="E342" s="228">
        <f t="shared" si="59"/>
        <v>188</v>
      </c>
      <c r="F342" s="230">
        <f t="shared" si="60"/>
        <v>35921.500020016014</v>
      </c>
      <c r="G342" s="230">
        <f t="shared" si="61"/>
        <v>36042.499979983986</v>
      </c>
      <c r="H342" s="238">
        <f t="shared" si="62"/>
        <v>120.99995996797225</v>
      </c>
      <c r="I342" s="243">
        <v>32874</v>
      </c>
      <c r="J342" s="243">
        <v>38352</v>
      </c>
      <c r="K342" s="244">
        <v>150</v>
      </c>
      <c r="L342" s="244">
        <v>150</v>
      </c>
      <c r="M342" s="245">
        <v>15.6</v>
      </c>
      <c r="N342" s="246" t="s">
        <v>240</v>
      </c>
      <c r="O342" s="249">
        <v>0</v>
      </c>
      <c r="P342" s="250">
        <v>0</v>
      </c>
      <c r="Q342" s="250">
        <v>0.06410256410256411</v>
      </c>
      <c r="R342" s="250">
        <v>0</v>
      </c>
      <c r="S342" s="250">
        <v>0.12820512820512822</v>
      </c>
      <c r="T342" s="250">
        <v>0.12820512820512822</v>
      </c>
      <c r="U342" s="250">
        <v>0</v>
      </c>
      <c r="V342" s="250">
        <v>0</v>
      </c>
      <c r="W342" s="250">
        <v>0</v>
      </c>
      <c r="X342" s="250" t="s">
        <v>480</v>
      </c>
      <c r="Y342" s="250" t="s">
        <v>480</v>
      </c>
      <c r="Z342" s="250" t="s">
        <v>480</v>
      </c>
      <c r="AA342" s="250" t="s">
        <v>480</v>
      </c>
      <c r="AB342" s="250" t="s">
        <v>480</v>
      </c>
      <c r="AC342" s="250" t="s">
        <v>480</v>
      </c>
      <c r="AD342" s="219" t="s">
        <v>480</v>
      </c>
      <c r="AE342" s="249" t="s">
        <v>480</v>
      </c>
      <c r="AF342" s="250" t="s">
        <v>480</v>
      </c>
      <c r="AG342" s="250" t="s">
        <v>480</v>
      </c>
      <c r="AH342" s="250" t="s">
        <v>480</v>
      </c>
      <c r="AI342" s="250" t="s">
        <v>480</v>
      </c>
      <c r="AJ342" s="250" t="s">
        <v>480</v>
      </c>
      <c r="AK342" s="250" t="s">
        <v>480</v>
      </c>
      <c r="AL342" s="250" t="s">
        <v>480</v>
      </c>
      <c r="AM342" s="250">
        <v>0</v>
      </c>
      <c r="AN342" s="250">
        <v>0</v>
      </c>
      <c r="AO342" s="250">
        <v>0</v>
      </c>
      <c r="AP342" s="250">
        <v>0</v>
      </c>
      <c r="AQ342" s="250">
        <v>0.12820512820512822</v>
      </c>
      <c r="AR342" s="250">
        <v>0</v>
      </c>
      <c r="AS342" s="250">
        <v>0</v>
      </c>
      <c r="AT342" s="219" t="s">
        <v>480</v>
      </c>
      <c r="AU342" s="217">
        <v>0</v>
      </c>
      <c r="AV342" s="236">
        <v>0</v>
      </c>
      <c r="AW342" s="236">
        <v>0.00042735042735042735</v>
      </c>
      <c r="AX342" s="236">
        <v>0</v>
      </c>
      <c r="AY342" s="236">
        <v>0.0008547008547008547</v>
      </c>
      <c r="AZ342" s="236">
        <v>0.0008547008547008547</v>
      </c>
      <c r="BA342" s="236">
        <v>0</v>
      </c>
      <c r="BB342" s="236">
        <v>0</v>
      </c>
      <c r="BC342" s="236">
        <v>0</v>
      </c>
      <c r="BD342" s="236" t="s">
        <v>480</v>
      </c>
      <c r="BE342" s="236" t="s">
        <v>480</v>
      </c>
      <c r="BF342" s="236" t="s">
        <v>480</v>
      </c>
      <c r="BG342" s="236" t="s">
        <v>480</v>
      </c>
      <c r="BH342" s="236" t="s">
        <v>480</v>
      </c>
      <c r="BI342" s="236" t="s">
        <v>480</v>
      </c>
      <c r="BJ342" s="236" t="s">
        <v>480</v>
      </c>
      <c r="BK342" s="217" t="s">
        <v>480</v>
      </c>
      <c r="BL342" s="218" t="s">
        <v>480</v>
      </c>
      <c r="BM342" s="218" t="s">
        <v>480</v>
      </c>
      <c r="BN342" s="218" t="s">
        <v>480</v>
      </c>
      <c r="BO342" s="218" t="s">
        <v>480</v>
      </c>
      <c r="BP342" s="218" t="s">
        <v>480</v>
      </c>
      <c r="BQ342" s="218" t="s">
        <v>480</v>
      </c>
      <c r="BR342" s="218" t="s">
        <v>480</v>
      </c>
      <c r="BS342" s="218">
        <v>0</v>
      </c>
      <c r="BT342" s="218">
        <v>0</v>
      </c>
      <c r="BU342" s="218">
        <v>0</v>
      </c>
      <c r="BV342" s="218">
        <v>0</v>
      </c>
      <c r="BW342" s="218">
        <v>0.0008547008547008547</v>
      </c>
      <c r="BX342" s="218">
        <v>0</v>
      </c>
      <c r="BY342" s="218">
        <v>0</v>
      </c>
      <c r="BZ342" s="219" t="s">
        <v>480</v>
      </c>
      <c r="CA342" s="99"/>
      <c r="CD342" s="20">
        <v>2207</v>
      </c>
    </row>
    <row r="343" spans="1:82" ht="13.5" customHeight="1">
      <c r="A343" s="225">
        <v>2</v>
      </c>
      <c r="B343" s="226" t="s">
        <v>276</v>
      </c>
      <c r="C343" s="227">
        <v>34366</v>
      </c>
      <c r="D343" s="228">
        <f t="shared" si="58"/>
        <v>1994</v>
      </c>
      <c r="E343" s="228">
        <f t="shared" si="59"/>
        <v>33</v>
      </c>
      <c r="F343" s="230">
        <f t="shared" si="60"/>
        <v>34354.8821601125</v>
      </c>
      <c r="G343" s="230">
        <f t="shared" si="61"/>
        <v>34377.1178398875</v>
      </c>
      <c r="H343" s="238">
        <f t="shared" si="62"/>
        <v>22.235679774996242</v>
      </c>
      <c r="I343" s="230">
        <v>32874</v>
      </c>
      <c r="J343" s="230">
        <v>38717</v>
      </c>
      <c r="K343" s="226">
        <v>99</v>
      </c>
      <c r="L343" s="226">
        <v>99</v>
      </c>
      <c r="M343" s="228">
        <v>0.5</v>
      </c>
      <c r="N343" s="239" t="s">
        <v>277</v>
      </c>
      <c r="O343" s="249">
        <v>0</v>
      </c>
      <c r="P343" s="250">
        <v>0</v>
      </c>
      <c r="Q343" s="250">
        <v>0</v>
      </c>
      <c r="R343" s="250">
        <v>0</v>
      </c>
      <c r="S343" s="250">
        <v>0</v>
      </c>
      <c r="T343" s="250" t="s">
        <v>480</v>
      </c>
      <c r="U343" s="250" t="s">
        <v>480</v>
      </c>
      <c r="V343" s="250" t="s">
        <v>480</v>
      </c>
      <c r="W343" s="250" t="s">
        <v>480</v>
      </c>
      <c r="X343" s="250" t="s">
        <v>480</v>
      </c>
      <c r="Y343" s="250" t="s">
        <v>480</v>
      </c>
      <c r="Z343" s="250" t="s">
        <v>480</v>
      </c>
      <c r="AA343" s="250" t="s">
        <v>480</v>
      </c>
      <c r="AB343" s="250" t="s">
        <v>480</v>
      </c>
      <c r="AC343" s="250" t="s">
        <v>480</v>
      </c>
      <c r="AD343" s="219" t="s">
        <v>480</v>
      </c>
      <c r="AE343" s="249" t="s">
        <v>480</v>
      </c>
      <c r="AF343" s="250" t="s">
        <v>480</v>
      </c>
      <c r="AG343" s="250" t="s">
        <v>480</v>
      </c>
      <c r="AH343" s="250" t="s">
        <v>480</v>
      </c>
      <c r="AI343" s="250">
        <v>0</v>
      </c>
      <c r="AJ343" s="250">
        <v>0</v>
      </c>
      <c r="AK343" s="250">
        <v>0</v>
      </c>
      <c r="AL343" s="250">
        <v>0</v>
      </c>
      <c r="AM343" s="250">
        <v>0</v>
      </c>
      <c r="AN343" s="250">
        <v>0</v>
      </c>
      <c r="AO343" s="250">
        <v>0</v>
      </c>
      <c r="AP343" s="250">
        <v>0</v>
      </c>
      <c r="AQ343" s="250">
        <v>0</v>
      </c>
      <c r="AR343" s="250">
        <v>0</v>
      </c>
      <c r="AS343" s="250">
        <v>0</v>
      </c>
      <c r="AT343" s="251">
        <v>0</v>
      </c>
      <c r="AU343" s="217">
        <v>0</v>
      </c>
      <c r="AV343" s="236">
        <v>0</v>
      </c>
      <c r="AW343" s="236">
        <v>0</v>
      </c>
      <c r="AX343" s="236">
        <v>0</v>
      </c>
      <c r="AY343" s="236">
        <v>0</v>
      </c>
      <c r="AZ343" s="236" t="s">
        <v>480</v>
      </c>
      <c r="BA343" s="236" t="s">
        <v>480</v>
      </c>
      <c r="BB343" s="236" t="s">
        <v>480</v>
      </c>
      <c r="BC343" s="236" t="s">
        <v>480</v>
      </c>
      <c r="BD343" s="236" t="s">
        <v>480</v>
      </c>
      <c r="BE343" s="236" t="s">
        <v>480</v>
      </c>
      <c r="BF343" s="236" t="s">
        <v>480</v>
      </c>
      <c r="BG343" s="236" t="s">
        <v>480</v>
      </c>
      <c r="BH343" s="236" t="s">
        <v>480</v>
      </c>
      <c r="BI343" s="236" t="s">
        <v>480</v>
      </c>
      <c r="BJ343" s="236" t="s">
        <v>480</v>
      </c>
      <c r="BK343" s="217" t="s">
        <v>480</v>
      </c>
      <c r="BL343" s="218" t="s">
        <v>480</v>
      </c>
      <c r="BM343" s="218" t="s">
        <v>480</v>
      </c>
      <c r="BN343" s="218" t="s">
        <v>480</v>
      </c>
      <c r="BO343" s="218">
        <v>0</v>
      </c>
      <c r="BP343" s="218">
        <v>0</v>
      </c>
      <c r="BQ343" s="218">
        <v>0</v>
      </c>
      <c r="BR343" s="218">
        <v>0</v>
      </c>
      <c r="BS343" s="218">
        <v>0</v>
      </c>
      <c r="BT343" s="218">
        <v>0</v>
      </c>
      <c r="BU343" s="218">
        <v>0</v>
      </c>
      <c r="BV343" s="218">
        <v>0</v>
      </c>
      <c r="BW343" s="218">
        <v>0</v>
      </c>
      <c r="BX343" s="218">
        <v>0</v>
      </c>
      <c r="BY343" s="218">
        <v>0</v>
      </c>
      <c r="BZ343" s="219">
        <v>0</v>
      </c>
      <c r="CA343" s="99"/>
      <c r="CD343" s="20">
        <v>2</v>
      </c>
    </row>
    <row r="344" spans="1:82" ht="13.5" customHeight="1">
      <c r="A344" s="225">
        <v>12</v>
      </c>
      <c r="B344" s="226" t="s">
        <v>242</v>
      </c>
      <c r="C344" s="227">
        <v>35735</v>
      </c>
      <c r="D344" s="228">
        <f t="shared" si="58"/>
        <v>1997</v>
      </c>
      <c r="E344" s="228">
        <f t="shared" si="59"/>
        <v>306</v>
      </c>
      <c r="F344" s="237">
        <f t="shared" si="60"/>
        <v>35727.95393218813</v>
      </c>
      <c r="G344" s="237">
        <f t="shared" si="61"/>
        <v>35742.04606781187</v>
      </c>
      <c r="H344" s="238">
        <f t="shared" si="62"/>
        <v>14.092135623737704</v>
      </c>
      <c r="I344" s="230">
        <v>32874</v>
      </c>
      <c r="J344" s="230">
        <v>38717</v>
      </c>
      <c r="K344" s="226">
        <v>159</v>
      </c>
      <c r="L344" s="226">
        <v>159</v>
      </c>
      <c r="M344" s="228">
        <v>0.2</v>
      </c>
      <c r="N344" s="252" t="s">
        <v>277</v>
      </c>
      <c r="O344" s="236">
        <v>0</v>
      </c>
      <c r="P344" s="218">
        <v>0</v>
      </c>
      <c r="Q344" s="218">
        <v>0</v>
      </c>
      <c r="R344" s="218">
        <v>0</v>
      </c>
      <c r="S344" s="218">
        <v>0</v>
      </c>
      <c r="T344" s="218">
        <v>0</v>
      </c>
      <c r="U344" s="218">
        <v>0</v>
      </c>
      <c r="V344" s="218">
        <v>0</v>
      </c>
      <c r="W344" s="218" t="s">
        <v>480</v>
      </c>
      <c r="X344" s="218" t="s">
        <v>480</v>
      </c>
      <c r="Y344" s="218" t="s">
        <v>480</v>
      </c>
      <c r="Z344" s="218" t="s">
        <v>480</v>
      </c>
      <c r="AA344" s="218" t="s">
        <v>480</v>
      </c>
      <c r="AB344" s="218" t="s">
        <v>480</v>
      </c>
      <c r="AC344" s="218" t="s">
        <v>480</v>
      </c>
      <c r="AD344" s="240" t="s">
        <v>480</v>
      </c>
      <c r="AE344" s="236" t="s">
        <v>480</v>
      </c>
      <c r="AF344" s="218" t="s">
        <v>480</v>
      </c>
      <c r="AG344" s="218" t="s">
        <v>480</v>
      </c>
      <c r="AH344" s="218" t="s">
        <v>480</v>
      </c>
      <c r="AI344" s="218" t="s">
        <v>480</v>
      </c>
      <c r="AJ344" s="218" t="s">
        <v>480</v>
      </c>
      <c r="AK344" s="218" t="s">
        <v>480</v>
      </c>
      <c r="AL344" s="218">
        <v>0</v>
      </c>
      <c r="AM344" s="218">
        <v>0</v>
      </c>
      <c r="AN344" s="218">
        <v>0</v>
      </c>
      <c r="AO344" s="218">
        <v>0</v>
      </c>
      <c r="AP344" s="218">
        <v>0</v>
      </c>
      <c r="AQ344" s="218">
        <v>0</v>
      </c>
      <c r="AR344" s="218">
        <v>0</v>
      </c>
      <c r="AS344" s="218">
        <v>0</v>
      </c>
      <c r="AT344" s="219">
        <v>0</v>
      </c>
      <c r="AU344" s="217">
        <v>0</v>
      </c>
      <c r="AV344" s="236">
        <v>0</v>
      </c>
      <c r="AW344" s="236">
        <v>0</v>
      </c>
      <c r="AX344" s="236">
        <v>0</v>
      </c>
      <c r="AY344" s="236">
        <v>0</v>
      </c>
      <c r="AZ344" s="236">
        <v>0</v>
      </c>
      <c r="BA344" s="236">
        <v>0</v>
      </c>
      <c r="BB344" s="236">
        <v>0</v>
      </c>
      <c r="BC344" s="236" t="s">
        <v>480</v>
      </c>
      <c r="BD344" s="236" t="s">
        <v>480</v>
      </c>
      <c r="BE344" s="236" t="s">
        <v>480</v>
      </c>
      <c r="BF344" s="236" t="s">
        <v>480</v>
      </c>
      <c r="BG344" s="236" t="s">
        <v>480</v>
      </c>
      <c r="BH344" s="236" t="s">
        <v>480</v>
      </c>
      <c r="BI344" s="236" t="s">
        <v>480</v>
      </c>
      <c r="BJ344" s="236" t="s">
        <v>480</v>
      </c>
      <c r="BK344" s="217" t="s">
        <v>480</v>
      </c>
      <c r="BL344" s="218" t="s">
        <v>480</v>
      </c>
      <c r="BM344" s="218" t="s">
        <v>480</v>
      </c>
      <c r="BN344" s="218" t="s">
        <v>480</v>
      </c>
      <c r="BO344" s="218" t="s">
        <v>480</v>
      </c>
      <c r="BP344" s="218" t="s">
        <v>480</v>
      </c>
      <c r="BQ344" s="218" t="s">
        <v>480</v>
      </c>
      <c r="BR344" s="218">
        <v>0</v>
      </c>
      <c r="BS344" s="218">
        <v>0</v>
      </c>
      <c r="BT344" s="218">
        <v>0</v>
      </c>
      <c r="BU344" s="218">
        <v>0</v>
      </c>
      <c r="BV344" s="218">
        <v>0</v>
      </c>
      <c r="BW344" s="218">
        <v>0</v>
      </c>
      <c r="BX344" s="218">
        <v>0</v>
      </c>
      <c r="BY344" s="218">
        <v>0</v>
      </c>
      <c r="BZ344" s="219">
        <v>0</v>
      </c>
      <c r="CA344" s="99"/>
      <c r="CD344" s="20">
        <v>12</v>
      </c>
    </row>
    <row r="345" spans="1:82" ht="13.5" customHeight="1">
      <c r="A345" s="225">
        <v>16</v>
      </c>
      <c r="B345" s="226" t="s">
        <v>279</v>
      </c>
      <c r="C345" s="227">
        <v>35855</v>
      </c>
      <c r="D345" s="228">
        <f t="shared" si="58"/>
        <v>1998</v>
      </c>
      <c r="E345" s="228">
        <f t="shared" si="59"/>
        <v>61</v>
      </c>
      <c r="F345" s="237">
        <f t="shared" si="60"/>
        <v>35831.30834238344</v>
      </c>
      <c r="G345" s="237">
        <f t="shared" si="61"/>
        <v>35878.69165761656</v>
      </c>
      <c r="H345" s="238">
        <f t="shared" si="62"/>
        <v>47.38331523312081</v>
      </c>
      <c r="I345" s="230">
        <v>32874</v>
      </c>
      <c r="J345" s="230">
        <v>38717</v>
      </c>
      <c r="K345" s="226">
        <v>115</v>
      </c>
      <c r="L345" s="226">
        <v>115</v>
      </c>
      <c r="M345" s="228">
        <v>2.3</v>
      </c>
      <c r="N345" s="239" t="s">
        <v>277</v>
      </c>
      <c r="O345" s="236">
        <v>0</v>
      </c>
      <c r="P345" s="218">
        <v>0</v>
      </c>
      <c r="Q345" s="218">
        <v>0</v>
      </c>
      <c r="R345" s="218">
        <v>0</v>
      </c>
      <c r="S345" s="218">
        <v>0</v>
      </c>
      <c r="T345" s="218">
        <v>0</v>
      </c>
      <c r="U345" s="218">
        <v>0</v>
      </c>
      <c r="V345" s="218">
        <v>0</v>
      </c>
      <c r="W345" s="218">
        <v>0</v>
      </c>
      <c r="X345" s="218" t="s">
        <v>480</v>
      </c>
      <c r="Y345" s="218" t="s">
        <v>480</v>
      </c>
      <c r="Z345" s="218" t="s">
        <v>480</v>
      </c>
      <c r="AA345" s="218" t="s">
        <v>480</v>
      </c>
      <c r="AB345" s="218" t="s">
        <v>480</v>
      </c>
      <c r="AC345" s="218" t="s">
        <v>480</v>
      </c>
      <c r="AD345" s="240" t="s">
        <v>480</v>
      </c>
      <c r="AE345" s="236" t="s">
        <v>480</v>
      </c>
      <c r="AF345" s="218" t="s">
        <v>480</v>
      </c>
      <c r="AG345" s="218" t="s">
        <v>480</v>
      </c>
      <c r="AH345" s="218" t="s">
        <v>480</v>
      </c>
      <c r="AI345" s="218" t="s">
        <v>480</v>
      </c>
      <c r="AJ345" s="218" t="s">
        <v>480</v>
      </c>
      <c r="AK345" s="218" t="s">
        <v>480</v>
      </c>
      <c r="AL345" s="218" t="s">
        <v>480</v>
      </c>
      <c r="AM345" s="218">
        <v>0</v>
      </c>
      <c r="AN345" s="218">
        <v>0</v>
      </c>
      <c r="AO345" s="218">
        <v>0</v>
      </c>
      <c r="AP345" s="218">
        <v>0</v>
      </c>
      <c r="AQ345" s="218">
        <v>0</v>
      </c>
      <c r="AR345" s="218">
        <v>0</v>
      </c>
      <c r="AS345" s="218">
        <v>0</v>
      </c>
      <c r="AT345" s="219">
        <v>0</v>
      </c>
      <c r="AU345" s="217">
        <v>0</v>
      </c>
      <c r="AV345" s="236">
        <v>0</v>
      </c>
      <c r="AW345" s="236">
        <v>0</v>
      </c>
      <c r="AX345" s="236">
        <v>0</v>
      </c>
      <c r="AY345" s="236">
        <v>0</v>
      </c>
      <c r="AZ345" s="236">
        <v>0</v>
      </c>
      <c r="BA345" s="236">
        <v>0</v>
      </c>
      <c r="BB345" s="236">
        <v>0</v>
      </c>
      <c r="BC345" s="236">
        <v>0</v>
      </c>
      <c r="BD345" s="236" t="s">
        <v>480</v>
      </c>
      <c r="BE345" s="236" t="s">
        <v>480</v>
      </c>
      <c r="BF345" s="236" t="s">
        <v>480</v>
      </c>
      <c r="BG345" s="236" t="s">
        <v>480</v>
      </c>
      <c r="BH345" s="236" t="s">
        <v>480</v>
      </c>
      <c r="BI345" s="236" t="s">
        <v>480</v>
      </c>
      <c r="BJ345" s="236" t="s">
        <v>480</v>
      </c>
      <c r="BK345" s="217" t="s">
        <v>480</v>
      </c>
      <c r="BL345" s="218" t="s">
        <v>480</v>
      </c>
      <c r="BM345" s="218" t="s">
        <v>480</v>
      </c>
      <c r="BN345" s="218" t="s">
        <v>480</v>
      </c>
      <c r="BO345" s="218" t="s">
        <v>480</v>
      </c>
      <c r="BP345" s="218" t="s">
        <v>480</v>
      </c>
      <c r="BQ345" s="218" t="s">
        <v>480</v>
      </c>
      <c r="BR345" s="218" t="s">
        <v>480</v>
      </c>
      <c r="BS345" s="218">
        <v>0</v>
      </c>
      <c r="BT345" s="218">
        <v>0</v>
      </c>
      <c r="BU345" s="218">
        <v>0</v>
      </c>
      <c r="BV345" s="218">
        <v>0</v>
      </c>
      <c r="BW345" s="218">
        <v>0</v>
      </c>
      <c r="BX345" s="218">
        <v>0</v>
      </c>
      <c r="BY345" s="218">
        <v>0</v>
      </c>
      <c r="BZ345" s="219">
        <v>0</v>
      </c>
      <c r="CA345" s="99"/>
      <c r="CD345" s="20">
        <v>16</v>
      </c>
    </row>
    <row r="346" spans="1:82" ht="13.5" customHeight="1">
      <c r="A346" s="225">
        <v>38</v>
      </c>
      <c r="B346" s="226" t="s">
        <v>280</v>
      </c>
      <c r="C346" s="227">
        <v>35431.25</v>
      </c>
      <c r="D346" s="228">
        <f t="shared" si="58"/>
        <v>1997</v>
      </c>
      <c r="E346" s="228">
        <f t="shared" si="59"/>
        <v>2</v>
      </c>
      <c r="F346" s="237">
        <f t="shared" si="60"/>
        <v>35405.74772863447</v>
      </c>
      <c r="G346" s="237">
        <f t="shared" si="61"/>
        <v>35456.75227136553</v>
      </c>
      <c r="H346" s="238">
        <f t="shared" si="62"/>
        <v>51.004542731054244</v>
      </c>
      <c r="I346" s="230">
        <v>32874</v>
      </c>
      <c r="J346" s="230">
        <v>38717</v>
      </c>
      <c r="K346" s="226">
        <v>227</v>
      </c>
      <c r="L346" s="226">
        <v>182</v>
      </c>
      <c r="M346" s="228">
        <v>2.67</v>
      </c>
      <c r="N346" s="239" t="s">
        <v>277</v>
      </c>
      <c r="O346" s="236">
        <v>0</v>
      </c>
      <c r="P346" s="218">
        <v>0</v>
      </c>
      <c r="Q346" s="218">
        <v>0</v>
      </c>
      <c r="R346" s="218">
        <v>0</v>
      </c>
      <c r="S346" s="218">
        <v>0</v>
      </c>
      <c r="T346" s="218">
        <v>0</v>
      </c>
      <c r="U346" s="218">
        <v>0</v>
      </c>
      <c r="V346" s="218">
        <v>0</v>
      </c>
      <c r="W346" s="218" t="s">
        <v>480</v>
      </c>
      <c r="X346" s="218" t="s">
        <v>480</v>
      </c>
      <c r="Y346" s="218" t="s">
        <v>480</v>
      </c>
      <c r="Z346" s="218" t="s">
        <v>480</v>
      </c>
      <c r="AA346" s="218" t="s">
        <v>480</v>
      </c>
      <c r="AB346" s="218" t="s">
        <v>480</v>
      </c>
      <c r="AC346" s="218" t="s">
        <v>480</v>
      </c>
      <c r="AD346" s="240" t="s">
        <v>480</v>
      </c>
      <c r="AE346" s="236" t="s">
        <v>480</v>
      </c>
      <c r="AF346" s="218" t="s">
        <v>480</v>
      </c>
      <c r="AG346" s="218" t="s">
        <v>480</v>
      </c>
      <c r="AH346" s="218" t="s">
        <v>480</v>
      </c>
      <c r="AI346" s="218" t="s">
        <v>480</v>
      </c>
      <c r="AJ346" s="218" t="s">
        <v>480</v>
      </c>
      <c r="AK346" s="218" t="s">
        <v>480</v>
      </c>
      <c r="AL346" s="218">
        <v>0</v>
      </c>
      <c r="AM346" s="218">
        <v>0</v>
      </c>
      <c r="AN346" s="218">
        <v>0</v>
      </c>
      <c r="AO346" s="218">
        <v>0</v>
      </c>
      <c r="AP346" s="218">
        <v>0</v>
      </c>
      <c r="AQ346" s="218">
        <v>0</v>
      </c>
      <c r="AR346" s="218">
        <v>0.37453183520599254</v>
      </c>
      <c r="AS346" s="218">
        <v>0</v>
      </c>
      <c r="AT346" s="219">
        <v>0</v>
      </c>
      <c r="AU346" s="217">
        <v>0</v>
      </c>
      <c r="AV346" s="236">
        <v>0</v>
      </c>
      <c r="AW346" s="236">
        <v>0</v>
      </c>
      <c r="AX346" s="236">
        <v>0</v>
      </c>
      <c r="AY346" s="236">
        <v>0</v>
      </c>
      <c r="AZ346" s="236">
        <v>0</v>
      </c>
      <c r="BA346" s="236">
        <v>0</v>
      </c>
      <c r="BB346" s="236">
        <v>0</v>
      </c>
      <c r="BC346" s="236" t="s">
        <v>480</v>
      </c>
      <c r="BD346" s="236" t="s">
        <v>480</v>
      </c>
      <c r="BE346" s="236" t="s">
        <v>480</v>
      </c>
      <c r="BF346" s="236" t="s">
        <v>480</v>
      </c>
      <c r="BG346" s="236" t="s">
        <v>480</v>
      </c>
      <c r="BH346" s="236" t="s">
        <v>480</v>
      </c>
      <c r="BI346" s="236" t="s">
        <v>480</v>
      </c>
      <c r="BJ346" s="236" t="s">
        <v>480</v>
      </c>
      <c r="BK346" s="217" t="s">
        <v>480</v>
      </c>
      <c r="BL346" s="218" t="s">
        <v>480</v>
      </c>
      <c r="BM346" s="218" t="s">
        <v>480</v>
      </c>
      <c r="BN346" s="218" t="s">
        <v>480</v>
      </c>
      <c r="BO346" s="218" t="s">
        <v>480</v>
      </c>
      <c r="BP346" s="218" t="s">
        <v>480</v>
      </c>
      <c r="BQ346" s="218" t="s">
        <v>480</v>
      </c>
      <c r="BR346" s="218">
        <v>0</v>
      </c>
      <c r="BS346" s="218">
        <v>0</v>
      </c>
      <c r="BT346" s="218">
        <v>0</v>
      </c>
      <c r="BU346" s="218">
        <v>0</v>
      </c>
      <c r="BV346" s="218">
        <v>0</v>
      </c>
      <c r="BW346" s="218">
        <v>0</v>
      </c>
      <c r="BX346" s="218">
        <v>0.001649919978881024</v>
      </c>
      <c r="BY346" s="218">
        <v>0</v>
      </c>
      <c r="BZ346" s="219">
        <v>0</v>
      </c>
      <c r="CA346" s="99"/>
      <c r="CD346" s="20">
        <v>38</v>
      </c>
    </row>
    <row r="347" spans="1:82" ht="13.5" customHeight="1">
      <c r="A347" s="225">
        <v>40</v>
      </c>
      <c r="B347" s="226" t="s">
        <v>281</v>
      </c>
      <c r="C347" s="227">
        <v>35431.25</v>
      </c>
      <c r="D347" s="228">
        <f t="shared" si="58"/>
        <v>1997</v>
      </c>
      <c r="E347" s="228">
        <f t="shared" si="59"/>
        <v>2</v>
      </c>
      <c r="F347" s="237">
        <f t="shared" si="60"/>
        <v>35415.957714992575</v>
      </c>
      <c r="G347" s="237">
        <f t="shared" si="61"/>
        <v>35446.542285007425</v>
      </c>
      <c r="H347" s="238">
        <f t="shared" si="62"/>
        <v>30.584570014849305</v>
      </c>
      <c r="I347" s="230">
        <v>32874</v>
      </c>
      <c r="J347" s="230">
        <v>38717</v>
      </c>
      <c r="K347" s="226">
        <v>35</v>
      </c>
      <c r="L347" s="226">
        <v>27</v>
      </c>
      <c r="M347" s="228">
        <v>0.95</v>
      </c>
      <c r="N347" s="239" t="s">
        <v>277</v>
      </c>
      <c r="O347" s="236">
        <v>0</v>
      </c>
      <c r="P347" s="218">
        <v>0</v>
      </c>
      <c r="Q347" s="218">
        <v>0</v>
      </c>
      <c r="R347" s="218">
        <v>0</v>
      </c>
      <c r="S347" s="218">
        <v>0</v>
      </c>
      <c r="T347" s="218">
        <v>0</v>
      </c>
      <c r="U347" s="218">
        <v>0</v>
      </c>
      <c r="V347" s="218">
        <v>0</v>
      </c>
      <c r="W347" s="218" t="s">
        <v>480</v>
      </c>
      <c r="X347" s="218" t="s">
        <v>480</v>
      </c>
      <c r="Y347" s="218" t="s">
        <v>480</v>
      </c>
      <c r="Z347" s="218" t="s">
        <v>480</v>
      </c>
      <c r="AA347" s="218" t="s">
        <v>480</v>
      </c>
      <c r="AB347" s="218" t="s">
        <v>480</v>
      </c>
      <c r="AC347" s="218" t="s">
        <v>480</v>
      </c>
      <c r="AD347" s="240" t="s">
        <v>480</v>
      </c>
      <c r="AE347" s="236" t="s">
        <v>480</v>
      </c>
      <c r="AF347" s="218" t="s">
        <v>480</v>
      </c>
      <c r="AG347" s="218" t="s">
        <v>480</v>
      </c>
      <c r="AH347" s="218" t="s">
        <v>480</v>
      </c>
      <c r="AI347" s="218" t="s">
        <v>480</v>
      </c>
      <c r="AJ347" s="218" t="s">
        <v>480</v>
      </c>
      <c r="AK347" s="218" t="s">
        <v>480</v>
      </c>
      <c r="AL347" s="218">
        <v>0</v>
      </c>
      <c r="AM347" s="218">
        <v>0</v>
      </c>
      <c r="AN347" s="218">
        <v>0</v>
      </c>
      <c r="AO347" s="218">
        <v>0</v>
      </c>
      <c r="AP347" s="218">
        <v>0</v>
      </c>
      <c r="AQ347" s="218">
        <v>0</v>
      </c>
      <c r="AR347" s="218">
        <v>0</v>
      </c>
      <c r="AS347" s="218">
        <v>0</v>
      </c>
      <c r="AT347" s="219">
        <v>0</v>
      </c>
      <c r="AU347" s="217">
        <v>0</v>
      </c>
      <c r="AV347" s="236">
        <v>0</v>
      </c>
      <c r="AW347" s="236">
        <v>0</v>
      </c>
      <c r="AX347" s="236">
        <v>0</v>
      </c>
      <c r="AY347" s="236">
        <v>0</v>
      </c>
      <c r="AZ347" s="236">
        <v>0</v>
      </c>
      <c r="BA347" s="236">
        <v>0</v>
      </c>
      <c r="BB347" s="236">
        <v>0</v>
      </c>
      <c r="BC347" s="236" t="s">
        <v>480</v>
      </c>
      <c r="BD347" s="236" t="s">
        <v>480</v>
      </c>
      <c r="BE347" s="236" t="s">
        <v>480</v>
      </c>
      <c r="BF347" s="236" t="s">
        <v>480</v>
      </c>
      <c r="BG347" s="236" t="s">
        <v>480</v>
      </c>
      <c r="BH347" s="236" t="s">
        <v>480</v>
      </c>
      <c r="BI347" s="236" t="s">
        <v>480</v>
      </c>
      <c r="BJ347" s="236" t="s">
        <v>480</v>
      </c>
      <c r="BK347" s="217" t="s">
        <v>480</v>
      </c>
      <c r="BL347" s="218" t="s">
        <v>480</v>
      </c>
      <c r="BM347" s="218" t="s">
        <v>480</v>
      </c>
      <c r="BN347" s="218" t="s">
        <v>480</v>
      </c>
      <c r="BO347" s="218" t="s">
        <v>480</v>
      </c>
      <c r="BP347" s="218" t="s">
        <v>480</v>
      </c>
      <c r="BQ347" s="218" t="s">
        <v>480</v>
      </c>
      <c r="BR347" s="218">
        <v>0</v>
      </c>
      <c r="BS347" s="218">
        <v>0</v>
      </c>
      <c r="BT347" s="218">
        <v>0</v>
      </c>
      <c r="BU347" s="218">
        <v>0</v>
      </c>
      <c r="BV347" s="218">
        <v>0</v>
      </c>
      <c r="BW347" s="218">
        <v>0</v>
      </c>
      <c r="BX347" s="218">
        <v>0</v>
      </c>
      <c r="BY347" s="218">
        <v>0</v>
      </c>
      <c r="BZ347" s="219">
        <v>0</v>
      </c>
      <c r="CA347" s="99"/>
      <c r="CD347" s="20">
        <v>40</v>
      </c>
    </row>
    <row r="348" spans="1:82" ht="13.5" customHeight="1">
      <c r="A348" s="225">
        <v>41</v>
      </c>
      <c r="B348" s="226" t="s">
        <v>282</v>
      </c>
      <c r="C348" s="227">
        <v>35431.25</v>
      </c>
      <c r="D348" s="228">
        <f t="shared" si="58"/>
        <v>1997</v>
      </c>
      <c r="E348" s="228">
        <f t="shared" si="59"/>
        <v>2</v>
      </c>
      <c r="F348" s="237">
        <f t="shared" si="60"/>
        <v>35405.70064178891</v>
      </c>
      <c r="G348" s="237">
        <f t="shared" si="61"/>
        <v>35456.79935821109</v>
      </c>
      <c r="H348" s="238">
        <f t="shared" si="62"/>
        <v>51.09871642217331</v>
      </c>
      <c r="I348" s="230">
        <v>32874</v>
      </c>
      <c r="J348" s="230">
        <v>38717</v>
      </c>
      <c r="K348" s="226">
        <v>103</v>
      </c>
      <c r="L348" s="226">
        <v>82</v>
      </c>
      <c r="M348" s="228">
        <v>2.68</v>
      </c>
      <c r="N348" s="239" t="s">
        <v>277</v>
      </c>
      <c r="O348" s="236">
        <v>0</v>
      </c>
      <c r="P348" s="218">
        <v>0</v>
      </c>
      <c r="Q348" s="218">
        <v>0</v>
      </c>
      <c r="R348" s="218">
        <v>0</v>
      </c>
      <c r="S348" s="218">
        <v>0</v>
      </c>
      <c r="T348" s="218">
        <v>0</v>
      </c>
      <c r="U348" s="218">
        <v>0</v>
      </c>
      <c r="V348" s="218">
        <v>0</v>
      </c>
      <c r="W348" s="218" t="s">
        <v>480</v>
      </c>
      <c r="X348" s="218" t="s">
        <v>480</v>
      </c>
      <c r="Y348" s="218" t="s">
        <v>480</v>
      </c>
      <c r="Z348" s="218" t="s">
        <v>480</v>
      </c>
      <c r="AA348" s="218" t="s">
        <v>480</v>
      </c>
      <c r="AB348" s="218" t="s">
        <v>480</v>
      </c>
      <c r="AC348" s="218" t="s">
        <v>480</v>
      </c>
      <c r="AD348" s="240" t="s">
        <v>480</v>
      </c>
      <c r="AE348" s="236" t="s">
        <v>480</v>
      </c>
      <c r="AF348" s="218" t="s">
        <v>480</v>
      </c>
      <c r="AG348" s="218" t="s">
        <v>480</v>
      </c>
      <c r="AH348" s="218" t="s">
        <v>480</v>
      </c>
      <c r="AI348" s="218" t="s">
        <v>480</v>
      </c>
      <c r="AJ348" s="218" t="s">
        <v>480</v>
      </c>
      <c r="AK348" s="218" t="s">
        <v>480</v>
      </c>
      <c r="AL348" s="218">
        <v>0</v>
      </c>
      <c r="AM348" s="218">
        <v>0</v>
      </c>
      <c r="AN348" s="218">
        <v>0</v>
      </c>
      <c r="AO348" s="218">
        <v>0</v>
      </c>
      <c r="AP348" s="218">
        <v>0</v>
      </c>
      <c r="AQ348" s="218">
        <v>0</v>
      </c>
      <c r="AR348" s="218">
        <v>0</v>
      </c>
      <c r="AS348" s="218">
        <v>0</v>
      </c>
      <c r="AT348" s="219">
        <v>0</v>
      </c>
      <c r="AU348" s="217">
        <v>0</v>
      </c>
      <c r="AV348" s="236">
        <v>0</v>
      </c>
      <c r="AW348" s="236">
        <v>0</v>
      </c>
      <c r="AX348" s="236">
        <v>0</v>
      </c>
      <c r="AY348" s="236">
        <v>0</v>
      </c>
      <c r="AZ348" s="236">
        <v>0</v>
      </c>
      <c r="BA348" s="236">
        <v>0</v>
      </c>
      <c r="BB348" s="236">
        <v>0</v>
      </c>
      <c r="BC348" s="236" t="s">
        <v>480</v>
      </c>
      <c r="BD348" s="236" t="s">
        <v>480</v>
      </c>
      <c r="BE348" s="236" t="s">
        <v>480</v>
      </c>
      <c r="BF348" s="236" t="s">
        <v>480</v>
      </c>
      <c r="BG348" s="236" t="s">
        <v>480</v>
      </c>
      <c r="BH348" s="236" t="s">
        <v>480</v>
      </c>
      <c r="BI348" s="236" t="s">
        <v>480</v>
      </c>
      <c r="BJ348" s="236" t="s">
        <v>480</v>
      </c>
      <c r="BK348" s="217" t="s">
        <v>480</v>
      </c>
      <c r="BL348" s="218" t="s">
        <v>480</v>
      </c>
      <c r="BM348" s="218" t="s">
        <v>480</v>
      </c>
      <c r="BN348" s="218" t="s">
        <v>480</v>
      </c>
      <c r="BO348" s="218" t="s">
        <v>480</v>
      </c>
      <c r="BP348" s="218" t="s">
        <v>480</v>
      </c>
      <c r="BQ348" s="218" t="s">
        <v>480</v>
      </c>
      <c r="BR348" s="218">
        <v>0</v>
      </c>
      <c r="BS348" s="218">
        <v>0</v>
      </c>
      <c r="BT348" s="218">
        <v>0</v>
      </c>
      <c r="BU348" s="218">
        <v>0</v>
      </c>
      <c r="BV348" s="218">
        <v>0</v>
      </c>
      <c r="BW348" s="218">
        <v>0</v>
      </c>
      <c r="BX348" s="218">
        <v>0</v>
      </c>
      <c r="BY348" s="218">
        <v>0</v>
      </c>
      <c r="BZ348" s="219">
        <v>0</v>
      </c>
      <c r="CA348" s="99"/>
      <c r="CD348" s="20">
        <v>41</v>
      </c>
    </row>
    <row r="349" spans="1:82" ht="13.5" customHeight="1">
      <c r="A349" s="225">
        <v>43</v>
      </c>
      <c r="B349" s="226" t="s">
        <v>283</v>
      </c>
      <c r="C349" s="227">
        <v>35796.5</v>
      </c>
      <c r="D349" s="228">
        <f t="shared" si="58"/>
        <v>1998</v>
      </c>
      <c r="E349" s="228">
        <f t="shared" si="59"/>
        <v>2</v>
      </c>
      <c r="F349" s="237">
        <f t="shared" si="60"/>
        <v>35769.711798772</v>
      </c>
      <c r="G349" s="237">
        <f t="shared" si="61"/>
        <v>35823.288201228</v>
      </c>
      <c r="H349" s="238">
        <f t="shared" si="62"/>
        <v>53.57640245600487</v>
      </c>
      <c r="I349" s="230">
        <v>32874</v>
      </c>
      <c r="J349" s="230">
        <v>38717</v>
      </c>
      <c r="K349" s="226">
        <v>50</v>
      </c>
      <c r="L349" s="226">
        <v>50</v>
      </c>
      <c r="M349" s="228">
        <v>2.95</v>
      </c>
      <c r="N349" s="239" t="s">
        <v>277</v>
      </c>
      <c r="O349" s="236">
        <v>0</v>
      </c>
      <c r="P349" s="218">
        <v>0</v>
      </c>
      <c r="Q349" s="218">
        <v>0</v>
      </c>
      <c r="R349" s="218">
        <v>0</v>
      </c>
      <c r="S349" s="218">
        <v>0</v>
      </c>
      <c r="T349" s="218">
        <v>0</v>
      </c>
      <c r="U349" s="218">
        <v>0</v>
      </c>
      <c r="V349" s="218">
        <v>0</v>
      </c>
      <c r="W349" s="218">
        <v>0</v>
      </c>
      <c r="X349" s="218" t="s">
        <v>480</v>
      </c>
      <c r="Y349" s="218" t="s">
        <v>480</v>
      </c>
      <c r="Z349" s="218" t="s">
        <v>480</v>
      </c>
      <c r="AA349" s="218" t="s">
        <v>480</v>
      </c>
      <c r="AB349" s="218" t="s">
        <v>480</v>
      </c>
      <c r="AC349" s="218" t="s">
        <v>480</v>
      </c>
      <c r="AD349" s="240" t="s">
        <v>480</v>
      </c>
      <c r="AE349" s="236" t="s">
        <v>480</v>
      </c>
      <c r="AF349" s="218" t="s">
        <v>480</v>
      </c>
      <c r="AG349" s="218" t="s">
        <v>480</v>
      </c>
      <c r="AH349" s="218" t="s">
        <v>480</v>
      </c>
      <c r="AI349" s="218" t="s">
        <v>480</v>
      </c>
      <c r="AJ349" s="218" t="s">
        <v>480</v>
      </c>
      <c r="AK349" s="218" t="s">
        <v>480</v>
      </c>
      <c r="AL349" s="218" t="s">
        <v>480</v>
      </c>
      <c r="AM349" s="218">
        <v>0</v>
      </c>
      <c r="AN349" s="218">
        <v>0</v>
      </c>
      <c r="AO349" s="218">
        <v>0</v>
      </c>
      <c r="AP349" s="218">
        <v>0</v>
      </c>
      <c r="AQ349" s="218">
        <v>0</v>
      </c>
      <c r="AR349" s="218">
        <v>0</v>
      </c>
      <c r="AS349" s="218">
        <v>0</v>
      </c>
      <c r="AT349" s="219">
        <v>0</v>
      </c>
      <c r="AU349" s="217">
        <v>0</v>
      </c>
      <c r="AV349" s="236">
        <v>0</v>
      </c>
      <c r="AW349" s="236">
        <v>0</v>
      </c>
      <c r="AX349" s="236">
        <v>0</v>
      </c>
      <c r="AY349" s="236">
        <v>0</v>
      </c>
      <c r="AZ349" s="236">
        <v>0</v>
      </c>
      <c r="BA349" s="236">
        <v>0</v>
      </c>
      <c r="BB349" s="236">
        <v>0</v>
      </c>
      <c r="BC349" s="236">
        <v>0</v>
      </c>
      <c r="BD349" s="236" t="s">
        <v>480</v>
      </c>
      <c r="BE349" s="236" t="s">
        <v>480</v>
      </c>
      <c r="BF349" s="236" t="s">
        <v>480</v>
      </c>
      <c r="BG349" s="236" t="s">
        <v>480</v>
      </c>
      <c r="BH349" s="236" t="s">
        <v>480</v>
      </c>
      <c r="BI349" s="236" t="s">
        <v>480</v>
      </c>
      <c r="BJ349" s="236" t="s">
        <v>480</v>
      </c>
      <c r="BK349" s="217" t="s">
        <v>480</v>
      </c>
      <c r="BL349" s="218" t="s">
        <v>480</v>
      </c>
      <c r="BM349" s="218" t="s">
        <v>480</v>
      </c>
      <c r="BN349" s="218" t="s">
        <v>480</v>
      </c>
      <c r="BO349" s="218" t="s">
        <v>480</v>
      </c>
      <c r="BP349" s="218" t="s">
        <v>480</v>
      </c>
      <c r="BQ349" s="218" t="s">
        <v>480</v>
      </c>
      <c r="BR349" s="218" t="s">
        <v>480</v>
      </c>
      <c r="BS349" s="218">
        <v>0</v>
      </c>
      <c r="BT349" s="218">
        <v>0</v>
      </c>
      <c r="BU349" s="218">
        <v>0</v>
      </c>
      <c r="BV349" s="218">
        <v>0</v>
      </c>
      <c r="BW349" s="218">
        <v>0</v>
      </c>
      <c r="BX349" s="218">
        <v>0</v>
      </c>
      <c r="BY349" s="218">
        <v>0</v>
      </c>
      <c r="BZ349" s="219">
        <v>0</v>
      </c>
      <c r="CA349" s="99"/>
      <c r="CD349" s="20">
        <v>43</v>
      </c>
    </row>
    <row r="350" spans="1:82" ht="13.5" customHeight="1">
      <c r="A350" s="225">
        <v>45</v>
      </c>
      <c r="B350" s="226" t="s">
        <v>284</v>
      </c>
      <c r="C350" s="227">
        <v>35796.5</v>
      </c>
      <c r="D350" s="228">
        <f t="shared" si="58"/>
        <v>1998</v>
      </c>
      <c r="E350" s="228">
        <f t="shared" si="59"/>
        <v>2</v>
      </c>
      <c r="F350" s="237">
        <f t="shared" si="60"/>
        <v>35767.52161766029</v>
      </c>
      <c r="G350" s="237">
        <f t="shared" si="61"/>
        <v>35825.47838233971</v>
      </c>
      <c r="H350" s="238">
        <f t="shared" si="62"/>
        <v>57.956764679416665</v>
      </c>
      <c r="I350" s="230">
        <v>32874</v>
      </c>
      <c r="J350" s="230">
        <v>38717</v>
      </c>
      <c r="K350" s="226">
        <v>111</v>
      </c>
      <c r="L350" s="226">
        <v>98</v>
      </c>
      <c r="M350" s="228">
        <v>3.46</v>
      </c>
      <c r="N350" s="239" t="s">
        <v>277</v>
      </c>
      <c r="O350" s="236">
        <v>0</v>
      </c>
      <c r="P350" s="218">
        <v>0</v>
      </c>
      <c r="Q350" s="218">
        <v>0</v>
      </c>
      <c r="R350" s="218">
        <v>0</v>
      </c>
      <c r="S350" s="218">
        <v>0</v>
      </c>
      <c r="T350" s="218">
        <v>0</v>
      </c>
      <c r="U350" s="218">
        <v>0</v>
      </c>
      <c r="V350" s="218">
        <v>0</v>
      </c>
      <c r="W350" s="218">
        <v>0</v>
      </c>
      <c r="X350" s="218" t="s">
        <v>480</v>
      </c>
      <c r="Y350" s="218" t="s">
        <v>480</v>
      </c>
      <c r="Z350" s="218" t="s">
        <v>480</v>
      </c>
      <c r="AA350" s="218" t="s">
        <v>480</v>
      </c>
      <c r="AB350" s="218" t="s">
        <v>480</v>
      </c>
      <c r="AC350" s="218" t="s">
        <v>480</v>
      </c>
      <c r="AD350" s="240" t="s">
        <v>480</v>
      </c>
      <c r="AE350" s="236" t="s">
        <v>480</v>
      </c>
      <c r="AF350" s="218" t="s">
        <v>480</v>
      </c>
      <c r="AG350" s="218" t="s">
        <v>480</v>
      </c>
      <c r="AH350" s="218" t="s">
        <v>480</v>
      </c>
      <c r="AI350" s="218" t="s">
        <v>480</v>
      </c>
      <c r="AJ350" s="218" t="s">
        <v>480</v>
      </c>
      <c r="AK350" s="218" t="s">
        <v>480</v>
      </c>
      <c r="AL350" s="218" t="s">
        <v>480</v>
      </c>
      <c r="AM350" s="218">
        <v>0</v>
      </c>
      <c r="AN350" s="218">
        <v>0</v>
      </c>
      <c r="AO350" s="218">
        <v>0</v>
      </c>
      <c r="AP350" s="218">
        <v>0</v>
      </c>
      <c r="AQ350" s="218">
        <v>0</v>
      </c>
      <c r="AR350" s="218">
        <v>0</v>
      </c>
      <c r="AS350" s="218">
        <v>0</v>
      </c>
      <c r="AT350" s="219">
        <v>0</v>
      </c>
      <c r="AU350" s="217">
        <v>0</v>
      </c>
      <c r="AV350" s="236">
        <v>0</v>
      </c>
      <c r="AW350" s="236">
        <v>0</v>
      </c>
      <c r="AX350" s="236">
        <v>0</v>
      </c>
      <c r="AY350" s="236">
        <v>0</v>
      </c>
      <c r="AZ350" s="236">
        <v>0</v>
      </c>
      <c r="BA350" s="236">
        <v>0</v>
      </c>
      <c r="BB350" s="236">
        <v>0</v>
      </c>
      <c r="BC350" s="236">
        <v>0</v>
      </c>
      <c r="BD350" s="236" t="s">
        <v>480</v>
      </c>
      <c r="BE350" s="236" t="s">
        <v>480</v>
      </c>
      <c r="BF350" s="236" t="s">
        <v>480</v>
      </c>
      <c r="BG350" s="236" t="s">
        <v>480</v>
      </c>
      <c r="BH350" s="236" t="s">
        <v>480</v>
      </c>
      <c r="BI350" s="236" t="s">
        <v>480</v>
      </c>
      <c r="BJ350" s="236" t="s">
        <v>480</v>
      </c>
      <c r="BK350" s="217" t="s">
        <v>480</v>
      </c>
      <c r="BL350" s="218" t="s">
        <v>480</v>
      </c>
      <c r="BM350" s="218" t="s">
        <v>480</v>
      </c>
      <c r="BN350" s="218" t="s">
        <v>480</v>
      </c>
      <c r="BO350" s="218" t="s">
        <v>480</v>
      </c>
      <c r="BP350" s="218" t="s">
        <v>480</v>
      </c>
      <c r="BQ350" s="218" t="s">
        <v>480</v>
      </c>
      <c r="BR350" s="218" t="s">
        <v>480</v>
      </c>
      <c r="BS350" s="218">
        <v>0</v>
      </c>
      <c r="BT350" s="218">
        <v>0</v>
      </c>
      <c r="BU350" s="218">
        <v>0</v>
      </c>
      <c r="BV350" s="218">
        <v>0</v>
      </c>
      <c r="BW350" s="218">
        <v>0</v>
      </c>
      <c r="BX350" s="218">
        <v>0</v>
      </c>
      <c r="BY350" s="218">
        <v>0</v>
      </c>
      <c r="BZ350" s="219">
        <v>0</v>
      </c>
      <c r="CA350" s="99"/>
      <c r="CD350" s="20">
        <v>45</v>
      </c>
    </row>
    <row r="351" spans="1:82" ht="13.5" customHeight="1">
      <c r="A351" s="225">
        <v>46</v>
      </c>
      <c r="B351" s="226" t="s">
        <v>285</v>
      </c>
      <c r="C351" s="227">
        <v>35796.5</v>
      </c>
      <c r="D351" s="228">
        <f t="shared" si="58"/>
        <v>1998</v>
      </c>
      <c r="E351" s="228">
        <f t="shared" si="59"/>
        <v>2</v>
      </c>
      <c r="F351" s="237">
        <f t="shared" si="60"/>
        <v>35763.84733456823</v>
      </c>
      <c r="G351" s="237">
        <f t="shared" si="61"/>
        <v>35829.15266543177</v>
      </c>
      <c r="H351" s="238">
        <f t="shared" si="62"/>
        <v>65.30533086354262</v>
      </c>
      <c r="I351" s="230">
        <v>32874</v>
      </c>
      <c r="J351" s="230">
        <v>38717</v>
      </c>
      <c r="K351" s="226">
        <v>95</v>
      </c>
      <c r="L351" s="226">
        <v>52</v>
      </c>
      <c r="M351" s="228">
        <v>4.41</v>
      </c>
      <c r="N351" s="239" t="s">
        <v>277</v>
      </c>
      <c r="O351" s="236">
        <v>0.22675736961451246</v>
      </c>
      <c r="P351" s="218">
        <v>0</v>
      </c>
      <c r="Q351" s="218">
        <v>0</v>
      </c>
      <c r="R351" s="218">
        <v>0</v>
      </c>
      <c r="S351" s="218">
        <v>0</v>
      </c>
      <c r="T351" s="218">
        <v>0</v>
      </c>
      <c r="U351" s="218">
        <v>0</v>
      </c>
      <c r="V351" s="218">
        <v>0</v>
      </c>
      <c r="W351" s="218">
        <v>0</v>
      </c>
      <c r="X351" s="218" t="s">
        <v>480</v>
      </c>
      <c r="Y351" s="218" t="s">
        <v>480</v>
      </c>
      <c r="Z351" s="218" t="s">
        <v>480</v>
      </c>
      <c r="AA351" s="218" t="s">
        <v>480</v>
      </c>
      <c r="AB351" s="218" t="s">
        <v>480</v>
      </c>
      <c r="AC351" s="218" t="s">
        <v>480</v>
      </c>
      <c r="AD351" s="240" t="s">
        <v>480</v>
      </c>
      <c r="AE351" s="236" t="s">
        <v>480</v>
      </c>
      <c r="AF351" s="218" t="s">
        <v>480</v>
      </c>
      <c r="AG351" s="218" t="s">
        <v>480</v>
      </c>
      <c r="AH351" s="218" t="s">
        <v>480</v>
      </c>
      <c r="AI351" s="218" t="s">
        <v>480</v>
      </c>
      <c r="AJ351" s="218" t="s">
        <v>480</v>
      </c>
      <c r="AK351" s="218" t="s">
        <v>480</v>
      </c>
      <c r="AL351" s="218" t="s">
        <v>480</v>
      </c>
      <c r="AM351" s="218">
        <v>0</v>
      </c>
      <c r="AN351" s="218">
        <v>0</v>
      </c>
      <c r="AO351" s="218">
        <v>0</v>
      </c>
      <c r="AP351" s="218">
        <v>0</v>
      </c>
      <c r="AQ351" s="218">
        <v>0</v>
      </c>
      <c r="AR351" s="218">
        <v>0</v>
      </c>
      <c r="AS351" s="218">
        <v>0</v>
      </c>
      <c r="AT351" s="219">
        <v>0</v>
      </c>
      <c r="AU351" s="217">
        <v>0.004360718646432932</v>
      </c>
      <c r="AV351" s="236">
        <v>0</v>
      </c>
      <c r="AW351" s="236">
        <v>0</v>
      </c>
      <c r="AX351" s="236">
        <v>0</v>
      </c>
      <c r="AY351" s="236">
        <v>0</v>
      </c>
      <c r="AZ351" s="236">
        <v>0</v>
      </c>
      <c r="BA351" s="236">
        <v>0</v>
      </c>
      <c r="BB351" s="236">
        <v>0</v>
      </c>
      <c r="BC351" s="236">
        <v>0</v>
      </c>
      <c r="BD351" s="236" t="s">
        <v>480</v>
      </c>
      <c r="BE351" s="236" t="s">
        <v>480</v>
      </c>
      <c r="BF351" s="236" t="s">
        <v>480</v>
      </c>
      <c r="BG351" s="236" t="s">
        <v>480</v>
      </c>
      <c r="BH351" s="236" t="s">
        <v>480</v>
      </c>
      <c r="BI351" s="236" t="s">
        <v>480</v>
      </c>
      <c r="BJ351" s="236" t="s">
        <v>480</v>
      </c>
      <c r="BK351" s="217" t="s">
        <v>480</v>
      </c>
      <c r="BL351" s="218" t="s">
        <v>480</v>
      </c>
      <c r="BM351" s="218" t="s">
        <v>480</v>
      </c>
      <c r="BN351" s="218" t="s">
        <v>480</v>
      </c>
      <c r="BO351" s="218" t="s">
        <v>480</v>
      </c>
      <c r="BP351" s="218" t="s">
        <v>480</v>
      </c>
      <c r="BQ351" s="218" t="s">
        <v>480</v>
      </c>
      <c r="BR351" s="218" t="s">
        <v>480</v>
      </c>
      <c r="BS351" s="218">
        <v>0</v>
      </c>
      <c r="BT351" s="218">
        <v>0</v>
      </c>
      <c r="BU351" s="218">
        <v>0</v>
      </c>
      <c r="BV351" s="218">
        <v>0</v>
      </c>
      <c r="BW351" s="218">
        <v>0</v>
      </c>
      <c r="BX351" s="218">
        <v>0</v>
      </c>
      <c r="BY351" s="218">
        <v>0</v>
      </c>
      <c r="BZ351" s="219">
        <v>0</v>
      </c>
      <c r="CA351" s="99"/>
      <c r="CD351" s="20">
        <v>46</v>
      </c>
    </row>
    <row r="352" spans="1:82" ht="13.5" customHeight="1">
      <c r="A352" s="225">
        <v>47</v>
      </c>
      <c r="B352" s="226" t="s">
        <v>286</v>
      </c>
      <c r="C352" s="227">
        <v>36161.75</v>
      </c>
      <c r="D352" s="228">
        <f t="shared" si="58"/>
        <v>1999</v>
      </c>
      <c r="E352" s="228">
        <f t="shared" si="59"/>
        <v>2</v>
      </c>
      <c r="F352" s="237">
        <f t="shared" si="60"/>
        <v>36137.0625</v>
      </c>
      <c r="G352" s="237">
        <f t="shared" si="61"/>
        <v>36186.4375</v>
      </c>
      <c r="H352" s="238">
        <f t="shared" si="62"/>
        <v>49.375</v>
      </c>
      <c r="I352" s="230">
        <v>32874</v>
      </c>
      <c r="J352" s="230">
        <v>38717</v>
      </c>
      <c r="K352" s="226">
        <v>52</v>
      </c>
      <c r="L352" s="226">
        <v>44</v>
      </c>
      <c r="M352" s="228">
        <v>2.5</v>
      </c>
      <c r="N352" s="239" t="s">
        <v>277</v>
      </c>
      <c r="O352" s="236">
        <v>0</v>
      </c>
      <c r="P352" s="218">
        <v>0</v>
      </c>
      <c r="Q352" s="218">
        <v>0</v>
      </c>
      <c r="R352" s="218">
        <v>0.4</v>
      </c>
      <c r="S352" s="218">
        <v>0</v>
      </c>
      <c r="T352" s="218">
        <v>0</v>
      </c>
      <c r="U352" s="218">
        <v>0</v>
      </c>
      <c r="V352" s="218">
        <v>0</v>
      </c>
      <c r="W352" s="218">
        <v>0</v>
      </c>
      <c r="X352" s="218">
        <v>0</v>
      </c>
      <c r="Y352" s="218" t="s">
        <v>480</v>
      </c>
      <c r="Z352" s="218" t="s">
        <v>480</v>
      </c>
      <c r="AA352" s="218" t="s">
        <v>480</v>
      </c>
      <c r="AB352" s="218" t="s">
        <v>480</v>
      </c>
      <c r="AC352" s="218" t="s">
        <v>480</v>
      </c>
      <c r="AD352" s="240" t="s">
        <v>480</v>
      </c>
      <c r="AE352" s="236" t="s">
        <v>480</v>
      </c>
      <c r="AF352" s="218" t="s">
        <v>480</v>
      </c>
      <c r="AG352" s="218" t="s">
        <v>480</v>
      </c>
      <c r="AH352" s="218" t="s">
        <v>480</v>
      </c>
      <c r="AI352" s="218" t="s">
        <v>480</v>
      </c>
      <c r="AJ352" s="218" t="s">
        <v>480</v>
      </c>
      <c r="AK352" s="218" t="s">
        <v>480</v>
      </c>
      <c r="AL352" s="218" t="s">
        <v>480</v>
      </c>
      <c r="AM352" s="218" t="s">
        <v>480</v>
      </c>
      <c r="AN352" s="218">
        <v>0</v>
      </c>
      <c r="AO352" s="218">
        <v>0</v>
      </c>
      <c r="AP352" s="218">
        <v>0</v>
      </c>
      <c r="AQ352" s="218">
        <v>0</v>
      </c>
      <c r="AR352" s="218">
        <v>0</v>
      </c>
      <c r="AS352" s="218">
        <v>0</v>
      </c>
      <c r="AT352" s="219">
        <v>0</v>
      </c>
      <c r="AU352" s="217">
        <v>0</v>
      </c>
      <c r="AV352" s="236">
        <v>0</v>
      </c>
      <c r="AW352" s="236">
        <v>0</v>
      </c>
      <c r="AX352" s="236">
        <v>0.00909090909090909</v>
      </c>
      <c r="AY352" s="236">
        <v>0</v>
      </c>
      <c r="AZ352" s="236">
        <v>0</v>
      </c>
      <c r="BA352" s="236">
        <v>0</v>
      </c>
      <c r="BB352" s="236">
        <v>0</v>
      </c>
      <c r="BC352" s="236">
        <v>0</v>
      </c>
      <c r="BD352" s="236">
        <v>0</v>
      </c>
      <c r="BE352" s="236" t="s">
        <v>480</v>
      </c>
      <c r="BF352" s="236" t="s">
        <v>480</v>
      </c>
      <c r="BG352" s="236" t="s">
        <v>480</v>
      </c>
      <c r="BH352" s="236" t="s">
        <v>480</v>
      </c>
      <c r="BI352" s="236" t="s">
        <v>480</v>
      </c>
      <c r="BJ352" s="236" t="s">
        <v>480</v>
      </c>
      <c r="BK352" s="217" t="s">
        <v>480</v>
      </c>
      <c r="BL352" s="218" t="s">
        <v>480</v>
      </c>
      <c r="BM352" s="218" t="s">
        <v>480</v>
      </c>
      <c r="BN352" s="218" t="s">
        <v>480</v>
      </c>
      <c r="BO352" s="218" t="s">
        <v>480</v>
      </c>
      <c r="BP352" s="218" t="s">
        <v>480</v>
      </c>
      <c r="BQ352" s="218" t="s">
        <v>480</v>
      </c>
      <c r="BR352" s="218" t="s">
        <v>480</v>
      </c>
      <c r="BS352" s="218" t="s">
        <v>480</v>
      </c>
      <c r="BT352" s="218">
        <v>0</v>
      </c>
      <c r="BU352" s="218">
        <v>0</v>
      </c>
      <c r="BV352" s="218">
        <v>0</v>
      </c>
      <c r="BW352" s="218">
        <v>0</v>
      </c>
      <c r="BX352" s="218">
        <v>0</v>
      </c>
      <c r="BY352" s="218">
        <v>0</v>
      </c>
      <c r="BZ352" s="219">
        <v>0</v>
      </c>
      <c r="CA352" s="99"/>
      <c r="CD352" s="20">
        <v>47</v>
      </c>
    </row>
    <row r="353" spans="1:82" ht="13.5" customHeight="1">
      <c r="A353" s="225">
        <v>51</v>
      </c>
      <c r="B353" s="226" t="s">
        <v>287</v>
      </c>
      <c r="C353" s="227">
        <v>36161.75</v>
      </c>
      <c r="D353" s="228">
        <f t="shared" si="58"/>
        <v>1999</v>
      </c>
      <c r="E353" s="228">
        <f t="shared" si="59"/>
        <v>2</v>
      </c>
      <c r="F353" s="237">
        <f t="shared" si="60"/>
        <v>36146.37806661517</v>
      </c>
      <c r="G353" s="237">
        <f t="shared" si="61"/>
        <v>36177.12193338483</v>
      </c>
      <c r="H353" s="238">
        <f t="shared" si="62"/>
        <v>30.743866769655142</v>
      </c>
      <c r="I353" s="230">
        <v>32874</v>
      </c>
      <c r="J353" s="230">
        <v>38717</v>
      </c>
      <c r="K353" s="226">
        <v>35</v>
      </c>
      <c r="L353" s="226">
        <v>35</v>
      </c>
      <c r="M353" s="228">
        <v>0.96</v>
      </c>
      <c r="N353" s="239" t="s">
        <v>277</v>
      </c>
      <c r="O353" s="236">
        <v>0</v>
      </c>
      <c r="P353" s="218">
        <v>0</v>
      </c>
      <c r="Q353" s="218">
        <v>0</v>
      </c>
      <c r="R353" s="218">
        <v>0</v>
      </c>
      <c r="S353" s="218">
        <v>0</v>
      </c>
      <c r="T353" s="218">
        <v>0</v>
      </c>
      <c r="U353" s="218">
        <v>0</v>
      </c>
      <c r="V353" s="218">
        <v>0</v>
      </c>
      <c r="W353" s="218">
        <v>0</v>
      </c>
      <c r="X353" s="218">
        <v>0</v>
      </c>
      <c r="Y353" s="218" t="s">
        <v>480</v>
      </c>
      <c r="Z353" s="218" t="s">
        <v>480</v>
      </c>
      <c r="AA353" s="218" t="s">
        <v>480</v>
      </c>
      <c r="AB353" s="218" t="s">
        <v>480</v>
      </c>
      <c r="AC353" s="218" t="s">
        <v>480</v>
      </c>
      <c r="AD353" s="240" t="s">
        <v>480</v>
      </c>
      <c r="AE353" s="236" t="s">
        <v>480</v>
      </c>
      <c r="AF353" s="218" t="s">
        <v>480</v>
      </c>
      <c r="AG353" s="218" t="s">
        <v>480</v>
      </c>
      <c r="AH353" s="218" t="s">
        <v>480</v>
      </c>
      <c r="AI353" s="218" t="s">
        <v>480</v>
      </c>
      <c r="AJ353" s="218" t="s">
        <v>480</v>
      </c>
      <c r="AK353" s="218" t="s">
        <v>480</v>
      </c>
      <c r="AL353" s="218" t="s">
        <v>480</v>
      </c>
      <c r="AM353" s="218" t="s">
        <v>480</v>
      </c>
      <c r="AN353" s="218">
        <v>0</v>
      </c>
      <c r="AO353" s="218">
        <v>0</v>
      </c>
      <c r="AP353" s="218">
        <v>0</v>
      </c>
      <c r="AQ353" s="218">
        <v>0</v>
      </c>
      <c r="AR353" s="218">
        <v>0</v>
      </c>
      <c r="AS353" s="218">
        <v>0</v>
      </c>
      <c r="AT353" s="219">
        <v>0</v>
      </c>
      <c r="AU353" s="217">
        <v>0</v>
      </c>
      <c r="AV353" s="236">
        <v>0</v>
      </c>
      <c r="AW353" s="236">
        <v>0</v>
      </c>
      <c r="AX353" s="236">
        <v>0</v>
      </c>
      <c r="AY353" s="236">
        <v>0</v>
      </c>
      <c r="AZ353" s="236">
        <v>0</v>
      </c>
      <c r="BA353" s="236">
        <v>0</v>
      </c>
      <c r="BB353" s="236">
        <v>0</v>
      </c>
      <c r="BC353" s="236">
        <v>0</v>
      </c>
      <c r="BD353" s="236">
        <v>0</v>
      </c>
      <c r="BE353" s="236" t="s">
        <v>480</v>
      </c>
      <c r="BF353" s="236" t="s">
        <v>480</v>
      </c>
      <c r="BG353" s="236" t="s">
        <v>480</v>
      </c>
      <c r="BH353" s="236" t="s">
        <v>480</v>
      </c>
      <c r="BI353" s="236" t="s">
        <v>480</v>
      </c>
      <c r="BJ353" s="236" t="s">
        <v>480</v>
      </c>
      <c r="BK353" s="217" t="s">
        <v>480</v>
      </c>
      <c r="BL353" s="218" t="s">
        <v>480</v>
      </c>
      <c r="BM353" s="218" t="s">
        <v>480</v>
      </c>
      <c r="BN353" s="218" t="s">
        <v>480</v>
      </c>
      <c r="BO353" s="218" t="s">
        <v>480</v>
      </c>
      <c r="BP353" s="218" t="s">
        <v>480</v>
      </c>
      <c r="BQ353" s="218" t="s">
        <v>480</v>
      </c>
      <c r="BR353" s="218" t="s">
        <v>480</v>
      </c>
      <c r="BS353" s="218" t="s">
        <v>480</v>
      </c>
      <c r="BT353" s="218">
        <v>0</v>
      </c>
      <c r="BU353" s="218">
        <v>0</v>
      </c>
      <c r="BV353" s="218">
        <v>0</v>
      </c>
      <c r="BW353" s="218">
        <v>0</v>
      </c>
      <c r="BX353" s="218">
        <v>0</v>
      </c>
      <c r="BY353" s="218">
        <v>0</v>
      </c>
      <c r="BZ353" s="219">
        <v>0</v>
      </c>
      <c r="CA353" s="99"/>
      <c r="CD353" s="20">
        <v>51</v>
      </c>
    </row>
    <row r="354" spans="1:82" ht="13.5" customHeight="1">
      <c r="A354" s="225">
        <v>52</v>
      </c>
      <c r="B354" s="226" t="s">
        <v>288</v>
      </c>
      <c r="C354" s="227">
        <v>36161.75</v>
      </c>
      <c r="D354" s="228">
        <f t="shared" si="58"/>
        <v>1999</v>
      </c>
      <c r="E354" s="228">
        <f t="shared" si="59"/>
        <v>2</v>
      </c>
      <c r="F354" s="237">
        <f t="shared" si="60"/>
        <v>36137.258306464726</v>
      </c>
      <c r="G354" s="237">
        <f t="shared" si="61"/>
        <v>36186.241693535274</v>
      </c>
      <c r="H354" s="238">
        <f t="shared" si="62"/>
        <v>48.983387070547906</v>
      </c>
      <c r="I354" s="230">
        <v>32874</v>
      </c>
      <c r="J354" s="230">
        <v>38717</v>
      </c>
      <c r="K354" s="226">
        <v>36</v>
      </c>
      <c r="L354" s="226">
        <v>43</v>
      </c>
      <c r="M354" s="228">
        <v>2.46</v>
      </c>
      <c r="N354" s="239" t="s">
        <v>277</v>
      </c>
      <c r="O354" s="236">
        <v>0</v>
      </c>
      <c r="P354" s="218">
        <v>0</v>
      </c>
      <c r="Q354" s="218">
        <v>0</v>
      </c>
      <c r="R354" s="218">
        <v>0</v>
      </c>
      <c r="S354" s="218">
        <v>0</v>
      </c>
      <c r="T354" s="218">
        <v>0</v>
      </c>
      <c r="U354" s="218">
        <v>0</v>
      </c>
      <c r="V354" s="218">
        <v>0</v>
      </c>
      <c r="W354" s="218">
        <v>0</v>
      </c>
      <c r="X354" s="218">
        <v>0</v>
      </c>
      <c r="Y354" s="218" t="s">
        <v>480</v>
      </c>
      <c r="Z354" s="218" t="s">
        <v>480</v>
      </c>
      <c r="AA354" s="218" t="s">
        <v>480</v>
      </c>
      <c r="AB354" s="218" t="s">
        <v>480</v>
      </c>
      <c r="AC354" s="218" t="s">
        <v>480</v>
      </c>
      <c r="AD354" s="240" t="s">
        <v>480</v>
      </c>
      <c r="AE354" s="236" t="s">
        <v>480</v>
      </c>
      <c r="AF354" s="218" t="s">
        <v>480</v>
      </c>
      <c r="AG354" s="218" t="s">
        <v>480</v>
      </c>
      <c r="AH354" s="218" t="s">
        <v>480</v>
      </c>
      <c r="AI354" s="218" t="s">
        <v>480</v>
      </c>
      <c r="AJ354" s="218" t="s">
        <v>480</v>
      </c>
      <c r="AK354" s="218" t="s">
        <v>480</v>
      </c>
      <c r="AL354" s="218" t="s">
        <v>480</v>
      </c>
      <c r="AM354" s="218" t="s">
        <v>480</v>
      </c>
      <c r="AN354" s="218">
        <v>0</v>
      </c>
      <c r="AO354" s="218">
        <v>0</v>
      </c>
      <c r="AP354" s="218">
        <v>0</v>
      </c>
      <c r="AQ354" s="218">
        <v>0</v>
      </c>
      <c r="AR354" s="218">
        <v>0</v>
      </c>
      <c r="AS354" s="218">
        <v>0</v>
      </c>
      <c r="AT354" s="219">
        <v>0</v>
      </c>
      <c r="AU354" s="217">
        <v>0</v>
      </c>
      <c r="AV354" s="236">
        <v>0</v>
      </c>
      <c r="AW354" s="236">
        <v>0</v>
      </c>
      <c r="AX354" s="236">
        <v>0</v>
      </c>
      <c r="AY354" s="236">
        <v>0</v>
      </c>
      <c r="AZ354" s="236">
        <v>0</v>
      </c>
      <c r="BA354" s="236">
        <v>0</v>
      </c>
      <c r="BB354" s="236">
        <v>0</v>
      </c>
      <c r="BC354" s="236">
        <v>0</v>
      </c>
      <c r="BD354" s="236">
        <v>0</v>
      </c>
      <c r="BE354" s="236" t="s">
        <v>480</v>
      </c>
      <c r="BF354" s="236" t="s">
        <v>480</v>
      </c>
      <c r="BG354" s="236" t="s">
        <v>480</v>
      </c>
      <c r="BH354" s="236" t="s">
        <v>480</v>
      </c>
      <c r="BI354" s="236" t="s">
        <v>480</v>
      </c>
      <c r="BJ354" s="236" t="s">
        <v>480</v>
      </c>
      <c r="BK354" s="217" t="s">
        <v>480</v>
      </c>
      <c r="BL354" s="218" t="s">
        <v>480</v>
      </c>
      <c r="BM354" s="218" t="s">
        <v>480</v>
      </c>
      <c r="BN354" s="218" t="s">
        <v>480</v>
      </c>
      <c r="BO354" s="218" t="s">
        <v>480</v>
      </c>
      <c r="BP354" s="218" t="s">
        <v>480</v>
      </c>
      <c r="BQ354" s="218" t="s">
        <v>480</v>
      </c>
      <c r="BR354" s="218" t="s">
        <v>480</v>
      </c>
      <c r="BS354" s="218" t="s">
        <v>480</v>
      </c>
      <c r="BT354" s="218">
        <v>0</v>
      </c>
      <c r="BU354" s="218">
        <v>0</v>
      </c>
      <c r="BV354" s="218">
        <v>0</v>
      </c>
      <c r="BW354" s="218">
        <v>0</v>
      </c>
      <c r="BX354" s="218">
        <v>0</v>
      </c>
      <c r="BY354" s="218">
        <v>0</v>
      </c>
      <c r="BZ354" s="219">
        <v>0</v>
      </c>
      <c r="CA354" s="99"/>
      <c r="CD354" s="20">
        <v>52</v>
      </c>
    </row>
    <row r="355" spans="1:82" ht="13.5" customHeight="1">
      <c r="A355" s="225">
        <v>53</v>
      </c>
      <c r="B355" s="226" t="s">
        <v>289</v>
      </c>
      <c r="C355" s="227">
        <v>36161.75</v>
      </c>
      <c r="D355" s="228">
        <f t="shared" si="58"/>
        <v>1999</v>
      </c>
      <c r="E355" s="228">
        <f t="shared" si="59"/>
        <v>2</v>
      </c>
      <c r="F355" s="237">
        <f t="shared" si="60"/>
        <v>36147.97181307449</v>
      </c>
      <c r="G355" s="237">
        <f t="shared" si="61"/>
        <v>36175.52818692551</v>
      </c>
      <c r="H355" s="238">
        <f t="shared" si="62"/>
        <v>27.556373851024546</v>
      </c>
      <c r="I355" s="230">
        <v>32874</v>
      </c>
      <c r="J355" s="230">
        <v>38717</v>
      </c>
      <c r="K355" s="226">
        <v>35</v>
      </c>
      <c r="L355" s="226">
        <v>31</v>
      </c>
      <c r="M355" s="228">
        <v>0.77</v>
      </c>
      <c r="N355" s="239" t="s">
        <v>277</v>
      </c>
      <c r="O355" s="236">
        <v>0</v>
      </c>
      <c r="P355" s="218">
        <v>0</v>
      </c>
      <c r="Q355" s="218">
        <v>0</v>
      </c>
      <c r="R355" s="218">
        <v>0</v>
      </c>
      <c r="S355" s="218">
        <v>0</v>
      </c>
      <c r="T355" s="218">
        <v>0</v>
      </c>
      <c r="U355" s="218">
        <v>0</v>
      </c>
      <c r="V355" s="218">
        <v>0</v>
      </c>
      <c r="W355" s="218">
        <v>0</v>
      </c>
      <c r="X355" s="218">
        <v>0</v>
      </c>
      <c r="Y355" s="218" t="s">
        <v>480</v>
      </c>
      <c r="Z355" s="218" t="s">
        <v>480</v>
      </c>
      <c r="AA355" s="218" t="s">
        <v>480</v>
      </c>
      <c r="AB355" s="218" t="s">
        <v>480</v>
      </c>
      <c r="AC355" s="218" t="s">
        <v>480</v>
      </c>
      <c r="AD355" s="240" t="s">
        <v>480</v>
      </c>
      <c r="AE355" s="236" t="s">
        <v>480</v>
      </c>
      <c r="AF355" s="218" t="s">
        <v>480</v>
      </c>
      <c r="AG355" s="218" t="s">
        <v>480</v>
      </c>
      <c r="AH355" s="218" t="s">
        <v>480</v>
      </c>
      <c r="AI355" s="218" t="s">
        <v>480</v>
      </c>
      <c r="AJ355" s="218" t="s">
        <v>480</v>
      </c>
      <c r="AK355" s="218" t="s">
        <v>480</v>
      </c>
      <c r="AL355" s="218" t="s">
        <v>480</v>
      </c>
      <c r="AM355" s="218" t="s">
        <v>480</v>
      </c>
      <c r="AN355" s="218">
        <v>0</v>
      </c>
      <c r="AO355" s="218">
        <v>0</v>
      </c>
      <c r="AP355" s="218">
        <v>0</v>
      </c>
      <c r="AQ355" s="218">
        <v>0</v>
      </c>
      <c r="AR355" s="218">
        <v>0</v>
      </c>
      <c r="AS355" s="218">
        <v>0</v>
      </c>
      <c r="AT355" s="219">
        <v>0</v>
      </c>
      <c r="AU355" s="217">
        <v>0</v>
      </c>
      <c r="AV355" s="236">
        <v>0</v>
      </c>
      <c r="AW355" s="236">
        <v>0</v>
      </c>
      <c r="AX355" s="236">
        <v>0</v>
      </c>
      <c r="AY355" s="236">
        <v>0</v>
      </c>
      <c r="AZ355" s="236">
        <v>0</v>
      </c>
      <c r="BA355" s="236">
        <v>0</v>
      </c>
      <c r="BB355" s="236">
        <v>0</v>
      </c>
      <c r="BC355" s="236">
        <v>0</v>
      </c>
      <c r="BD355" s="236">
        <v>0</v>
      </c>
      <c r="BE355" s="236" t="s">
        <v>480</v>
      </c>
      <c r="BF355" s="236" t="s">
        <v>480</v>
      </c>
      <c r="BG355" s="236" t="s">
        <v>480</v>
      </c>
      <c r="BH355" s="236" t="s">
        <v>480</v>
      </c>
      <c r="BI355" s="236" t="s">
        <v>480</v>
      </c>
      <c r="BJ355" s="236" t="s">
        <v>480</v>
      </c>
      <c r="BK355" s="217" t="s">
        <v>480</v>
      </c>
      <c r="BL355" s="218" t="s">
        <v>480</v>
      </c>
      <c r="BM355" s="218" t="s">
        <v>480</v>
      </c>
      <c r="BN355" s="218" t="s">
        <v>480</v>
      </c>
      <c r="BO355" s="218" t="s">
        <v>480</v>
      </c>
      <c r="BP355" s="218" t="s">
        <v>480</v>
      </c>
      <c r="BQ355" s="218" t="s">
        <v>480</v>
      </c>
      <c r="BR355" s="218" t="s">
        <v>480</v>
      </c>
      <c r="BS355" s="218" t="s">
        <v>480</v>
      </c>
      <c r="BT355" s="218">
        <v>0</v>
      </c>
      <c r="BU355" s="218">
        <v>0</v>
      </c>
      <c r="BV355" s="218">
        <v>0</v>
      </c>
      <c r="BW355" s="218">
        <v>0</v>
      </c>
      <c r="BX355" s="218">
        <v>0</v>
      </c>
      <c r="BY355" s="218">
        <v>0</v>
      </c>
      <c r="BZ355" s="219">
        <v>0</v>
      </c>
      <c r="CA355" s="99"/>
      <c r="CD355" s="20">
        <v>53</v>
      </c>
    </row>
    <row r="356" spans="1:82" ht="13.5" customHeight="1">
      <c r="A356" s="225">
        <v>57</v>
      </c>
      <c r="B356" s="226" t="s">
        <v>259</v>
      </c>
      <c r="C356" s="227">
        <v>36161.75</v>
      </c>
      <c r="D356" s="228">
        <f t="shared" si="58"/>
        <v>1999</v>
      </c>
      <c r="E356" s="228">
        <f t="shared" si="59"/>
        <v>2</v>
      </c>
      <c r="F356" s="237">
        <f t="shared" si="60"/>
        <v>36142.32108312965</v>
      </c>
      <c r="G356" s="237">
        <f t="shared" si="61"/>
        <v>36181.17891687035</v>
      </c>
      <c r="H356" s="238">
        <f t="shared" si="62"/>
        <v>38.85783374069433</v>
      </c>
      <c r="I356" s="230">
        <v>32874</v>
      </c>
      <c r="J356" s="230">
        <v>38717</v>
      </c>
      <c r="K356" s="226">
        <v>166</v>
      </c>
      <c r="L356" s="226">
        <v>93</v>
      </c>
      <c r="M356" s="228">
        <v>1.54</v>
      </c>
      <c r="N356" s="239" t="s">
        <v>277</v>
      </c>
      <c r="O356" s="236">
        <v>0</v>
      </c>
      <c r="P356" s="218">
        <v>0</v>
      </c>
      <c r="Q356" s="218">
        <v>0</v>
      </c>
      <c r="R356" s="218">
        <v>0</v>
      </c>
      <c r="S356" s="218">
        <v>0</v>
      </c>
      <c r="T356" s="218">
        <v>0</v>
      </c>
      <c r="U356" s="218">
        <v>0</v>
      </c>
      <c r="V356" s="218">
        <v>0</v>
      </c>
      <c r="W356" s="218">
        <v>0</v>
      </c>
      <c r="X356" s="218">
        <v>0</v>
      </c>
      <c r="Y356" s="218" t="s">
        <v>480</v>
      </c>
      <c r="Z356" s="218" t="s">
        <v>480</v>
      </c>
      <c r="AA356" s="218" t="s">
        <v>480</v>
      </c>
      <c r="AB356" s="218" t="s">
        <v>480</v>
      </c>
      <c r="AC356" s="218" t="s">
        <v>480</v>
      </c>
      <c r="AD356" s="240" t="s">
        <v>480</v>
      </c>
      <c r="AE356" s="236" t="s">
        <v>480</v>
      </c>
      <c r="AF356" s="218" t="s">
        <v>480</v>
      </c>
      <c r="AG356" s="218" t="s">
        <v>480</v>
      </c>
      <c r="AH356" s="218" t="s">
        <v>480</v>
      </c>
      <c r="AI356" s="218" t="s">
        <v>480</v>
      </c>
      <c r="AJ356" s="218" t="s">
        <v>480</v>
      </c>
      <c r="AK356" s="218" t="s">
        <v>480</v>
      </c>
      <c r="AL356" s="218" t="s">
        <v>480</v>
      </c>
      <c r="AM356" s="218" t="s">
        <v>480</v>
      </c>
      <c r="AN356" s="218">
        <v>0</v>
      </c>
      <c r="AO356" s="218">
        <v>0</v>
      </c>
      <c r="AP356" s="218">
        <v>0</v>
      </c>
      <c r="AQ356" s="218">
        <v>0</v>
      </c>
      <c r="AR356" s="218">
        <v>0</v>
      </c>
      <c r="AS356" s="218">
        <v>0</v>
      </c>
      <c r="AT356" s="219">
        <v>0</v>
      </c>
      <c r="AU356" s="217">
        <v>0</v>
      </c>
      <c r="AV356" s="236">
        <v>0</v>
      </c>
      <c r="AW356" s="236">
        <v>0</v>
      </c>
      <c r="AX356" s="236">
        <v>0</v>
      </c>
      <c r="AY356" s="236">
        <v>0</v>
      </c>
      <c r="AZ356" s="236">
        <v>0</v>
      </c>
      <c r="BA356" s="236">
        <v>0</v>
      </c>
      <c r="BB356" s="236">
        <v>0</v>
      </c>
      <c r="BC356" s="236">
        <v>0</v>
      </c>
      <c r="BD356" s="236">
        <v>0</v>
      </c>
      <c r="BE356" s="236" t="s">
        <v>480</v>
      </c>
      <c r="BF356" s="236" t="s">
        <v>480</v>
      </c>
      <c r="BG356" s="236" t="s">
        <v>480</v>
      </c>
      <c r="BH356" s="236" t="s">
        <v>480</v>
      </c>
      <c r="BI356" s="236" t="s">
        <v>480</v>
      </c>
      <c r="BJ356" s="236" t="s">
        <v>480</v>
      </c>
      <c r="BK356" s="217" t="s">
        <v>480</v>
      </c>
      <c r="BL356" s="218" t="s">
        <v>480</v>
      </c>
      <c r="BM356" s="218" t="s">
        <v>480</v>
      </c>
      <c r="BN356" s="218" t="s">
        <v>480</v>
      </c>
      <c r="BO356" s="218" t="s">
        <v>480</v>
      </c>
      <c r="BP356" s="218" t="s">
        <v>480</v>
      </c>
      <c r="BQ356" s="218" t="s">
        <v>480</v>
      </c>
      <c r="BR356" s="218" t="s">
        <v>480</v>
      </c>
      <c r="BS356" s="218" t="s">
        <v>480</v>
      </c>
      <c r="BT356" s="218">
        <v>0</v>
      </c>
      <c r="BU356" s="218">
        <v>0</v>
      </c>
      <c r="BV356" s="218">
        <v>0</v>
      </c>
      <c r="BW356" s="218">
        <v>0</v>
      </c>
      <c r="BX356" s="218">
        <v>0</v>
      </c>
      <c r="BY356" s="218">
        <v>0</v>
      </c>
      <c r="BZ356" s="219">
        <v>0</v>
      </c>
      <c r="CA356" s="99"/>
      <c r="CD356" s="20">
        <v>57</v>
      </c>
    </row>
    <row r="357" spans="1:82" ht="13.5" customHeight="1">
      <c r="A357" s="225">
        <v>58</v>
      </c>
      <c r="B357" s="226" t="s">
        <v>290</v>
      </c>
      <c r="C357" s="227">
        <v>36161.75</v>
      </c>
      <c r="D357" s="228">
        <f t="shared" si="58"/>
        <v>1999</v>
      </c>
      <c r="E357" s="228">
        <f t="shared" si="59"/>
        <v>2</v>
      </c>
      <c r="F357" s="237">
        <f t="shared" si="60"/>
        <v>36143.348324378996</v>
      </c>
      <c r="G357" s="237">
        <f t="shared" si="61"/>
        <v>36180.151675621004</v>
      </c>
      <c r="H357" s="238">
        <f t="shared" si="62"/>
        <v>36.80335124200792</v>
      </c>
      <c r="I357" s="230">
        <v>32874</v>
      </c>
      <c r="J357" s="230">
        <v>38717</v>
      </c>
      <c r="K357" s="226">
        <v>52</v>
      </c>
      <c r="L357" s="226">
        <v>52</v>
      </c>
      <c r="M357" s="228">
        <v>1.38</v>
      </c>
      <c r="N357" s="239" t="s">
        <v>277</v>
      </c>
      <c r="O357" s="236">
        <v>0</v>
      </c>
      <c r="P357" s="218">
        <v>0</v>
      </c>
      <c r="Q357" s="218">
        <v>0</v>
      </c>
      <c r="R357" s="218">
        <v>0</v>
      </c>
      <c r="S357" s="218">
        <v>0</v>
      </c>
      <c r="T357" s="218">
        <v>0</v>
      </c>
      <c r="U357" s="218">
        <v>0</v>
      </c>
      <c r="V357" s="218">
        <v>0</v>
      </c>
      <c r="W357" s="218">
        <v>0</v>
      </c>
      <c r="X357" s="218">
        <v>0</v>
      </c>
      <c r="Y357" s="218" t="s">
        <v>480</v>
      </c>
      <c r="Z357" s="218" t="s">
        <v>480</v>
      </c>
      <c r="AA357" s="218" t="s">
        <v>480</v>
      </c>
      <c r="AB357" s="218" t="s">
        <v>480</v>
      </c>
      <c r="AC357" s="218" t="s">
        <v>480</v>
      </c>
      <c r="AD357" s="240" t="s">
        <v>480</v>
      </c>
      <c r="AE357" s="236" t="s">
        <v>480</v>
      </c>
      <c r="AF357" s="218" t="s">
        <v>480</v>
      </c>
      <c r="AG357" s="218" t="s">
        <v>480</v>
      </c>
      <c r="AH357" s="218" t="s">
        <v>480</v>
      </c>
      <c r="AI357" s="218" t="s">
        <v>480</v>
      </c>
      <c r="AJ357" s="218" t="s">
        <v>480</v>
      </c>
      <c r="AK357" s="218" t="s">
        <v>480</v>
      </c>
      <c r="AL357" s="218" t="s">
        <v>480</v>
      </c>
      <c r="AM357" s="218" t="s">
        <v>480</v>
      </c>
      <c r="AN357" s="218">
        <v>0</v>
      </c>
      <c r="AO357" s="218">
        <v>0</v>
      </c>
      <c r="AP357" s="218">
        <v>0</v>
      </c>
      <c r="AQ357" s="218">
        <v>0</v>
      </c>
      <c r="AR357" s="218">
        <v>0</v>
      </c>
      <c r="AS357" s="218">
        <v>0</v>
      </c>
      <c r="AT357" s="219">
        <v>0</v>
      </c>
      <c r="AU357" s="217">
        <v>0</v>
      </c>
      <c r="AV357" s="236">
        <v>0</v>
      </c>
      <c r="AW357" s="236">
        <v>0</v>
      </c>
      <c r="AX357" s="236">
        <v>0</v>
      </c>
      <c r="AY357" s="236">
        <v>0</v>
      </c>
      <c r="AZ357" s="236">
        <v>0</v>
      </c>
      <c r="BA357" s="236">
        <v>0</v>
      </c>
      <c r="BB357" s="236">
        <v>0</v>
      </c>
      <c r="BC357" s="236">
        <v>0</v>
      </c>
      <c r="BD357" s="236">
        <v>0</v>
      </c>
      <c r="BE357" s="236" t="s">
        <v>480</v>
      </c>
      <c r="BF357" s="236" t="s">
        <v>480</v>
      </c>
      <c r="BG357" s="236" t="s">
        <v>480</v>
      </c>
      <c r="BH357" s="236" t="s">
        <v>480</v>
      </c>
      <c r="BI357" s="236" t="s">
        <v>480</v>
      </c>
      <c r="BJ357" s="236" t="s">
        <v>480</v>
      </c>
      <c r="BK357" s="217" t="s">
        <v>480</v>
      </c>
      <c r="BL357" s="218" t="s">
        <v>480</v>
      </c>
      <c r="BM357" s="218" t="s">
        <v>480</v>
      </c>
      <c r="BN357" s="218" t="s">
        <v>480</v>
      </c>
      <c r="BO357" s="218" t="s">
        <v>480</v>
      </c>
      <c r="BP357" s="218" t="s">
        <v>480</v>
      </c>
      <c r="BQ357" s="218" t="s">
        <v>480</v>
      </c>
      <c r="BR357" s="218" t="s">
        <v>480</v>
      </c>
      <c r="BS357" s="218" t="s">
        <v>480</v>
      </c>
      <c r="BT357" s="218">
        <v>0</v>
      </c>
      <c r="BU357" s="218">
        <v>0</v>
      </c>
      <c r="BV357" s="218">
        <v>0</v>
      </c>
      <c r="BW357" s="218">
        <v>0</v>
      </c>
      <c r="BX357" s="218">
        <v>0</v>
      </c>
      <c r="BY357" s="218">
        <v>0</v>
      </c>
      <c r="BZ357" s="219">
        <v>0</v>
      </c>
      <c r="CA357" s="99"/>
      <c r="CD357" s="20">
        <v>58</v>
      </c>
    </row>
    <row r="358" spans="1:82" ht="13.5" customHeight="1">
      <c r="A358" s="225">
        <v>60</v>
      </c>
      <c r="B358" s="226" t="s">
        <v>291</v>
      </c>
      <c r="C358" s="227">
        <v>36527</v>
      </c>
      <c r="D358" s="228">
        <f t="shared" si="58"/>
        <v>2000</v>
      </c>
      <c r="E358" s="228">
        <f t="shared" si="59"/>
        <v>2</v>
      </c>
      <c r="F358" s="237">
        <f t="shared" si="60"/>
        <v>36501.73453221586</v>
      </c>
      <c r="G358" s="237">
        <f t="shared" si="61"/>
        <v>36552.26546778414</v>
      </c>
      <c r="H358" s="238">
        <f t="shared" si="62"/>
        <v>50.530935568283894</v>
      </c>
      <c r="I358" s="230">
        <v>32874</v>
      </c>
      <c r="J358" s="230">
        <v>38717</v>
      </c>
      <c r="K358" s="226">
        <v>102</v>
      </c>
      <c r="L358" s="226">
        <v>82</v>
      </c>
      <c r="M358" s="228">
        <v>2.62</v>
      </c>
      <c r="N358" s="239" t="s">
        <v>277</v>
      </c>
      <c r="O358" s="236">
        <v>0</v>
      </c>
      <c r="P358" s="218">
        <v>0</v>
      </c>
      <c r="Q358" s="218">
        <v>0</v>
      </c>
      <c r="R358" s="218">
        <v>0</v>
      </c>
      <c r="S358" s="218">
        <v>0</v>
      </c>
      <c r="T358" s="218">
        <v>0</v>
      </c>
      <c r="U358" s="218">
        <v>0</v>
      </c>
      <c r="V358" s="218">
        <v>0</v>
      </c>
      <c r="W358" s="218">
        <v>0</v>
      </c>
      <c r="X358" s="218">
        <v>0</v>
      </c>
      <c r="Y358" s="218">
        <v>0</v>
      </c>
      <c r="Z358" s="218" t="s">
        <v>480</v>
      </c>
      <c r="AA358" s="218" t="s">
        <v>480</v>
      </c>
      <c r="AB358" s="218" t="s">
        <v>480</v>
      </c>
      <c r="AC358" s="218" t="s">
        <v>480</v>
      </c>
      <c r="AD358" s="240" t="s">
        <v>480</v>
      </c>
      <c r="AE358" s="236" t="s">
        <v>480</v>
      </c>
      <c r="AF358" s="218" t="s">
        <v>480</v>
      </c>
      <c r="AG358" s="218" t="s">
        <v>480</v>
      </c>
      <c r="AH358" s="218" t="s">
        <v>480</v>
      </c>
      <c r="AI358" s="218" t="s">
        <v>480</v>
      </c>
      <c r="AJ358" s="218" t="s">
        <v>480</v>
      </c>
      <c r="AK358" s="218" t="s">
        <v>480</v>
      </c>
      <c r="AL358" s="218" t="s">
        <v>480</v>
      </c>
      <c r="AM358" s="218" t="s">
        <v>480</v>
      </c>
      <c r="AN358" s="218" t="s">
        <v>480</v>
      </c>
      <c r="AO358" s="218">
        <v>0</v>
      </c>
      <c r="AP358" s="218">
        <v>0</v>
      </c>
      <c r="AQ358" s="218">
        <v>0</v>
      </c>
      <c r="AR358" s="218">
        <v>0</v>
      </c>
      <c r="AS358" s="218">
        <v>0</v>
      </c>
      <c r="AT358" s="219">
        <v>0</v>
      </c>
      <c r="AU358" s="217">
        <v>0</v>
      </c>
      <c r="AV358" s="236">
        <v>0</v>
      </c>
      <c r="AW358" s="236">
        <v>0</v>
      </c>
      <c r="AX358" s="236">
        <v>0</v>
      </c>
      <c r="AY358" s="236">
        <v>0</v>
      </c>
      <c r="AZ358" s="236">
        <v>0</v>
      </c>
      <c r="BA358" s="236">
        <v>0</v>
      </c>
      <c r="BB358" s="236">
        <v>0</v>
      </c>
      <c r="BC358" s="236">
        <v>0</v>
      </c>
      <c r="BD358" s="236">
        <v>0</v>
      </c>
      <c r="BE358" s="236">
        <v>0</v>
      </c>
      <c r="BF358" s="236" t="s">
        <v>480</v>
      </c>
      <c r="BG358" s="236" t="s">
        <v>480</v>
      </c>
      <c r="BH358" s="236" t="s">
        <v>480</v>
      </c>
      <c r="BI358" s="236" t="s">
        <v>480</v>
      </c>
      <c r="BJ358" s="236" t="s">
        <v>480</v>
      </c>
      <c r="BK358" s="217" t="s">
        <v>480</v>
      </c>
      <c r="BL358" s="218" t="s">
        <v>480</v>
      </c>
      <c r="BM358" s="218" t="s">
        <v>480</v>
      </c>
      <c r="BN358" s="218" t="s">
        <v>480</v>
      </c>
      <c r="BO358" s="218" t="s">
        <v>480</v>
      </c>
      <c r="BP358" s="218" t="s">
        <v>480</v>
      </c>
      <c r="BQ358" s="218" t="s">
        <v>480</v>
      </c>
      <c r="BR358" s="218" t="s">
        <v>480</v>
      </c>
      <c r="BS358" s="218" t="s">
        <v>480</v>
      </c>
      <c r="BT358" s="218" t="s">
        <v>480</v>
      </c>
      <c r="BU358" s="218">
        <v>0</v>
      </c>
      <c r="BV358" s="218">
        <v>0</v>
      </c>
      <c r="BW358" s="218">
        <v>0</v>
      </c>
      <c r="BX358" s="218">
        <v>0</v>
      </c>
      <c r="BY358" s="218">
        <v>0</v>
      </c>
      <c r="BZ358" s="219">
        <v>0</v>
      </c>
      <c r="CA358" s="99"/>
      <c r="CD358" s="20">
        <v>60</v>
      </c>
    </row>
    <row r="359" spans="1:82" ht="13.5" customHeight="1">
      <c r="A359" s="225">
        <v>64</v>
      </c>
      <c r="B359" s="226" t="s">
        <v>292</v>
      </c>
      <c r="C359" s="227">
        <v>36527</v>
      </c>
      <c r="D359" s="228">
        <f t="shared" si="58"/>
        <v>2000</v>
      </c>
      <c r="E359" s="228">
        <f t="shared" si="59"/>
        <v>2</v>
      </c>
      <c r="F359" s="237">
        <f t="shared" si="60"/>
        <v>36504.13743298756</v>
      </c>
      <c r="G359" s="237">
        <f t="shared" si="61"/>
        <v>36549.86256701244</v>
      </c>
      <c r="H359" s="238">
        <f t="shared" si="62"/>
        <v>45.72513402487675</v>
      </c>
      <c r="I359" s="230">
        <v>32874</v>
      </c>
      <c r="J359" s="230">
        <v>38717</v>
      </c>
      <c r="K359" s="226">
        <v>74</v>
      </c>
      <c r="L359" s="226">
        <v>58</v>
      </c>
      <c r="M359" s="228">
        <v>2.14</v>
      </c>
      <c r="N359" s="239" t="s">
        <v>277</v>
      </c>
      <c r="O359" s="236">
        <v>0</v>
      </c>
      <c r="P359" s="218">
        <v>0</v>
      </c>
      <c r="Q359" s="218">
        <v>0</v>
      </c>
      <c r="R359" s="218">
        <v>0</v>
      </c>
      <c r="S359" s="218">
        <v>0</v>
      </c>
      <c r="T359" s="218">
        <v>0</v>
      </c>
      <c r="U359" s="218">
        <v>0</v>
      </c>
      <c r="V359" s="218">
        <v>0</v>
      </c>
      <c r="W359" s="218">
        <v>0</v>
      </c>
      <c r="X359" s="218">
        <v>0</v>
      </c>
      <c r="Y359" s="218">
        <v>0</v>
      </c>
      <c r="Z359" s="218" t="s">
        <v>480</v>
      </c>
      <c r="AA359" s="218" t="s">
        <v>480</v>
      </c>
      <c r="AB359" s="218" t="s">
        <v>480</v>
      </c>
      <c r="AC359" s="218" t="s">
        <v>480</v>
      </c>
      <c r="AD359" s="240" t="s">
        <v>480</v>
      </c>
      <c r="AE359" s="236" t="s">
        <v>480</v>
      </c>
      <c r="AF359" s="218" t="s">
        <v>480</v>
      </c>
      <c r="AG359" s="218" t="s">
        <v>480</v>
      </c>
      <c r="AH359" s="218" t="s">
        <v>480</v>
      </c>
      <c r="AI359" s="218" t="s">
        <v>480</v>
      </c>
      <c r="AJ359" s="218" t="s">
        <v>480</v>
      </c>
      <c r="AK359" s="218" t="s">
        <v>480</v>
      </c>
      <c r="AL359" s="218" t="s">
        <v>480</v>
      </c>
      <c r="AM359" s="218" t="s">
        <v>480</v>
      </c>
      <c r="AN359" s="218" t="s">
        <v>480</v>
      </c>
      <c r="AO359" s="218">
        <v>0</v>
      </c>
      <c r="AP359" s="218">
        <v>0</v>
      </c>
      <c r="AQ359" s="218">
        <v>0</v>
      </c>
      <c r="AR359" s="218">
        <v>0</v>
      </c>
      <c r="AS359" s="218">
        <v>0</v>
      </c>
      <c r="AT359" s="219">
        <v>0</v>
      </c>
      <c r="AU359" s="217">
        <v>0</v>
      </c>
      <c r="AV359" s="236">
        <v>0</v>
      </c>
      <c r="AW359" s="236">
        <v>0</v>
      </c>
      <c r="AX359" s="236">
        <v>0</v>
      </c>
      <c r="AY359" s="236">
        <v>0</v>
      </c>
      <c r="AZ359" s="236">
        <v>0</v>
      </c>
      <c r="BA359" s="236">
        <v>0</v>
      </c>
      <c r="BB359" s="236">
        <v>0</v>
      </c>
      <c r="BC359" s="236">
        <v>0</v>
      </c>
      <c r="BD359" s="236">
        <v>0</v>
      </c>
      <c r="BE359" s="236">
        <v>0</v>
      </c>
      <c r="BF359" s="236" t="s">
        <v>480</v>
      </c>
      <c r="BG359" s="236" t="s">
        <v>480</v>
      </c>
      <c r="BH359" s="236" t="s">
        <v>480</v>
      </c>
      <c r="BI359" s="236" t="s">
        <v>480</v>
      </c>
      <c r="BJ359" s="236" t="s">
        <v>480</v>
      </c>
      <c r="BK359" s="217" t="s">
        <v>480</v>
      </c>
      <c r="BL359" s="218" t="s">
        <v>480</v>
      </c>
      <c r="BM359" s="218" t="s">
        <v>480</v>
      </c>
      <c r="BN359" s="218" t="s">
        <v>480</v>
      </c>
      <c r="BO359" s="218" t="s">
        <v>480</v>
      </c>
      <c r="BP359" s="218" t="s">
        <v>480</v>
      </c>
      <c r="BQ359" s="218" t="s">
        <v>480</v>
      </c>
      <c r="BR359" s="218" t="s">
        <v>480</v>
      </c>
      <c r="BS359" s="218" t="s">
        <v>480</v>
      </c>
      <c r="BT359" s="218" t="s">
        <v>480</v>
      </c>
      <c r="BU359" s="218">
        <v>0</v>
      </c>
      <c r="BV359" s="218">
        <v>0</v>
      </c>
      <c r="BW359" s="218">
        <v>0</v>
      </c>
      <c r="BX359" s="218">
        <v>0</v>
      </c>
      <c r="BY359" s="218">
        <v>0</v>
      </c>
      <c r="BZ359" s="219">
        <v>0</v>
      </c>
      <c r="CA359" s="99"/>
      <c r="CD359" s="20">
        <v>64</v>
      </c>
    </row>
    <row r="360" spans="1:82" ht="13.5" customHeight="1">
      <c r="A360" s="225">
        <v>65</v>
      </c>
      <c r="B360" s="226" t="s">
        <v>293</v>
      </c>
      <c r="C360" s="227">
        <v>36527</v>
      </c>
      <c r="D360" s="228">
        <f t="shared" si="58"/>
        <v>2000</v>
      </c>
      <c r="E360" s="228">
        <f t="shared" si="59"/>
        <v>2</v>
      </c>
      <c r="F360" s="237">
        <f t="shared" si="60"/>
        <v>36493.77036243769</v>
      </c>
      <c r="G360" s="237">
        <f t="shared" si="61"/>
        <v>36560.22963756231</v>
      </c>
      <c r="H360" s="238">
        <f t="shared" si="62"/>
        <v>66.45927512462367</v>
      </c>
      <c r="I360" s="230">
        <v>32874</v>
      </c>
      <c r="J360" s="230">
        <v>38717</v>
      </c>
      <c r="K360" s="226">
        <v>57</v>
      </c>
      <c r="L360" s="226">
        <v>57</v>
      </c>
      <c r="M360" s="228">
        <v>4.57</v>
      </c>
      <c r="N360" s="239" t="s">
        <v>277</v>
      </c>
      <c r="O360" s="236">
        <v>0</v>
      </c>
      <c r="P360" s="218">
        <v>0</v>
      </c>
      <c r="Q360" s="218">
        <v>0</v>
      </c>
      <c r="R360" s="218">
        <v>0</v>
      </c>
      <c r="S360" s="218">
        <v>0</v>
      </c>
      <c r="T360" s="218">
        <v>0</v>
      </c>
      <c r="U360" s="218">
        <v>0</v>
      </c>
      <c r="V360" s="218">
        <v>0.2188183807439825</v>
      </c>
      <c r="W360" s="218">
        <v>0</v>
      </c>
      <c r="X360" s="218">
        <v>0</v>
      </c>
      <c r="Y360" s="218">
        <v>0</v>
      </c>
      <c r="Z360" s="218" t="s">
        <v>480</v>
      </c>
      <c r="AA360" s="218" t="s">
        <v>480</v>
      </c>
      <c r="AB360" s="218" t="s">
        <v>480</v>
      </c>
      <c r="AC360" s="218" t="s">
        <v>480</v>
      </c>
      <c r="AD360" s="240" t="s">
        <v>480</v>
      </c>
      <c r="AE360" s="236" t="s">
        <v>480</v>
      </c>
      <c r="AF360" s="218" t="s">
        <v>480</v>
      </c>
      <c r="AG360" s="218" t="s">
        <v>480</v>
      </c>
      <c r="AH360" s="218" t="s">
        <v>480</v>
      </c>
      <c r="AI360" s="218" t="s">
        <v>480</v>
      </c>
      <c r="AJ360" s="218" t="s">
        <v>480</v>
      </c>
      <c r="AK360" s="218" t="s">
        <v>480</v>
      </c>
      <c r="AL360" s="218" t="s">
        <v>480</v>
      </c>
      <c r="AM360" s="218" t="s">
        <v>480</v>
      </c>
      <c r="AN360" s="218" t="s">
        <v>480</v>
      </c>
      <c r="AO360" s="218">
        <v>0.22002399165717246</v>
      </c>
      <c r="AP360" s="218">
        <v>0</v>
      </c>
      <c r="AQ360" s="218">
        <v>0</v>
      </c>
      <c r="AR360" s="218">
        <v>0</v>
      </c>
      <c r="AS360" s="218">
        <v>0</v>
      </c>
      <c r="AT360" s="219">
        <v>0</v>
      </c>
      <c r="AU360" s="217">
        <v>0</v>
      </c>
      <c r="AV360" s="236">
        <v>0</v>
      </c>
      <c r="AW360" s="236">
        <v>0</v>
      </c>
      <c r="AX360" s="236">
        <v>0</v>
      </c>
      <c r="AY360" s="236">
        <v>0</v>
      </c>
      <c r="AZ360" s="236">
        <v>0</v>
      </c>
      <c r="BA360" s="236">
        <v>0</v>
      </c>
      <c r="BB360" s="236">
        <v>0.0038389189604207453</v>
      </c>
      <c r="BC360" s="236">
        <v>0</v>
      </c>
      <c r="BD360" s="236">
        <v>0</v>
      </c>
      <c r="BE360" s="236">
        <v>0</v>
      </c>
      <c r="BF360" s="236" t="s">
        <v>480</v>
      </c>
      <c r="BG360" s="236" t="s">
        <v>480</v>
      </c>
      <c r="BH360" s="236" t="s">
        <v>480</v>
      </c>
      <c r="BI360" s="236" t="s">
        <v>480</v>
      </c>
      <c r="BJ360" s="236" t="s">
        <v>480</v>
      </c>
      <c r="BK360" s="217" t="s">
        <v>480</v>
      </c>
      <c r="BL360" s="218" t="s">
        <v>480</v>
      </c>
      <c r="BM360" s="218" t="s">
        <v>480</v>
      </c>
      <c r="BN360" s="218" t="s">
        <v>480</v>
      </c>
      <c r="BO360" s="218" t="s">
        <v>480</v>
      </c>
      <c r="BP360" s="218" t="s">
        <v>480</v>
      </c>
      <c r="BQ360" s="218" t="s">
        <v>480</v>
      </c>
      <c r="BR360" s="218" t="s">
        <v>480</v>
      </c>
      <c r="BS360" s="218" t="s">
        <v>480</v>
      </c>
      <c r="BT360" s="218" t="s">
        <v>480</v>
      </c>
      <c r="BU360" s="218">
        <v>0.0038600700290732015</v>
      </c>
      <c r="BV360" s="218">
        <v>0</v>
      </c>
      <c r="BW360" s="218">
        <v>0</v>
      </c>
      <c r="BX360" s="218">
        <v>0</v>
      </c>
      <c r="BY360" s="218">
        <v>0</v>
      </c>
      <c r="BZ360" s="219">
        <v>0</v>
      </c>
      <c r="CA360" s="99"/>
      <c r="CD360" s="20">
        <v>65</v>
      </c>
    </row>
    <row r="361" spans="1:82" ht="13.5" customHeight="1">
      <c r="A361" s="225">
        <v>70</v>
      </c>
      <c r="B361" s="226" t="s">
        <v>294</v>
      </c>
      <c r="C361" s="227">
        <v>36527</v>
      </c>
      <c r="D361" s="228">
        <f t="shared" si="58"/>
        <v>2000</v>
      </c>
      <c r="E361" s="228">
        <f t="shared" si="59"/>
        <v>2</v>
      </c>
      <c r="F361" s="237">
        <f t="shared" si="60"/>
        <v>36518.52155681704</v>
      </c>
      <c r="G361" s="237">
        <f t="shared" si="61"/>
        <v>36535.47844318296</v>
      </c>
      <c r="H361" s="238">
        <f t="shared" si="62"/>
        <v>16.9568863659224</v>
      </c>
      <c r="I361" s="230">
        <v>32874</v>
      </c>
      <c r="J361" s="230">
        <v>38717</v>
      </c>
      <c r="K361" s="226">
        <v>34</v>
      </c>
      <c r="L361" s="226">
        <v>34</v>
      </c>
      <c r="M361" s="228">
        <v>0.29</v>
      </c>
      <c r="N361" s="239" t="s">
        <v>277</v>
      </c>
      <c r="O361" s="236">
        <v>0</v>
      </c>
      <c r="P361" s="218">
        <v>0</v>
      </c>
      <c r="Q361" s="218">
        <v>0</v>
      </c>
      <c r="R361" s="218">
        <v>0</v>
      </c>
      <c r="S361" s="218">
        <v>0</v>
      </c>
      <c r="T361" s="218">
        <v>0</v>
      </c>
      <c r="U361" s="218">
        <v>0</v>
      </c>
      <c r="V361" s="218">
        <v>0</v>
      </c>
      <c r="W361" s="218">
        <v>0</v>
      </c>
      <c r="X361" s="218">
        <v>0</v>
      </c>
      <c r="Y361" s="218">
        <v>0</v>
      </c>
      <c r="Z361" s="218" t="s">
        <v>480</v>
      </c>
      <c r="AA361" s="218" t="s">
        <v>480</v>
      </c>
      <c r="AB361" s="218" t="s">
        <v>480</v>
      </c>
      <c r="AC361" s="218" t="s">
        <v>480</v>
      </c>
      <c r="AD361" s="240" t="s">
        <v>480</v>
      </c>
      <c r="AE361" s="236" t="s">
        <v>480</v>
      </c>
      <c r="AF361" s="218" t="s">
        <v>480</v>
      </c>
      <c r="AG361" s="218" t="s">
        <v>480</v>
      </c>
      <c r="AH361" s="218" t="s">
        <v>480</v>
      </c>
      <c r="AI361" s="218" t="s">
        <v>480</v>
      </c>
      <c r="AJ361" s="218" t="s">
        <v>480</v>
      </c>
      <c r="AK361" s="218" t="s">
        <v>480</v>
      </c>
      <c r="AL361" s="218" t="s">
        <v>480</v>
      </c>
      <c r="AM361" s="218" t="s">
        <v>480</v>
      </c>
      <c r="AN361" s="218" t="s">
        <v>480</v>
      </c>
      <c r="AO361" s="218">
        <v>0</v>
      </c>
      <c r="AP361" s="218">
        <v>0</v>
      </c>
      <c r="AQ361" s="218">
        <v>0</v>
      </c>
      <c r="AR361" s="218">
        <v>0</v>
      </c>
      <c r="AS361" s="218">
        <v>0</v>
      </c>
      <c r="AT361" s="219">
        <v>0</v>
      </c>
      <c r="AU361" s="217">
        <v>0</v>
      </c>
      <c r="AV361" s="236">
        <v>0</v>
      </c>
      <c r="AW361" s="236">
        <v>0</v>
      </c>
      <c r="AX361" s="236">
        <v>0</v>
      </c>
      <c r="AY361" s="236">
        <v>0</v>
      </c>
      <c r="AZ361" s="236">
        <v>0</v>
      </c>
      <c r="BA361" s="236">
        <v>0</v>
      </c>
      <c r="BB361" s="236">
        <v>0</v>
      </c>
      <c r="BC361" s="236">
        <v>0</v>
      </c>
      <c r="BD361" s="236">
        <v>0</v>
      </c>
      <c r="BE361" s="236">
        <v>0</v>
      </c>
      <c r="BF361" s="236" t="s">
        <v>480</v>
      </c>
      <c r="BG361" s="236" t="s">
        <v>480</v>
      </c>
      <c r="BH361" s="236" t="s">
        <v>480</v>
      </c>
      <c r="BI361" s="236" t="s">
        <v>480</v>
      </c>
      <c r="BJ361" s="236" t="s">
        <v>480</v>
      </c>
      <c r="BK361" s="217" t="s">
        <v>480</v>
      </c>
      <c r="BL361" s="218" t="s">
        <v>480</v>
      </c>
      <c r="BM361" s="218" t="s">
        <v>480</v>
      </c>
      <c r="BN361" s="218" t="s">
        <v>480</v>
      </c>
      <c r="BO361" s="218" t="s">
        <v>480</v>
      </c>
      <c r="BP361" s="218" t="s">
        <v>480</v>
      </c>
      <c r="BQ361" s="218" t="s">
        <v>480</v>
      </c>
      <c r="BR361" s="218" t="s">
        <v>480</v>
      </c>
      <c r="BS361" s="218" t="s">
        <v>480</v>
      </c>
      <c r="BT361" s="218" t="s">
        <v>480</v>
      </c>
      <c r="BU361" s="218">
        <v>0</v>
      </c>
      <c r="BV361" s="218">
        <v>0</v>
      </c>
      <c r="BW361" s="218">
        <v>0</v>
      </c>
      <c r="BX361" s="218">
        <v>0</v>
      </c>
      <c r="BY361" s="218">
        <v>0</v>
      </c>
      <c r="BZ361" s="219">
        <v>0</v>
      </c>
      <c r="CA361" s="99"/>
      <c r="CD361" s="20">
        <v>70</v>
      </c>
    </row>
    <row r="362" spans="1:82" ht="13.5" customHeight="1">
      <c r="A362" s="225">
        <v>71</v>
      </c>
      <c r="B362" s="226" t="s">
        <v>295</v>
      </c>
      <c r="C362" s="227">
        <v>36892.25</v>
      </c>
      <c r="D362" s="228">
        <f t="shared" si="58"/>
        <v>2001</v>
      </c>
      <c r="E362" s="228">
        <f t="shared" si="59"/>
        <v>2</v>
      </c>
      <c r="F362" s="237">
        <f t="shared" si="60"/>
        <v>36860.67138692824</v>
      </c>
      <c r="G362" s="237">
        <f t="shared" si="61"/>
        <v>36923.82861307176</v>
      </c>
      <c r="H362" s="238">
        <f t="shared" si="62"/>
        <v>63.15722614352126</v>
      </c>
      <c r="I362" s="230">
        <v>32874</v>
      </c>
      <c r="J362" s="230">
        <v>38717</v>
      </c>
      <c r="K362" s="226">
        <v>53</v>
      </c>
      <c r="L362" s="226">
        <v>56</v>
      </c>
      <c r="M362" s="228">
        <v>4.12</v>
      </c>
      <c r="N362" s="239" t="s">
        <v>277</v>
      </c>
      <c r="O362" s="236">
        <v>0</v>
      </c>
      <c r="P362" s="218">
        <v>0</v>
      </c>
      <c r="Q362" s="218">
        <v>0</v>
      </c>
      <c r="R362" s="218">
        <v>0</v>
      </c>
      <c r="S362" s="218">
        <v>0</v>
      </c>
      <c r="T362" s="218">
        <v>0</v>
      </c>
      <c r="U362" s="218">
        <v>0</v>
      </c>
      <c r="V362" s="218">
        <v>0</v>
      </c>
      <c r="W362" s="218">
        <v>0.24271844660194175</v>
      </c>
      <c r="X362" s="218">
        <v>0</v>
      </c>
      <c r="Y362" s="218">
        <v>0</v>
      </c>
      <c r="Z362" s="218">
        <v>0</v>
      </c>
      <c r="AA362" s="218" t="s">
        <v>480</v>
      </c>
      <c r="AB362" s="218" t="s">
        <v>480</v>
      </c>
      <c r="AC362" s="218" t="s">
        <v>480</v>
      </c>
      <c r="AD362" s="240" t="s">
        <v>480</v>
      </c>
      <c r="AE362" s="236" t="s">
        <v>480</v>
      </c>
      <c r="AF362" s="218" t="s">
        <v>480</v>
      </c>
      <c r="AG362" s="218" t="s">
        <v>480</v>
      </c>
      <c r="AH362" s="218" t="s">
        <v>480</v>
      </c>
      <c r="AI362" s="218" t="s">
        <v>480</v>
      </c>
      <c r="AJ362" s="218" t="s">
        <v>480</v>
      </c>
      <c r="AK362" s="218" t="s">
        <v>480</v>
      </c>
      <c r="AL362" s="218" t="s">
        <v>480</v>
      </c>
      <c r="AM362" s="218" t="s">
        <v>480</v>
      </c>
      <c r="AN362" s="218" t="s">
        <v>480</v>
      </c>
      <c r="AO362" s="218" t="s">
        <v>480</v>
      </c>
      <c r="AP362" s="218">
        <v>0</v>
      </c>
      <c r="AQ362" s="218">
        <v>0</v>
      </c>
      <c r="AR362" s="218">
        <v>0</v>
      </c>
      <c r="AS362" s="218">
        <v>0</v>
      </c>
      <c r="AT362" s="219">
        <v>0</v>
      </c>
      <c r="AU362" s="217">
        <v>0</v>
      </c>
      <c r="AV362" s="236">
        <v>0</v>
      </c>
      <c r="AW362" s="236">
        <v>0</v>
      </c>
      <c r="AX362" s="236">
        <v>0</v>
      </c>
      <c r="AY362" s="236">
        <v>0</v>
      </c>
      <c r="AZ362" s="236">
        <v>0</v>
      </c>
      <c r="BA362" s="236">
        <v>0</v>
      </c>
      <c r="BB362" s="236">
        <v>0</v>
      </c>
      <c r="BC362" s="236">
        <v>0.004334257975034674</v>
      </c>
      <c r="BD362" s="236">
        <v>0</v>
      </c>
      <c r="BE362" s="236">
        <v>0</v>
      </c>
      <c r="BF362" s="236">
        <v>0</v>
      </c>
      <c r="BG362" s="236" t="s">
        <v>480</v>
      </c>
      <c r="BH362" s="236" t="s">
        <v>480</v>
      </c>
      <c r="BI362" s="236" t="s">
        <v>480</v>
      </c>
      <c r="BJ362" s="236" t="s">
        <v>480</v>
      </c>
      <c r="BK362" s="217" t="s">
        <v>480</v>
      </c>
      <c r="BL362" s="218" t="s">
        <v>480</v>
      </c>
      <c r="BM362" s="218" t="s">
        <v>480</v>
      </c>
      <c r="BN362" s="218" t="s">
        <v>480</v>
      </c>
      <c r="BO362" s="218" t="s">
        <v>480</v>
      </c>
      <c r="BP362" s="218" t="s">
        <v>480</v>
      </c>
      <c r="BQ362" s="218" t="s">
        <v>480</v>
      </c>
      <c r="BR362" s="218" t="s">
        <v>480</v>
      </c>
      <c r="BS362" s="218" t="s">
        <v>480</v>
      </c>
      <c r="BT362" s="218" t="s">
        <v>480</v>
      </c>
      <c r="BU362" s="218" t="s">
        <v>480</v>
      </c>
      <c r="BV362" s="218">
        <v>0</v>
      </c>
      <c r="BW362" s="218">
        <v>0</v>
      </c>
      <c r="BX362" s="218">
        <v>0</v>
      </c>
      <c r="BY362" s="218">
        <v>0</v>
      </c>
      <c r="BZ362" s="219">
        <v>0</v>
      </c>
      <c r="CA362" s="99"/>
      <c r="CD362" s="20">
        <v>71</v>
      </c>
    </row>
    <row r="363" spans="1:82" ht="13.5" customHeight="1">
      <c r="A363" s="225">
        <v>75</v>
      </c>
      <c r="B363" s="226" t="s">
        <v>296</v>
      </c>
      <c r="C363" s="227">
        <v>36892.25</v>
      </c>
      <c r="D363" s="228">
        <f t="shared" si="58"/>
        <v>2001</v>
      </c>
      <c r="E363" s="228">
        <f t="shared" si="59"/>
        <v>2</v>
      </c>
      <c r="F363" s="237">
        <f t="shared" si="60"/>
        <v>36860.82256115466</v>
      </c>
      <c r="G363" s="237">
        <f t="shared" si="61"/>
        <v>36923.67743884534</v>
      </c>
      <c r="H363" s="238">
        <f t="shared" si="62"/>
        <v>62.85487769068277</v>
      </c>
      <c r="I363" s="230">
        <v>32874</v>
      </c>
      <c r="J363" s="230">
        <v>38717</v>
      </c>
      <c r="K363" s="226">
        <v>56</v>
      </c>
      <c r="L363" s="226">
        <v>54</v>
      </c>
      <c r="M363" s="228">
        <v>4.08</v>
      </c>
      <c r="N363" s="239" t="s">
        <v>277</v>
      </c>
      <c r="O363" s="236">
        <v>0</v>
      </c>
      <c r="P363" s="218">
        <v>0</v>
      </c>
      <c r="Q363" s="218">
        <v>0</v>
      </c>
      <c r="R363" s="218">
        <v>0</v>
      </c>
      <c r="S363" s="218">
        <v>0</v>
      </c>
      <c r="T363" s="218">
        <v>0</v>
      </c>
      <c r="U363" s="218">
        <v>0</v>
      </c>
      <c r="V363" s="218">
        <v>0</v>
      </c>
      <c r="W363" s="218">
        <v>0</v>
      </c>
      <c r="X363" s="218">
        <v>0</v>
      </c>
      <c r="Y363" s="218">
        <v>0</v>
      </c>
      <c r="Z363" s="218">
        <v>0</v>
      </c>
      <c r="AA363" s="218" t="s">
        <v>480</v>
      </c>
      <c r="AB363" s="218" t="s">
        <v>480</v>
      </c>
      <c r="AC363" s="218" t="s">
        <v>480</v>
      </c>
      <c r="AD363" s="240" t="s">
        <v>480</v>
      </c>
      <c r="AE363" s="236" t="s">
        <v>480</v>
      </c>
      <c r="AF363" s="218" t="s">
        <v>480</v>
      </c>
      <c r="AG363" s="218" t="s">
        <v>480</v>
      </c>
      <c r="AH363" s="218" t="s">
        <v>480</v>
      </c>
      <c r="AI363" s="218" t="s">
        <v>480</v>
      </c>
      <c r="AJ363" s="218" t="s">
        <v>480</v>
      </c>
      <c r="AK363" s="218" t="s">
        <v>480</v>
      </c>
      <c r="AL363" s="218" t="s">
        <v>480</v>
      </c>
      <c r="AM363" s="218" t="s">
        <v>480</v>
      </c>
      <c r="AN363" s="218" t="s">
        <v>480</v>
      </c>
      <c r="AO363" s="218" t="s">
        <v>480</v>
      </c>
      <c r="AP363" s="218">
        <v>0</v>
      </c>
      <c r="AQ363" s="218">
        <v>0</v>
      </c>
      <c r="AR363" s="218">
        <v>0</v>
      </c>
      <c r="AS363" s="218">
        <v>0</v>
      </c>
      <c r="AT363" s="219">
        <v>0</v>
      </c>
      <c r="AU363" s="217">
        <v>0</v>
      </c>
      <c r="AV363" s="236">
        <v>0</v>
      </c>
      <c r="AW363" s="236">
        <v>0</v>
      </c>
      <c r="AX363" s="236">
        <v>0</v>
      </c>
      <c r="AY363" s="236">
        <v>0</v>
      </c>
      <c r="AZ363" s="236">
        <v>0</v>
      </c>
      <c r="BA363" s="236">
        <v>0</v>
      </c>
      <c r="BB363" s="236">
        <v>0</v>
      </c>
      <c r="BC363" s="236">
        <v>0</v>
      </c>
      <c r="BD363" s="236">
        <v>0</v>
      </c>
      <c r="BE363" s="236">
        <v>0</v>
      </c>
      <c r="BF363" s="236">
        <v>0</v>
      </c>
      <c r="BG363" s="236" t="s">
        <v>480</v>
      </c>
      <c r="BH363" s="236" t="s">
        <v>480</v>
      </c>
      <c r="BI363" s="236" t="s">
        <v>480</v>
      </c>
      <c r="BJ363" s="236" t="s">
        <v>480</v>
      </c>
      <c r="BK363" s="217" t="s">
        <v>480</v>
      </c>
      <c r="BL363" s="218" t="s">
        <v>480</v>
      </c>
      <c r="BM363" s="218" t="s">
        <v>480</v>
      </c>
      <c r="BN363" s="218" t="s">
        <v>480</v>
      </c>
      <c r="BO363" s="218" t="s">
        <v>480</v>
      </c>
      <c r="BP363" s="218" t="s">
        <v>480</v>
      </c>
      <c r="BQ363" s="218" t="s">
        <v>480</v>
      </c>
      <c r="BR363" s="218" t="s">
        <v>480</v>
      </c>
      <c r="BS363" s="218" t="s">
        <v>480</v>
      </c>
      <c r="BT363" s="218" t="s">
        <v>480</v>
      </c>
      <c r="BU363" s="218" t="s">
        <v>480</v>
      </c>
      <c r="BV363" s="218">
        <v>0</v>
      </c>
      <c r="BW363" s="218">
        <v>0</v>
      </c>
      <c r="BX363" s="218">
        <v>0</v>
      </c>
      <c r="BY363" s="218">
        <v>0</v>
      </c>
      <c r="BZ363" s="219">
        <v>0</v>
      </c>
      <c r="CA363" s="99"/>
      <c r="CD363" s="20">
        <v>75</v>
      </c>
    </row>
    <row r="364" spans="1:82" ht="13.5" customHeight="1">
      <c r="A364" s="225">
        <v>77</v>
      </c>
      <c r="B364" s="226" t="s">
        <v>297</v>
      </c>
      <c r="C364" s="227">
        <v>36892.25</v>
      </c>
      <c r="D364" s="228">
        <f t="shared" si="58"/>
        <v>2001</v>
      </c>
      <c r="E364" s="228">
        <f t="shared" si="59"/>
        <v>2</v>
      </c>
      <c r="F364" s="229">
        <f>E364-D364</f>
        <v>-1999</v>
      </c>
      <c r="G364" s="230">
        <v>32874</v>
      </c>
      <c r="H364" s="230">
        <v>38717</v>
      </c>
      <c r="I364" s="231">
        <f>((D364-G364)/365)</f>
        <v>-84.58356164383562</v>
      </c>
      <c r="J364" s="231">
        <f>((H364-E364)/365)</f>
        <v>106.06849315068493</v>
      </c>
      <c r="K364" s="228">
        <v>49</v>
      </c>
      <c r="L364" s="228">
        <v>41</v>
      </c>
      <c r="M364" s="228">
        <v>2.95</v>
      </c>
      <c r="N364" s="228" t="s">
        <v>277</v>
      </c>
      <c r="O364" s="248"/>
      <c r="P364" s="248"/>
      <c r="Q364" s="248"/>
      <c r="R364" s="253"/>
      <c r="S364" s="253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3"/>
      <c r="AF364" s="253"/>
      <c r="AG364" s="253"/>
      <c r="AH364" s="253"/>
      <c r="AI364" s="253"/>
      <c r="AJ364" s="253"/>
      <c r="AK364" s="253"/>
      <c r="AL364" s="253"/>
      <c r="AM364" s="253"/>
      <c r="AN364" s="253"/>
      <c r="AO364" s="253"/>
      <c r="AP364" s="253"/>
      <c r="AQ364" s="253"/>
      <c r="AR364" s="253"/>
      <c r="AS364" s="253"/>
      <c r="AT364" s="253"/>
      <c r="AU364" s="217">
        <v>0</v>
      </c>
      <c r="AV364" s="236">
        <v>0</v>
      </c>
      <c r="AW364" s="236">
        <v>0</v>
      </c>
      <c r="AX364" s="236">
        <v>0</v>
      </c>
      <c r="AY364" s="236">
        <v>0</v>
      </c>
      <c r="AZ364" s="236">
        <v>0</v>
      </c>
      <c r="BA364" s="236">
        <v>0</v>
      </c>
      <c r="BB364" s="236">
        <v>0</v>
      </c>
      <c r="BC364" s="236">
        <v>0</v>
      </c>
      <c r="BD364" s="236">
        <v>0</v>
      </c>
      <c r="BE364" s="236">
        <v>0</v>
      </c>
      <c r="BF364" s="236">
        <v>0</v>
      </c>
      <c r="BG364" s="236" t="s">
        <v>480</v>
      </c>
      <c r="BH364" s="236" t="s">
        <v>480</v>
      </c>
      <c r="BI364" s="236" t="s">
        <v>480</v>
      </c>
      <c r="BJ364" s="236" t="s">
        <v>480</v>
      </c>
      <c r="BK364" s="217" t="s">
        <v>480</v>
      </c>
      <c r="BL364" s="218" t="s">
        <v>480</v>
      </c>
      <c r="BM364" s="218" t="s">
        <v>480</v>
      </c>
      <c r="BN364" s="218" t="s">
        <v>480</v>
      </c>
      <c r="BO364" s="218" t="s">
        <v>480</v>
      </c>
      <c r="BP364" s="218" t="s">
        <v>480</v>
      </c>
      <c r="BQ364" s="218" t="s">
        <v>480</v>
      </c>
      <c r="BR364" s="218" t="s">
        <v>480</v>
      </c>
      <c r="BS364" s="218" t="s">
        <v>480</v>
      </c>
      <c r="BT364" s="218" t="s">
        <v>480</v>
      </c>
      <c r="BU364" s="218" t="s">
        <v>480</v>
      </c>
      <c r="BV364" s="218">
        <v>0</v>
      </c>
      <c r="BW364" s="218">
        <v>0</v>
      </c>
      <c r="BX364" s="218">
        <v>0</v>
      </c>
      <c r="BY364" s="218">
        <v>0</v>
      </c>
      <c r="BZ364" s="219">
        <v>0</v>
      </c>
      <c r="CA364" s="20"/>
      <c r="CD364" s="20">
        <v>77</v>
      </c>
    </row>
    <row r="365" spans="1:82" ht="13.5" customHeight="1">
      <c r="A365" s="225">
        <v>81</v>
      </c>
      <c r="B365" s="226" t="s">
        <v>268</v>
      </c>
      <c r="C365" s="227">
        <v>35217</v>
      </c>
      <c r="D365" s="228">
        <f t="shared" si="58"/>
        <v>1996</v>
      </c>
      <c r="E365" s="228">
        <f t="shared" si="59"/>
        <v>153</v>
      </c>
      <c r="F365" s="237">
        <f aca="true" t="shared" si="63" ref="F365:F401">C365-(SQRT(M365*1000)-M365*1000/4000)*0.5</f>
        <v>35204.33370121602</v>
      </c>
      <c r="G365" s="237">
        <f aca="true" t="shared" si="64" ref="G365:G401">C365+(SQRT(M365*1000)-M365*1000/4000)*0.5</f>
        <v>35229.66629878398</v>
      </c>
      <c r="H365" s="238">
        <f aca="true" t="shared" si="65" ref="H365:H401">G365-F365</f>
        <v>25.332597567961784</v>
      </c>
      <c r="I365" s="230">
        <v>32874</v>
      </c>
      <c r="J365" s="230">
        <v>38717</v>
      </c>
      <c r="K365" s="226">
        <v>104</v>
      </c>
      <c r="L365" s="226">
        <v>28</v>
      </c>
      <c r="M365" s="228">
        <v>0.65</v>
      </c>
      <c r="N365" s="239" t="s">
        <v>277</v>
      </c>
      <c r="O365" s="236">
        <v>0</v>
      </c>
      <c r="P365" s="218">
        <v>0</v>
      </c>
      <c r="Q365" s="218">
        <v>0</v>
      </c>
      <c r="R365" s="218">
        <v>0</v>
      </c>
      <c r="S365" s="218">
        <v>0</v>
      </c>
      <c r="T365" s="218">
        <v>0</v>
      </c>
      <c r="U365" s="218">
        <v>0</v>
      </c>
      <c r="V365" s="218" t="s">
        <v>480</v>
      </c>
      <c r="W365" s="218" t="s">
        <v>480</v>
      </c>
      <c r="X365" s="218" t="s">
        <v>480</v>
      </c>
      <c r="Y365" s="218" t="s">
        <v>480</v>
      </c>
      <c r="Z365" s="218" t="s">
        <v>480</v>
      </c>
      <c r="AA365" s="218" t="s">
        <v>480</v>
      </c>
      <c r="AB365" s="218" t="s">
        <v>480</v>
      </c>
      <c r="AC365" s="218" t="s">
        <v>480</v>
      </c>
      <c r="AD365" s="240" t="s">
        <v>480</v>
      </c>
      <c r="AE365" s="236" t="s">
        <v>480</v>
      </c>
      <c r="AF365" s="218" t="s">
        <v>480</v>
      </c>
      <c r="AG365" s="218" t="s">
        <v>480</v>
      </c>
      <c r="AH365" s="218" t="s">
        <v>480</v>
      </c>
      <c r="AI365" s="218" t="s">
        <v>480</v>
      </c>
      <c r="AJ365" s="218" t="s">
        <v>480</v>
      </c>
      <c r="AK365" s="218">
        <v>0</v>
      </c>
      <c r="AL365" s="218">
        <v>0</v>
      </c>
      <c r="AM365" s="218">
        <v>0</v>
      </c>
      <c r="AN365" s="218">
        <v>0</v>
      </c>
      <c r="AO365" s="218">
        <v>0</v>
      </c>
      <c r="AP365" s="218">
        <v>0</v>
      </c>
      <c r="AQ365" s="218">
        <v>0</v>
      </c>
      <c r="AR365" s="218">
        <v>0</v>
      </c>
      <c r="AS365" s="218">
        <v>0</v>
      </c>
      <c r="AT365" s="219">
        <v>0</v>
      </c>
      <c r="AU365" s="217">
        <v>0</v>
      </c>
      <c r="AV365" s="236">
        <v>0</v>
      </c>
      <c r="AW365" s="236">
        <v>0</v>
      </c>
      <c r="AX365" s="236">
        <v>0</v>
      </c>
      <c r="AY365" s="236">
        <v>0</v>
      </c>
      <c r="AZ365" s="236">
        <v>0</v>
      </c>
      <c r="BA365" s="236">
        <v>0</v>
      </c>
      <c r="BB365" s="236" t="s">
        <v>480</v>
      </c>
      <c r="BC365" s="236" t="s">
        <v>480</v>
      </c>
      <c r="BD365" s="236" t="s">
        <v>480</v>
      </c>
      <c r="BE365" s="236" t="s">
        <v>480</v>
      </c>
      <c r="BF365" s="236" t="s">
        <v>480</v>
      </c>
      <c r="BG365" s="236" t="s">
        <v>480</v>
      </c>
      <c r="BH365" s="236" t="s">
        <v>480</v>
      </c>
      <c r="BI365" s="236" t="s">
        <v>480</v>
      </c>
      <c r="BJ365" s="236" t="s">
        <v>480</v>
      </c>
      <c r="BK365" s="217" t="s">
        <v>480</v>
      </c>
      <c r="BL365" s="218" t="s">
        <v>480</v>
      </c>
      <c r="BM365" s="218" t="s">
        <v>480</v>
      </c>
      <c r="BN365" s="218" t="s">
        <v>480</v>
      </c>
      <c r="BO365" s="218" t="s">
        <v>480</v>
      </c>
      <c r="BP365" s="218" t="s">
        <v>480</v>
      </c>
      <c r="BQ365" s="218">
        <v>0</v>
      </c>
      <c r="BR365" s="218">
        <v>0</v>
      </c>
      <c r="BS365" s="218">
        <v>0</v>
      </c>
      <c r="BT365" s="218">
        <v>0</v>
      </c>
      <c r="BU365" s="218">
        <v>0</v>
      </c>
      <c r="BV365" s="218">
        <v>0</v>
      </c>
      <c r="BW365" s="218">
        <v>0</v>
      </c>
      <c r="BX365" s="218">
        <v>0</v>
      </c>
      <c r="BY365" s="218">
        <v>0</v>
      </c>
      <c r="BZ365" s="219">
        <v>0</v>
      </c>
      <c r="CA365" s="99"/>
      <c r="CD365" s="20">
        <v>81</v>
      </c>
    </row>
    <row r="366" spans="1:82" ht="13.5" customHeight="1">
      <c r="A366" s="225">
        <v>100</v>
      </c>
      <c r="B366" s="226" t="s">
        <v>298</v>
      </c>
      <c r="C366" s="227">
        <v>35217</v>
      </c>
      <c r="D366" s="228">
        <f aca="true" t="shared" si="66" ref="D366:D397">YEAR(C366)</f>
        <v>1996</v>
      </c>
      <c r="E366" s="228">
        <f aca="true" t="shared" si="67" ref="E366:E397">ROUND(C366-(D366-1900)*365.25,0)</f>
        <v>153</v>
      </c>
      <c r="F366" s="237">
        <f t="shared" si="63"/>
        <v>35197.34139534833</v>
      </c>
      <c r="G366" s="237">
        <f t="shared" si="64"/>
        <v>35236.65860465167</v>
      </c>
      <c r="H366" s="238">
        <f t="shared" si="65"/>
        <v>39.3172093033354</v>
      </c>
      <c r="I366" s="230">
        <v>32874</v>
      </c>
      <c r="J366" s="230">
        <v>38717</v>
      </c>
      <c r="K366" s="226">
        <v>35</v>
      </c>
      <c r="L366" s="226">
        <v>35</v>
      </c>
      <c r="M366" s="228">
        <v>1.577</v>
      </c>
      <c r="N366" s="239" t="s">
        <v>277</v>
      </c>
      <c r="O366" s="236">
        <v>0</v>
      </c>
      <c r="P366" s="218">
        <v>0</v>
      </c>
      <c r="Q366" s="218">
        <v>0</v>
      </c>
      <c r="R366" s="218">
        <v>0</v>
      </c>
      <c r="S366" s="218">
        <v>0</v>
      </c>
      <c r="T366" s="218">
        <v>0</v>
      </c>
      <c r="U366" s="218">
        <v>0</v>
      </c>
      <c r="V366" s="218" t="s">
        <v>480</v>
      </c>
      <c r="W366" s="218" t="s">
        <v>480</v>
      </c>
      <c r="X366" s="218" t="s">
        <v>480</v>
      </c>
      <c r="Y366" s="218" t="s">
        <v>480</v>
      </c>
      <c r="Z366" s="218" t="s">
        <v>480</v>
      </c>
      <c r="AA366" s="218" t="s">
        <v>480</v>
      </c>
      <c r="AB366" s="218" t="s">
        <v>480</v>
      </c>
      <c r="AC366" s="218" t="s">
        <v>480</v>
      </c>
      <c r="AD366" s="240" t="s">
        <v>480</v>
      </c>
      <c r="AE366" s="236" t="s">
        <v>480</v>
      </c>
      <c r="AF366" s="218" t="s">
        <v>480</v>
      </c>
      <c r="AG366" s="218" t="s">
        <v>480</v>
      </c>
      <c r="AH366" s="218" t="s">
        <v>480</v>
      </c>
      <c r="AI366" s="218" t="s">
        <v>480</v>
      </c>
      <c r="AJ366" s="218" t="s">
        <v>480</v>
      </c>
      <c r="AK366" s="218">
        <v>0</v>
      </c>
      <c r="AL366" s="218">
        <v>0</v>
      </c>
      <c r="AM366" s="218">
        <v>0</v>
      </c>
      <c r="AN366" s="218">
        <v>0</v>
      </c>
      <c r="AO366" s="218">
        <v>0</v>
      </c>
      <c r="AP366" s="218">
        <v>0</v>
      </c>
      <c r="AQ366" s="218">
        <v>0</v>
      </c>
      <c r="AR366" s="218">
        <v>0</v>
      </c>
      <c r="AS366" s="218">
        <v>0</v>
      </c>
      <c r="AT366" s="219">
        <v>0</v>
      </c>
      <c r="AU366" s="217">
        <v>0</v>
      </c>
      <c r="AV366" s="236">
        <v>0</v>
      </c>
      <c r="AW366" s="236">
        <v>0</v>
      </c>
      <c r="AX366" s="236">
        <v>0</v>
      </c>
      <c r="AY366" s="236">
        <v>0</v>
      </c>
      <c r="AZ366" s="236">
        <v>0</v>
      </c>
      <c r="BA366" s="236">
        <v>0</v>
      </c>
      <c r="BB366" s="236" t="s">
        <v>480</v>
      </c>
      <c r="BC366" s="236" t="s">
        <v>480</v>
      </c>
      <c r="BD366" s="236" t="s">
        <v>480</v>
      </c>
      <c r="BE366" s="236" t="s">
        <v>480</v>
      </c>
      <c r="BF366" s="236" t="s">
        <v>480</v>
      </c>
      <c r="BG366" s="236" t="s">
        <v>480</v>
      </c>
      <c r="BH366" s="236" t="s">
        <v>480</v>
      </c>
      <c r="BI366" s="236" t="s">
        <v>480</v>
      </c>
      <c r="BJ366" s="236" t="s">
        <v>480</v>
      </c>
      <c r="BK366" s="217" t="s">
        <v>480</v>
      </c>
      <c r="BL366" s="218" t="s">
        <v>480</v>
      </c>
      <c r="BM366" s="218" t="s">
        <v>480</v>
      </c>
      <c r="BN366" s="218" t="s">
        <v>480</v>
      </c>
      <c r="BO366" s="218" t="s">
        <v>480</v>
      </c>
      <c r="BP366" s="218" t="s">
        <v>480</v>
      </c>
      <c r="BQ366" s="218">
        <v>0</v>
      </c>
      <c r="BR366" s="218">
        <v>0</v>
      </c>
      <c r="BS366" s="218">
        <v>0</v>
      </c>
      <c r="BT366" s="218">
        <v>0</v>
      </c>
      <c r="BU366" s="218">
        <v>0</v>
      </c>
      <c r="BV366" s="218">
        <v>0</v>
      </c>
      <c r="BW366" s="218">
        <v>0</v>
      </c>
      <c r="BX366" s="218">
        <v>0</v>
      </c>
      <c r="BY366" s="218">
        <v>0</v>
      </c>
      <c r="BZ366" s="219">
        <v>0</v>
      </c>
      <c r="CA366" s="99"/>
      <c r="CD366" s="20">
        <v>100</v>
      </c>
    </row>
    <row r="367" spans="1:82" ht="13.5" customHeight="1">
      <c r="A367" s="225">
        <v>134</v>
      </c>
      <c r="B367" s="226" t="s">
        <v>446</v>
      </c>
      <c r="C367" s="227">
        <v>36641</v>
      </c>
      <c r="D367" s="228">
        <f t="shared" si="66"/>
        <v>2000</v>
      </c>
      <c r="E367" s="228">
        <f t="shared" si="67"/>
        <v>116</v>
      </c>
      <c r="F367" s="237">
        <f t="shared" si="63"/>
        <v>36630.04926722723</v>
      </c>
      <c r="G367" s="237">
        <f t="shared" si="64"/>
        <v>36651.95073277277</v>
      </c>
      <c r="H367" s="238">
        <f t="shared" si="65"/>
        <v>21.901465545539395</v>
      </c>
      <c r="I367" s="230">
        <v>32874</v>
      </c>
      <c r="J367" s="230">
        <v>38717</v>
      </c>
      <c r="K367" s="226">
        <v>177</v>
      </c>
      <c r="L367" s="226">
        <v>177</v>
      </c>
      <c r="M367" s="228">
        <v>0.485</v>
      </c>
      <c r="N367" s="239" t="s">
        <v>277</v>
      </c>
      <c r="O367" s="236">
        <v>0</v>
      </c>
      <c r="P367" s="218">
        <v>0</v>
      </c>
      <c r="Q367" s="218">
        <v>0</v>
      </c>
      <c r="R367" s="218">
        <v>0</v>
      </c>
      <c r="S367" s="218">
        <v>0</v>
      </c>
      <c r="T367" s="218">
        <v>0</v>
      </c>
      <c r="U367" s="218">
        <v>2.061855670103093</v>
      </c>
      <c r="V367" s="218">
        <v>0</v>
      </c>
      <c r="W367" s="218">
        <v>0</v>
      </c>
      <c r="X367" s="218">
        <v>0</v>
      </c>
      <c r="Y367" s="218">
        <v>0</v>
      </c>
      <c r="Z367" s="218" t="s">
        <v>480</v>
      </c>
      <c r="AA367" s="218" t="s">
        <v>480</v>
      </c>
      <c r="AB367" s="218" t="s">
        <v>480</v>
      </c>
      <c r="AC367" s="218" t="s">
        <v>480</v>
      </c>
      <c r="AD367" s="240" t="s">
        <v>480</v>
      </c>
      <c r="AE367" s="236" t="s">
        <v>480</v>
      </c>
      <c r="AF367" s="218" t="s">
        <v>480</v>
      </c>
      <c r="AG367" s="218" t="s">
        <v>480</v>
      </c>
      <c r="AH367" s="218" t="s">
        <v>480</v>
      </c>
      <c r="AI367" s="218" t="s">
        <v>480</v>
      </c>
      <c r="AJ367" s="218" t="s">
        <v>480</v>
      </c>
      <c r="AK367" s="218" t="s">
        <v>480</v>
      </c>
      <c r="AL367" s="218" t="s">
        <v>480</v>
      </c>
      <c r="AM367" s="218" t="s">
        <v>480</v>
      </c>
      <c r="AN367" s="218" t="s">
        <v>480</v>
      </c>
      <c r="AO367" s="218">
        <v>0</v>
      </c>
      <c r="AP367" s="218">
        <v>0</v>
      </c>
      <c r="AQ367" s="218">
        <v>0</v>
      </c>
      <c r="AR367" s="218">
        <v>0</v>
      </c>
      <c r="AS367" s="218">
        <v>0</v>
      </c>
      <c r="AT367" s="219">
        <v>0</v>
      </c>
      <c r="AU367" s="217">
        <v>0</v>
      </c>
      <c r="AV367" s="236">
        <v>0</v>
      </c>
      <c r="AW367" s="236">
        <v>0</v>
      </c>
      <c r="AX367" s="236">
        <v>0</v>
      </c>
      <c r="AY367" s="236">
        <v>0</v>
      </c>
      <c r="AZ367" s="236">
        <v>0</v>
      </c>
      <c r="BA367" s="236">
        <v>0.011648902090977926</v>
      </c>
      <c r="BB367" s="236">
        <v>0</v>
      </c>
      <c r="BC367" s="236">
        <v>0</v>
      </c>
      <c r="BD367" s="236">
        <v>0</v>
      </c>
      <c r="BE367" s="236">
        <v>0</v>
      </c>
      <c r="BF367" s="236" t="s">
        <v>480</v>
      </c>
      <c r="BG367" s="236" t="s">
        <v>480</v>
      </c>
      <c r="BH367" s="236" t="s">
        <v>480</v>
      </c>
      <c r="BI367" s="236" t="s">
        <v>480</v>
      </c>
      <c r="BJ367" s="236" t="s">
        <v>480</v>
      </c>
      <c r="BK367" s="217" t="s">
        <v>480</v>
      </c>
      <c r="BL367" s="218" t="s">
        <v>480</v>
      </c>
      <c r="BM367" s="218" t="s">
        <v>480</v>
      </c>
      <c r="BN367" s="218" t="s">
        <v>480</v>
      </c>
      <c r="BO367" s="218" t="s">
        <v>480</v>
      </c>
      <c r="BP367" s="218" t="s">
        <v>480</v>
      </c>
      <c r="BQ367" s="218" t="s">
        <v>480</v>
      </c>
      <c r="BR367" s="218" t="s">
        <v>480</v>
      </c>
      <c r="BS367" s="218" t="s">
        <v>480</v>
      </c>
      <c r="BT367" s="218" t="s">
        <v>480</v>
      </c>
      <c r="BU367" s="218">
        <v>0</v>
      </c>
      <c r="BV367" s="218">
        <v>0</v>
      </c>
      <c r="BW367" s="218">
        <v>0</v>
      </c>
      <c r="BX367" s="218">
        <v>0</v>
      </c>
      <c r="BY367" s="218">
        <v>0</v>
      </c>
      <c r="BZ367" s="219">
        <v>0</v>
      </c>
      <c r="CA367" s="99"/>
      <c r="CD367" s="20">
        <v>134</v>
      </c>
    </row>
    <row r="368" spans="1:82" ht="13.5" customHeight="1">
      <c r="A368" s="225">
        <v>138</v>
      </c>
      <c r="B368" s="226" t="s">
        <v>406</v>
      </c>
      <c r="C368" s="227">
        <v>35083</v>
      </c>
      <c r="D368" s="228">
        <f t="shared" si="66"/>
        <v>1996</v>
      </c>
      <c r="E368" s="228">
        <f t="shared" si="67"/>
        <v>19</v>
      </c>
      <c r="F368" s="237">
        <f t="shared" si="63"/>
        <v>35057.96886033183</v>
      </c>
      <c r="G368" s="237">
        <f t="shared" si="64"/>
        <v>35108.03113966817</v>
      </c>
      <c r="H368" s="238">
        <f t="shared" si="65"/>
        <v>50.062279336343636</v>
      </c>
      <c r="I368" s="230">
        <v>32874</v>
      </c>
      <c r="J368" s="230">
        <v>38717</v>
      </c>
      <c r="K368" s="226">
        <v>200</v>
      </c>
      <c r="L368" s="226">
        <v>200</v>
      </c>
      <c r="M368" s="228">
        <v>2.571</v>
      </c>
      <c r="N368" s="239" t="s">
        <v>277</v>
      </c>
      <c r="O368" s="236">
        <v>0</v>
      </c>
      <c r="P368" s="218">
        <v>0.3889537145079735</v>
      </c>
      <c r="Q368" s="218">
        <v>0</v>
      </c>
      <c r="R368" s="218">
        <v>0</v>
      </c>
      <c r="S368" s="218">
        <v>0</v>
      </c>
      <c r="T368" s="218">
        <v>0</v>
      </c>
      <c r="U368" s="218">
        <v>0</v>
      </c>
      <c r="V368" s="218" t="s">
        <v>480</v>
      </c>
      <c r="W368" s="218" t="s">
        <v>480</v>
      </c>
      <c r="X368" s="218" t="s">
        <v>480</v>
      </c>
      <c r="Y368" s="218" t="s">
        <v>480</v>
      </c>
      <c r="Z368" s="218" t="s">
        <v>480</v>
      </c>
      <c r="AA368" s="218" t="s">
        <v>480</v>
      </c>
      <c r="AB368" s="218" t="s">
        <v>480</v>
      </c>
      <c r="AC368" s="218" t="s">
        <v>480</v>
      </c>
      <c r="AD368" s="240" t="s">
        <v>480</v>
      </c>
      <c r="AE368" s="236" t="s">
        <v>480</v>
      </c>
      <c r="AF368" s="218" t="s">
        <v>480</v>
      </c>
      <c r="AG368" s="218" t="s">
        <v>480</v>
      </c>
      <c r="AH368" s="218" t="s">
        <v>480</v>
      </c>
      <c r="AI368" s="218" t="s">
        <v>480</v>
      </c>
      <c r="AJ368" s="218" t="s">
        <v>480</v>
      </c>
      <c r="AK368" s="218">
        <v>0.4103124444954056</v>
      </c>
      <c r="AL368" s="218">
        <v>0.3889537145079735</v>
      </c>
      <c r="AM368" s="218">
        <v>0</v>
      </c>
      <c r="AN368" s="218">
        <v>0</v>
      </c>
      <c r="AO368" s="218">
        <v>0</v>
      </c>
      <c r="AP368" s="218">
        <v>0</v>
      </c>
      <c r="AQ368" s="218">
        <v>0</v>
      </c>
      <c r="AR368" s="218">
        <v>0</v>
      </c>
      <c r="AS368" s="218">
        <v>0</v>
      </c>
      <c r="AT368" s="219">
        <v>0</v>
      </c>
      <c r="AU368" s="217">
        <v>0</v>
      </c>
      <c r="AV368" s="236">
        <v>0.0019447685725398677</v>
      </c>
      <c r="AW368" s="236">
        <v>0</v>
      </c>
      <c r="AX368" s="236">
        <v>0</v>
      </c>
      <c r="AY368" s="236">
        <v>0</v>
      </c>
      <c r="AZ368" s="236">
        <v>0</v>
      </c>
      <c r="BA368" s="236">
        <v>0</v>
      </c>
      <c r="BB368" s="236" t="s">
        <v>480</v>
      </c>
      <c r="BC368" s="236" t="s">
        <v>480</v>
      </c>
      <c r="BD368" s="236" t="s">
        <v>480</v>
      </c>
      <c r="BE368" s="236" t="s">
        <v>480</v>
      </c>
      <c r="BF368" s="236" t="s">
        <v>480</v>
      </c>
      <c r="BG368" s="236" t="s">
        <v>480</v>
      </c>
      <c r="BH368" s="236" t="s">
        <v>480</v>
      </c>
      <c r="BI368" s="236" t="s">
        <v>480</v>
      </c>
      <c r="BJ368" s="236" t="s">
        <v>480</v>
      </c>
      <c r="BK368" s="217" t="s">
        <v>480</v>
      </c>
      <c r="BL368" s="218" t="s">
        <v>480</v>
      </c>
      <c r="BM368" s="218" t="s">
        <v>480</v>
      </c>
      <c r="BN368" s="218" t="s">
        <v>480</v>
      </c>
      <c r="BO368" s="218" t="s">
        <v>480</v>
      </c>
      <c r="BP368" s="218" t="s">
        <v>480</v>
      </c>
      <c r="BQ368" s="218">
        <v>0.002051562222477028</v>
      </c>
      <c r="BR368" s="218">
        <v>0.0019447685725398677</v>
      </c>
      <c r="BS368" s="218">
        <v>0</v>
      </c>
      <c r="BT368" s="218">
        <v>0</v>
      </c>
      <c r="BU368" s="218">
        <v>0</v>
      </c>
      <c r="BV368" s="218">
        <v>0</v>
      </c>
      <c r="BW368" s="218">
        <v>0</v>
      </c>
      <c r="BX368" s="218">
        <v>0</v>
      </c>
      <c r="BY368" s="218">
        <v>0</v>
      </c>
      <c r="BZ368" s="219">
        <v>0</v>
      </c>
      <c r="CA368" s="99"/>
      <c r="CD368" s="20">
        <v>138</v>
      </c>
    </row>
    <row r="369" spans="1:82" ht="13.5" customHeight="1">
      <c r="A369" s="225">
        <v>143</v>
      </c>
      <c r="B369" s="226" t="s">
        <v>407</v>
      </c>
      <c r="C369" s="227">
        <v>35372</v>
      </c>
      <c r="D369" s="228">
        <f t="shared" si="66"/>
        <v>1996</v>
      </c>
      <c r="E369" s="228">
        <f t="shared" si="67"/>
        <v>308</v>
      </c>
      <c r="F369" s="237">
        <f t="shared" si="63"/>
        <v>35341.38298191983</v>
      </c>
      <c r="G369" s="237">
        <f t="shared" si="64"/>
        <v>35402.61701808017</v>
      </c>
      <c r="H369" s="238">
        <f t="shared" si="65"/>
        <v>61.23403616034193</v>
      </c>
      <c r="I369" s="230">
        <v>32874</v>
      </c>
      <c r="J369" s="230">
        <v>38717</v>
      </c>
      <c r="K369" s="226">
        <v>94</v>
      </c>
      <c r="L369" s="226">
        <v>94</v>
      </c>
      <c r="M369" s="228">
        <v>3.869</v>
      </c>
      <c r="N369" s="239" t="s">
        <v>277</v>
      </c>
      <c r="O369" s="236">
        <v>0</v>
      </c>
      <c r="P369" s="218">
        <v>0</v>
      </c>
      <c r="Q369" s="218">
        <v>0</v>
      </c>
      <c r="R369" s="218">
        <v>0</v>
      </c>
      <c r="S369" s="218">
        <v>0</v>
      </c>
      <c r="T369" s="218">
        <v>0</v>
      </c>
      <c r="U369" s="218">
        <v>0</v>
      </c>
      <c r="V369" s="218" t="s">
        <v>480</v>
      </c>
      <c r="W369" s="218" t="s">
        <v>480</v>
      </c>
      <c r="X369" s="218" t="s">
        <v>480</v>
      </c>
      <c r="Y369" s="218" t="s">
        <v>480</v>
      </c>
      <c r="Z369" s="218" t="s">
        <v>480</v>
      </c>
      <c r="AA369" s="218" t="s">
        <v>480</v>
      </c>
      <c r="AB369" s="218" t="s">
        <v>480</v>
      </c>
      <c r="AC369" s="218" t="s">
        <v>480</v>
      </c>
      <c r="AD369" s="240" t="s">
        <v>480</v>
      </c>
      <c r="AE369" s="236" t="s">
        <v>480</v>
      </c>
      <c r="AF369" s="218" t="s">
        <v>480</v>
      </c>
      <c r="AG369" s="218" t="s">
        <v>480</v>
      </c>
      <c r="AH369" s="218" t="s">
        <v>480</v>
      </c>
      <c r="AI369" s="218" t="s">
        <v>480</v>
      </c>
      <c r="AJ369" s="218" t="s">
        <v>480</v>
      </c>
      <c r="AK369" s="218">
        <v>0</v>
      </c>
      <c r="AL369" s="218">
        <v>0</v>
      </c>
      <c r="AM369" s="218">
        <v>0</v>
      </c>
      <c r="AN369" s="218">
        <v>0</v>
      </c>
      <c r="AO369" s="218">
        <v>0.25846471956577927</v>
      </c>
      <c r="AP369" s="218">
        <v>0</v>
      </c>
      <c r="AQ369" s="218">
        <v>0</v>
      </c>
      <c r="AR369" s="218">
        <v>0</v>
      </c>
      <c r="AS369" s="218">
        <v>0</v>
      </c>
      <c r="AT369" s="219">
        <v>0</v>
      </c>
      <c r="AU369" s="217">
        <v>0</v>
      </c>
      <c r="AV369" s="236">
        <v>0</v>
      </c>
      <c r="AW369" s="236">
        <v>0</v>
      </c>
      <c r="AX369" s="236">
        <v>0</v>
      </c>
      <c r="AY369" s="236">
        <v>0</v>
      </c>
      <c r="AZ369" s="236">
        <v>0</v>
      </c>
      <c r="BA369" s="236">
        <v>0</v>
      </c>
      <c r="BB369" s="236" t="s">
        <v>480</v>
      </c>
      <c r="BC369" s="236" t="s">
        <v>480</v>
      </c>
      <c r="BD369" s="236" t="s">
        <v>480</v>
      </c>
      <c r="BE369" s="236" t="s">
        <v>480</v>
      </c>
      <c r="BF369" s="236" t="s">
        <v>480</v>
      </c>
      <c r="BG369" s="236" t="s">
        <v>480</v>
      </c>
      <c r="BH369" s="236" t="s">
        <v>480</v>
      </c>
      <c r="BI369" s="236" t="s">
        <v>480</v>
      </c>
      <c r="BJ369" s="236" t="s">
        <v>480</v>
      </c>
      <c r="BK369" s="217" t="s">
        <v>480</v>
      </c>
      <c r="BL369" s="218" t="s">
        <v>480</v>
      </c>
      <c r="BM369" s="218" t="s">
        <v>480</v>
      </c>
      <c r="BN369" s="218" t="s">
        <v>480</v>
      </c>
      <c r="BO369" s="218" t="s">
        <v>480</v>
      </c>
      <c r="BP369" s="218" t="s">
        <v>480</v>
      </c>
      <c r="BQ369" s="218">
        <v>0</v>
      </c>
      <c r="BR369" s="218">
        <v>0</v>
      </c>
      <c r="BS369" s="218">
        <v>0</v>
      </c>
      <c r="BT369" s="218">
        <v>0</v>
      </c>
      <c r="BU369" s="218">
        <v>0.002749624676231694</v>
      </c>
      <c r="BV369" s="218">
        <v>0</v>
      </c>
      <c r="BW369" s="218">
        <v>0</v>
      </c>
      <c r="BX369" s="218">
        <v>0</v>
      </c>
      <c r="BY369" s="218">
        <v>0</v>
      </c>
      <c r="BZ369" s="219">
        <v>0</v>
      </c>
      <c r="CA369" s="99"/>
      <c r="CD369" s="20">
        <v>143</v>
      </c>
    </row>
    <row r="370" spans="1:82" ht="13.5" customHeight="1">
      <c r="A370" s="225">
        <v>153</v>
      </c>
      <c r="B370" s="226" t="s">
        <v>473</v>
      </c>
      <c r="C370" s="227">
        <v>34687</v>
      </c>
      <c r="D370" s="228">
        <f t="shared" si="66"/>
        <v>1994</v>
      </c>
      <c r="E370" s="228">
        <f t="shared" si="67"/>
        <v>354</v>
      </c>
      <c r="F370" s="237">
        <f t="shared" si="63"/>
        <v>34659.28373940626</v>
      </c>
      <c r="G370" s="237">
        <f t="shared" si="64"/>
        <v>34714.71626059374</v>
      </c>
      <c r="H370" s="238">
        <f t="shared" si="65"/>
        <v>55.43252118748205</v>
      </c>
      <c r="I370" s="230">
        <v>32874</v>
      </c>
      <c r="J370" s="230">
        <v>38717</v>
      </c>
      <c r="K370" s="226">
        <v>156</v>
      </c>
      <c r="L370" s="226">
        <v>156</v>
      </c>
      <c r="M370" s="228">
        <v>3.161</v>
      </c>
      <c r="N370" s="239" t="s">
        <v>277</v>
      </c>
      <c r="O370" s="236">
        <v>0</v>
      </c>
      <c r="P370" s="218">
        <v>0</v>
      </c>
      <c r="Q370" s="218">
        <v>0</v>
      </c>
      <c r="R370" s="218">
        <v>0</v>
      </c>
      <c r="S370" s="218">
        <v>0</v>
      </c>
      <c r="T370" s="218" t="s">
        <v>480</v>
      </c>
      <c r="U370" s="218" t="s">
        <v>480</v>
      </c>
      <c r="V370" s="218" t="s">
        <v>480</v>
      </c>
      <c r="W370" s="218" t="s">
        <v>480</v>
      </c>
      <c r="X370" s="218" t="s">
        <v>480</v>
      </c>
      <c r="Y370" s="218" t="s">
        <v>480</v>
      </c>
      <c r="Z370" s="218" t="s">
        <v>480</v>
      </c>
      <c r="AA370" s="218" t="s">
        <v>480</v>
      </c>
      <c r="AB370" s="218" t="s">
        <v>480</v>
      </c>
      <c r="AC370" s="218" t="s">
        <v>480</v>
      </c>
      <c r="AD370" s="240" t="s">
        <v>480</v>
      </c>
      <c r="AE370" s="236" t="s">
        <v>480</v>
      </c>
      <c r="AF370" s="218" t="s">
        <v>480</v>
      </c>
      <c r="AG370" s="218" t="s">
        <v>480</v>
      </c>
      <c r="AH370" s="218" t="s">
        <v>480</v>
      </c>
      <c r="AI370" s="218">
        <v>0</v>
      </c>
      <c r="AJ370" s="218">
        <v>0</v>
      </c>
      <c r="AK370" s="218">
        <v>0</v>
      </c>
      <c r="AL370" s="218">
        <v>0</v>
      </c>
      <c r="AM370" s="218">
        <v>0</v>
      </c>
      <c r="AN370" s="218">
        <v>0</v>
      </c>
      <c r="AO370" s="218">
        <v>0</v>
      </c>
      <c r="AP370" s="218">
        <v>0</v>
      </c>
      <c r="AQ370" s="218">
        <v>0</v>
      </c>
      <c r="AR370" s="218">
        <v>0</v>
      </c>
      <c r="AS370" s="218">
        <v>0</v>
      </c>
      <c r="AT370" s="219">
        <v>0</v>
      </c>
      <c r="AU370" s="217">
        <v>0</v>
      </c>
      <c r="AV370" s="236">
        <v>0</v>
      </c>
      <c r="AW370" s="236">
        <v>0</v>
      </c>
      <c r="AX370" s="236">
        <v>0</v>
      </c>
      <c r="AY370" s="236">
        <v>0</v>
      </c>
      <c r="AZ370" s="236" t="s">
        <v>480</v>
      </c>
      <c r="BA370" s="236" t="s">
        <v>480</v>
      </c>
      <c r="BB370" s="236" t="s">
        <v>480</v>
      </c>
      <c r="BC370" s="236" t="s">
        <v>480</v>
      </c>
      <c r="BD370" s="236" t="s">
        <v>480</v>
      </c>
      <c r="BE370" s="236" t="s">
        <v>480</v>
      </c>
      <c r="BF370" s="236" t="s">
        <v>480</v>
      </c>
      <c r="BG370" s="236" t="s">
        <v>480</v>
      </c>
      <c r="BH370" s="236" t="s">
        <v>480</v>
      </c>
      <c r="BI370" s="236" t="s">
        <v>480</v>
      </c>
      <c r="BJ370" s="236" t="s">
        <v>480</v>
      </c>
      <c r="BK370" s="217" t="s">
        <v>480</v>
      </c>
      <c r="BL370" s="218" t="s">
        <v>480</v>
      </c>
      <c r="BM370" s="218" t="s">
        <v>480</v>
      </c>
      <c r="BN370" s="218" t="s">
        <v>480</v>
      </c>
      <c r="BO370" s="218">
        <v>0</v>
      </c>
      <c r="BP370" s="218">
        <v>0</v>
      </c>
      <c r="BQ370" s="218">
        <v>0</v>
      </c>
      <c r="BR370" s="218">
        <v>0</v>
      </c>
      <c r="BS370" s="218">
        <v>0</v>
      </c>
      <c r="BT370" s="218">
        <v>0</v>
      </c>
      <c r="BU370" s="218">
        <v>0</v>
      </c>
      <c r="BV370" s="218">
        <v>0</v>
      </c>
      <c r="BW370" s="218">
        <v>0</v>
      </c>
      <c r="BX370" s="218">
        <v>0</v>
      </c>
      <c r="BY370" s="218">
        <v>0</v>
      </c>
      <c r="BZ370" s="219">
        <v>0</v>
      </c>
      <c r="CA370" s="99"/>
      <c r="CD370" s="20">
        <v>153</v>
      </c>
    </row>
    <row r="371" spans="1:82" ht="13.5" customHeight="1">
      <c r="A371" s="225">
        <v>154</v>
      </c>
      <c r="B371" s="226" t="s">
        <v>473</v>
      </c>
      <c r="C371" s="227">
        <v>35053</v>
      </c>
      <c r="D371" s="228">
        <f t="shared" si="66"/>
        <v>1995</v>
      </c>
      <c r="E371" s="228">
        <f t="shared" si="67"/>
        <v>354</v>
      </c>
      <c r="F371" s="237">
        <f t="shared" si="63"/>
        <v>35021.49687881284</v>
      </c>
      <c r="G371" s="237">
        <f t="shared" si="64"/>
        <v>35084.50312118716</v>
      </c>
      <c r="H371" s="238">
        <f t="shared" si="65"/>
        <v>63.00624237432203</v>
      </c>
      <c r="I371" s="230">
        <v>32874</v>
      </c>
      <c r="J371" s="230">
        <v>38717</v>
      </c>
      <c r="K371" s="226">
        <v>156</v>
      </c>
      <c r="L371" s="226">
        <v>156</v>
      </c>
      <c r="M371" s="228">
        <v>4.1</v>
      </c>
      <c r="N371" s="239" t="s">
        <v>277</v>
      </c>
      <c r="O371" s="236">
        <v>0</v>
      </c>
      <c r="P371" s="218">
        <v>0</v>
      </c>
      <c r="Q371" s="218">
        <v>0</v>
      </c>
      <c r="R371" s="218">
        <v>0</v>
      </c>
      <c r="S371" s="218">
        <v>0</v>
      </c>
      <c r="T371" s="218">
        <v>0</v>
      </c>
      <c r="U371" s="218" t="s">
        <v>480</v>
      </c>
      <c r="V371" s="218" t="s">
        <v>480</v>
      </c>
      <c r="W371" s="218" t="s">
        <v>480</v>
      </c>
      <c r="X371" s="218" t="s">
        <v>480</v>
      </c>
      <c r="Y371" s="218" t="s">
        <v>480</v>
      </c>
      <c r="Z371" s="218" t="s">
        <v>480</v>
      </c>
      <c r="AA371" s="218" t="s">
        <v>480</v>
      </c>
      <c r="AB371" s="218" t="s">
        <v>480</v>
      </c>
      <c r="AC371" s="218" t="s">
        <v>480</v>
      </c>
      <c r="AD371" s="240" t="s">
        <v>480</v>
      </c>
      <c r="AE371" s="236" t="s">
        <v>480</v>
      </c>
      <c r="AF371" s="218" t="s">
        <v>480</v>
      </c>
      <c r="AG371" s="218" t="s">
        <v>480</v>
      </c>
      <c r="AH371" s="218" t="s">
        <v>480</v>
      </c>
      <c r="AI371" s="218" t="s">
        <v>480</v>
      </c>
      <c r="AJ371" s="218">
        <v>0</v>
      </c>
      <c r="AK371" s="218">
        <v>0</v>
      </c>
      <c r="AL371" s="218">
        <v>0</v>
      </c>
      <c r="AM371" s="218">
        <v>0</v>
      </c>
      <c r="AN371" s="218">
        <v>0</v>
      </c>
      <c r="AO371" s="218">
        <v>0</v>
      </c>
      <c r="AP371" s="218">
        <v>0</v>
      </c>
      <c r="AQ371" s="218">
        <v>0</v>
      </c>
      <c r="AR371" s="218">
        <v>0</v>
      </c>
      <c r="AS371" s="218">
        <v>0</v>
      </c>
      <c r="AT371" s="219">
        <v>0</v>
      </c>
      <c r="AU371" s="217">
        <v>0</v>
      </c>
      <c r="AV371" s="236">
        <v>0</v>
      </c>
      <c r="AW371" s="236">
        <v>0</v>
      </c>
      <c r="AX371" s="236">
        <v>0</v>
      </c>
      <c r="AY371" s="236">
        <v>0</v>
      </c>
      <c r="AZ371" s="236">
        <v>0</v>
      </c>
      <c r="BA371" s="236" t="s">
        <v>480</v>
      </c>
      <c r="BB371" s="236" t="s">
        <v>480</v>
      </c>
      <c r="BC371" s="236" t="s">
        <v>480</v>
      </c>
      <c r="BD371" s="236" t="s">
        <v>480</v>
      </c>
      <c r="BE371" s="236" t="s">
        <v>480</v>
      </c>
      <c r="BF371" s="236" t="s">
        <v>480</v>
      </c>
      <c r="BG371" s="236" t="s">
        <v>480</v>
      </c>
      <c r="BH371" s="236" t="s">
        <v>480</v>
      </c>
      <c r="BI371" s="236" t="s">
        <v>480</v>
      </c>
      <c r="BJ371" s="236" t="s">
        <v>480</v>
      </c>
      <c r="BK371" s="217" t="s">
        <v>480</v>
      </c>
      <c r="BL371" s="218" t="s">
        <v>480</v>
      </c>
      <c r="BM371" s="218" t="s">
        <v>480</v>
      </c>
      <c r="BN371" s="218" t="s">
        <v>480</v>
      </c>
      <c r="BO371" s="218" t="s">
        <v>480</v>
      </c>
      <c r="BP371" s="218">
        <v>0</v>
      </c>
      <c r="BQ371" s="218">
        <v>0</v>
      </c>
      <c r="BR371" s="218">
        <v>0</v>
      </c>
      <c r="BS371" s="218">
        <v>0</v>
      </c>
      <c r="BT371" s="218">
        <v>0</v>
      </c>
      <c r="BU371" s="218">
        <v>0</v>
      </c>
      <c r="BV371" s="218">
        <v>0</v>
      </c>
      <c r="BW371" s="218">
        <v>0</v>
      </c>
      <c r="BX371" s="218">
        <v>0</v>
      </c>
      <c r="BY371" s="218">
        <v>0</v>
      </c>
      <c r="BZ371" s="219">
        <v>0</v>
      </c>
      <c r="CA371" s="99"/>
      <c r="CD371" s="20">
        <v>154</v>
      </c>
    </row>
    <row r="372" spans="1:82" ht="13.5" customHeight="1">
      <c r="A372" s="225">
        <v>156</v>
      </c>
      <c r="B372" s="226" t="s">
        <v>408</v>
      </c>
      <c r="C372" s="227">
        <v>35053</v>
      </c>
      <c r="D372" s="228">
        <f t="shared" si="66"/>
        <v>1995</v>
      </c>
      <c r="E372" s="228">
        <f t="shared" si="67"/>
        <v>354</v>
      </c>
      <c r="F372" s="237">
        <f t="shared" si="63"/>
        <v>35016.83448314612</v>
      </c>
      <c r="G372" s="237">
        <f t="shared" si="64"/>
        <v>35089.16551685388</v>
      </c>
      <c r="H372" s="238">
        <f t="shared" si="65"/>
        <v>72.33103370775643</v>
      </c>
      <c r="I372" s="230">
        <v>32874</v>
      </c>
      <c r="J372" s="230">
        <v>38717</v>
      </c>
      <c r="K372" s="226">
        <v>50</v>
      </c>
      <c r="L372" s="226">
        <v>50</v>
      </c>
      <c r="M372" s="228">
        <v>5.43</v>
      </c>
      <c r="N372" s="239" t="s">
        <v>277</v>
      </c>
      <c r="O372" s="236">
        <v>0</v>
      </c>
      <c r="P372" s="218">
        <v>0</v>
      </c>
      <c r="Q372" s="218">
        <v>0</v>
      </c>
      <c r="R372" s="218">
        <v>0</v>
      </c>
      <c r="S372" s="218">
        <v>0</v>
      </c>
      <c r="T372" s="218">
        <v>0</v>
      </c>
      <c r="U372" s="218" t="s">
        <v>480</v>
      </c>
      <c r="V372" s="218" t="s">
        <v>480</v>
      </c>
      <c r="W372" s="218" t="s">
        <v>480</v>
      </c>
      <c r="X372" s="218" t="s">
        <v>480</v>
      </c>
      <c r="Y372" s="218" t="s">
        <v>480</v>
      </c>
      <c r="Z372" s="218" t="s">
        <v>480</v>
      </c>
      <c r="AA372" s="218" t="s">
        <v>480</v>
      </c>
      <c r="AB372" s="218" t="s">
        <v>480</v>
      </c>
      <c r="AC372" s="218" t="s">
        <v>480</v>
      </c>
      <c r="AD372" s="240" t="s">
        <v>480</v>
      </c>
      <c r="AE372" s="236" t="s">
        <v>480</v>
      </c>
      <c r="AF372" s="218" t="s">
        <v>480</v>
      </c>
      <c r="AG372" s="218" t="s">
        <v>480</v>
      </c>
      <c r="AH372" s="218" t="s">
        <v>480</v>
      </c>
      <c r="AI372" s="218" t="s">
        <v>480</v>
      </c>
      <c r="AJ372" s="218">
        <v>0</v>
      </c>
      <c r="AK372" s="218">
        <v>0</v>
      </c>
      <c r="AL372" s="218">
        <v>0</v>
      </c>
      <c r="AM372" s="218">
        <v>0</v>
      </c>
      <c r="AN372" s="218">
        <v>0</v>
      </c>
      <c r="AO372" s="218">
        <v>0</v>
      </c>
      <c r="AP372" s="218">
        <v>0</v>
      </c>
      <c r="AQ372" s="218">
        <v>0</v>
      </c>
      <c r="AR372" s="218">
        <v>0</v>
      </c>
      <c r="AS372" s="218">
        <v>0</v>
      </c>
      <c r="AT372" s="219">
        <v>0</v>
      </c>
      <c r="AU372" s="217">
        <v>0</v>
      </c>
      <c r="AV372" s="236">
        <v>0</v>
      </c>
      <c r="AW372" s="236">
        <v>0</v>
      </c>
      <c r="AX372" s="236">
        <v>0</v>
      </c>
      <c r="AY372" s="236">
        <v>0</v>
      </c>
      <c r="AZ372" s="236">
        <v>0</v>
      </c>
      <c r="BA372" s="236" t="s">
        <v>480</v>
      </c>
      <c r="BB372" s="236" t="s">
        <v>480</v>
      </c>
      <c r="BC372" s="236" t="s">
        <v>480</v>
      </c>
      <c r="BD372" s="236" t="s">
        <v>480</v>
      </c>
      <c r="BE372" s="236" t="s">
        <v>480</v>
      </c>
      <c r="BF372" s="236" t="s">
        <v>480</v>
      </c>
      <c r="BG372" s="236" t="s">
        <v>480</v>
      </c>
      <c r="BH372" s="236" t="s">
        <v>480</v>
      </c>
      <c r="BI372" s="236" t="s">
        <v>480</v>
      </c>
      <c r="BJ372" s="236" t="s">
        <v>480</v>
      </c>
      <c r="BK372" s="217" t="s">
        <v>480</v>
      </c>
      <c r="BL372" s="218" t="s">
        <v>480</v>
      </c>
      <c r="BM372" s="218" t="s">
        <v>480</v>
      </c>
      <c r="BN372" s="218" t="s">
        <v>480</v>
      </c>
      <c r="BO372" s="218" t="s">
        <v>480</v>
      </c>
      <c r="BP372" s="218">
        <v>0</v>
      </c>
      <c r="BQ372" s="218">
        <v>0</v>
      </c>
      <c r="BR372" s="218">
        <v>0</v>
      </c>
      <c r="BS372" s="218">
        <v>0</v>
      </c>
      <c r="BT372" s="218">
        <v>0</v>
      </c>
      <c r="BU372" s="218">
        <v>0</v>
      </c>
      <c r="BV372" s="218">
        <v>0</v>
      </c>
      <c r="BW372" s="218">
        <v>0</v>
      </c>
      <c r="BX372" s="218">
        <v>0</v>
      </c>
      <c r="BY372" s="218">
        <v>0</v>
      </c>
      <c r="BZ372" s="219">
        <v>0</v>
      </c>
      <c r="CA372" s="99"/>
      <c r="CD372" s="20">
        <v>156</v>
      </c>
    </row>
    <row r="373" spans="1:82" ht="13.5" customHeight="1">
      <c r="A373" s="225">
        <v>162</v>
      </c>
      <c r="B373" s="226" t="s">
        <v>411</v>
      </c>
      <c r="C373" s="227">
        <v>36891</v>
      </c>
      <c r="D373" s="228">
        <f t="shared" si="66"/>
        <v>2000</v>
      </c>
      <c r="E373" s="228">
        <f t="shared" si="67"/>
        <v>366</v>
      </c>
      <c r="F373" s="237">
        <f t="shared" si="63"/>
        <v>36868.00584475174</v>
      </c>
      <c r="G373" s="237">
        <f t="shared" si="64"/>
        <v>36913.99415524826</v>
      </c>
      <c r="H373" s="238">
        <f t="shared" si="65"/>
        <v>45.98831049652654</v>
      </c>
      <c r="I373" s="230">
        <v>32874</v>
      </c>
      <c r="J373" s="230">
        <v>38717</v>
      </c>
      <c r="K373" s="226">
        <v>130</v>
      </c>
      <c r="L373" s="226">
        <v>130</v>
      </c>
      <c r="M373" s="228">
        <v>2.165</v>
      </c>
      <c r="N373" s="239" t="s">
        <v>277</v>
      </c>
      <c r="O373" s="236">
        <v>0</v>
      </c>
      <c r="P373" s="218">
        <v>0</v>
      </c>
      <c r="Q373" s="218">
        <v>0</v>
      </c>
      <c r="R373" s="218">
        <v>0</v>
      </c>
      <c r="S373" s="218">
        <v>0</v>
      </c>
      <c r="T373" s="218">
        <v>0</v>
      </c>
      <c r="U373" s="218">
        <v>0</v>
      </c>
      <c r="V373" s="218">
        <v>0</v>
      </c>
      <c r="W373" s="218">
        <v>0</v>
      </c>
      <c r="X373" s="218">
        <v>0</v>
      </c>
      <c r="Y373" s="218">
        <v>0</v>
      </c>
      <c r="Z373" s="218" t="s">
        <v>480</v>
      </c>
      <c r="AA373" s="218" t="s">
        <v>480</v>
      </c>
      <c r="AB373" s="218" t="s">
        <v>480</v>
      </c>
      <c r="AC373" s="218" t="s">
        <v>480</v>
      </c>
      <c r="AD373" s="240" t="s">
        <v>480</v>
      </c>
      <c r="AE373" s="236" t="s">
        <v>480</v>
      </c>
      <c r="AF373" s="218" t="s">
        <v>480</v>
      </c>
      <c r="AG373" s="218" t="s">
        <v>480</v>
      </c>
      <c r="AH373" s="218" t="s">
        <v>480</v>
      </c>
      <c r="AI373" s="218" t="s">
        <v>480</v>
      </c>
      <c r="AJ373" s="218" t="s">
        <v>480</v>
      </c>
      <c r="AK373" s="218" t="s">
        <v>480</v>
      </c>
      <c r="AL373" s="218" t="s">
        <v>480</v>
      </c>
      <c r="AM373" s="218" t="s">
        <v>480</v>
      </c>
      <c r="AN373" s="218" t="s">
        <v>480</v>
      </c>
      <c r="AO373" s="218">
        <v>0</v>
      </c>
      <c r="AP373" s="218">
        <v>0</v>
      </c>
      <c r="AQ373" s="218">
        <v>0</v>
      </c>
      <c r="AR373" s="218">
        <v>0</v>
      </c>
      <c r="AS373" s="218">
        <v>0</v>
      </c>
      <c r="AT373" s="219">
        <v>0</v>
      </c>
      <c r="AU373" s="217">
        <v>0</v>
      </c>
      <c r="AV373" s="236">
        <v>0</v>
      </c>
      <c r="AW373" s="236">
        <v>0</v>
      </c>
      <c r="AX373" s="236">
        <v>0</v>
      </c>
      <c r="AY373" s="236">
        <v>0</v>
      </c>
      <c r="AZ373" s="236">
        <v>0</v>
      </c>
      <c r="BA373" s="236">
        <v>0</v>
      </c>
      <c r="BB373" s="236">
        <v>0</v>
      </c>
      <c r="BC373" s="236">
        <v>0</v>
      </c>
      <c r="BD373" s="236">
        <v>0</v>
      </c>
      <c r="BE373" s="236">
        <v>0</v>
      </c>
      <c r="BF373" s="236" t="s">
        <v>480</v>
      </c>
      <c r="BG373" s="236" t="s">
        <v>480</v>
      </c>
      <c r="BH373" s="236" t="s">
        <v>480</v>
      </c>
      <c r="BI373" s="236" t="s">
        <v>480</v>
      </c>
      <c r="BJ373" s="236" t="s">
        <v>480</v>
      </c>
      <c r="BK373" s="217" t="s">
        <v>480</v>
      </c>
      <c r="BL373" s="218" t="s">
        <v>480</v>
      </c>
      <c r="BM373" s="218" t="s">
        <v>480</v>
      </c>
      <c r="BN373" s="218" t="s">
        <v>480</v>
      </c>
      <c r="BO373" s="218" t="s">
        <v>480</v>
      </c>
      <c r="BP373" s="218" t="s">
        <v>480</v>
      </c>
      <c r="BQ373" s="218" t="s">
        <v>480</v>
      </c>
      <c r="BR373" s="218" t="s">
        <v>480</v>
      </c>
      <c r="BS373" s="218" t="s">
        <v>480</v>
      </c>
      <c r="BT373" s="218" t="s">
        <v>480</v>
      </c>
      <c r="BU373" s="218">
        <v>0</v>
      </c>
      <c r="BV373" s="218">
        <v>0</v>
      </c>
      <c r="BW373" s="218">
        <v>0</v>
      </c>
      <c r="BX373" s="218">
        <v>0</v>
      </c>
      <c r="BY373" s="218">
        <v>0</v>
      </c>
      <c r="BZ373" s="219">
        <v>0</v>
      </c>
      <c r="CA373" s="99"/>
      <c r="CD373" s="20">
        <v>162</v>
      </c>
    </row>
    <row r="374" spans="1:82" ht="13.5" customHeight="1">
      <c r="A374" s="225">
        <v>185</v>
      </c>
      <c r="B374" s="226" t="s">
        <v>412</v>
      </c>
      <c r="C374" s="227">
        <v>35760</v>
      </c>
      <c r="D374" s="228">
        <f t="shared" si="66"/>
        <v>1997</v>
      </c>
      <c r="E374" s="228">
        <f t="shared" si="67"/>
        <v>331</v>
      </c>
      <c r="F374" s="237">
        <f t="shared" si="63"/>
        <v>35732.816312095325</v>
      </c>
      <c r="G374" s="237">
        <f t="shared" si="64"/>
        <v>35787.183687904675</v>
      </c>
      <c r="H374" s="238">
        <f t="shared" si="65"/>
        <v>54.36737580935005</v>
      </c>
      <c r="I374" s="230">
        <v>32874</v>
      </c>
      <c r="J374" s="230">
        <v>38717</v>
      </c>
      <c r="K374" s="226">
        <v>232</v>
      </c>
      <c r="L374" s="226">
        <v>232</v>
      </c>
      <c r="M374" s="228">
        <v>3.039</v>
      </c>
      <c r="N374" s="239" t="s">
        <v>277</v>
      </c>
      <c r="O374" s="236">
        <v>0</v>
      </c>
      <c r="P374" s="218">
        <v>0</v>
      </c>
      <c r="Q374" s="218">
        <v>0</v>
      </c>
      <c r="R374" s="218">
        <v>0</v>
      </c>
      <c r="S374" s="218">
        <v>0</v>
      </c>
      <c r="T374" s="218">
        <v>0</v>
      </c>
      <c r="U374" s="218">
        <v>0</v>
      </c>
      <c r="V374" s="218">
        <v>0</v>
      </c>
      <c r="W374" s="218" t="s">
        <v>480</v>
      </c>
      <c r="X374" s="218" t="s">
        <v>480</v>
      </c>
      <c r="Y374" s="218" t="s">
        <v>480</v>
      </c>
      <c r="Z374" s="218" t="s">
        <v>480</v>
      </c>
      <c r="AA374" s="218" t="s">
        <v>480</v>
      </c>
      <c r="AB374" s="218" t="s">
        <v>480</v>
      </c>
      <c r="AC374" s="218" t="s">
        <v>480</v>
      </c>
      <c r="AD374" s="240" t="s">
        <v>480</v>
      </c>
      <c r="AE374" s="236" t="s">
        <v>480</v>
      </c>
      <c r="AF374" s="218" t="s">
        <v>480</v>
      </c>
      <c r="AG374" s="218" t="s">
        <v>480</v>
      </c>
      <c r="AH374" s="218" t="s">
        <v>480</v>
      </c>
      <c r="AI374" s="218" t="s">
        <v>480</v>
      </c>
      <c r="AJ374" s="218" t="s">
        <v>480</v>
      </c>
      <c r="AK374" s="218" t="s">
        <v>480</v>
      </c>
      <c r="AL374" s="218">
        <v>0</v>
      </c>
      <c r="AM374" s="218">
        <v>0</v>
      </c>
      <c r="AN374" s="218">
        <v>0</v>
      </c>
      <c r="AO374" s="218">
        <v>0</v>
      </c>
      <c r="AP374" s="218">
        <v>0</v>
      </c>
      <c r="AQ374" s="218">
        <v>0</v>
      </c>
      <c r="AR374" s="218">
        <v>0</v>
      </c>
      <c r="AS374" s="218">
        <v>0</v>
      </c>
      <c r="AT374" s="219">
        <v>0</v>
      </c>
      <c r="AU374" s="217">
        <v>0</v>
      </c>
      <c r="AV374" s="236">
        <v>0</v>
      </c>
      <c r="AW374" s="236">
        <v>0</v>
      </c>
      <c r="AX374" s="236">
        <v>0</v>
      </c>
      <c r="AY374" s="236">
        <v>0</v>
      </c>
      <c r="AZ374" s="236">
        <v>0</v>
      </c>
      <c r="BA374" s="236">
        <v>0</v>
      </c>
      <c r="BB374" s="236">
        <v>0</v>
      </c>
      <c r="BC374" s="236" t="s">
        <v>480</v>
      </c>
      <c r="BD374" s="236" t="s">
        <v>480</v>
      </c>
      <c r="BE374" s="236" t="s">
        <v>480</v>
      </c>
      <c r="BF374" s="236" t="s">
        <v>480</v>
      </c>
      <c r="BG374" s="236" t="s">
        <v>480</v>
      </c>
      <c r="BH374" s="236" t="s">
        <v>480</v>
      </c>
      <c r="BI374" s="236" t="s">
        <v>480</v>
      </c>
      <c r="BJ374" s="236" t="s">
        <v>480</v>
      </c>
      <c r="BK374" s="217" t="s">
        <v>480</v>
      </c>
      <c r="BL374" s="218" t="s">
        <v>480</v>
      </c>
      <c r="BM374" s="218" t="s">
        <v>480</v>
      </c>
      <c r="BN374" s="218" t="s">
        <v>480</v>
      </c>
      <c r="BO374" s="218" t="s">
        <v>480</v>
      </c>
      <c r="BP374" s="218" t="s">
        <v>480</v>
      </c>
      <c r="BQ374" s="218" t="s">
        <v>480</v>
      </c>
      <c r="BR374" s="218">
        <v>0</v>
      </c>
      <c r="BS374" s="218">
        <v>0</v>
      </c>
      <c r="BT374" s="218">
        <v>0</v>
      </c>
      <c r="BU374" s="218">
        <v>0</v>
      </c>
      <c r="BV374" s="218">
        <v>0</v>
      </c>
      <c r="BW374" s="218">
        <v>0</v>
      </c>
      <c r="BX374" s="218">
        <v>0</v>
      </c>
      <c r="BY374" s="218">
        <v>0</v>
      </c>
      <c r="BZ374" s="219">
        <v>0</v>
      </c>
      <c r="CA374" s="99"/>
      <c r="CD374" s="20">
        <v>185</v>
      </c>
    </row>
    <row r="375" spans="1:82" ht="13.5" customHeight="1">
      <c r="A375" s="225">
        <v>204</v>
      </c>
      <c r="B375" s="226" t="s">
        <v>413</v>
      </c>
      <c r="C375" s="227">
        <v>35940</v>
      </c>
      <c r="D375" s="228">
        <f t="shared" si="66"/>
        <v>1998</v>
      </c>
      <c r="E375" s="228">
        <f t="shared" si="67"/>
        <v>146</v>
      </c>
      <c r="F375" s="237">
        <f t="shared" si="63"/>
        <v>35924.33697159615</v>
      </c>
      <c r="G375" s="237">
        <f t="shared" si="64"/>
        <v>35955.66302840385</v>
      </c>
      <c r="H375" s="238">
        <f t="shared" si="65"/>
        <v>31.32605680769484</v>
      </c>
      <c r="I375" s="230">
        <v>32874</v>
      </c>
      <c r="J375" s="230">
        <v>38717</v>
      </c>
      <c r="K375" s="226">
        <v>50</v>
      </c>
      <c r="L375" s="226">
        <v>50</v>
      </c>
      <c r="M375" s="228">
        <v>0.997</v>
      </c>
      <c r="N375" s="239" t="s">
        <v>277</v>
      </c>
      <c r="O375" s="236">
        <v>0</v>
      </c>
      <c r="P375" s="218">
        <v>0</v>
      </c>
      <c r="Q375" s="218">
        <v>0</v>
      </c>
      <c r="R375" s="218">
        <v>0</v>
      </c>
      <c r="S375" s="218">
        <v>0</v>
      </c>
      <c r="T375" s="218">
        <v>0</v>
      </c>
      <c r="U375" s="218">
        <v>0</v>
      </c>
      <c r="V375" s="218">
        <v>0</v>
      </c>
      <c r="W375" s="218">
        <v>0</v>
      </c>
      <c r="X375" s="218" t="s">
        <v>480</v>
      </c>
      <c r="Y375" s="218" t="s">
        <v>480</v>
      </c>
      <c r="Z375" s="218" t="s">
        <v>480</v>
      </c>
      <c r="AA375" s="218" t="s">
        <v>480</v>
      </c>
      <c r="AB375" s="218" t="s">
        <v>480</v>
      </c>
      <c r="AC375" s="218" t="s">
        <v>480</v>
      </c>
      <c r="AD375" s="240" t="s">
        <v>480</v>
      </c>
      <c r="AE375" s="236" t="s">
        <v>480</v>
      </c>
      <c r="AF375" s="218" t="s">
        <v>480</v>
      </c>
      <c r="AG375" s="218" t="s">
        <v>480</v>
      </c>
      <c r="AH375" s="218" t="s">
        <v>480</v>
      </c>
      <c r="AI375" s="218" t="s">
        <v>480</v>
      </c>
      <c r="AJ375" s="218" t="s">
        <v>480</v>
      </c>
      <c r="AK375" s="218" t="s">
        <v>480</v>
      </c>
      <c r="AL375" s="218" t="s">
        <v>480</v>
      </c>
      <c r="AM375" s="218">
        <v>0</v>
      </c>
      <c r="AN375" s="218">
        <v>0</v>
      </c>
      <c r="AO375" s="218">
        <v>0</v>
      </c>
      <c r="AP375" s="218">
        <v>0</v>
      </c>
      <c r="AQ375" s="218">
        <v>0</v>
      </c>
      <c r="AR375" s="218">
        <v>0</v>
      </c>
      <c r="AS375" s="218">
        <v>0</v>
      </c>
      <c r="AT375" s="219">
        <v>0</v>
      </c>
      <c r="AU375" s="217">
        <v>0</v>
      </c>
      <c r="AV375" s="236">
        <v>0</v>
      </c>
      <c r="AW375" s="236">
        <v>0</v>
      </c>
      <c r="AX375" s="236">
        <v>0</v>
      </c>
      <c r="AY375" s="236">
        <v>0</v>
      </c>
      <c r="AZ375" s="236">
        <v>0</v>
      </c>
      <c r="BA375" s="236">
        <v>0</v>
      </c>
      <c r="BB375" s="236">
        <v>0</v>
      </c>
      <c r="BC375" s="236">
        <v>0</v>
      </c>
      <c r="BD375" s="236" t="s">
        <v>480</v>
      </c>
      <c r="BE375" s="236" t="s">
        <v>480</v>
      </c>
      <c r="BF375" s="236" t="s">
        <v>480</v>
      </c>
      <c r="BG375" s="236" t="s">
        <v>480</v>
      </c>
      <c r="BH375" s="236" t="s">
        <v>480</v>
      </c>
      <c r="BI375" s="236" t="s">
        <v>480</v>
      </c>
      <c r="BJ375" s="236" t="s">
        <v>480</v>
      </c>
      <c r="BK375" s="217" t="s">
        <v>480</v>
      </c>
      <c r="BL375" s="218" t="s">
        <v>480</v>
      </c>
      <c r="BM375" s="218" t="s">
        <v>480</v>
      </c>
      <c r="BN375" s="218" t="s">
        <v>480</v>
      </c>
      <c r="BO375" s="218" t="s">
        <v>480</v>
      </c>
      <c r="BP375" s="218" t="s">
        <v>480</v>
      </c>
      <c r="BQ375" s="218" t="s">
        <v>480</v>
      </c>
      <c r="BR375" s="218" t="s">
        <v>480</v>
      </c>
      <c r="BS375" s="218">
        <v>0</v>
      </c>
      <c r="BT375" s="218">
        <v>0</v>
      </c>
      <c r="BU375" s="218">
        <v>0</v>
      </c>
      <c r="BV375" s="218">
        <v>0</v>
      </c>
      <c r="BW375" s="218">
        <v>0</v>
      </c>
      <c r="BX375" s="218">
        <v>0</v>
      </c>
      <c r="BY375" s="218">
        <v>0</v>
      </c>
      <c r="BZ375" s="219">
        <v>0</v>
      </c>
      <c r="CA375" s="99"/>
      <c r="CD375" s="20">
        <v>204</v>
      </c>
    </row>
    <row r="376" spans="1:82" ht="13.5" customHeight="1">
      <c r="A376" s="225">
        <v>212</v>
      </c>
      <c r="B376" s="226" t="s">
        <v>414</v>
      </c>
      <c r="C376" s="227">
        <v>36130</v>
      </c>
      <c r="D376" s="228">
        <f t="shared" si="66"/>
        <v>1998</v>
      </c>
      <c r="E376" s="228">
        <f t="shared" si="67"/>
        <v>336</v>
      </c>
      <c r="F376" s="237">
        <f t="shared" si="63"/>
        <v>36077.383603567236</v>
      </c>
      <c r="G376" s="237">
        <f t="shared" si="64"/>
        <v>36182.616396432764</v>
      </c>
      <c r="H376" s="238">
        <f t="shared" si="65"/>
        <v>105.23279286552861</v>
      </c>
      <c r="I376" s="230">
        <v>32874</v>
      </c>
      <c r="J376" s="230">
        <v>38717</v>
      </c>
      <c r="K376" s="226">
        <v>60</v>
      </c>
      <c r="L376" s="226">
        <v>60</v>
      </c>
      <c r="M376" s="228">
        <v>11.698</v>
      </c>
      <c r="N376" s="239" t="s">
        <v>277</v>
      </c>
      <c r="O376" s="236">
        <v>0</v>
      </c>
      <c r="P376" s="218">
        <v>0</v>
      </c>
      <c r="Q376" s="218">
        <v>0</v>
      </c>
      <c r="R376" s="218">
        <v>0</v>
      </c>
      <c r="S376" s="218">
        <v>0</v>
      </c>
      <c r="T376" s="218">
        <v>0</v>
      </c>
      <c r="U376" s="218">
        <v>0</v>
      </c>
      <c r="V376" s="218">
        <v>0</v>
      </c>
      <c r="W376" s="218">
        <v>0</v>
      </c>
      <c r="X376" s="218" t="s">
        <v>480</v>
      </c>
      <c r="Y376" s="218" t="s">
        <v>480</v>
      </c>
      <c r="Z376" s="218" t="s">
        <v>480</v>
      </c>
      <c r="AA376" s="218" t="s">
        <v>480</v>
      </c>
      <c r="AB376" s="218" t="s">
        <v>480</v>
      </c>
      <c r="AC376" s="218" t="s">
        <v>480</v>
      </c>
      <c r="AD376" s="240" t="s">
        <v>480</v>
      </c>
      <c r="AE376" s="236" t="s">
        <v>480</v>
      </c>
      <c r="AF376" s="218" t="s">
        <v>480</v>
      </c>
      <c r="AG376" s="218" t="s">
        <v>480</v>
      </c>
      <c r="AH376" s="218" t="s">
        <v>480</v>
      </c>
      <c r="AI376" s="218" t="s">
        <v>480</v>
      </c>
      <c r="AJ376" s="218" t="s">
        <v>480</v>
      </c>
      <c r="AK376" s="218" t="s">
        <v>480</v>
      </c>
      <c r="AL376" s="218" t="s">
        <v>480</v>
      </c>
      <c r="AM376" s="218">
        <v>0</v>
      </c>
      <c r="AN376" s="218">
        <v>0</v>
      </c>
      <c r="AO376" s="218">
        <v>0</v>
      </c>
      <c r="AP376" s="218">
        <v>0</v>
      </c>
      <c r="AQ376" s="218">
        <v>0</v>
      </c>
      <c r="AR376" s="218">
        <v>0</v>
      </c>
      <c r="AS376" s="218">
        <v>0</v>
      </c>
      <c r="AT376" s="219">
        <v>0</v>
      </c>
      <c r="AU376" s="217">
        <v>0</v>
      </c>
      <c r="AV376" s="236">
        <v>0</v>
      </c>
      <c r="AW376" s="236">
        <v>0</v>
      </c>
      <c r="AX376" s="236">
        <v>0</v>
      </c>
      <c r="AY376" s="236">
        <v>0</v>
      </c>
      <c r="AZ376" s="236">
        <v>0</v>
      </c>
      <c r="BA376" s="236">
        <v>0</v>
      </c>
      <c r="BB376" s="236">
        <v>0</v>
      </c>
      <c r="BC376" s="236">
        <v>0</v>
      </c>
      <c r="BD376" s="236" t="s">
        <v>480</v>
      </c>
      <c r="BE376" s="236" t="s">
        <v>480</v>
      </c>
      <c r="BF376" s="236" t="s">
        <v>480</v>
      </c>
      <c r="BG376" s="236" t="s">
        <v>480</v>
      </c>
      <c r="BH376" s="236" t="s">
        <v>480</v>
      </c>
      <c r="BI376" s="236" t="s">
        <v>480</v>
      </c>
      <c r="BJ376" s="236" t="s">
        <v>480</v>
      </c>
      <c r="BK376" s="217" t="s">
        <v>480</v>
      </c>
      <c r="BL376" s="218" t="s">
        <v>480</v>
      </c>
      <c r="BM376" s="218" t="s">
        <v>480</v>
      </c>
      <c r="BN376" s="218" t="s">
        <v>480</v>
      </c>
      <c r="BO376" s="218" t="s">
        <v>480</v>
      </c>
      <c r="BP376" s="218" t="s">
        <v>480</v>
      </c>
      <c r="BQ376" s="218" t="s">
        <v>480</v>
      </c>
      <c r="BR376" s="218" t="s">
        <v>480</v>
      </c>
      <c r="BS376" s="218">
        <v>0</v>
      </c>
      <c r="BT376" s="218">
        <v>0</v>
      </c>
      <c r="BU376" s="218">
        <v>0</v>
      </c>
      <c r="BV376" s="218">
        <v>0</v>
      </c>
      <c r="BW376" s="218">
        <v>0</v>
      </c>
      <c r="BX376" s="218">
        <v>0</v>
      </c>
      <c r="BY376" s="218">
        <v>0</v>
      </c>
      <c r="BZ376" s="219">
        <v>0</v>
      </c>
      <c r="CA376" s="99"/>
      <c r="CD376" s="20">
        <v>212</v>
      </c>
    </row>
    <row r="377" spans="1:82" ht="13.5" customHeight="1">
      <c r="A377" s="225">
        <v>216</v>
      </c>
      <c r="B377" s="226" t="s">
        <v>454</v>
      </c>
      <c r="C377" s="227">
        <v>36646</v>
      </c>
      <c r="D377" s="228">
        <f t="shared" si="66"/>
        <v>2000</v>
      </c>
      <c r="E377" s="228">
        <f t="shared" si="67"/>
        <v>121</v>
      </c>
      <c r="F377" s="237">
        <f t="shared" si="63"/>
        <v>36611.512706363064</v>
      </c>
      <c r="G377" s="237">
        <f t="shared" si="64"/>
        <v>36680.487293636936</v>
      </c>
      <c r="H377" s="238">
        <f t="shared" si="65"/>
        <v>68.9745872738713</v>
      </c>
      <c r="I377" s="230">
        <v>32874</v>
      </c>
      <c r="J377" s="230">
        <v>38717</v>
      </c>
      <c r="K377" s="226">
        <v>156</v>
      </c>
      <c r="L377" s="226">
        <v>156</v>
      </c>
      <c r="M377" s="228">
        <v>4.929</v>
      </c>
      <c r="N377" s="239" t="s">
        <v>277</v>
      </c>
      <c r="O377" s="236">
        <v>0</v>
      </c>
      <c r="P377" s="218">
        <v>0</v>
      </c>
      <c r="Q377" s="218">
        <v>0</v>
      </c>
      <c r="R377" s="218">
        <v>0</v>
      </c>
      <c r="S377" s="218">
        <v>0</v>
      </c>
      <c r="T377" s="218">
        <v>0</v>
      </c>
      <c r="U377" s="218">
        <v>0</v>
      </c>
      <c r="V377" s="218">
        <v>0</v>
      </c>
      <c r="W377" s="218">
        <v>0</v>
      </c>
      <c r="X377" s="218">
        <v>0</v>
      </c>
      <c r="Y377" s="218">
        <v>0</v>
      </c>
      <c r="Z377" s="218" t="s">
        <v>480</v>
      </c>
      <c r="AA377" s="218" t="s">
        <v>480</v>
      </c>
      <c r="AB377" s="218" t="s">
        <v>480</v>
      </c>
      <c r="AC377" s="218" t="s">
        <v>480</v>
      </c>
      <c r="AD377" s="240" t="s">
        <v>480</v>
      </c>
      <c r="AE377" s="236" t="s">
        <v>480</v>
      </c>
      <c r="AF377" s="218" t="s">
        <v>480</v>
      </c>
      <c r="AG377" s="218" t="s">
        <v>480</v>
      </c>
      <c r="AH377" s="218" t="s">
        <v>480</v>
      </c>
      <c r="AI377" s="218" t="s">
        <v>480</v>
      </c>
      <c r="AJ377" s="218" t="s">
        <v>480</v>
      </c>
      <c r="AK377" s="218" t="s">
        <v>480</v>
      </c>
      <c r="AL377" s="218" t="s">
        <v>480</v>
      </c>
      <c r="AM377" s="218" t="s">
        <v>480</v>
      </c>
      <c r="AN377" s="218" t="s">
        <v>480</v>
      </c>
      <c r="AO377" s="218">
        <v>0</v>
      </c>
      <c r="AP377" s="218">
        <v>0</v>
      </c>
      <c r="AQ377" s="218">
        <v>0</v>
      </c>
      <c r="AR377" s="218">
        <v>0</v>
      </c>
      <c r="AS377" s="218">
        <v>0</v>
      </c>
      <c r="AT377" s="219">
        <v>0</v>
      </c>
      <c r="AU377" s="217">
        <v>0</v>
      </c>
      <c r="AV377" s="236">
        <v>0</v>
      </c>
      <c r="AW377" s="236">
        <v>0</v>
      </c>
      <c r="AX377" s="236">
        <v>0</v>
      </c>
      <c r="AY377" s="236">
        <v>0</v>
      </c>
      <c r="AZ377" s="236">
        <v>0</v>
      </c>
      <c r="BA377" s="236">
        <v>0</v>
      </c>
      <c r="BB377" s="236">
        <v>0</v>
      </c>
      <c r="BC377" s="236">
        <v>0</v>
      </c>
      <c r="BD377" s="236">
        <v>0</v>
      </c>
      <c r="BE377" s="236">
        <v>0</v>
      </c>
      <c r="BF377" s="236" t="s">
        <v>480</v>
      </c>
      <c r="BG377" s="236" t="s">
        <v>480</v>
      </c>
      <c r="BH377" s="236" t="s">
        <v>480</v>
      </c>
      <c r="BI377" s="236" t="s">
        <v>480</v>
      </c>
      <c r="BJ377" s="236" t="s">
        <v>480</v>
      </c>
      <c r="BK377" s="217" t="s">
        <v>480</v>
      </c>
      <c r="BL377" s="218" t="s">
        <v>480</v>
      </c>
      <c r="BM377" s="218" t="s">
        <v>480</v>
      </c>
      <c r="BN377" s="218" t="s">
        <v>480</v>
      </c>
      <c r="BO377" s="218" t="s">
        <v>480</v>
      </c>
      <c r="BP377" s="218" t="s">
        <v>480</v>
      </c>
      <c r="BQ377" s="218" t="s">
        <v>480</v>
      </c>
      <c r="BR377" s="218" t="s">
        <v>480</v>
      </c>
      <c r="BS377" s="218" t="s">
        <v>480</v>
      </c>
      <c r="BT377" s="218" t="s">
        <v>480</v>
      </c>
      <c r="BU377" s="218">
        <v>0</v>
      </c>
      <c r="BV377" s="218">
        <v>0</v>
      </c>
      <c r="BW377" s="218">
        <v>0</v>
      </c>
      <c r="BX377" s="218">
        <v>0</v>
      </c>
      <c r="BY377" s="218">
        <v>0</v>
      </c>
      <c r="BZ377" s="219">
        <v>0</v>
      </c>
      <c r="CA377" s="99"/>
      <c r="CD377" s="20">
        <v>216</v>
      </c>
    </row>
    <row r="378" spans="1:82" ht="13.5" customHeight="1">
      <c r="A378" s="225">
        <v>318</v>
      </c>
      <c r="B378" s="226" t="s">
        <v>415</v>
      </c>
      <c r="C378" s="227">
        <v>36607</v>
      </c>
      <c r="D378" s="228">
        <f t="shared" si="66"/>
        <v>2000</v>
      </c>
      <c r="E378" s="228">
        <f t="shared" si="67"/>
        <v>82</v>
      </c>
      <c r="F378" s="237">
        <f t="shared" si="63"/>
        <v>36584.7585562416</v>
      </c>
      <c r="G378" s="237">
        <f t="shared" si="64"/>
        <v>36629.2414437584</v>
      </c>
      <c r="H378" s="238">
        <f t="shared" si="65"/>
        <v>44.48288751680229</v>
      </c>
      <c r="I378" s="230">
        <v>32874</v>
      </c>
      <c r="J378" s="230">
        <v>38717</v>
      </c>
      <c r="K378" s="226">
        <v>75</v>
      </c>
      <c r="L378" s="226">
        <v>75</v>
      </c>
      <c r="M378" s="228">
        <v>2.024</v>
      </c>
      <c r="N378" s="239" t="s">
        <v>277</v>
      </c>
      <c r="O378" s="236">
        <v>0</v>
      </c>
      <c r="P378" s="218">
        <v>0</v>
      </c>
      <c r="Q378" s="218">
        <v>0</v>
      </c>
      <c r="R378" s="218">
        <v>0</v>
      </c>
      <c r="S378" s="218">
        <v>0</v>
      </c>
      <c r="T378" s="218">
        <v>0</v>
      </c>
      <c r="U378" s="218">
        <v>0</v>
      </c>
      <c r="V378" s="218">
        <v>0</v>
      </c>
      <c r="W378" s="218">
        <v>0</v>
      </c>
      <c r="X378" s="218">
        <v>0</v>
      </c>
      <c r="Y378" s="218">
        <v>0</v>
      </c>
      <c r="Z378" s="218" t="s">
        <v>480</v>
      </c>
      <c r="AA378" s="218" t="s">
        <v>480</v>
      </c>
      <c r="AB378" s="218" t="s">
        <v>480</v>
      </c>
      <c r="AC378" s="218" t="s">
        <v>480</v>
      </c>
      <c r="AD378" s="240" t="s">
        <v>480</v>
      </c>
      <c r="AE378" s="236" t="s">
        <v>480</v>
      </c>
      <c r="AF378" s="218" t="s">
        <v>480</v>
      </c>
      <c r="AG378" s="218" t="s">
        <v>480</v>
      </c>
      <c r="AH378" s="218" t="s">
        <v>480</v>
      </c>
      <c r="AI378" s="218" t="s">
        <v>480</v>
      </c>
      <c r="AJ378" s="218" t="s">
        <v>480</v>
      </c>
      <c r="AK378" s="218" t="s">
        <v>480</v>
      </c>
      <c r="AL378" s="218" t="s">
        <v>480</v>
      </c>
      <c r="AM378" s="218" t="s">
        <v>480</v>
      </c>
      <c r="AN378" s="218" t="s">
        <v>480</v>
      </c>
      <c r="AO378" s="218">
        <v>0</v>
      </c>
      <c r="AP378" s="218">
        <v>0</v>
      </c>
      <c r="AQ378" s="218">
        <v>0</v>
      </c>
      <c r="AR378" s="218">
        <v>0</v>
      </c>
      <c r="AS378" s="218">
        <v>0</v>
      </c>
      <c r="AT378" s="219">
        <v>0</v>
      </c>
      <c r="AU378" s="217">
        <v>0</v>
      </c>
      <c r="AV378" s="236">
        <v>0</v>
      </c>
      <c r="AW378" s="236">
        <v>0</v>
      </c>
      <c r="AX378" s="236">
        <v>0</v>
      </c>
      <c r="AY378" s="236">
        <v>0</v>
      </c>
      <c r="AZ378" s="236">
        <v>0</v>
      </c>
      <c r="BA378" s="236">
        <v>0</v>
      </c>
      <c r="BB378" s="236">
        <v>0</v>
      </c>
      <c r="BC378" s="236">
        <v>0</v>
      </c>
      <c r="BD378" s="236">
        <v>0</v>
      </c>
      <c r="BE378" s="236">
        <v>0</v>
      </c>
      <c r="BF378" s="236" t="s">
        <v>480</v>
      </c>
      <c r="BG378" s="236" t="s">
        <v>480</v>
      </c>
      <c r="BH378" s="236" t="s">
        <v>480</v>
      </c>
      <c r="BI378" s="236" t="s">
        <v>480</v>
      </c>
      <c r="BJ378" s="236" t="s">
        <v>480</v>
      </c>
      <c r="BK378" s="217" t="s">
        <v>480</v>
      </c>
      <c r="BL378" s="218" t="s">
        <v>480</v>
      </c>
      <c r="BM378" s="218" t="s">
        <v>480</v>
      </c>
      <c r="BN378" s="218" t="s">
        <v>480</v>
      </c>
      <c r="BO378" s="218" t="s">
        <v>480</v>
      </c>
      <c r="BP378" s="218" t="s">
        <v>480</v>
      </c>
      <c r="BQ378" s="218" t="s">
        <v>480</v>
      </c>
      <c r="BR378" s="218" t="s">
        <v>480</v>
      </c>
      <c r="BS378" s="218" t="s">
        <v>480</v>
      </c>
      <c r="BT378" s="218" t="s">
        <v>480</v>
      </c>
      <c r="BU378" s="218">
        <v>0</v>
      </c>
      <c r="BV378" s="218">
        <v>0</v>
      </c>
      <c r="BW378" s="218">
        <v>0</v>
      </c>
      <c r="BX378" s="218">
        <v>0</v>
      </c>
      <c r="BY378" s="218">
        <v>0</v>
      </c>
      <c r="BZ378" s="219">
        <v>0</v>
      </c>
      <c r="CA378" s="99"/>
      <c r="CD378" s="20">
        <v>318</v>
      </c>
    </row>
    <row r="379" spans="1:82" ht="13.5" customHeight="1">
      <c r="A379" s="225">
        <v>378</v>
      </c>
      <c r="B379" s="226" t="s">
        <v>231</v>
      </c>
      <c r="C379" s="227">
        <v>34700.75</v>
      </c>
      <c r="D379" s="228">
        <f t="shared" si="66"/>
        <v>1995</v>
      </c>
      <c r="E379" s="228">
        <f t="shared" si="67"/>
        <v>2</v>
      </c>
      <c r="F379" s="237">
        <f t="shared" si="63"/>
        <v>34673.69451655131</v>
      </c>
      <c r="G379" s="237">
        <f t="shared" si="64"/>
        <v>34727.80548344869</v>
      </c>
      <c r="H379" s="238">
        <f t="shared" si="65"/>
        <v>54.11096689738042</v>
      </c>
      <c r="I379" s="230">
        <v>32874</v>
      </c>
      <c r="J379" s="230">
        <v>38717</v>
      </c>
      <c r="K379" s="226">
        <v>50</v>
      </c>
      <c r="L379" s="226">
        <v>44</v>
      </c>
      <c r="M379" s="228">
        <v>3.01</v>
      </c>
      <c r="N379" s="239" t="s">
        <v>277</v>
      </c>
      <c r="O379" s="236">
        <v>0</v>
      </c>
      <c r="P379" s="218">
        <v>0</v>
      </c>
      <c r="Q379" s="218">
        <v>0</v>
      </c>
      <c r="R379" s="218">
        <v>0</v>
      </c>
      <c r="S379" s="218">
        <v>0</v>
      </c>
      <c r="T379" s="218">
        <v>0</v>
      </c>
      <c r="U379" s="218" t="s">
        <v>480</v>
      </c>
      <c r="V379" s="218" t="s">
        <v>480</v>
      </c>
      <c r="W379" s="218" t="s">
        <v>480</v>
      </c>
      <c r="X379" s="218" t="s">
        <v>480</v>
      </c>
      <c r="Y379" s="218" t="s">
        <v>480</v>
      </c>
      <c r="Z379" s="218" t="s">
        <v>480</v>
      </c>
      <c r="AA379" s="218" t="s">
        <v>480</v>
      </c>
      <c r="AB379" s="218" t="s">
        <v>480</v>
      </c>
      <c r="AC379" s="218" t="s">
        <v>480</v>
      </c>
      <c r="AD379" s="240" t="s">
        <v>480</v>
      </c>
      <c r="AE379" s="236" t="s">
        <v>480</v>
      </c>
      <c r="AF379" s="218" t="s">
        <v>480</v>
      </c>
      <c r="AG379" s="218" t="s">
        <v>480</v>
      </c>
      <c r="AH379" s="218" t="s">
        <v>480</v>
      </c>
      <c r="AI379" s="218" t="s">
        <v>480</v>
      </c>
      <c r="AJ379" s="218">
        <v>0</v>
      </c>
      <c r="AK379" s="218">
        <v>0</v>
      </c>
      <c r="AL379" s="218">
        <v>0</v>
      </c>
      <c r="AM379" s="218">
        <v>0</v>
      </c>
      <c r="AN379" s="218">
        <v>0</v>
      </c>
      <c r="AO379" s="218">
        <v>0</v>
      </c>
      <c r="AP379" s="218">
        <v>0</v>
      </c>
      <c r="AQ379" s="218">
        <v>0</v>
      </c>
      <c r="AR379" s="218">
        <v>0</v>
      </c>
      <c r="AS379" s="218">
        <v>0</v>
      </c>
      <c r="AT379" s="219">
        <v>0</v>
      </c>
      <c r="AU379" s="217">
        <v>0</v>
      </c>
      <c r="AV379" s="236">
        <v>0</v>
      </c>
      <c r="AW379" s="236">
        <v>0</v>
      </c>
      <c r="AX379" s="236">
        <v>0</v>
      </c>
      <c r="AY379" s="236">
        <v>0</v>
      </c>
      <c r="AZ379" s="236">
        <v>0</v>
      </c>
      <c r="BA379" s="236" t="s">
        <v>480</v>
      </c>
      <c r="BB379" s="236" t="s">
        <v>480</v>
      </c>
      <c r="BC379" s="236" t="s">
        <v>480</v>
      </c>
      <c r="BD379" s="236" t="s">
        <v>480</v>
      </c>
      <c r="BE379" s="236" t="s">
        <v>480</v>
      </c>
      <c r="BF379" s="236" t="s">
        <v>480</v>
      </c>
      <c r="BG379" s="236" t="s">
        <v>480</v>
      </c>
      <c r="BH379" s="236" t="s">
        <v>480</v>
      </c>
      <c r="BI379" s="236" t="s">
        <v>480</v>
      </c>
      <c r="BJ379" s="236" t="s">
        <v>480</v>
      </c>
      <c r="BK379" s="217" t="s">
        <v>480</v>
      </c>
      <c r="BL379" s="218" t="s">
        <v>480</v>
      </c>
      <c r="BM379" s="218" t="s">
        <v>480</v>
      </c>
      <c r="BN379" s="218" t="s">
        <v>480</v>
      </c>
      <c r="BO379" s="218" t="s">
        <v>480</v>
      </c>
      <c r="BP379" s="218">
        <v>0</v>
      </c>
      <c r="BQ379" s="218">
        <v>0</v>
      </c>
      <c r="BR379" s="218">
        <v>0</v>
      </c>
      <c r="BS379" s="218">
        <v>0</v>
      </c>
      <c r="BT379" s="218">
        <v>0</v>
      </c>
      <c r="BU379" s="218">
        <v>0</v>
      </c>
      <c r="BV379" s="218">
        <v>0</v>
      </c>
      <c r="BW379" s="218">
        <v>0</v>
      </c>
      <c r="BX379" s="218">
        <v>0</v>
      </c>
      <c r="BY379" s="218">
        <v>0</v>
      </c>
      <c r="BZ379" s="219">
        <v>0</v>
      </c>
      <c r="CA379" s="99"/>
      <c r="CD379" s="20">
        <v>378</v>
      </c>
    </row>
    <row r="380" spans="1:82" ht="13.5" customHeight="1">
      <c r="A380" s="225">
        <v>389</v>
      </c>
      <c r="B380" s="226" t="s">
        <v>299</v>
      </c>
      <c r="C380" s="227">
        <v>36527</v>
      </c>
      <c r="D380" s="228">
        <f t="shared" si="66"/>
        <v>2000</v>
      </c>
      <c r="E380" s="228">
        <f t="shared" si="67"/>
        <v>2</v>
      </c>
      <c r="F380" s="237">
        <f t="shared" si="63"/>
        <v>36516.4496482822</v>
      </c>
      <c r="G380" s="237">
        <f t="shared" si="64"/>
        <v>36537.5503517178</v>
      </c>
      <c r="H380" s="238">
        <f t="shared" si="65"/>
        <v>21.100703435600735</v>
      </c>
      <c r="I380" s="230">
        <v>32874</v>
      </c>
      <c r="J380" s="230">
        <v>38717</v>
      </c>
      <c r="K380" s="226">
        <v>54</v>
      </c>
      <c r="L380" s="226">
        <v>31</v>
      </c>
      <c r="M380" s="228">
        <v>0.45</v>
      </c>
      <c r="N380" s="239" t="s">
        <v>277</v>
      </c>
      <c r="O380" s="236">
        <v>0</v>
      </c>
      <c r="P380" s="218">
        <v>0</v>
      </c>
      <c r="Q380" s="218">
        <v>0</v>
      </c>
      <c r="R380" s="218">
        <v>0</v>
      </c>
      <c r="S380" s="218">
        <v>0</v>
      </c>
      <c r="T380" s="218">
        <v>0</v>
      </c>
      <c r="U380" s="218">
        <v>0</v>
      </c>
      <c r="V380" s="218">
        <v>0</v>
      </c>
      <c r="W380" s="218">
        <v>0</v>
      </c>
      <c r="X380" s="218">
        <v>0</v>
      </c>
      <c r="Y380" s="218">
        <v>0</v>
      </c>
      <c r="Z380" s="218" t="s">
        <v>480</v>
      </c>
      <c r="AA380" s="218" t="s">
        <v>480</v>
      </c>
      <c r="AB380" s="218" t="s">
        <v>480</v>
      </c>
      <c r="AC380" s="218" t="s">
        <v>480</v>
      </c>
      <c r="AD380" s="240" t="s">
        <v>480</v>
      </c>
      <c r="AE380" s="236" t="s">
        <v>480</v>
      </c>
      <c r="AF380" s="218" t="s">
        <v>480</v>
      </c>
      <c r="AG380" s="218" t="s">
        <v>480</v>
      </c>
      <c r="AH380" s="218" t="s">
        <v>480</v>
      </c>
      <c r="AI380" s="218" t="s">
        <v>480</v>
      </c>
      <c r="AJ380" s="218" t="s">
        <v>480</v>
      </c>
      <c r="AK380" s="218" t="s">
        <v>480</v>
      </c>
      <c r="AL380" s="218" t="s">
        <v>480</v>
      </c>
      <c r="AM380" s="218" t="s">
        <v>480</v>
      </c>
      <c r="AN380" s="218" t="s">
        <v>480</v>
      </c>
      <c r="AO380" s="218">
        <v>0</v>
      </c>
      <c r="AP380" s="218">
        <v>0</v>
      </c>
      <c r="AQ380" s="218">
        <v>0</v>
      </c>
      <c r="AR380" s="218">
        <v>0</v>
      </c>
      <c r="AS380" s="218">
        <v>0</v>
      </c>
      <c r="AT380" s="219">
        <v>0</v>
      </c>
      <c r="AU380" s="217">
        <v>0</v>
      </c>
      <c r="AV380" s="236">
        <v>0</v>
      </c>
      <c r="AW380" s="236">
        <v>0</v>
      </c>
      <c r="AX380" s="236">
        <v>0</v>
      </c>
      <c r="AY380" s="236">
        <v>0</v>
      </c>
      <c r="AZ380" s="236">
        <v>0</v>
      </c>
      <c r="BA380" s="236">
        <v>0</v>
      </c>
      <c r="BB380" s="236">
        <v>0</v>
      </c>
      <c r="BC380" s="236">
        <v>0</v>
      </c>
      <c r="BD380" s="236">
        <v>0</v>
      </c>
      <c r="BE380" s="236">
        <v>0</v>
      </c>
      <c r="BF380" s="236" t="s">
        <v>480</v>
      </c>
      <c r="BG380" s="236" t="s">
        <v>480</v>
      </c>
      <c r="BH380" s="236" t="s">
        <v>480</v>
      </c>
      <c r="BI380" s="236" t="s">
        <v>480</v>
      </c>
      <c r="BJ380" s="236" t="s">
        <v>480</v>
      </c>
      <c r="BK380" s="217" t="s">
        <v>480</v>
      </c>
      <c r="BL380" s="218" t="s">
        <v>480</v>
      </c>
      <c r="BM380" s="218" t="s">
        <v>480</v>
      </c>
      <c r="BN380" s="218" t="s">
        <v>480</v>
      </c>
      <c r="BO380" s="218" t="s">
        <v>480</v>
      </c>
      <c r="BP380" s="218" t="s">
        <v>480</v>
      </c>
      <c r="BQ380" s="218" t="s">
        <v>480</v>
      </c>
      <c r="BR380" s="218" t="s">
        <v>480</v>
      </c>
      <c r="BS380" s="218" t="s">
        <v>480</v>
      </c>
      <c r="BT380" s="218" t="s">
        <v>480</v>
      </c>
      <c r="BU380" s="218">
        <v>0</v>
      </c>
      <c r="BV380" s="218">
        <v>0</v>
      </c>
      <c r="BW380" s="218">
        <v>0</v>
      </c>
      <c r="BX380" s="218">
        <v>0</v>
      </c>
      <c r="BY380" s="218">
        <v>0</v>
      </c>
      <c r="BZ380" s="219">
        <v>0</v>
      </c>
      <c r="CA380" s="99"/>
      <c r="CD380" s="20">
        <v>389</v>
      </c>
    </row>
    <row r="381" spans="1:82" ht="13.5" customHeight="1">
      <c r="A381" s="225">
        <v>401</v>
      </c>
      <c r="B381" s="226" t="s">
        <v>416</v>
      </c>
      <c r="C381" s="227">
        <v>36284</v>
      </c>
      <c r="D381" s="228">
        <f t="shared" si="66"/>
        <v>1999</v>
      </c>
      <c r="E381" s="228">
        <f t="shared" si="67"/>
        <v>124</v>
      </c>
      <c r="F381" s="237">
        <f t="shared" si="63"/>
        <v>36267.76329445626</v>
      </c>
      <c r="G381" s="237">
        <f t="shared" si="64"/>
        <v>36300.23670554374</v>
      </c>
      <c r="H381" s="238">
        <f t="shared" si="65"/>
        <v>32.47341108748515</v>
      </c>
      <c r="I381" s="230">
        <v>32874</v>
      </c>
      <c r="J381" s="230">
        <v>38717</v>
      </c>
      <c r="K381" s="255">
        <v>83</v>
      </c>
      <c r="L381" s="255">
        <v>83</v>
      </c>
      <c r="M381" s="228">
        <v>1.072</v>
      </c>
      <c r="N381" s="239" t="s">
        <v>277</v>
      </c>
      <c r="O381" s="236">
        <v>0</v>
      </c>
      <c r="P381" s="218">
        <v>0</v>
      </c>
      <c r="Q381" s="218">
        <v>0</v>
      </c>
      <c r="R381" s="218">
        <v>0</v>
      </c>
      <c r="S381" s="218">
        <v>0</v>
      </c>
      <c r="T381" s="218">
        <v>0</v>
      </c>
      <c r="U381" s="218">
        <v>0</v>
      </c>
      <c r="V381" s="218">
        <v>0</v>
      </c>
      <c r="W381" s="218">
        <v>0</v>
      </c>
      <c r="X381" s="218">
        <v>0</v>
      </c>
      <c r="Y381" s="218" t="s">
        <v>480</v>
      </c>
      <c r="Z381" s="218" t="s">
        <v>480</v>
      </c>
      <c r="AA381" s="218" t="s">
        <v>480</v>
      </c>
      <c r="AB381" s="218" t="s">
        <v>480</v>
      </c>
      <c r="AC381" s="218" t="s">
        <v>480</v>
      </c>
      <c r="AD381" s="240" t="s">
        <v>480</v>
      </c>
      <c r="AE381" s="236" t="s">
        <v>480</v>
      </c>
      <c r="AF381" s="218" t="s">
        <v>480</v>
      </c>
      <c r="AG381" s="218" t="s">
        <v>480</v>
      </c>
      <c r="AH381" s="218" t="s">
        <v>480</v>
      </c>
      <c r="AI381" s="218" t="s">
        <v>480</v>
      </c>
      <c r="AJ381" s="218" t="s">
        <v>480</v>
      </c>
      <c r="AK381" s="218" t="s">
        <v>480</v>
      </c>
      <c r="AL381" s="218" t="s">
        <v>480</v>
      </c>
      <c r="AM381" s="218" t="s">
        <v>480</v>
      </c>
      <c r="AN381" s="218">
        <v>0</v>
      </c>
      <c r="AO381" s="218">
        <v>0</v>
      </c>
      <c r="AP381" s="218">
        <v>0</v>
      </c>
      <c r="AQ381" s="218">
        <v>0</v>
      </c>
      <c r="AR381" s="218">
        <v>0</v>
      </c>
      <c r="AS381" s="218">
        <v>0</v>
      </c>
      <c r="AT381" s="219">
        <v>0</v>
      </c>
      <c r="AU381" s="217">
        <v>0</v>
      </c>
      <c r="AV381" s="236">
        <v>0</v>
      </c>
      <c r="AW381" s="236">
        <v>0</v>
      </c>
      <c r="AX381" s="236">
        <v>0</v>
      </c>
      <c r="AY381" s="236">
        <v>0</v>
      </c>
      <c r="AZ381" s="236">
        <v>0</v>
      </c>
      <c r="BA381" s="236">
        <v>0</v>
      </c>
      <c r="BB381" s="236">
        <v>0</v>
      </c>
      <c r="BC381" s="236">
        <v>0</v>
      </c>
      <c r="BD381" s="236">
        <v>0</v>
      </c>
      <c r="BE381" s="236" t="s">
        <v>480</v>
      </c>
      <c r="BF381" s="236" t="s">
        <v>480</v>
      </c>
      <c r="BG381" s="236" t="s">
        <v>480</v>
      </c>
      <c r="BH381" s="236" t="s">
        <v>480</v>
      </c>
      <c r="BI381" s="236" t="s">
        <v>480</v>
      </c>
      <c r="BJ381" s="236" t="s">
        <v>480</v>
      </c>
      <c r="BK381" s="217" t="s">
        <v>480</v>
      </c>
      <c r="BL381" s="218" t="s">
        <v>480</v>
      </c>
      <c r="BM381" s="218" t="s">
        <v>480</v>
      </c>
      <c r="BN381" s="218" t="s">
        <v>480</v>
      </c>
      <c r="BO381" s="218" t="s">
        <v>480</v>
      </c>
      <c r="BP381" s="218" t="s">
        <v>480</v>
      </c>
      <c r="BQ381" s="218" t="s">
        <v>480</v>
      </c>
      <c r="BR381" s="218" t="s">
        <v>480</v>
      </c>
      <c r="BS381" s="218" t="s">
        <v>480</v>
      </c>
      <c r="BT381" s="218">
        <v>0</v>
      </c>
      <c r="BU381" s="218">
        <v>0</v>
      </c>
      <c r="BV381" s="218">
        <v>0</v>
      </c>
      <c r="BW381" s="218">
        <v>0</v>
      </c>
      <c r="BX381" s="218">
        <v>0</v>
      </c>
      <c r="BY381" s="218">
        <v>0</v>
      </c>
      <c r="BZ381" s="219">
        <v>0</v>
      </c>
      <c r="CA381" s="99"/>
      <c r="CD381" s="20">
        <v>401</v>
      </c>
    </row>
    <row r="382" spans="1:82" ht="13.5" customHeight="1">
      <c r="A382" s="225">
        <v>410</v>
      </c>
      <c r="B382" s="226" t="s">
        <v>416</v>
      </c>
      <c r="C382" s="227">
        <v>36885</v>
      </c>
      <c r="D382" s="228">
        <f t="shared" si="66"/>
        <v>2000</v>
      </c>
      <c r="E382" s="228">
        <f t="shared" si="67"/>
        <v>360</v>
      </c>
      <c r="F382" s="237">
        <f t="shared" si="63"/>
        <v>36869.86829931803</v>
      </c>
      <c r="G382" s="237">
        <f t="shared" si="64"/>
        <v>36900.13170068197</v>
      </c>
      <c r="H382" s="238">
        <f t="shared" si="65"/>
        <v>30.263401363947196</v>
      </c>
      <c r="I382" s="230">
        <v>32874</v>
      </c>
      <c r="J382" s="230">
        <v>38717</v>
      </c>
      <c r="K382" s="255">
        <v>112</v>
      </c>
      <c r="L382" s="255">
        <v>112</v>
      </c>
      <c r="M382" s="228">
        <v>0.93</v>
      </c>
      <c r="N382" s="239" t="s">
        <v>277</v>
      </c>
      <c r="O382" s="236">
        <v>0</v>
      </c>
      <c r="P382" s="218">
        <v>0</v>
      </c>
      <c r="Q382" s="218">
        <v>0</v>
      </c>
      <c r="R382" s="218">
        <v>0</v>
      </c>
      <c r="S382" s="218">
        <v>0</v>
      </c>
      <c r="T382" s="218">
        <v>0</v>
      </c>
      <c r="U382" s="218">
        <v>0</v>
      </c>
      <c r="V382" s="218">
        <v>0</v>
      </c>
      <c r="W382" s="218">
        <v>0</v>
      </c>
      <c r="X382" s="218">
        <v>0</v>
      </c>
      <c r="Y382" s="218">
        <v>0</v>
      </c>
      <c r="Z382" s="218" t="s">
        <v>480</v>
      </c>
      <c r="AA382" s="218" t="s">
        <v>480</v>
      </c>
      <c r="AB382" s="218" t="s">
        <v>480</v>
      </c>
      <c r="AC382" s="218" t="s">
        <v>480</v>
      </c>
      <c r="AD382" s="240" t="s">
        <v>480</v>
      </c>
      <c r="AE382" s="236" t="s">
        <v>480</v>
      </c>
      <c r="AF382" s="218" t="s">
        <v>480</v>
      </c>
      <c r="AG382" s="218" t="s">
        <v>480</v>
      </c>
      <c r="AH382" s="218" t="s">
        <v>480</v>
      </c>
      <c r="AI382" s="218" t="s">
        <v>480</v>
      </c>
      <c r="AJ382" s="218" t="s">
        <v>480</v>
      </c>
      <c r="AK382" s="218" t="s">
        <v>480</v>
      </c>
      <c r="AL382" s="218" t="s">
        <v>480</v>
      </c>
      <c r="AM382" s="218" t="s">
        <v>480</v>
      </c>
      <c r="AN382" s="218" t="s">
        <v>480</v>
      </c>
      <c r="AO382" s="218">
        <v>0</v>
      </c>
      <c r="AP382" s="218">
        <v>0</v>
      </c>
      <c r="AQ382" s="218">
        <v>0</v>
      </c>
      <c r="AR382" s="218">
        <v>0</v>
      </c>
      <c r="AS382" s="218">
        <v>0</v>
      </c>
      <c r="AT382" s="219">
        <v>0</v>
      </c>
      <c r="AU382" s="217">
        <v>0</v>
      </c>
      <c r="AV382" s="236">
        <v>0</v>
      </c>
      <c r="AW382" s="236">
        <v>0</v>
      </c>
      <c r="AX382" s="236">
        <v>0</v>
      </c>
      <c r="AY382" s="236">
        <v>0</v>
      </c>
      <c r="AZ382" s="236">
        <v>0</v>
      </c>
      <c r="BA382" s="236">
        <v>0</v>
      </c>
      <c r="BB382" s="236">
        <v>0</v>
      </c>
      <c r="BC382" s="236">
        <v>0</v>
      </c>
      <c r="BD382" s="236">
        <v>0</v>
      </c>
      <c r="BE382" s="236">
        <v>0</v>
      </c>
      <c r="BF382" s="236" t="s">
        <v>480</v>
      </c>
      <c r="BG382" s="236" t="s">
        <v>480</v>
      </c>
      <c r="BH382" s="236" t="s">
        <v>480</v>
      </c>
      <c r="BI382" s="236" t="s">
        <v>480</v>
      </c>
      <c r="BJ382" s="236" t="s">
        <v>480</v>
      </c>
      <c r="BK382" s="217" t="s">
        <v>480</v>
      </c>
      <c r="BL382" s="218" t="s">
        <v>480</v>
      </c>
      <c r="BM382" s="218" t="s">
        <v>480</v>
      </c>
      <c r="BN382" s="218" t="s">
        <v>480</v>
      </c>
      <c r="BO382" s="218" t="s">
        <v>480</v>
      </c>
      <c r="BP382" s="218" t="s">
        <v>480</v>
      </c>
      <c r="BQ382" s="218" t="s">
        <v>480</v>
      </c>
      <c r="BR382" s="218" t="s">
        <v>480</v>
      </c>
      <c r="BS382" s="218" t="s">
        <v>480</v>
      </c>
      <c r="BT382" s="218" t="s">
        <v>480</v>
      </c>
      <c r="BU382" s="218">
        <v>0</v>
      </c>
      <c r="BV382" s="218">
        <v>0</v>
      </c>
      <c r="BW382" s="218">
        <v>0</v>
      </c>
      <c r="BX382" s="218">
        <v>0</v>
      </c>
      <c r="BY382" s="218">
        <v>0</v>
      </c>
      <c r="BZ382" s="219">
        <v>0</v>
      </c>
      <c r="CA382" s="99"/>
      <c r="CD382" s="20">
        <v>410</v>
      </c>
    </row>
    <row r="383" spans="1:82" ht="13.5" customHeight="1">
      <c r="A383" s="225">
        <v>522</v>
      </c>
      <c r="B383" s="226" t="s">
        <v>417</v>
      </c>
      <c r="C383" s="227">
        <v>36951</v>
      </c>
      <c r="D383" s="228">
        <f t="shared" si="66"/>
        <v>2001</v>
      </c>
      <c r="E383" s="228">
        <f t="shared" si="67"/>
        <v>61</v>
      </c>
      <c r="F383" s="237">
        <f t="shared" si="63"/>
        <v>36940.80554923404</v>
      </c>
      <c r="G383" s="237">
        <f t="shared" si="64"/>
        <v>36961.19445076596</v>
      </c>
      <c r="H383" s="238">
        <f t="shared" si="65"/>
        <v>20.3889015319146</v>
      </c>
      <c r="I383" s="230">
        <v>32874</v>
      </c>
      <c r="J383" s="230">
        <v>38717</v>
      </c>
      <c r="K383" s="255">
        <v>168</v>
      </c>
      <c r="L383" s="255">
        <v>168</v>
      </c>
      <c r="M383" s="228">
        <v>0.42</v>
      </c>
      <c r="N383" s="239" t="s">
        <v>277</v>
      </c>
      <c r="O383" s="236">
        <v>0</v>
      </c>
      <c r="P383" s="218">
        <v>0</v>
      </c>
      <c r="Q383" s="218">
        <v>0</v>
      </c>
      <c r="R383" s="218">
        <v>0</v>
      </c>
      <c r="S383" s="218">
        <v>0</v>
      </c>
      <c r="T383" s="218">
        <v>0</v>
      </c>
      <c r="U383" s="218">
        <v>0</v>
      </c>
      <c r="V383" s="218">
        <v>0</v>
      </c>
      <c r="W383" s="218">
        <v>0</v>
      </c>
      <c r="X383" s="218">
        <v>0</v>
      </c>
      <c r="Y383" s="218">
        <v>0</v>
      </c>
      <c r="Z383" s="218">
        <v>0</v>
      </c>
      <c r="AA383" s="218" t="s">
        <v>480</v>
      </c>
      <c r="AB383" s="218" t="s">
        <v>480</v>
      </c>
      <c r="AC383" s="218" t="s">
        <v>480</v>
      </c>
      <c r="AD383" s="240" t="s">
        <v>480</v>
      </c>
      <c r="AE383" s="236" t="s">
        <v>480</v>
      </c>
      <c r="AF383" s="218" t="s">
        <v>480</v>
      </c>
      <c r="AG383" s="218" t="s">
        <v>480</v>
      </c>
      <c r="AH383" s="218" t="s">
        <v>480</v>
      </c>
      <c r="AI383" s="218" t="s">
        <v>480</v>
      </c>
      <c r="AJ383" s="218" t="s">
        <v>480</v>
      </c>
      <c r="AK383" s="218" t="s">
        <v>480</v>
      </c>
      <c r="AL383" s="218" t="s">
        <v>480</v>
      </c>
      <c r="AM383" s="218" t="s">
        <v>480</v>
      </c>
      <c r="AN383" s="218" t="s">
        <v>480</v>
      </c>
      <c r="AO383" s="218" t="s">
        <v>480</v>
      </c>
      <c r="AP383" s="218">
        <v>2.8587092731829573</v>
      </c>
      <c r="AQ383" s="218">
        <v>0</v>
      </c>
      <c r="AR383" s="218">
        <v>0</v>
      </c>
      <c r="AS383" s="218">
        <v>0</v>
      </c>
      <c r="AT383" s="219">
        <v>0</v>
      </c>
      <c r="AU383" s="217">
        <v>0</v>
      </c>
      <c r="AV383" s="236">
        <v>0</v>
      </c>
      <c r="AW383" s="236">
        <v>0</v>
      </c>
      <c r="AX383" s="236">
        <v>0</v>
      </c>
      <c r="AY383" s="236">
        <v>0</v>
      </c>
      <c r="AZ383" s="236">
        <v>0</v>
      </c>
      <c r="BA383" s="236">
        <v>0</v>
      </c>
      <c r="BB383" s="236">
        <v>0</v>
      </c>
      <c r="BC383" s="236">
        <v>0</v>
      </c>
      <c r="BD383" s="236">
        <v>0</v>
      </c>
      <c r="BE383" s="236">
        <v>0</v>
      </c>
      <c r="BF383" s="236">
        <v>0</v>
      </c>
      <c r="BG383" s="236" t="s">
        <v>480</v>
      </c>
      <c r="BH383" s="236" t="s">
        <v>480</v>
      </c>
      <c r="BI383" s="236" t="s">
        <v>480</v>
      </c>
      <c r="BJ383" s="236" t="s">
        <v>480</v>
      </c>
      <c r="BK383" s="217" t="s">
        <v>480</v>
      </c>
      <c r="BL383" s="218" t="s">
        <v>480</v>
      </c>
      <c r="BM383" s="218" t="s">
        <v>480</v>
      </c>
      <c r="BN383" s="218" t="s">
        <v>480</v>
      </c>
      <c r="BO383" s="218" t="s">
        <v>480</v>
      </c>
      <c r="BP383" s="218" t="s">
        <v>480</v>
      </c>
      <c r="BQ383" s="218" t="s">
        <v>480</v>
      </c>
      <c r="BR383" s="218" t="s">
        <v>480</v>
      </c>
      <c r="BS383" s="218" t="s">
        <v>480</v>
      </c>
      <c r="BT383" s="218" t="s">
        <v>480</v>
      </c>
      <c r="BU383" s="218" t="s">
        <v>480</v>
      </c>
      <c r="BV383" s="218">
        <v>0.01701612662608903</v>
      </c>
      <c r="BW383" s="218">
        <v>0</v>
      </c>
      <c r="BX383" s="218">
        <v>0</v>
      </c>
      <c r="BY383" s="218">
        <v>0</v>
      </c>
      <c r="BZ383" s="219">
        <v>0</v>
      </c>
      <c r="CA383" s="99"/>
      <c r="CD383" s="20">
        <v>522</v>
      </c>
    </row>
    <row r="384" spans="1:82" ht="13.5" customHeight="1">
      <c r="A384" s="225">
        <v>523</v>
      </c>
      <c r="B384" s="226" t="s">
        <v>417</v>
      </c>
      <c r="C384" s="227">
        <v>36951</v>
      </c>
      <c r="D384" s="228">
        <f t="shared" si="66"/>
        <v>2001</v>
      </c>
      <c r="E384" s="228">
        <f t="shared" si="67"/>
        <v>61</v>
      </c>
      <c r="F384" s="237">
        <f t="shared" si="63"/>
        <v>36939.13391361369</v>
      </c>
      <c r="G384" s="237">
        <f t="shared" si="64"/>
        <v>36962.86608638631</v>
      </c>
      <c r="H384" s="238">
        <f t="shared" si="65"/>
        <v>23.732172772623016</v>
      </c>
      <c r="I384" s="230">
        <v>32874</v>
      </c>
      <c r="J384" s="230">
        <v>38717</v>
      </c>
      <c r="K384" s="255">
        <v>168</v>
      </c>
      <c r="L384" s="255">
        <v>168</v>
      </c>
      <c r="M384" s="228">
        <v>0.57</v>
      </c>
      <c r="N384" s="239" t="s">
        <v>277</v>
      </c>
      <c r="O384" s="236">
        <v>0</v>
      </c>
      <c r="P384" s="218">
        <v>0</v>
      </c>
      <c r="Q384" s="218">
        <v>0</v>
      </c>
      <c r="R384" s="218">
        <v>0</v>
      </c>
      <c r="S384" s="218">
        <v>0</v>
      </c>
      <c r="T384" s="218">
        <v>0</v>
      </c>
      <c r="U384" s="218">
        <v>0</v>
      </c>
      <c r="V384" s="218">
        <v>0</v>
      </c>
      <c r="W384" s="218">
        <v>0</v>
      </c>
      <c r="X384" s="218">
        <v>0</v>
      </c>
      <c r="Y384" s="218">
        <v>0</v>
      </c>
      <c r="Z384" s="218">
        <v>0</v>
      </c>
      <c r="AA384" s="218" t="s">
        <v>480</v>
      </c>
      <c r="AB384" s="218" t="s">
        <v>480</v>
      </c>
      <c r="AC384" s="218" t="s">
        <v>480</v>
      </c>
      <c r="AD384" s="240" t="s">
        <v>480</v>
      </c>
      <c r="AE384" s="236" t="s">
        <v>480</v>
      </c>
      <c r="AF384" s="218" t="s">
        <v>480</v>
      </c>
      <c r="AG384" s="218" t="s">
        <v>480</v>
      </c>
      <c r="AH384" s="218" t="s">
        <v>480</v>
      </c>
      <c r="AI384" s="218" t="s">
        <v>480</v>
      </c>
      <c r="AJ384" s="218" t="s">
        <v>480</v>
      </c>
      <c r="AK384" s="218" t="s">
        <v>480</v>
      </c>
      <c r="AL384" s="218" t="s">
        <v>480</v>
      </c>
      <c r="AM384" s="218" t="s">
        <v>480</v>
      </c>
      <c r="AN384" s="218" t="s">
        <v>480</v>
      </c>
      <c r="AO384" s="218" t="s">
        <v>480</v>
      </c>
      <c r="AP384" s="218">
        <v>0</v>
      </c>
      <c r="AQ384" s="218">
        <v>0</v>
      </c>
      <c r="AR384" s="218">
        <v>0</v>
      </c>
      <c r="AS384" s="218">
        <v>0</v>
      </c>
      <c r="AT384" s="219">
        <v>0</v>
      </c>
      <c r="AU384" s="217">
        <v>0</v>
      </c>
      <c r="AV384" s="236">
        <v>0</v>
      </c>
      <c r="AW384" s="236">
        <v>0</v>
      </c>
      <c r="AX384" s="236">
        <v>0</v>
      </c>
      <c r="AY384" s="236">
        <v>0</v>
      </c>
      <c r="AZ384" s="236">
        <v>0</v>
      </c>
      <c r="BA384" s="236">
        <v>0</v>
      </c>
      <c r="BB384" s="236">
        <v>0</v>
      </c>
      <c r="BC384" s="236">
        <v>0</v>
      </c>
      <c r="BD384" s="236">
        <v>0</v>
      </c>
      <c r="BE384" s="236">
        <v>0</v>
      </c>
      <c r="BF384" s="236">
        <v>0</v>
      </c>
      <c r="BG384" s="236" t="s">
        <v>480</v>
      </c>
      <c r="BH384" s="236" t="s">
        <v>480</v>
      </c>
      <c r="BI384" s="236" t="s">
        <v>480</v>
      </c>
      <c r="BJ384" s="236" t="s">
        <v>480</v>
      </c>
      <c r="BK384" s="217" t="s">
        <v>480</v>
      </c>
      <c r="BL384" s="218" t="s">
        <v>480</v>
      </c>
      <c r="BM384" s="218" t="s">
        <v>480</v>
      </c>
      <c r="BN384" s="218" t="s">
        <v>480</v>
      </c>
      <c r="BO384" s="218" t="s">
        <v>480</v>
      </c>
      <c r="BP384" s="218" t="s">
        <v>480</v>
      </c>
      <c r="BQ384" s="218" t="s">
        <v>480</v>
      </c>
      <c r="BR384" s="218" t="s">
        <v>480</v>
      </c>
      <c r="BS384" s="218" t="s">
        <v>480</v>
      </c>
      <c r="BT384" s="218" t="s">
        <v>480</v>
      </c>
      <c r="BU384" s="218" t="s">
        <v>480</v>
      </c>
      <c r="BV384" s="218">
        <v>0</v>
      </c>
      <c r="BW384" s="218">
        <v>0</v>
      </c>
      <c r="BX384" s="218">
        <v>0</v>
      </c>
      <c r="BY384" s="218">
        <v>0</v>
      </c>
      <c r="BZ384" s="219">
        <v>0</v>
      </c>
      <c r="CA384" s="99"/>
      <c r="CD384" s="20">
        <v>523</v>
      </c>
    </row>
    <row r="385" spans="1:82" ht="13.5" customHeight="1">
      <c r="A385" s="225">
        <v>540</v>
      </c>
      <c r="B385" s="226" t="s">
        <v>474</v>
      </c>
      <c r="C385" s="227">
        <v>35775</v>
      </c>
      <c r="D385" s="228">
        <f t="shared" si="66"/>
        <v>1997</v>
      </c>
      <c r="E385" s="228">
        <f t="shared" si="67"/>
        <v>346</v>
      </c>
      <c r="F385" s="237">
        <f t="shared" si="63"/>
        <v>35761.159765135235</v>
      </c>
      <c r="G385" s="237">
        <f t="shared" si="64"/>
        <v>35788.840234864765</v>
      </c>
      <c r="H385" s="238">
        <f t="shared" si="65"/>
        <v>27.68046972953016</v>
      </c>
      <c r="I385" s="230">
        <v>32874</v>
      </c>
      <c r="J385" s="230">
        <v>38717</v>
      </c>
      <c r="K385" s="255">
        <v>25</v>
      </c>
      <c r="L385" s="255">
        <v>25</v>
      </c>
      <c r="M385" s="228">
        <v>0.777</v>
      </c>
      <c r="N385" s="239" t="s">
        <v>277</v>
      </c>
      <c r="O385" s="236">
        <v>0</v>
      </c>
      <c r="P385" s="218">
        <v>0</v>
      </c>
      <c r="Q385" s="218">
        <v>0</v>
      </c>
      <c r="R385" s="218">
        <v>0</v>
      </c>
      <c r="S385" s="218">
        <v>0</v>
      </c>
      <c r="T385" s="218">
        <v>0</v>
      </c>
      <c r="U385" s="218">
        <v>0</v>
      </c>
      <c r="V385" s="218">
        <v>0</v>
      </c>
      <c r="W385" s="218" t="s">
        <v>480</v>
      </c>
      <c r="X385" s="218" t="s">
        <v>480</v>
      </c>
      <c r="Y385" s="218" t="s">
        <v>480</v>
      </c>
      <c r="Z385" s="218" t="s">
        <v>480</v>
      </c>
      <c r="AA385" s="218" t="s">
        <v>480</v>
      </c>
      <c r="AB385" s="218" t="s">
        <v>480</v>
      </c>
      <c r="AC385" s="218" t="s">
        <v>480</v>
      </c>
      <c r="AD385" s="240" t="s">
        <v>480</v>
      </c>
      <c r="AE385" s="236" t="s">
        <v>480</v>
      </c>
      <c r="AF385" s="218" t="s">
        <v>480</v>
      </c>
      <c r="AG385" s="218" t="s">
        <v>480</v>
      </c>
      <c r="AH385" s="218" t="s">
        <v>480</v>
      </c>
      <c r="AI385" s="218" t="s">
        <v>480</v>
      </c>
      <c r="AJ385" s="218" t="s">
        <v>480</v>
      </c>
      <c r="AK385" s="218" t="s">
        <v>480</v>
      </c>
      <c r="AL385" s="218">
        <v>0</v>
      </c>
      <c r="AM385" s="218">
        <v>0</v>
      </c>
      <c r="AN385" s="218">
        <v>0</v>
      </c>
      <c r="AO385" s="218">
        <v>0</v>
      </c>
      <c r="AP385" s="218">
        <v>0</v>
      </c>
      <c r="AQ385" s="218">
        <v>0</v>
      </c>
      <c r="AR385" s="218">
        <v>0</v>
      </c>
      <c r="AS385" s="218">
        <v>0</v>
      </c>
      <c r="AT385" s="219">
        <v>0</v>
      </c>
      <c r="AU385" s="217">
        <v>0</v>
      </c>
      <c r="AV385" s="236">
        <v>0</v>
      </c>
      <c r="AW385" s="236">
        <v>0</v>
      </c>
      <c r="AX385" s="236">
        <v>0</v>
      </c>
      <c r="AY385" s="236">
        <v>0</v>
      </c>
      <c r="AZ385" s="236">
        <v>0</v>
      </c>
      <c r="BA385" s="236">
        <v>0</v>
      </c>
      <c r="BB385" s="236">
        <v>0</v>
      </c>
      <c r="BC385" s="236" t="s">
        <v>480</v>
      </c>
      <c r="BD385" s="236" t="s">
        <v>480</v>
      </c>
      <c r="BE385" s="236" t="s">
        <v>480</v>
      </c>
      <c r="BF385" s="236" t="s">
        <v>480</v>
      </c>
      <c r="BG385" s="236" t="s">
        <v>480</v>
      </c>
      <c r="BH385" s="236" t="s">
        <v>480</v>
      </c>
      <c r="BI385" s="236" t="s">
        <v>480</v>
      </c>
      <c r="BJ385" s="236" t="s">
        <v>480</v>
      </c>
      <c r="BK385" s="217" t="s">
        <v>480</v>
      </c>
      <c r="BL385" s="218" t="s">
        <v>480</v>
      </c>
      <c r="BM385" s="218" t="s">
        <v>480</v>
      </c>
      <c r="BN385" s="218" t="s">
        <v>480</v>
      </c>
      <c r="BO385" s="218" t="s">
        <v>480</v>
      </c>
      <c r="BP385" s="218" t="s">
        <v>480</v>
      </c>
      <c r="BQ385" s="218" t="s">
        <v>480</v>
      </c>
      <c r="BR385" s="218">
        <v>0</v>
      </c>
      <c r="BS385" s="218">
        <v>0</v>
      </c>
      <c r="BT385" s="218">
        <v>0</v>
      </c>
      <c r="BU385" s="218">
        <v>0</v>
      </c>
      <c r="BV385" s="218">
        <v>0</v>
      </c>
      <c r="BW385" s="218">
        <v>0</v>
      </c>
      <c r="BX385" s="218">
        <v>0</v>
      </c>
      <c r="BY385" s="218">
        <v>0</v>
      </c>
      <c r="BZ385" s="219">
        <v>0</v>
      </c>
      <c r="CA385" s="99"/>
      <c r="CD385" s="20">
        <v>540</v>
      </c>
    </row>
    <row r="386" spans="1:82" ht="13.5" customHeight="1">
      <c r="A386" s="225">
        <v>547</v>
      </c>
      <c r="B386" s="226" t="s">
        <v>400</v>
      </c>
      <c r="C386" s="227">
        <v>36885</v>
      </c>
      <c r="D386" s="228">
        <f t="shared" si="66"/>
        <v>2000</v>
      </c>
      <c r="E386" s="228">
        <f t="shared" si="67"/>
        <v>360</v>
      </c>
      <c r="F386" s="237">
        <f t="shared" si="63"/>
        <v>36872.68723830664</v>
      </c>
      <c r="G386" s="237">
        <f t="shared" si="64"/>
        <v>36897.31276169336</v>
      </c>
      <c r="H386" s="238">
        <f t="shared" si="65"/>
        <v>24.625523386726854</v>
      </c>
      <c r="I386" s="230">
        <v>32874</v>
      </c>
      <c r="J386" s="230">
        <v>38717</v>
      </c>
      <c r="K386" s="255">
        <v>30</v>
      </c>
      <c r="L386" s="255">
        <v>30</v>
      </c>
      <c r="M386" s="228">
        <v>0.614</v>
      </c>
      <c r="N386" s="239" t="s">
        <v>277</v>
      </c>
      <c r="O386" s="236">
        <v>0</v>
      </c>
      <c r="P386" s="218">
        <v>0</v>
      </c>
      <c r="Q386" s="218">
        <v>0</v>
      </c>
      <c r="R386" s="218">
        <v>0</v>
      </c>
      <c r="S386" s="218">
        <v>0</v>
      </c>
      <c r="T386" s="218">
        <v>0</v>
      </c>
      <c r="U386" s="218">
        <v>0</v>
      </c>
      <c r="V386" s="218">
        <v>0</v>
      </c>
      <c r="W386" s="218">
        <v>0</v>
      </c>
      <c r="X386" s="218">
        <v>0</v>
      </c>
      <c r="Y386" s="218">
        <v>0</v>
      </c>
      <c r="Z386" s="218" t="s">
        <v>480</v>
      </c>
      <c r="AA386" s="218" t="s">
        <v>480</v>
      </c>
      <c r="AB386" s="218" t="s">
        <v>480</v>
      </c>
      <c r="AC386" s="218" t="s">
        <v>480</v>
      </c>
      <c r="AD386" s="240" t="s">
        <v>480</v>
      </c>
      <c r="AE386" s="236" t="s">
        <v>480</v>
      </c>
      <c r="AF386" s="218" t="s">
        <v>480</v>
      </c>
      <c r="AG386" s="218" t="s">
        <v>480</v>
      </c>
      <c r="AH386" s="218" t="s">
        <v>480</v>
      </c>
      <c r="AI386" s="218" t="s">
        <v>480</v>
      </c>
      <c r="AJ386" s="218" t="s">
        <v>480</v>
      </c>
      <c r="AK386" s="218" t="s">
        <v>480</v>
      </c>
      <c r="AL386" s="218" t="s">
        <v>480</v>
      </c>
      <c r="AM386" s="218" t="s">
        <v>480</v>
      </c>
      <c r="AN386" s="218" t="s">
        <v>480</v>
      </c>
      <c r="AO386" s="218">
        <v>0</v>
      </c>
      <c r="AP386" s="218">
        <v>0</v>
      </c>
      <c r="AQ386" s="218">
        <v>0</v>
      </c>
      <c r="AR386" s="218">
        <v>0</v>
      </c>
      <c r="AS386" s="218">
        <v>0</v>
      </c>
      <c r="AT386" s="219">
        <v>0</v>
      </c>
      <c r="AU386" s="217">
        <v>0</v>
      </c>
      <c r="AV386" s="236">
        <v>0</v>
      </c>
      <c r="AW386" s="236">
        <v>0</v>
      </c>
      <c r="AX386" s="236">
        <v>0</v>
      </c>
      <c r="AY386" s="236">
        <v>0</v>
      </c>
      <c r="AZ386" s="236">
        <v>0</v>
      </c>
      <c r="BA386" s="236">
        <v>0</v>
      </c>
      <c r="BB386" s="236">
        <v>0</v>
      </c>
      <c r="BC386" s="236">
        <v>0</v>
      </c>
      <c r="BD386" s="236">
        <v>0</v>
      </c>
      <c r="BE386" s="236">
        <v>0</v>
      </c>
      <c r="BF386" s="236" t="s">
        <v>480</v>
      </c>
      <c r="BG386" s="236" t="s">
        <v>480</v>
      </c>
      <c r="BH386" s="236" t="s">
        <v>480</v>
      </c>
      <c r="BI386" s="236" t="s">
        <v>480</v>
      </c>
      <c r="BJ386" s="236" t="s">
        <v>480</v>
      </c>
      <c r="BK386" s="217" t="s">
        <v>480</v>
      </c>
      <c r="BL386" s="218" t="s">
        <v>480</v>
      </c>
      <c r="BM386" s="218" t="s">
        <v>480</v>
      </c>
      <c r="BN386" s="218" t="s">
        <v>480</v>
      </c>
      <c r="BO386" s="218" t="s">
        <v>480</v>
      </c>
      <c r="BP386" s="218" t="s">
        <v>480</v>
      </c>
      <c r="BQ386" s="218" t="s">
        <v>480</v>
      </c>
      <c r="BR386" s="218" t="s">
        <v>480</v>
      </c>
      <c r="BS386" s="218" t="s">
        <v>480</v>
      </c>
      <c r="BT386" s="218" t="s">
        <v>480</v>
      </c>
      <c r="BU386" s="218">
        <v>0</v>
      </c>
      <c r="BV386" s="218">
        <v>0</v>
      </c>
      <c r="BW386" s="218">
        <v>0</v>
      </c>
      <c r="BX386" s="218">
        <v>0</v>
      </c>
      <c r="BY386" s="218">
        <v>0</v>
      </c>
      <c r="BZ386" s="219">
        <v>0</v>
      </c>
      <c r="CA386" s="99"/>
      <c r="CD386" s="20">
        <v>547</v>
      </c>
    </row>
    <row r="387" spans="1:82" ht="13.5" customHeight="1">
      <c r="A387" s="225">
        <v>557</v>
      </c>
      <c r="B387" s="226" t="s">
        <v>419</v>
      </c>
      <c r="C387" s="227">
        <v>34733</v>
      </c>
      <c r="D387" s="228">
        <f t="shared" si="66"/>
        <v>1995</v>
      </c>
      <c r="E387" s="228">
        <f t="shared" si="67"/>
        <v>34</v>
      </c>
      <c r="F387" s="237">
        <f t="shared" si="63"/>
        <v>34711.942703346205</v>
      </c>
      <c r="G387" s="237">
        <f t="shared" si="64"/>
        <v>34754.057296653795</v>
      </c>
      <c r="H387" s="238">
        <f t="shared" si="65"/>
        <v>42.11459330758953</v>
      </c>
      <c r="I387" s="230">
        <v>32874</v>
      </c>
      <c r="J387" s="230">
        <v>38717</v>
      </c>
      <c r="K387" s="255">
        <v>130</v>
      </c>
      <c r="L387" s="255">
        <v>130</v>
      </c>
      <c r="M387" s="228">
        <v>1.812</v>
      </c>
      <c r="N387" s="239" t="s">
        <v>277</v>
      </c>
      <c r="O387" s="236">
        <v>0</v>
      </c>
      <c r="P387" s="218">
        <v>0</v>
      </c>
      <c r="Q387" s="218">
        <v>0</v>
      </c>
      <c r="R387" s="218">
        <v>0</v>
      </c>
      <c r="S387" s="218">
        <v>0</v>
      </c>
      <c r="T387" s="218">
        <v>0</v>
      </c>
      <c r="U387" s="218" t="s">
        <v>480</v>
      </c>
      <c r="V387" s="218" t="s">
        <v>480</v>
      </c>
      <c r="W387" s="218" t="s">
        <v>480</v>
      </c>
      <c r="X387" s="218" t="s">
        <v>480</v>
      </c>
      <c r="Y387" s="218" t="s">
        <v>480</v>
      </c>
      <c r="Z387" s="218" t="s">
        <v>480</v>
      </c>
      <c r="AA387" s="218" t="s">
        <v>480</v>
      </c>
      <c r="AB387" s="218" t="s">
        <v>480</v>
      </c>
      <c r="AC387" s="218" t="s">
        <v>480</v>
      </c>
      <c r="AD387" s="240" t="s">
        <v>480</v>
      </c>
      <c r="AE387" s="236" t="s">
        <v>480</v>
      </c>
      <c r="AF387" s="218" t="s">
        <v>480</v>
      </c>
      <c r="AG387" s="218" t="s">
        <v>480</v>
      </c>
      <c r="AH387" s="218" t="s">
        <v>480</v>
      </c>
      <c r="AI387" s="218" t="s">
        <v>480</v>
      </c>
      <c r="AJ387" s="218">
        <v>0</v>
      </c>
      <c r="AK387" s="218">
        <v>0</v>
      </c>
      <c r="AL387" s="218">
        <v>0</v>
      </c>
      <c r="AM387" s="218">
        <v>0.5518763796909492</v>
      </c>
      <c r="AN387" s="218">
        <v>0</v>
      </c>
      <c r="AO387" s="218">
        <v>0</v>
      </c>
      <c r="AP387" s="218">
        <v>0</v>
      </c>
      <c r="AQ387" s="218">
        <v>0</v>
      </c>
      <c r="AR387" s="218">
        <v>0</v>
      </c>
      <c r="AS387" s="218">
        <v>0</v>
      </c>
      <c r="AT387" s="219">
        <v>0</v>
      </c>
      <c r="AU387" s="217">
        <v>0</v>
      </c>
      <c r="AV387" s="236">
        <v>0</v>
      </c>
      <c r="AW387" s="236">
        <v>0</v>
      </c>
      <c r="AX387" s="236">
        <v>0</v>
      </c>
      <c r="AY387" s="236">
        <v>0</v>
      </c>
      <c r="AZ387" s="236">
        <v>0</v>
      </c>
      <c r="BA387" s="236" t="s">
        <v>480</v>
      </c>
      <c r="BB387" s="236" t="s">
        <v>480</v>
      </c>
      <c r="BC387" s="236" t="s">
        <v>480</v>
      </c>
      <c r="BD387" s="236" t="s">
        <v>480</v>
      </c>
      <c r="BE387" s="236" t="s">
        <v>480</v>
      </c>
      <c r="BF387" s="236" t="s">
        <v>480</v>
      </c>
      <c r="BG387" s="236" t="s">
        <v>480</v>
      </c>
      <c r="BH387" s="236" t="s">
        <v>480</v>
      </c>
      <c r="BI387" s="236" t="s">
        <v>480</v>
      </c>
      <c r="BJ387" s="236" t="s">
        <v>480</v>
      </c>
      <c r="BK387" s="217" t="s">
        <v>480</v>
      </c>
      <c r="BL387" s="218" t="s">
        <v>480</v>
      </c>
      <c r="BM387" s="218" t="s">
        <v>480</v>
      </c>
      <c r="BN387" s="218" t="s">
        <v>480</v>
      </c>
      <c r="BO387" s="218" t="s">
        <v>480</v>
      </c>
      <c r="BP387" s="218">
        <v>0</v>
      </c>
      <c r="BQ387" s="218">
        <v>0</v>
      </c>
      <c r="BR387" s="218">
        <v>0</v>
      </c>
      <c r="BS387" s="218">
        <v>0.0042452029206996094</v>
      </c>
      <c r="BT387" s="218">
        <v>0</v>
      </c>
      <c r="BU387" s="218">
        <v>0</v>
      </c>
      <c r="BV387" s="218">
        <v>0</v>
      </c>
      <c r="BW387" s="218">
        <v>0</v>
      </c>
      <c r="BX387" s="218">
        <v>0</v>
      </c>
      <c r="BY387" s="218">
        <v>0</v>
      </c>
      <c r="BZ387" s="219">
        <v>0</v>
      </c>
      <c r="CA387" s="99"/>
      <c r="CD387" s="20">
        <v>557</v>
      </c>
    </row>
    <row r="388" spans="1:82" ht="13.5" customHeight="1">
      <c r="A388" s="225">
        <v>562</v>
      </c>
      <c r="B388" s="226" t="s">
        <v>420</v>
      </c>
      <c r="C388" s="227">
        <v>35431</v>
      </c>
      <c r="D388" s="228">
        <f t="shared" si="66"/>
        <v>1997</v>
      </c>
      <c r="E388" s="228">
        <f t="shared" si="67"/>
        <v>2</v>
      </c>
      <c r="F388" s="237">
        <f t="shared" si="63"/>
        <v>35409.84522021966</v>
      </c>
      <c r="G388" s="237">
        <f t="shared" si="64"/>
        <v>35452.15477978034</v>
      </c>
      <c r="H388" s="238">
        <f t="shared" si="65"/>
        <v>42.309559560686466</v>
      </c>
      <c r="I388" s="230">
        <v>32874</v>
      </c>
      <c r="J388" s="230">
        <v>38717</v>
      </c>
      <c r="K388" s="255">
        <v>130</v>
      </c>
      <c r="L388" s="255">
        <v>130</v>
      </c>
      <c r="M388" s="228">
        <v>1.829</v>
      </c>
      <c r="N388" s="239" t="s">
        <v>277</v>
      </c>
      <c r="O388" s="236">
        <v>0</v>
      </c>
      <c r="P388" s="218">
        <v>0</v>
      </c>
      <c r="Q388" s="218">
        <v>0</v>
      </c>
      <c r="R388" s="218">
        <v>0</v>
      </c>
      <c r="S388" s="218">
        <v>0</v>
      </c>
      <c r="T388" s="218">
        <v>0</v>
      </c>
      <c r="U388" s="218">
        <v>0</v>
      </c>
      <c r="V388" s="218">
        <v>0</v>
      </c>
      <c r="W388" s="218" t="s">
        <v>480</v>
      </c>
      <c r="X388" s="218" t="s">
        <v>480</v>
      </c>
      <c r="Y388" s="218" t="s">
        <v>480</v>
      </c>
      <c r="Z388" s="218" t="s">
        <v>480</v>
      </c>
      <c r="AA388" s="218" t="s">
        <v>480</v>
      </c>
      <c r="AB388" s="218" t="s">
        <v>480</v>
      </c>
      <c r="AC388" s="218" t="s">
        <v>480</v>
      </c>
      <c r="AD388" s="240" t="s">
        <v>480</v>
      </c>
      <c r="AE388" s="236" t="s">
        <v>480</v>
      </c>
      <c r="AF388" s="218" t="s">
        <v>480</v>
      </c>
      <c r="AG388" s="218" t="s">
        <v>480</v>
      </c>
      <c r="AH388" s="218" t="s">
        <v>480</v>
      </c>
      <c r="AI388" s="218" t="s">
        <v>480</v>
      </c>
      <c r="AJ388" s="218" t="s">
        <v>480</v>
      </c>
      <c r="AK388" s="218" t="s">
        <v>480</v>
      </c>
      <c r="AL388" s="218">
        <v>0</v>
      </c>
      <c r="AM388" s="218">
        <v>0</v>
      </c>
      <c r="AN388" s="218">
        <v>0</v>
      </c>
      <c r="AO388" s="218">
        <v>1.0934937124111537</v>
      </c>
      <c r="AP388" s="218">
        <v>0</v>
      </c>
      <c r="AQ388" s="218">
        <v>0</v>
      </c>
      <c r="AR388" s="218">
        <v>0</v>
      </c>
      <c r="AS388" s="218">
        <v>0.5467468562055768</v>
      </c>
      <c r="AT388" s="219">
        <v>0</v>
      </c>
      <c r="AU388" s="217">
        <v>0</v>
      </c>
      <c r="AV388" s="236">
        <v>0</v>
      </c>
      <c r="AW388" s="236">
        <v>0</v>
      </c>
      <c r="AX388" s="236">
        <v>0</v>
      </c>
      <c r="AY388" s="236">
        <v>0</v>
      </c>
      <c r="AZ388" s="236">
        <v>0</v>
      </c>
      <c r="BA388" s="236">
        <v>0</v>
      </c>
      <c r="BB388" s="236">
        <v>0</v>
      </c>
      <c r="BC388" s="236" t="s">
        <v>480</v>
      </c>
      <c r="BD388" s="236" t="s">
        <v>480</v>
      </c>
      <c r="BE388" s="236" t="s">
        <v>480</v>
      </c>
      <c r="BF388" s="236" t="s">
        <v>480</v>
      </c>
      <c r="BG388" s="236" t="s">
        <v>480</v>
      </c>
      <c r="BH388" s="236" t="s">
        <v>480</v>
      </c>
      <c r="BI388" s="236" t="s">
        <v>480</v>
      </c>
      <c r="BJ388" s="236" t="s">
        <v>480</v>
      </c>
      <c r="BK388" s="217" t="s">
        <v>480</v>
      </c>
      <c r="BL388" s="218" t="s">
        <v>480</v>
      </c>
      <c r="BM388" s="218" t="s">
        <v>480</v>
      </c>
      <c r="BN388" s="218" t="s">
        <v>480</v>
      </c>
      <c r="BO388" s="218" t="s">
        <v>480</v>
      </c>
      <c r="BP388" s="218" t="s">
        <v>480</v>
      </c>
      <c r="BQ388" s="218" t="s">
        <v>480</v>
      </c>
      <c r="BR388" s="218">
        <v>0</v>
      </c>
      <c r="BS388" s="218">
        <v>0</v>
      </c>
      <c r="BT388" s="218">
        <v>0</v>
      </c>
      <c r="BU388" s="218">
        <v>0.008411490095470413</v>
      </c>
      <c r="BV388" s="218">
        <v>0</v>
      </c>
      <c r="BW388" s="218">
        <v>0</v>
      </c>
      <c r="BX388" s="218">
        <v>0</v>
      </c>
      <c r="BY388" s="218">
        <v>0.004205745047735207</v>
      </c>
      <c r="BZ388" s="219">
        <v>0</v>
      </c>
      <c r="CA388" s="99"/>
      <c r="CD388" s="20">
        <v>562</v>
      </c>
    </row>
    <row r="389" spans="1:82" ht="13.5" customHeight="1">
      <c r="A389" s="225">
        <v>563</v>
      </c>
      <c r="B389" s="226" t="s">
        <v>420</v>
      </c>
      <c r="C389" s="227">
        <v>34444</v>
      </c>
      <c r="D389" s="228">
        <f t="shared" si="66"/>
        <v>1994</v>
      </c>
      <c r="E389" s="228">
        <f t="shared" si="67"/>
        <v>111</v>
      </c>
      <c r="F389" s="237">
        <f t="shared" si="63"/>
        <v>34426.801148427105</v>
      </c>
      <c r="G389" s="237">
        <f t="shared" si="64"/>
        <v>34461.198851572895</v>
      </c>
      <c r="H389" s="238">
        <f t="shared" si="65"/>
        <v>34.39770314579073</v>
      </c>
      <c r="I389" s="230">
        <v>32874</v>
      </c>
      <c r="J389" s="230">
        <v>38717</v>
      </c>
      <c r="K389" s="255">
        <v>100</v>
      </c>
      <c r="L389" s="255">
        <v>100</v>
      </c>
      <c r="M389" s="228">
        <v>1.204</v>
      </c>
      <c r="N389" s="239" t="s">
        <v>277</v>
      </c>
      <c r="O389" s="236">
        <v>0</v>
      </c>
      <c r="P389" s="218">
        <v>0</v>
      </c>
      <c r="Q389" s="218">
        <v>0</v>
      </c>
      <c r="R389" s="218">
        <v>0</v>
      </c>
      <c r="S389" s="218">
        <v>0</v>
      </c>
      <c r="T389" s="218" t="s">
        <v>480</v>
      </c>
      <c r="U389" s="218" t="s">
        <v>480</v>
      </c>
      <c r="V389" s="218" t="s">
        <v>480</v>
      </c>
      <c r="W389" s="218" t="s">
        <v>480</v>
      </c>
      <c r="X389" s="218" t="s">
        <v>480</v>
      </c>
      <c r="Y389" s="218" t="s">
        <v>480</v>
      </c>
      <c r="Z389" s="218" t="s">
        <v>480</v>
      </c>
      <c r="AA389" s="218" t="s">
        <v>480</v>
      </c>
      <c r="AB389" s="218" t="s">
        <v>480</v>
      </c>
      <c r="AC389" s="218" t="s">
        <v>480</v>
      </c>
      <c r="AD389" s="240" t="s">
        <v>480</v>
      </c>
      <c r="AE389" s="236" t="s">
        <v>480</v>
      </c>
      <c r="AF389" s="218" t="s">
        <v>480</v>
      </c>
      <c r="AG389" s="218" t="s">
        <v>480</v>
      </c>
      <c r="AH389" s="218" t="s">
        <v>480</v>
      </c>
      <c r="AI389" s="218">
        <v>0</v>
      </c>
      <c r="AJ389" s="218">
        <v>0</v>
      </c>
      <c r="AK389" s="218">
        <v>0</v>
      </c>
      <c r="AL389" s="218">
        <v>0</v>
      </c>
      <c r="AM389" s="218">
        <v>0</v>
      </c>
      <c r="AN389" s="218">
        <v>0</v>
      </c>
      <c r="AO389" s="218">
        <v>0</v>
      </c>
      <c r="AP389" s="218">
        <v>0</v>
      </c>
      <c r="AQ389" s="218">
        <v>0</v>
      </c>
      <c r="AR389" s="218">
        <v>0</v>
      </c>
      <c r="AS389" s="218">
        <v>0</v>
      </c>
      <c r="AT389" s="219">
        <v>0</v>
      </c>
      <c r="AU389" s="217">
        <v>0</v>
      </c>
      <c r="AV389" s="236">
        <v>0</v>
      </c>
      <c r="AW389" s="236">
        <v>0</v>
      </c>
      <c r="AX389" s="236">
        <v>0</v>
      </c>
      <c r="AY389" s="236">
        <v>0</v>
      </c>
      <c r="AZ389" s="236" t="s">
        <v>480</v>
      </c>
      <c r="BA389" s="236" t="s">
        <v>480</v>
      </c>
      <c r="BB389" s="236" t="s">
        <v>480</v>
      </c>
      <c r="BC389" s="236" t="s">
        <v>480</v>
      </c>
      <c r="BD389" s="236" t="s">
        <v>480</v>
      </c>
      <c r="BE389" s="236" t="s">
        <v>480</v>
      </c>
      <c r="BF389" s="236" t="s">
        <v>480</v>
      </c>
      <c r="BG389" s="236" t="s">
        <v>480</v>
      </c>
      <c r="BH389" s="236" t="s">
        <v>480</v>
      </c>
      <c r="BI389" s="236" t="s">
        <v>480</v>
      </c>
      <c r="BJ389" s="236" t="s">
        <v>480</v>
      </c>
      <c r="BK389" s="217" t="s">
        <v>480</v>
      </c>
      <c r="BL389" s="218" t="s">
        <v>480</v>
      </c>
      <c r="BM389" s="218" t="s">
        <v>480</v>
      </c>
      <c r="BN389" s="218" t="s">
        <v>480</v>
      </c>
      <c r="BO389" s="218">
        <v>0</v>
      </c>
      <c r="BP389" s="218">
        <v>0</v>
      </c>
      <c r="BQ389" s="218">
        <v>0</v>
      </c>
      <c r="BR389" s="218">
        <v>0</v>
      </c>
      <c r="BS389" s="218">
        <v>0</v>
      </c>
      <c r="BT389" s="218">
        <v>0</v>
      </c>
      <c r="BU389" s="218">
        <v>0</v>
      </c>
      <c r="BV389" s="218">
        <v>0</v>
      </c>
      <c r="BW389" s="218">
        <v>0</v>
      </c>
      <c r="BX389" s="218">
        <v>0</v>
      </c>
      <c r="BY389" s="218">
        <v>0</v>
      </c>
      <c r="BZ389" s="219">
        <v>0</v>
      </c>
      <c r="CA389" s="99"/>
      <c r="CD389" s="20">
        <v>563</v>
      </c>
    </row>
    <row r="390" spans="1:82" ht="13.5" customHeight="1">
      <c r="A390" s="225">
        <v>570</v>
      </c>
      <c r="B390" s="226" t="s">
        <v>421</v>
      </c>
      <c r="C390" s="227">
        <v>34434</v>
      </c>
      <c r="D390" s="228">
        <f t="shared" si="66"/>
        <v>1994</v>
      </c>
      <c r="E390" s="228">
        <f t="shared" si="67"/>
        <v>101</v>
      </c>
      <c r="F390" s="237">
        <f t="shared" si="63"/>
        <v>34414.734173541656</v>
      </c>
      <c r="G390" s="237">
        <f t="shared" si="64"/>
        <v>34453.265826458344</v>
      </c>
      <c r="H390" s="238">
        <f t="shared" si="65"/>
        <v>38.53165291668847</v>
      </c>
      <c r="I390" s="230">
        <v>32874</v>
      </c>
      <c r="J390" s="230">
        <v>38717</v>
      </c>
      <c r="K390" s="255">
        <v>60</v>
      </c>
      <c r="L390" s="255">
        <v>60</v>
      </c>
      <c r="M390" s="228">
        <v>1.514</v>
      </c>
      <c r="N390" s="239" t="s">
        <v>277</v>
      </c>
      <c r="O390" s="236">
        <v>0</v>
      </c>
      <c r="P390" s="218">
        <v>0</v>
      </c>
      <c r="Q390" s="218">
        <v>0</v>
      </c>
      <c r="R390" s="218">
        <v>0</v>
      </c>
      <c r="S390" s="218">
        <v>0</v>
      </c>
      <c r="T390" s="218" t="s">
        <v>480</v>
      </c>
      <c r="U390" s="218" t="s">
        <v>480</v>
      </c>
      <c r="V390" s="218" t="s">
        <v>480</v>
      </c>
      <c r="W390" s="218" t="s">
        <v>480</v>
      </c>
      <c r="X390" s="218" t="s">
        <v>480</v>
      </c>
      <c r="Y390" s="218" t="s">
        <v>480</v>
      </c>
      <c r="Z390" s="218" t="s">
        <v>480</v>
      </c>
      <c r="AA390" s="218" t="s">
        <v>480</v>
      </c>
      <c r="AB390" s="218" t="s">
        <v>480</v>
      </c>
      <c r="AC390" s="218" t="s">
        <v>480</v>
      </c>
      <c r="AD390" s="240" t="s">
        <v>480</v>
      </c>
      <c r="AE390" s="236" t="s">
        <v>480</v>
      </c>
      <c r="AF390" s="218" t="s">
        <v>480</v>
      </c>
      <c r="AG390" s="218" t="s">
        <v>480</v>
      </c>
      <c r="AH390" s="218" t="s">
        <v>480</v>
      </c>
      <c r="AI390" s="218">
        <v>0</v>
      </c>
      <c r="AJ390" s="218">
        <v>0</v>
      </c>
      <c r="AK390" s="218">
        <v>0</v>
      </c>
      <c r="AL390" s="218">
        <v>0</v>
      </c>
      <c r="AM390" s="218">
        <v>0</v>
      </c>
      <c r="AN390" s="218">
        <v>0</v>
      </c>
      <c r="AO390" s="218">
        <v>0</v>
      </c>
      <c r="AP390" s="218">
        <v>0</v>
      </c>
      <c r="AQ390" s="218">
        <v>0</v>
      </c>
      <c r="AR390" s="218">
        <v>0</v>
      </c>
      <c r="AS390" s="218">
        <v>0</v>
      </c>
      <c r="AT390" s="219">
        <v>0</v>
      </c>
      <c r="AU390" s="217">
        <v>0</v>
      </c>
      <c r="AV390" s="236">
        <v>0</v>
      </c>
      <c r="AW390" s="236">
        <v>0</v>
      </c>
      <c r="AX390" s="236">
        <v>0</v>
      </c>
      <c r="AY390" s="236">
        <v>0</v>
      </c>
      <c r="AZ390" s="236" t="s">
        <v>480</v>
      </c>
      <c r="BA390" s="236" t="s">
        <v>480</v>
      </c>
      <c r="BB390" s="236" t="s">
        <v>480</v>
      </c>
      <c r="BC390" s="236" t="s">
        <v>480</v>
      </c>
      <c r="BD390" s="236" t="s">
        <v>480</v>
      </c>
      <c r="BE390" s="236" t="s">
        <v>480</v>
      </c>
      <c r="BF390" s="236" t="s">
        <v>480</v>
      </c>
      <c r="BG390" s="236" t="s">
        <v>480</v>
      </c>
      <c r="BH390" s="236" t="s">
        <v>480</v>
      </c>
      <c r="BI390" s="236" t="s">
        <v>480</v>
      </c>
      <c r="BJ390" s="236" t="s">
        <v>480</v>
      </c>
      <c r="BK390" s="217" t="s">
        <v>480</v>
      </c>
      <c r="BL390" s="218" t="s">
        <v>480</v>
      </c>
      <c r="BM390" s="218" t="s">
        <v>480</v>
      </c>
      <c r="BN390" s="218" t="s">
        <v>480</v>
      </c>
      <c r="BO390" s="218">
        <v>0</v>
      </c>
      <c r="BP390" s="218">
        <v>0</v>
      </c>
      <c r="BQ390" s="218">
        <v>0</v>
      </c>
      <c r="BR390" s="218">
        <v>0</v>
      </c>
      <c r="BS390" s="218">
        <v>0</v>
      </c>
      <c r="BT390" s="218">
        <v>0</v>
      </c>
      <c r="BU390" s="218">
        <v>0</v>
      </c>
      <c r="BV390" s="218">
        <v>0</v>
      </c>
      <c r="BW390" s="218">
        <v>0</v>
      </c>
      <c r="BX390" s="218">
        <v>0</v>
      </c>
      <c r="BY390" s="218">
        <v>0</v>
      </c>
      <c r="BZ390" s="219">
        <v>0</v>
      </c>
      <c r="CA390" s="99"/>
      <c r="CD390" s="20">
        <v>570</v>
      </c>
    </row>
    <row r="391" spans="1:82" ht="13.5" customHeight="1">
      <c r="A391" s="225">
        <v>601</v>
      </c>
      <c r="B391" s="226" t="s">
        <v>422</v>
      </c>
      <c r="C391" s="227">
        <v>34683</v>
      </c>
      <c r="D391" s="228">
        <f t="shared" si="66"/>
        <v>1994</v>
      </c>
      <c r="E391" s="228">
        <f t="shared" si="67"/>
        <v>350</v>
      </c>
      <c r="F391" s="237">
        <f t="shared" si="63"/>
        <v>34672.80554923404</v>
      </c>
      <c r="G391" s="237">
        <f t="shared" si="64"/>
        <v>34693.19445076596</v>
      </c>
      <c r="H391" s="238">
        <f t="shared" si="65"/>
        <v>20.3889015319146</v>
      </c>
      <c r="I391" s="230">
        <v>32874</v>
      </c>
      <c r="J391" s="230">
        <v>38717</v>
      </c>
      <c r="K391" s="255">
        <v>222</v>
      </c>
      <c r="L391" s="255">
        <v>222</v>
      </c>
      <c r="M391" s="228">
        <v>0.42</v>
      </c>
      <c r="N391" s="239" t="s">
        <v>277</v>
      </c>
      <c r="O391" s="236">
        <v>0</v>
      </c>
      <c r="P391" s="218">
        <v>0</v>
      </c>
      <c r="Q391" s="218">
        <v>0</v>
      </c>
      <c r="R391" s="218">
        <v>0</v>
      </c>
      <c r="S391" s="218">
        <v>0</v>
      </c>
      <c r="T391" s="218" t="s">
        <v>480</v>
      </c>
      <c r="U391" s="218" t="s">
        <v>480</v>
      </c>
      <c r="V391" s="218" t="s">
        <v>480</v>
      </c>
      <c r="W391" s="218" t="s">
        <v>480</v>
      </c>
      <c r="X391" s="218" t="s">
        <v>480</v>
      </c>
      <c r="Y391" s="218" t="s">
        <v>480</v>
      </c>
      <c r="Z391" s="218" t="s">
        <v>480</v>
      </c>
      <c r="AA391" s="218" t="s">
        <v>480</v>
      </c>
      <c r="AB391" s="218" t="s">
        <v>480</v>
      </c>
      <c r="AC391" s="218" t="s">
        <v>480</v>
      </c>
      <c r="AD391" s="240" t="s">
        <v>480</v>
      </c>
      <c r="AE391" s="236" t="s">
        <v>480</v>
      </c>
      <c r="AF391" s="218" t="s">
        <v>480</v>
      </c>
      <c r="AG391" s="218" t="s">
        <v>480</v>
      </c>
      <c r="AH391" s="218" t="s">
        <v>480</v>
      </c>
      <c r="AI391" s="218">
        <v>0</v>
      </c>
      <c r="AJ391" s="218">
        <v>0</v>
      </c>
      <c r="AK391" s="218">
        <v>0</v>
      </c>
      <c r="AL391" s="218">
        <v>0</v>
      </c>
      <c r="AM391" s="218">
        <v>0</v>
      </c>
      <c r="AN391" s="218">
        <v>0</v>
      </c>
      <c r="AO391" s="218">
        <v>0</v>
      </c>
      <c r="AP391" s="218">
        <v>0</v>
      </c>
      <c r="AQ391" s="218">
        <v>0</v>
      </c>
      <c r="AR391" s="218">
        <v>0</v>
      </c>
      <c r="AS391" s="218">
        <v>0</v>
      </c>
      <c r="AT391" s="219">
        <v>0</v>
      </c>
      <c r="AU391" s="217">
        <v>0</v>
      </c>
      <c r="AV391" s="236">
        <v>0</v>
      </c>
      <c r="AW391" s="236">
        <v>0</v>
      </c>
      <c r="AX391" s="236">
        <v>0</v>
      </c>
      <c r="AY391" s="236">
        <v>0</v>
      </c>
      <c r="AZ391" s="236" t="s">
        <v>480</v>
      </c>
      <c r="BA391" s="236" t="s">
        <v>480</v>
      </c>
      <c r="BB391" s="236" t="s">
        <v>480</v>
      </c>
      <c r="BC391" s="236" t="s">
        <v>480</v>
      </c>
      <c r="BD391" s="236" t="s">
        <v>480</v>
      </c>
      <c r="BE391" s="236" t="s">
        <v>480</v>
      </c>
      <c r="BF391" s="236" t="s">
        <v>480</v>
      </c>
      <c r="BG391" s="236" t="s">
        <v>480</v>
      </c>
      <c r="BH391" s="236" t="s">
        <v>480</v>
      </c>
      <c r="BI391" s="236" t="s">
        <v>480</v>
      </c>
      <c r="BJ391" s="236" t="s">
        <v>480</v>
      </c>
      <c r="BK391" s="217" t="s">
        <v>480</v>
      </c>
      <c r="BL391" s="218" t="s">
        <v>480</v>
      </c>
      <c r="BM391" s="218" t="s">
        <v>480</v>
      </c>
      <c r="BN391" s="218" t="s">
        <v>480</v>
      </c>
      <c r="BO391" s="218">
        <v>0</v>
      </c>
      <c r="BP391" s="218">
        <v>0</v>
      </c>
      <c r="BQ391" s="218">
        <v>0</v>
      </c>
      <c r="BR391" s="218">
        <v>0</v>
      </c>
      <c r="BS391" s="218">
        <v>0</v>
      </c>
      <c r="BT391" s="218">
        <v>0</v>
      </c>
      <c r="BU391" s="218">
        <v>0</v>
      </c>
      <c r="BV391" s="218">
        <v>0</v>
      </c>
      <c r="BW391" s="218">
        <v>0</v>
      </c>
      <c r="BX391" s="218">
        <v>0</v>
      </c>
      <c r="BY391" s="218">
        <v>0</v>
      </c>
      <c r="BZ391" s="219">
        <v>0</v>
      </c>
      <c r="CA391" s="99"/>
      <c r="CD391" s="20">
        <v>601</v>
      </c>
    </row>
    <row r="392" spans="1:82" ht="13.5" customHeight="1">
      <c r="A392" s="225">
        <v>605</v>
      </c>
      <c r="B392" s="226" t="s">
        <v>423</v>
      </c>
      <c r="C392" s="227">
        <v>34690</v>
      </c>
      <c r="D392" s="228">
        <f t="shared" si="66"/>
        <v>1994</v>
      </c>
      <c r="E392" s="228">
        <f t="shared" si="67"/>
        <v>357</v>
      </c>
      <c r="F392" s="237">
        <f t="shared" si="63"/>
        <v>34671.78422368915</v>
      </c>
      <c r="G392" s="237">
        <f t="shared" si="64"/>
        <v>34708.21577631085</v>
      </c>
      <c r="H392" s="238">
        <f t="shared" si="65"/>
        <v>36.43155262169603</v>
      </c>
      <c r="I392" s="230">
        <v>32874</v>
      </c>
      <c r="J392" s="230">
        <v>38717</v>
      </c>
      <c r="K392" s="255">
        <v>614</v>
      </c>
      <c r="L392" s="255">
        <v>614</v>
      </c>
      <c r="M392" s="228">
        <v>1.352</v>
      </c>
      <c r="N392" s="239" t="s">
        <v>277</v>
      </c>
      <c r="O392" s="236">
        <v>0</v>
      </c>
      <c r="P392" s="218">
        <v>0</v>
      </c>
      <c r="Q392" s="218">
        <v>0.7396449704142012</v>
      </c>
      <c r="R392" s="218">
        <v>0.7396449704142012</v>
      </c>
      <c r="S392" s="218">
        <v>0</v>
      </c>
      <c r="T392" s="218" t="s">
        <v>480</v>
      </c>
      <c r="U392" s="218" t="s">
        <v>480</v>
      </c>
      <c r="V392" s="218" t="s">
        <v>480</v>
      </c>
      <c r="W392" s="218" t="s">
        <v>480</v>
      </c>
      <c r="X392" s="218" t="s">
        <v>480</v>
      </c>
      <c r="Y392" s="218" t="s">
        <v>480</v>
      </c>
      <c r="Z392" s="218" t="s">
        <v>480</v>
      </c>
      <c r="AA392" s="218" t="s">
        <v>480</v>
      </c>
      <c r="AB392" s="218" t="s">
        <v>480</v>
      </c>
      <c r="AC392" s="218" t="s">
        <v>480</v>
      </c>
      <c r="AD392" s="240" t="s">
        <v>480</v>
      </c>
      <c r="AE392" s="236" t="s">
        <v>480</v>
      </c>
      <c r="AF392" s="218" t="s">
        <v>480</v>
      </c>
      <c r="AG392" s="218" t="s">
        <v>480</v>
      </c>
      <c r="AH392" s="218" t="s">
        <v>480</v>
      </c>
      <c r="AI392" s="218">
        <v>0</v>
      </c>
      <c r="AJ392" s="218">
        <v>0.7396449704142012</v>
      </c>
      <c r="AK392" s="218">
        <v>0</v>
      </c>
      <c r="AL392" s="218">
        <v>0</v>
      </c>
      <c r="AM392" s="218">
        <v>0</v>
      </c>
      <c r="AN392" s="218">
        <v>0</v>
      </c>
      <c r="AO392" s="218">
        <v>0</v>
      </c>
      <c r="AP392" s="218">
        <v>0</v>
      </c>
      <c r="AQ392" s="218">
        <v>0</v>
      </c>
      <c r="AR392" s="218">
        <v>0</v>
      </c>
      <c r="AS392" s="218">
        <v>0</v>
      </c>
      <c r="AT392" s="219">
        <v>0.7396449704142012</v>
      </c>
      <c r="AU392" s="217">
        <v>0</v>
      </c>
      <c r="AV392" s="236">
        <v>0</v>
      </c>
      <c r="AW392" s="236">
        <v>0.0012046335023032592</v>
      </c>
      <c r="AX392" s="236">
        <v>0.0012046335023032592</v>
      </c>
      <c r="AY392" s="236">
        <v>0</v>
      </c>
      <c r="AZ392" s="236" t="s">
        <v>480</v>
      </c>
      <c r="BA392" s="236" t="s">
        <v>480</v>
      </c>
      <c r="BB392" s="236" t="s">
        <v>480</v>
      </c>
      <c r="BC392" s="236" t="s">
        <v>480</v>
      </c>
      <c r="BD392" s="236" t="s">
        <v>480</v>
      </c>
      <c r="BE392" s="236" t="s">
        <v>480</v>
      </c>
      <c r="BF392" s="236" t="s">
        <v>480</v>
      </c>
      <c r="BG392" s="236" t="s">
        <v>480</v>
      </c>
      <c r="BH392" s="236" t="s">
        <v>480</v>
      </c>
      <c r="BI392" s="236" t="s">
        <v>480</v>
      </c>
      <c r="BJ392" s="236" t="s">
        <v>480</v>
      </c>
      <c r="BK392" s="217" t="s">
        <v>480</v>
      </c>
      <c r="BL392" s="218" t="s">
        <v>480</v>
      </c>
      <c r="BM392" s="218" t="s">
        <v>480</v>
      </c>
      <c r="BN392" s="218" t="s">
        <v>480</v>
      </c>
      <c r="BO392" s="218">
        <v>0</v>
      </c>
      <c r="BP392" s="218">
        <v>0.0012046335023032592</v>
      </c>
      <c r="BQ392" s="218">
        <v>0</v>
      </c>
      <c r="BR392" s="218">
        <v>0</v>
      </c>
      <c r="BS392" s="218">
        <v>0</v>
      </c>
      <c r="BT392" s="218">
        <v>0</v>
      </c>
      <c r="BU392" s="218">
        <v>0</v>
      </c>
      <c r="BV392" s="218">
        <v>0</v>
      </c>
      <c r="BW392" s="218">
        <v>0</v>
      </c>
      <c r="BX392" s="218">
        <v>0</v>
      </c>
      <c r="BY392" s="218">
        <v>0</v>
      </c>
      <c r="BZ392" s="219">
        <v>0.0012046335023032592</v>
      </c>
      <c r="CA392" s="99"/>
      <c r="CD392" s="20">
        <v>605</v>
      </c>
    </row>
    <row r="393" spans="1:82" ht="13.5" customHeight="1">
      <c r="A393" s="225">
        <v>724</v>
      </c>
      <c r="B393" s="226" t="s">
        <v>422</v>
      </c>
      <c r="C393" s="227">
        <v>34801</v>
      </c>
      <c r="D393" s="228">
        <f t="shared" si="66"/>
        <v>1995</v>
      </c>
      <c r="E393" s="228">
        <f t="shared" si="67"/>
        <v>102</v>
      </c>
      <c r="F393" s="237">
        <f t="shared" si="63"/>
        <v>34770.27414692997</v>
      </c>
      <c r="G393" s="237">
        <f t="shared" si="64"/>
        <v>34831.72585307003</v>
      </c>
      <c r="H393" s="238">
        <f t="shared" si="65"/>
        <v>61.45170614005474</v>
      </c>
      <c r="I393" s="230">
        <v>32874</v>
      </c>
      <c r="J393" s="230">
        <v>38717</v>
      </c>
      <c r="K393" s="255">
        <v>222</v>
      </c>
      <c r="L393" s="255">
        <v>222</v>
      </c>
      <c r="M393" s="228">
        <v>3.8970000000000002</v>
      </c>
      <c r="N393" s="239" t="s">
        <v>277</v>
      </c>
      <c r="O393" s="236">
        <v>0</v>
      </c>
      <c r="P393" s="218">
        <v>0</v>
      </c>
      <c r="Q393" s="218">
        <v>0</v>
      </c>
      <c r="R393" s="218">
        <v>0</v>
      </c>
      <c r="S393" s="218">
        <v>0</v>
      </c>
      <c r="T393" s="218">
        <v>0</v>
      </c>
      <c r="U393" s="218" t="s">
        <v>480</v>
      </c>
      <c r="V393" s="218" t="s">
        <v>480</v>
      </c>
      <c r="W393" s="218" t="s">
        <v>480</v>
      </c>
      <c r="X393" s="218" t="s">
        <v>480</v>
      </c>
      <c r="Y393" s="218" t="s">
        <v>480</v>
      </c>
      <c r="Z393" s="218" t="s">
        <v>480</v>
      </c>
      <c r="AA393" s="218" t="s">
        <v>480</v>
      </c>
      <c r="AB393" s="218" t="s">
        <v>480</v>
      </c>
      <c r="AC393" s="218" t="s">
        <v>480</v>
      </c>
      <c r="AD393" s="240" t="s">
        <v>480</v>
      </c>
      <c r="AE393" s="236" t="s">
        <v>480</v>
      </c>
      <c r="AF393" s="218" t="s">
        <v>480</v>
      </c>
      <c r="AG393" s="218" t="s">
        <v>480</v>
      </c>
      <c r="AH393" s="218" t="s">
        <v>480</v>
      </c>
      <c r="AI393" s="218" t="s">
        <v>480</v>
      </c>
      <c r="AJ393" s="218">
        <v>0</v>
      </c>
      <c r="AK393" s="218">
        <v>0</v>
      </c>
      <c r="AL393" s="218">
        <v>0</v>
      </c>
      <c r="AM393" s="218">
        <v>0</v>
      </c>
      <c r="AN393" s="218">
        <v>0</v>
      </c>
      <c r="AO393" s="218">
        <v>0</v>
      </c>
      <c r="AP393" s="218">
        <v>0</v>
      </c>
      <c r="AQ393" s="218">
        <v>0</v>
      </c>
      <c r="AR393" s="218">
        <v>0</v>
      </c>
      <c r="AS393" s="218">
        <v>0</v>
      </c>
      <c r="AT393" s="219">
        <v>0</v>
      </c>
      <c r="AU393" s="217">
        <v>0</v>
      </c>
      <c r="AV393" s="236">
        <v>0</v>
      </c>
      <c r="AW393" s="236">
        <v>0</v>
      </c>
      <c r="AX393" s="236">
        <v>0</v>
      </c>
      <c r="AY393" s="236">
        <v>0</v>
      </c>
      <c r="AZ393" s="236">
        <v>0</v>
      </c>
      <c r="BA393" s="236" t="s">
        <v>480</v>
      </c>
      <c r="BB393" s="236" t="s">
        <v>480</v>
      </c>
      <c r="BC393" s="236" t="s">
        <v>480</v>
      </c>
      <c r="BD393" s="236" t="s">
        <v>480</v>
      </c>
      <c r="BE393" s="236" t="s">
        <v>480</v>
      </c>
      <c r="BF393" s="236" t="s">
        <v>480</v>
      </c>
      <c r="BG393" s="236" t="s">
        <v>480</v>
      </c>
      <c r="BH393" s="236" t="s">
        <v>480</v>
      </c>
      <c r="BI393" s="236" t="s">
        <v>480</v>
      </c>
      <c r="BJ393" s="236" t="s">
        <v>480</v>
      </c>
      <c r="BK393" s="217" t="s">
        <v>480</v>
      </c>
      <c r="BL393" s="218" t="s">
        <v>480</v>
      </c>
      <c r="BM393" s="218" t="s">
        <v>480</v>
      </c>
      <c r="BN393" s="218" t="s">
        <v>480</v>
      </c>
      <c r="BO393" s="218" t="s">
        <v>480</v>
      </c>
      <c r="BP393" s="218">
        <v>0</v>
      </c>
      <c r="BQ393" s="218">
        <v>0</v>
      </c>
      <c r="BR393" s="218">
        <v>0</v>
      </c>
      <c r="BS393" s="218">
        <v>0</v>
      </c>
      <c r="BT393" s="218">
        <v>0</v>
      </c>
      <c r="BU393" s="218">
        <v>0</v>
      </c>
      <c r="BV393" s="218">
        <v>0</v>
      </c>
      <c r="BW393" s="218">
        <v>0</v>
      </c>
      <c r="BX393" s="218">
        <v>0</v>
      </c>
      <c r="BY393" s="218">
        <v>0</v>
      </c>
      <c r="BZ393" s="219">
        <v>0</v>
      </c>
      <c r="CA393" s="99"/>
      <c r="CD393" s="20">
        <v>724</v>
      </c>
    </row>
    <row r="394" spans="1:82" ht="13.5" customHeight="1">
      <c r="A394" s="225">
        <v>725</v>
      </c>
      <c r="B394" s="226" t="s">
        <v>422</v>
      </c>
      <c r="C394" s="227">
        <v>34801</v>
      </c>
      <c r="D394" s="228">
        <f t="shared" si="66"/>
        <v>1995</v>
      </c>
      <c r="E394" s="228">
        <f t="shared" si="67"/>
        <v>102</v>
      </c>
      <c r="F394" s="237">
        <f t="shared" si="63"/>
        <v>34785.62806661517</v>
      </c>
      <c r="G394" s="237">
        <f t="shared" si="64"/>
        <v>34816.37193338483</v>
      </c>
      <c r="H394" s="238">
        <f t="shared" si="65"/>
        <v>30.743866769655142</v>
      </c>
      <c r="I394" s="230">
        <v>32874</v>
      </c>
      <c r="J394" s="230">
        <v>38717</v>
      </c>
      <c r="K394" s="255">
        <v>222</v>
      </c>
      <c r="L394" s="255">
        <v>222</v>
      </c>
      <c r="M394" s="228">
        <v>0.96</v>
      </c>
      <c r="N394" s="239" t="s">
        <v>277</v>
      </c>
      <c r="O394" s="236">
        <v>0</v>
      </c>
      <c r="P394" s="218">
        <v>0</v>
      </c>
      <c r="Q394" s="218">
        <v>0</v>
      </c>
      <c r="R394" s="218">
        <v>0</v>
      </c>
      <c r="S394" s="218">
        <v>0</v>
      </c>
      <c r="T394" s="218">
        <v>0</v>
      </c>
      <c r="U394" s="218" t="s">
        <v>480</v>
      </c>
      <c r="V394" s="218" t="s">
        <v>480</v>
      </c>
      <c r="W394" s="218" t="s">
        <v>480</v>
      </c>
      <c r="X394" s="218" t="s">
        <v>480</v>
      </c>
      <c r="Y394" s="218" t="s">
        <v>480</v>
      </c>
      <c r="Z394" s="218" t="s">
        <v>480</v>
      </c>
      <c r="AA394" s="218" t="s">
        <v>480</v>
      </c>
      <c r="AB394" s="218" t="s">
        <v>480</v>
      </c>
      <c r="AC394" s="218" t="s">
        <v>480</v>
      </c>
      <c r="AD394" s="240" t="s">
        <v>480</v>
      </c>
      <c r="AE394" s="236" t="s">
        <v>480</v>
      </c>
      <c r="AF394" s="218" t="s">
        <v>480</v>
      </c>
      <c r="AG394" s="218" t="s">
        <v>480</v>
      </c>
      <c r="AH394" s="218" t="s">
        <v>480</v>
      </c>
      <c r="AI394" s="218" t="s">
        <v>480</v>
      </c>
      <c r="AJ394" s="218">
        <v>0</v>
      </c>
      <c r="AK394" s="218">
        <v>0</v>
      </c>
      <c r="AL394" s="218">
        <v>0</v>
      </c>
      <c r="AM394" s="218">
        <v>0</v>
      </c>
      <c r="AN394" s="218">
        <v>0</v>
      </c>
      <c r="AO394" s="218">
        <v>0</v>
      </c>
      <c r="AP394" s="218">
        <v>0</v>
      </c>
      <c r="AQ394" s="218">
        <v>2.0833333333333335</v>
      </c>
      <c r="AR394" s="218">
        <v>0</v>
      </c>
      <c r="AS394" s="218">
        <v>0</v>
      </c>
      <c r="AT394" s="219">
        <v>0</v>
      </c>
      <c r="AU394" s="217">
        <v>0</v>
      </c>
      <c r="AV394" s="236">
        <v>0</v>
      </c>
      <c r="AW394" s="236">
        <v>0</v>
      </c>
      <c r="AX394" s="236">
        <v>0</v>
      </c>
      <c r="AY394" s="236">
        <v>0</v>
      </c>
      <c r="AZ394" s="236">
        <v>0</v>
      </c>
      <c r="BA394" s="236" t="s">
        <v>480</v>
      </c>
      <c r="BB394" s="236" t="s">
        <v>480</v>
      </c>
      <c r="BC394" s="236" t="s">
        <v>480</v>
      </c>
      <c r="BD394" s="236" t="s">
        <v>480</v>
      </c>
      <c r="BE394" s="236" t="s">
        <v>480</v>
      </c>
      <c r="BF394" s="236" t="s">
        <v>480</v>
      </c>
      <c r="BG394" s="236" t="s">
        <v>480</v>
      </c>
      <c r="BH394" s="236" t="s">
        <v>480</v>
      </c>
      <c r="BI394" s="236" t="s">
        <v>480</v>
      </c>
      <c r="BJ394" s="236" t="s">
        <v>480</v>
      </c>
      <c r="BK394" s="217" t="s">
        <v>480</v>
      </c>
      <c r="BL394" s="218" t="s">
        <v>480</v>
      </c>
      <c r="BM394" s="218" t="s">
        <v>480</v>
      </c>
      <c r="BN394" s="218" t="s">
        <v>480</v>
      </c>
      <c r="BO394" s="218" t="s">
        <v>480</v>
      </c>
      <c r="BP394" s="218">
        <v>0</v>
      </c>
      <c r="BQ394" s="218">
        <v>0</v>
      </c>
      <c r="BR394" s="218">
        <v>0</v>
      </c>
      <c r="BS394" s="218">
        <v>0</v>
      </c>
      <c r="BT394" s="218">
        <v>0</v>
      </c>
      <c r="BU394" s="218">
        <v>0</v>
      </c>
      <c r="BV394" s="218">
        <v>0</v>
      </c>
      <c r="BW394" s="218">
        <v>0.009384384384384385</v>
      </c>
      <c r="BX394" s="218">
        <v>0</v>
      </c>
      <c r="BY394" s="218">
        <v>0</v>
      </c>
      <c r="BZ394" s="219">
        <v>0</v>
      </c>
      <c r="CA394" s="99"/>
      <c r="CD394" s="20">
        <v>725</v>
      </c>
    </row>
    <row r="395" spans="1:82" ht="13.5" customHeight="1">
      <c r="A395" s="225">
        <v>737</v>
      </c>
      <c r="B395" s="226" t="s">
        <v>424</v>
      </c>
      <c r="C395" s="227">
        <v>34964</v>
      </c>
      <c r="D395" s="228">
        <f t="shared" si="66"/>
        <v>1995</v>
      </c>
      <c r="E395" s="228">
        <f t="shared" si="67"/>
        <v>265</v>
      </c>
      <c r="F395" s="237">
        <f t="shared" si="63"/>
        <v>34948.755708504264</v>
      </c>
      <c r="G395" s="237">
        <f t="shared" si="64"/>
        <v>34979.244291495736</v>
      </c>
      <c r="H395" s="238">
        <f t="shared" si="65"/>
        <v>30.48858299147105</v>
      </c>
      <c r="I395" s="230">
        <v>32874</v>
      </c>
      <c r="J395" s="230">
        <v>38717</v>
      </c>
      <c r="K395" s="255">
        <v>123</v>
      </c>
      <c r="L395" s="255">
        <v>123</v>
      </c>
      <c r="M395" s="228">
        <v>0.9440000000000001</v>
      </c>
      <c r="N395" s="239" t="s">
        <v>277</v>
      </c>
      <c r="O395" s="236">
        <v>0</v>
      </c>
      <c r="P395" s="218">
        <v>0</v>
      </c>
      <c r="Q395" s="218">
        <v>1.059322033898305</v>
      </c>
      <c r="R395" s="218">
        <v>0</v>
      </c>
      <c r="S395" s="218">
        <v>0</v>
      </c>
      <c r="T395" s="218">
        <v>0</v>
      </c>
      <c r="U395" s="218" t="s">
        <v>480</v>
      </c>
      <c r="V395" s="218" t="s">
        <v>480</v>
      </c>
      <c r="W395" s="218" t="s">
        <v>480</v>
      </c>
      <c r="X395" s="218" t="s">
        <v>480</v>
      </c>
      <c r="Y395" s="218" t="s">
        <v>480</v>
      </c>
      <c r="Z395" s="218" t="s">
        <v>480</v>
      </c>
      <c r="AA395" s="218" t="s">
        <v>480</v>
      </c>
      <c r="AB395" s="218" t="s">
        <v>480</v>
      </c>
      <c r="AC395" s="218" t="s">
        <v>480</v>
      </c>
      <c r="AD395" s="240" t="s">
        <v>480</v>
      </c>
      <c r="AE395" s="236" t="s">
        <v>480</v>
      </c>
      <c r="AF395" s="218" t="s">
        <v>480</v>
      </c>
      <c r="AG395" s="218" t="s">
        <v>480</v>
      </c>
      <c r="AH395" s="218" t="s">
        <v>480</v>
      </c>
      <c r="AI395" s="218" t="s">
        <v>480</v>
      </c>
      <c r="AJ395" s="218">
        <v>0</v>
      </c>
      <c r="AK395" s="218">
        <v>0</v>
      </c>
      <c r="AL395" s="218">
        <v>0</v>
      </c>
      <c r="AM395" s="218">
        <v>0</v>
      </c>
      <c r="AN395" s="218">
        <v>0</v>
      </c>
      <c r="AO395" s="218">
        <v>0</v>
      </c>
      <c r="AP395" s="218">
        <v>0</v>
      </c>
      <c r="AQ395" s="218">
        <v>0</v>
      </c>
      <c r="AR395" s="218">
        <v>0</v>
      </c>
      <c r="AS395" s="218">
        <v>0</v>
      </c>
      <c r="AT395" s="219">
        <v>0</v>
      </c>
      <c r="AU395" s="217">
        <v>0</v>
      </c>
      <c r="AV395" s="236">
        <v>0</v>
      </c>
      <c r="AW395" s="236">
        <v>0.008612374259335812</v>
      </c>
      <c r="AX395" s="236">
        <v>0</v>
      </c>
      <c r="AY395" s="236">
        <v>0</v>
      </c>
      <c r="AZ395" s="236">
        <v>0</v>
      </c>
      <c r="BA395" s="236" t="s">
        <v>480</v>
      </c>
      <c r="BB395" s="236" t="s">
        <v>480</v>
      </c>
      <c r="BC395" s="236" t="s">
        <v>480</v>
      </c>
      <c r="BD395" s="236" t="s">
        <v>480</v>
      </c>
      <c r="BE395" s="236" t="s">
        <v>480</v>
      </c>
      <c r="BF395" s="236" t="s">
        <v>480</v>
      </c>
      <c r="BG395" s="236" t="s">
        <v>480</v>
      </c>
      <c r="BH395" s="236" t="s">
        <v>480</v>
      </c>
      <c r="BI395" s="236" t="s">
        <v>480</v>
      </c>
      <c r="BJ395" s="236" t="s">
        <v>480</v>
      </c>
      <c r="BK395" s="217" t="s">
        <v>480</v>
      </c>
      <c r="BL395" s="218" t="s">
        <v>480</v>
      </c>
      <c r="BM395" s="218" t="s">
        <v>480</v>
      </c>
      <c r="BN395" s="218" t="s">
        <v>480</v>
      </c>
      <c r="BO395" s="218" t="s">
        <v>480</v>
      </c>
      <c r="BP395" s="218">
        <v>0</v>
      </c>
      <c r="BQ395" s="218">
        <v>0</v>
      </c>
      <c r="BR395" s="218">
        <v>0</v>
      </c>
      <c r="BS395" s="218">
        <v>0</v>
      </c>
      <c r="BT395" s="218">
        <v>0</v>
      </c>
      <c r="BU395" s="218">
        <v>0</v>
      </c>
      <c r="BV395" s="218">
        <v>0</v>
      </c>
      <c r="BW395" s="218">
        <v>0</v>
      </c>
      <c r="BX395" s="218">
        <v>0</v>
      </c>
      <c r="BY395" s="218">
        <v>0</v>
      </c>
      <c r="BZ395" s="219">
        <v>0</v>
      </c>
      <c r="CA395" s="99"/>
      <c r="CD395" s="20">
        <v>737</v>
      </c>
    </row>
    <row r="396" spans="1:82" ht="13.5" customHeight="1">
      <c r="A396" s="225">
        <v>1407</v>
      </c>
      <c r="B396" s="226" t="s">
        <v>425</v>
      </c>
      <c r="C396" s="227">
        <v>36220</v>
      </c>
      <c r="D396" s="228">
        <f t="shared" si="66"/>
        <v>1999</v>
      </c>
      <c r="E396" s="228">
        <f t="shared" si="67"/>
        <v>60</v>
      </c>
      <c r="F396" s="237">
        <f t="shared" si="63"/>
        <v>36185.95898384862</v>
      </c>
      <c r="G396" s="237">
        <f t="shared" si="64"/>
        <v>36254.04101615138</v>
      </c>
      <c r="H396" s="238">
        <f t="shared" si="65"/>
        <v>68.08203230275831</v>
      </c>
      <c r="I396" s="230">
        <v>32874</v>
      </c>
      <c r="J396" s="230">
        <v>38717</v>
      </c>
      <c r="K396" s="255">
        <v>251</v>
      </c>
      <c r="L396" s="255">
        <v>251</v>
      </c>
      <c r="M396" s="228">
        <v>4.8</v>
      </c>
      <c r="N396" s="239" t="s">
        <v>277</v>
      </c>
      <c r="O396" s="236">
        <v>0</v>
      </c>
      <c r="P396" s="218">
        <v>0.20833333333333334</v>
      </c>
      <c r="Q396" s="218">
        <v>0</v>
      </c>
      <c r="R396" s="218">
        <v>0</v>
      </c>
      <c r="S396" s="218">
        <v>0</v>
      </c>
      <c r="T396" s="218">
        <v>0</v>
      </c>
      <c r="U396" s="218">
        <v>0</v>
      </c>
      <c r="V396" s="218">
        <v>0</v>
      </c>
      <c r="W396" s="218">
        <v>0</v>
      </c>
      <c r="X396" s="218">
        <v>0</v>
      </c>
      <c r="Y396" s="218" t="s">
        <v>480</v>
      </c>
      <c r="Z396" s="218" t="s">
        <v>480</v>
      </c>
      <c r="AA396" s="218" t="s">
        <v>480</v>
      </c>
      <c r="AB396" s="218" t="s">
        <v>480</v>
      </c>
      <c r="AC396" s="218" t="s">
        <v>480</v>
      </c>
      <c r="AD396" s="240" t="s">
        <v>480</v>
      </c>
      <c r="AE396" s="236" t="s">
        <v>480</v>
      </c>
      <c r="AF396" s="218" t="s">
        <v>480</v>
      </c>
      <c r="AG396" s="218" t="s">
        <v>480</v>
      </c>
      <c r="AH396" s="218" t="s">
        <v>480</v>
      </c>
      <c r="AI396" s="218" t="s">
        <v>480</v>
      </c>
      <c r="AJ396" s="218" t="s">
        <v>480</v>
      </c>
      <c r="AK396" s="218" t="s">
        <v>480</v>
      </c>
      <c r="AL396" s="218" t="s">
        <v>480</v>
      </c>
      <c r="AM396" s="218" t="s">
        <v>480</v>
      </c>
      <c r="AN396" s="218">
        <v>0</v>
      </c>
      <c r="AO396" s="218">
        <v>0</v>
      </c>
      <c r="AP396" s="218">
        <v>0</v>
      </c>
      <c r="AQ396" s="218">
        <v>0</v>
      </c>
      <c r="AR396" s="218">
        <v>0.20833333333333334</v>
      </c>
      <c r="AS396" s="218">
        <v>0</v>
      </c>
      <c r="AT396" s="219">
        <v>0</v>
      </c>
      <c r="AU396" s="217">
        <v>0</v>
      </c>
      <c r="AV396" s="236">
        <v>0.0008300132802124834</v>
      </c>
      <c r="AW396" s="236">
        <v>0</v>
      </c>
      <c r="AX396" s="236">
        <v>0</v>
      </c>
      <c r="AY396" s="236">
        <v>0</v>
      </c>
      <c r="AZ396" s="236">
        <v>0</v>
      </c>
      <c r="BA396" s="236">
        <v>0</v>
      </c>
      <c r="BB396" s="236">
        <v>0</v>
      </c>
      <c r="BC396" s="236">
        <v>0</v>
      </c>
      <c r="BD396" s="236">
        <v>0</v>
      </c>
      <c r="BE396" s="236" t="s">
        <v>480</v>
      </c>
      <c r="BF396" s="236" t="s">
        <v>480</v>
      </c>
      <c r="BG396" s="236" t="s">
        <v>480</v>
      </c>
      <c r="BH396" s="236" t="s">
        <v>480</v>
      </c>
      <c r="BI396" s="236" t="s">
        <v>480</v>
      </c>
      <c r="BJ396" s="236" t="s">
        <v>480</v>
      </c>
      <c r="BK396" s="217" t="s">
        <v>480</v>
      </c>
      <c r="BL396" s="218" t="s">
        <v>480</v>
      </c>
      <c r="BM396" s="218" t="s">
        <v>480</v>
      </c>
      <c r="BN396" s="218" t="s">
        <v>480</v>
      </c>
      <c r="BO396" s="218" t="s">
        <v>480</v>
      </c>
      <c r="BP396" s="218" t="s">
        <v>480</v>
      </c>
      <c r="BQ396" s="218" t="s">
        <v>480</v>
      </c>
      <c r="BR396" s="218" t="s">
        <v>480</v>
      </c>
      <c r="BS396" s="218" t="s">
        <v>480</v>
      </c>
      <c r="BT396" s="218">
        <v>0</v>
      </c>
      <c r="BU396" s="218">
        <v>0</v>
      </c>
      <c r="BV396" s="218">
        <v>0</v>
      </c>
      <c r="BW396" s="218">
        <v>0</v>
      </c>
      <c r="BX396" s="218">
        <v>0.0008300132802124834</v>
      </c>
      <c r="BY396" s="218">
        <v>0</v>
      </c>
      <c r="BZ396" s="219">
        <v>0</v>
      </c>
      <c r="CA396" s="99"/>
      <c r="CD396" s="20">
        <v>1407</v>
      </c>
    </row>
    <row r="397" spans="1:82" ht="13.5" customHeight="1">
      <c r="A397" s="225">
        <v>1796</v>
      </c>
      <c r="B397" s="226" t="s">
        <v>301</v>
      </c>
      <c r="C397" s="227">
        <v>36586</v>
      </c>
      <c r="D397" s="228">
        <f t="shared" si="66"/>
        <v>2000</v>
      </c>
      <c r="E397" s="228">
        <f t="shared" si="67"/>
        <v>61</v>
      </c>
      <c r="F397" s="237">
        <f t="shared" si="63"/>
        <v>36554.447787510355</v>
      </c>
      <c r="G397" s="237">
        <f t="shared" si="64"/>
        <v>36617.552212489645</v>
      </c>
      <c r="H397" s="238">
        <f t="shared" si="65"/>
        <v>63.10442497929034</v>
      </c>
      <c r="I397" s="230">
        <v>32874</v>
      </c>
      <c r="J397" s="230">
        <v>38717</v>
      </c>
      <c r="K397" s="255">
        <v>144</v>
      </c>
      <c r="L397" s="255">
        <v>144</v>
      </c>
      <c r="M397" s="228">
        <v>4.113</v>
      </c>
      <c r="N397" s="239" t="s">
        <v>277</v>
      </c>
      <c r="O397" s="236">
        <v>0.2431315341599805</v>
      </c>
      <c r="P397" s="218">
        <v>0</v>
      </c>
      <c r="Q397" s="218">
        <v>0</v>
      </c>
      <c r="R397" s="218">
        <v>0</v>
      </c>
      <c r="S397" s="218">
        <v>0</v>
      </c>
      <c r="T397" s="218">
        <v>0</v>
      </c>
      <c r="U397" s="218">
        <v>0</v>
      </c>
      <c r="V397" s="218">
        <v>0</v>
      </c>
      <c r="W397" s="218">
        <v>0</v>
      </c>
      <c r="X397" s="218">
        <v>0.2431315341599805</v>
      </c>
      <c r="Y397" s="218">
        <v>0</v>
      </c>
      <c r="Z397" s="218" t="s">
        <v>480</v>
      </c>
      <c r="AA397" s="218" t="s">
        <v>480</v>
      </c>
      <c r="AB397" s="218" t="s">
        <v>480</v>
      </c>
      <c r="AC397" s="218" t="s">
        <v>480</v>
      </c>
      <c r="AD397" s="240" t="s">
        <v>480</v>
      </c>
      <c r="AE397" s="236" t="s">
        <v>480</v>
      </c>
      <c r="AF397" s="218" t="s">
        <v>480</v>
      </c>
      <c r="AG397" s="218" t="s">
        <v>480</v>
      </c>
      <c r="AH397" s="218" t="s">
        <v>480</v>
      </c>
      <c r="AI397" s="218" t="s">
        <v>480</v>
      </c>
      <c r="AJ397" s="218" t="s">
        <v>480</v>
      </c>
      <c r="AK397" s="218" t="s">
        <v>480</v>
      </c>
      <c r="AL397" s="218" t="s">
        <v>480</v>
      </c>
      <c r="AM397" s="218" t="s">
        <v>480</v>
      </c>
      <c r="AN397" s="218" t="s">
        <v>480</v>
      </c>
      <c r="AO397" s="218">
        <v>0</v>
      </c>
      <c r="AP397" s="218">
        <v>0</v>
      </c>
      <c r="AQ397" s="218">
        <v>0</v>
      </c>
      <c r="AR397" s="218">
        <v>0</v>
      </c>
      <c r="AS397" s="218">
        <v>0</v>
      </c>
      <c r="AT397" s="219">
        <v>0</v>
      </c>
      <c r="AU397" s="217">
        <v>0.0016884134316665314</v>
      </c>
      <c r="AV397" s="236">
        <v>0</v>
      </c>
      <c r="AW397" s="236">
        <v>0</v>
      </c>
      <c r="AX397" s="236">
        <v>0</v>
      </c>
      <c r="AY397" s="236">
        <v>0</v>
      </c>
      <c r="AZ397" s="236">
        <v>0</v>
      </c>
      <c r="BA397" s="236">
        <v>0</v>
      </c>
      <c r="BB397" s="236">
        <v>0</v>
      </c>
      <c r="BC397" s="236">
        <v>0</v>
      </c>
      <c r="BD397" s="236">
        <v>0.0016884134316665314</v>
      </c>
      <c r="BE397" s="236">
        <v>0</v>
      </c>
      <c r="BF397" s="236" t="s">
        <v>480</v>
      </c>
      <c r="BG397" s="236" t="s">
        <v>480</v>
      </c>
      <c r="BH397" s="236" t="s">
        <v>480</v>
      </c>
      <c r="BI397" s="236" t="s">
        <v>480</v>
      </c>
      <c r="BJ397" s="236" t="s">
        <v>480</v>
      </c>
      <c r="BK397" s="217" t="s">
        <v>480</v>
      </c>
      <c r="BL397" s="218" t="s">
        <v>480</v>
      </c>
      <c r="BM397" s="218" t="s">
        <v>480</v>
      </c>
      <c r="BN397" s="218" t="s">
        <v>480</v>
      </c>
      <c r="BO397" s="218" t="s">
        <v>480</v>
      </c>
      <c r="BP397" s="218" t="s">
        <v>480</v>
      </c>
      <c r="BQ397" s="218" t="s">
        <v>480</v>
      </c>
      <c r="BR397" s="218" t="s">
        <v>480</v>
      </c>
      <c r="BS397" s="218" t="s">
        <v>480</v>
      </c>
      <c r="BT397" s="218" t="s">
        <v>480</v>
      </c>
      <c r="BU397" s="218">
        <v>0</v>
      </c>
      <c r="BV397" s="218">
        <v>0</v>
      </c>
      <c r="BW397" s="218">
        <v>0</v>
      </c>
      <c r="BX397" s="218">
        <v>0</v>
      </c>
      <c r="BY397" s="218">
        <v>0</v>
      </c>
      <c r="BZ397" s="219">
        <v>0</v>
      </c>
      <c r="CA397" s="99"/>
      <c r="CD397" s="20">
        <v>1796</v>
      </c>
    </row>
    <row r="398" spans="1:82" ht="13.5" customHeight="1">
      <c r="A398" s="256">
        <v>2016</v>
      </c>
      <c r="B398" s="241" t="s">
        <v>302</v>
      </c>
      <c r="C398" s="257">
        <v>34746</v>
      </c>
      <c r="D398" s="228">
        <f>YEAR(C398)</f>
        <v>1995</v>
      </c>
      <c r="E398" s="228">
        <f>ROUND(C398-(D398-1900)*365.25,0)</f>
        <v>47</v>
      </c>
      <c r="F398" s="237">
        <f t="shared" si="63"/>
        <v>34729.4730416875</v>
      </c>
      <c r="G398" s="237">
        <f t="shared" si="64"/>
        <v>34762.5269583125</v>
      </c>
      <c r="H398" s="238">
        <f t="shared" si="65"/>
        <v>33.0539166249946</v>
      </c>
      <c r="I398" s="258">
        <v>32874</v>
      </c>
      <c r="J398" s="258">
        <v>38352</v>
      </c>
      <c r="K398" s="255">
        <v>332</v>
      </c>
      <c r="L398" s="255">
        <v>332</v>
      </c>
      <c r="M398" s="228">
        <v>1.111</v>
      </c>
      <c r="N398" s="239" t="s">
        <v>277</v>
      </c>
      <c r="O398" s="236">
        <v>0</v>
      </c>
      <c r="P398" s="218">
        <v>0</v>
      </c>
      <c r="Q398" s="218">
        <v>0</v>
      </c>
      <c r="R398" s="218">
        <v>0</v>
      </c>
      <c r="S398" s="218">
        <v>0</v>
      </c>
      <c r="T398" s="218">
        <v>0</v>
      </c>
      <c r="U398" s="218" t="s">
        <v>480</v>
      </c>
      <c r="V398" s="218" t="s">
        <v>480</v>
      </c>
      <c r="W398" s="218" t="s">
        <v>480</v>
      </c>
      <c r="X398" s="218" t="s">
        <v>480</v>
      </c>
      <c r="Y398" s="218" t="s">
        <v>480</v>
      </c>
      <c r="Z398" s="218" t="s">
        <v>480</v>
      </c>
      <c r="AA398" s="218" t="s">
        <v>480</v>
      </c>
      <c r="AB398" s="218" t="s">
        <v>480</v>
      </c>
      <c r="AC398" s="218" t="s">
        <v>480</v>
      </c>
      <c r="AD398" s="240" t="s">
        <v>480</v>
      </c>
      <c r="AE398" s="236" t="s">
        <v>480</v>
      </c>
      <c r="AF398" s="218" t="s">
        <v>480</v>
      </c>
      <c r="AG398" s="218" t="s">
        <v>480</v>
      </c>
      <c r="AH398" s="218" t="s">
        <v>480</v>
      </c>
      <c r="AI398" s="218" t="s">
        <v>480</v>
      </c>
      <c r="AJ398" s="218">
        <v>0</v>
      </c>
      <c r="AK398" s="218">
        <v>0</v>
      </c>
      <c r="AL398" s="218">
        <v>0</v>
      </c>
      <c r="AM398" s="218">
        <v>0</v>
      </c>
      <c r="AN398" s="218">
        <v>0</v>
      </c>
      <c r="AO398" s="218">
        <v>0</v>
      </c>
      <c r="AP398" s="218">
        <v>0</v>
      </c>
      <c r="AQ398" s="218">
        <v>0</v>
      </c>
      <c r="AR398" s="218">
        <v>0</v>
      </c>
      <c r="AS398" s="218">
        <v>0</v>
      </c>
      <c r="AT398" s="219" t="s">
        <v>480</v>
      </c>
      <c r="AU398" s="217">
        <v>0</v>
      </c>
      <c r="AV398" s="236">
        <v>0</v>
      </c>
      <c r="AW398" s="236">
        <v>0</v>
      </c>
      <c r="AX398" s="236">
        <v>0</v>
      </c>
      <c r="AY398" s="236">
        <v>0</v>
      </c>
      <c r="AZ398" s="236">
        <v>0</v>
      </c>
      <c r="BA398" s="236" t="s">
        <v>480</v>
      </c>
      <c r="BB398" s="236" t="s">
        <v>480</v>
      </c>
      <c r="BC398" s="236" t="s">
        <v>480</v>
      </c>
      <c r="BD398" s="236" t="s">
        <v>480</v>
      </c>
      <c r="BE398" s="236" t="s">
        <v>480</v>
      </c>
      <c r="BF398" s="236" t="s">
        <v>480</v>
      </c>
      <c r="BG398" s="236" t="s">
        <v>480</v>
      </c>
      <c r="BH398" s="236" t="s">
        <v>480</v>
      </c>
      <c r="BI398" s="236" t="s">
        <v>480</v>
      </c>
      <c r="BJ398" s="236" t="s">
        <v>480</v>
      </c>
      <c r="BK398" s="217" t="s">
        <v>480</v>
      </c>
      <c r="BL398" s="218" t="s">
        <v>480</v>
      </c>
      <c r="BM398" s="218" t="s">
        <v>480</v>
      </c>
      <c r="BN398" s="218" t="s">
        <v>480</v>
      </c>
      <c r="BO398" s="218" t="s">
        <v>480</v>
      </c>
      <c r="BP398" s="218">
        <v>0</v>
      </c>
      <c r="BQ398" s="218">
        <v>0</v>
      </c>
      <c r="BR398" s="218">
        <v>0</v>
      </c>
      <c r="BS398" s="218">
        <v>0</v>
      </c>
      <c r="BT398" s="218">
        <v>0</v>
      </c>
      <c r="BU398" s="218">
        <v>0</v>
      </c>
      <c r="BV398" s="218">
        <v>0</v>
      </c>
      <c r="BW398" s="218">
        <v>0</v>
      </c>
      <c r="BX398" s="218">
        <v>0</v>
      </c>
      <c r="BY398" s="218">
        <v>0</v>
      </c>
      <c r="BZ398" s="219" t="s">
        <v>480</v>
      </c>
      <c r="CA398" s="99"/>
      <c r="CD398" s="20">
        <v>2016</v>
      </c>
    </row>
    <row r="399" spans="1:82" ht="13.5" customHeight="1">
      <c r="A399" s="256">
        <v>2018</v>
      </c>
      <c r="B399" s="241" t="s">
        <v>303</v>
      </c>
      <c r="C399" s="257">
        <v>35034</v>
      </c>
      <c r="D399" s="228">
        <f>YEAR(C399)</f>
        <v>1995</v>
      </c>
      <c r="E399" s="228">
        <f>ROUND(C399-(D399-1900)*365.25,0)</f>
        <v>335</v>
      </c>
      <c r="F399" s="237">
        <f t="shared" si="63"/>
        <v>35011.60699669419</v>
      </c>
      <c r="G399" s="237">
        <f t="shared" si="64"/>
        <v>35056.39300330581</v>
      </c>
      <c r="H399" s="238">
        <f t="shared" si="65"/>
        <v>44.78600661162636</v>
      </c>
      <c r="I399" s="258">
        <v>32874</v>
      </c>
      <c r="J399" s="258">
        <v>38352</v>
      </c>
      <c r="K399" s="255">
        <v>332</v>
      </c>
      <c r="L399" s="255">
        <v>332</v>
      </c>
      <c r="M399" s="228">
        <v>2.052</v>
      </c>
      <c r="N399" s="239" t="s">
        <v>277</v>
      </c>
      <c r="O399" s="236">
        <v>0</v>
      </c>
      <c r="P399" s="218">
        <v>0</v>
      </c>
      <c r="Q399" s="218">
        <v>0</v>
      </c>
      <c r="R399" s="218">
        <v>0</v>
      </c>
      <c r="S399" s="218">
        <v>0</v>
      </c>
      <c r="T399" s="218">
        <v>0</v>
      </c>
      <c r="U399" s="218" t="s">
        <v>480</v>
      </c>
      <c r="V399" s="218" t="s">
        <v>480</v>
      </c>
      <c r="W399" s="218" t="s">
        <v>480</v>
      </c>
      <c r="X399" s="218" t="s">
        <v>480</v>
      </c>
      <c r="Y399" s="218" t="s">
        <v>480</v>
      </c>
      <c r="Z399" s="218" t="s">
        <v>480</v>
      </c>
      <c r="AA399" s="218" t="s">
        <v>480</v>
      </c>
      <c r="AB399" s="218" t="s">
        <v>480</v>
      </c>
      <c r="AC399" s="218" t="s">
        <v>480</v>
      </c>
      <c r="AD399" s="240" t="s">
        <v>480</v>
      </c>
      <c r="AE399" s="236" t="s">
        <v>480</v>
      </c>
      <c r="AF399" s="218" t="s">
        <v>480</v>
      </c>
      <c r="AG399" s="218" t="s">
        <v>480</v>
      </c>
      <c r="AH399" s="218" t="s">
        <v>480</v>
      </c>
      <c r="AI399" s="218" t="s">
        <v>480</v>
      </c>
      <c r="AJ399" s="218">
        <v>0</v>
      </c>
      <c r="AK399" s="218">
        <v>0</v>
      </c>
      <c r="AL399" s="218">
        <v>0</v>
      </c>
      <c r="AM399" s="218">
        <v>0</v>
      </c>
      <c r="AN399" s="218">
        <v>0</v>
      </c>
      <c r="AO399" s="218">
        <v>0</v>
      </c>
      <c r="AP399" s="218">
        <v>0</v>
      </c>
      <c r="AQ399" s="218">
        <v>0</v>
      </c>
      <c r="AR399" s="218">
        <v>0</v>
      </c>
      <c r="AS399" s="218">
        <v>0</v>
      </c>
      <c r="AT399" s="219" t="s">
        <v>480</v>
      </c>
      <c r="AU399" s="217">
        <v>0</v>
      </c>
      <c r="AV399" s="236">
        <v>0</v>
      </c>
      <c r="AW399" s="236">
        <v>0</v>
      </c>
      <c r="AX399" s="236">
        <v>0</v>
      </c>
      <c r="AY399" s="236">
        <v>0</v>
      </c>
      <c r="AZ399" s="236">
        <v>0</v>
      </c>
      <c r="BA399" s="236" t="s">
        <v>480</v>
      </c>
      <c r="BB399" s="236" t="s">
        <v>480</v>
      </c>
      <c r="BC399" s="236" t="s">
        <v>480</v>
      </c>
      <c r="BD399" s="236" t="s">
        <v>480</v>
      </c>
      <c r="BE399" s="236" t="s">
        <v>480</v>
      </c>
      <c r="BF399" s="236" t="s">
        <v>480</v>
      </c>
      <c r="BG399" s="236" t="s">
        <v>480</v>
      </c>
      <c r="BH399" s="236" t="s">
        <v>480</v>
      </c>
      <c r="BI399" s="236" t="s">
        <v>480</v>
      </c>
      <c r="BJ399" s="236" t="s">
        <v>480</v>
      </c>
      <c r="BK399" s="217" t="s">
        <v>480</v>
      </c>
      <c r="BL399" s="218" t="s">
        <v>480</v>
      </c>
      <c r="BM399" s="218" t="s">
        <v>480</v>
      </c>
      <c r="BN399" s="218" t="s">
        <v>480</v>
      </c>
      <c r="BO399" s="218" t="s">
        <v>480</v>
      </c>
      <c r="BP399" s="218">
        <v>0</v>
      </c>
      <c r="BQ399" s="218">
        <v>0</v>
      </c>
      <c r="BR399" s="218">
        <v>0</v>
      </c>
      <c r="BS399" s="218">
        <v>0</v>
      </c>
      <c r="BT399" s="218">
        <v>0</v>
      </c>
      <c r="BU399" s="218">
        <v>0</v>
      </c>
      <c r="BV399" s="218">
        <v>0</v>
      </c>
      <c r="BW399" s="218">
        <v>0</v>
      </c>
      <c r="BX399" s="218">
        <v>0</v>
      </c>
      <c r="BY399" s="218">
        <v>0</v>
      </c>
      <c r="BZ399" s="219" t="s">
        <v>480</v>
      </c>
      <c r="CA399" s="99"/>
      <c r="CD399" s="20">
        <v>2018</v>
      </c>
    </row>
    <row r="400" spans="1:82" ht="13.5" customHeight="1">
      <c r="A400" s="225">
        <v>2019</v>
      </c>
      <c r="B400" s="241" t="s">
        <v>304</v>
      </c>
      <c r="C400" s="227">
        <v>35851</v>
      </c>
      <c r="D400" s="228">
        <f>YEAR(C400)</f>
        <v>1998</v>
      </c>
      <c r="E400" s="228">
        <f>ROUND(C400-(D400-1900)*365.25,0)</f>
        <v>57</v>
      </c>
      <c r="F400" s="237">
        <f t="shared" si="63"/>
        <v>35828.37095371548</v>
      </c>
      <c r="G400" s="237">
        <f t="shared" si="64"/>
        <v>35873.62904628452</v>
      </c>
      <c r="H400" s="238">
        <f t="shared" si="65"/>
        <v>45.258092569041764</v>
      </c>
      <c r="I400" s="258">
        <v>32874</v>
      </c>
      <c r="J400" s="258">
        <v>38352</v>
      </c>
      <c r="K400" s="255">
        <v>955</v>
      </c>
      <c r="L400" s="255">
        <v>955</v>
      </c>
      <c r="M400" s="228">
        <v>2.096</v>
      </c>
      <c r="N400" s="239" t="s">
        <v>277</v>
      </c>
      <c r="O400" s="236">
        <v>0</v>
      </c>
      <c r="P400" s="218">
        <v>0</v>
      </c>
      <c r="Q400" s="218">
        <v>0</v>
      </c>
      <c r="R400" s="218">
        <v>0</v>
      </c>
      <c r="S400" s="218">
        <v>0</v>
      </c>
      <c r="T400" s="218">
        <v>0</v>
      </c>
      <c r="U400" s="218">
        <v>0</v>
      </c>
      <c r="V400" s="218">
        <v>0.47709923664122134</v>
      </c>
      <c r="W400" s="218">
        <v>0</v>
      </c>
      <c r="X400" s="218" t="s">
        <v>480</v>
      </c>
      <c r="Y400" s="218" t="s">
        <v>480</v>
      </c>
      <c r="Z400" s="218" t="s">
        <v>480</v>
      </c>
      <c r="AA400" s="218" t="s">
        <v>480</v>
      </c>
      <c r="AB400" s="218" t="s">
        <v>480</v>
      </c>
      <c r="AC400" s="218" t="s">
        <v>480</v>
      </c>
      <c r="AD400" s="240" t="s">
        <v>480</v>
      </c>
      <c r="AE400" s="236" t="s">
        <v>480</v>
      </c>
      <c r="AF400" s="218" t="s">
        <v>480</v>
      </c>
      <c r="AG400" s="218" t="s">
        <v>480</v>
      </c>
      <c r="AH400" s="218" t="s">
        <v>480</v>
      </c>
      <c r="AI400" s="218" t="s">
        <v>480</v>
      </c>
      <c r="AJ400" s="218" t="s">
        <v>480</v>
      </c>
      <c r="AK400" s="218" t="s">
        <v>480</v>
      </c>
      <c r="AL400" s="218" t="s">
        <v>480</v>
      </c>
      <c r="AM400" s="218">
        <v>0</v>
      </c>
      <c r="AN400" s="218">
        <v>0</v>
      </c>
      <c r="AO400" s="218">
        <v>0</v>
      </c>
      <c r="AP400" s="218">
        <v>0.47709923664122134</v>
      </c>
      <c r="AQ400" s="218">
        <v>0</v>
      </c>
      <c r="AR400" s="218">
        <v>0.47709923664122134</v>
      </c>
      <c r="AS400" s="218">
        <v>0</v>
      </c>
      <c r="AT400" s="219" t="s">
        <v>480</v>
      </c>
      <c r="AU400" s="217">
        <v>0</v>
      </c>
      <c r="AV400" s="236">
        <v>0</v>
      </c>
      <c r="AW400" s="236">
        <v>0</v>
      </c>
      <c r="AX400" s="236">
        <v>0</v>
      </c>
      <c r="AY400" s="236">
        <v>0</v>
      </c>
      <c r="AZ400" s="236">
        <v>0</v>
      </c>
      <c r="BA400" s="236">
        <v>0</v>
      </c>
      <c r="BB400" s="236">
        <v>0.0004995803525038967</v>
      </c>
      <c r="BC400" s="236">
        <v>0</v>
      </c>
      <c r="BD400" s="236" t="s">
        <v>480</v>
      </c>
      <c r="BE400" s="236" t="s">
        <v>480</v>
      </c>
      <c r="BF400" s="236" t="s">
        <v>480</v>
      </c>
      <c r="BG400" s="236" t="s">
        <v>480</v>
      </c>
      <c r="BH400" s="236" t="s">
        <v>480</v>
      </c>
      <c r="BI400" s="236" t="s">
        <v>480</v>
      </c>
      <c r="BJ400" s="236" t="s">
        <v>480</v>
      </c>
      <c r="BK400" s="217" t="s">
        <v>480</v>
      </c>
      <c r="BL400" s="218" t="s">
        <v>480</v>
      </c>
      <c r="BM400" s="218" t="s">
        <v>480</v>
      </c>
      <c r="BN400" s="218" t="s">
        <v>480</v>
      </c>
      <c r="BO400" s="218" t="s">
        <v>480</v>
      </c>
      <c r="BP400" s="218" t="s">
        <v>480</v>
      </c>
      <c r="BQ400" s="218" t="s">
        <v>480</v>
      </c>
      <c r="BR400" s="218" t="s">
        <v>480</v>
      </c>
      <c r="BS400" s="218">
        <v>0</v>
      </c>
      <c r="BT400" s="218">
        <v>0</v>
      </c>
      <c r="BU400" s="218">
        <v>0</v>
      </c>
      <c r="BV400" s="218">
        <v>0.0004995803525038967</v>
      </c>
      <c r="BW400" s="218">
        <v>0</v>
      </c>
      <c r="BX400" s="218">
        <v>0.0004995803525038967</v>
      </c>
      <c r="BY400" s="218">
        <v>0</v>
      </c>
      <c r="BZ400" s="219" t="s">
        <v>480</v>
      </c>
      <c r="CA400" s="99"/>
      <c r="CD400" s="20">
        <v>2019</v>
      </c>
    </row>
    <row r="401" spans="1:82" ht="13.5" customHeight="1" thickBot="1">
      <c r="A401" s="259">
        <v>2020</v>
      </c>
      <c r="B401" s="260" t="s">
        <v>305</v>
      </c>
      <c r="C401" s="261">
        <v>35096</v>
      </c>
      <c r="D401" s="262">
        <f>YEAR(C401)</f>
        <v>1996</v>
      </c>
      <c r="E401" s="262">
        <f>ROUND(C401-(D401-1900)*365.25,0)</f>
        <v>32</v>
      </c>
      <c r="F401" s="263">
        <f t="shared" si="63"/>
        <v>35070.98808991821</v>
      </c>
      <c r="G401" s="263">
        <f t="shared" si="64"/>
        <v>35121.01191008179</v>
      </c>
      <c r="H401" s="264">
        <f t="shared" si="65"/>
        <v>50.02382016358024</v>
      </c>
      <c r="I401" s="265">
        <v>32874</v>
      </c>
      <c r="J401" s="265">
        <v>38352</v>
      </c>
      <c r="K401" s="266">
        <v>332</v>
      </c>
      <c r="L401" s="266">
        <v>332</v>
      </c>
      <c r="M401" s="262">
        <v>2.567</v>
      </c>
      <c r="N401" s="267" t="s">
        <v>277</v>
      </c>
      <c r="O401" s="268">
        <v>0</v>
      </c>
      <c r="P401" s="221">
        <v>0</v>
      </c>
      <c r="Q401" s="221">
        <v>0</v>
      </c>
      <c r="R401" s="221">
        <v>0</v>
      </c>
      <c r="S401" s="221">
        <v>0</v>
      </c>
      <c r="T401" s="221">
        <v>0</v>
      </c>
      <c r="U401" s="221">
        <v>0</v>
      </c>
      <c r="V401" s="221" t="s">
        <v>480</v>
      </c>
      <c r="W401" s="221" t="s">
        <v>480</v>
      </c>
      <c r="X401" s="221" t="s">
        <v>480</v>
      </c>
      <c r="Y401" s="221" t="s">
        <v>480</v>
      </c>
      <c r="Z401" s="221" t="s">
        <v>480</v>
      </c>
      <c r="AA401" s="221" t="s">
        <v>480</v>
      </c>
      <c r="AB401" s="221" t="s">
        <v>480</v>
      </c>
      <c r="AC401" s="221" t="s">
        <v>480</v>
      </c>
      <c r="AD401" s="269" t="s">
        <v>480</v>
      </c>
      <c r="AE401" s="268" t="s">
        <v>480</v>
      </c>
      <c r="AF401" s="221" t="s">
        <v>480</v>
      </c>
      <c r="AG401" s="221" t="s">
        <v>480</v>
      </c>
      <c r="AH401" s="221" t="s">
        <v>480</v>
      </c>
      <c r="AI401" s="221" t="s">
        <v>480</v>
      </c>
      <c r="AJ401" s="221" t="s">
        <v>480</v>
      </c>
      <c r="AK401" s="221">
        <v>0</v>
      </c>
      <c r="AL401" s="221">
        <v>0</v>
      </c>
      <c r="AM401" s="221">
        <v>0</v>
      </c>
      <c r="AN401" s="221">
        <v>0</v>
      </c>
      <c r="AO401" s="221">
        <v>0</v>
      </c>
      <c r="AP401" s="221">
        <v>0</v>
      </c>
      <c r="AQ401" s="221">
        <v>0</v>
      </c>
      <c r="AR401" s="221">
        <v>0.3895597974289053</v>
      </c>
      <c r="AS401" s="221">
        <v>0</v>
      </c>
      <c r="AT401" s="219" t="s">
        <v>480</v>
      </c>
      <c r="AU401" s="220">
        <v>0</v>
      </c>
      <c r="AV401" s="268">
        <v>0</v>
      </c>
      <c r="AW401" s="268">
        <v>0</v>
      </c>
      <c r="AX401" s="268">
        <v>0</v>
      </c>
      <c r="AY401" s="268">
        <v>0</v>
      </c>
      <c r="AZ401" s="268">
        <v>0</v>
      </c>
      <c r="BA401" s="268">
        <v>0</v>
      </c>
      <c r="BB401" s="268" t="s">
        <v>480</v>
      </c>
      <c r="BC401" s="268" t="s">
        <v>480</v>
      </c>
      <c r="BD401" s="268" t="s">
        <v>480</v>
      </c>
      <c r="BE401" s="268" t="s">
        <v>480</v>
      </c>
      <c r="BF401" s="268" t="s">
        <v>480</v>
      </c>
      <c r="BG401" s="268" t="s">
        <v>480</v>
      </c>
      <c r="BH401" s="268" t="s">
        <v>480</v>
      </c>
      <c r="BI401" s="268" t="s">
        <v>480</v>
      </c>
      <c r="BJ401" s="268" t="s">
        <v>480</v>
      </c>
      <c r="BK401" s="220" t="s">
        <v>480</v>
      </c>
      <c r="BL401" s="221" t="s">
        <v>480</v>
      </c>
      <c r="BM401" s="221" t="s">
        <v>480</v>
      </c>
      <c r="BN401" s="221" t="s">
        <v>480</v>
      </c>
      <c r="BO401" s="221" t="s">
        <v>480</v>
      </c>
      <c r="BP401" s="221" t="s">
        <v>480</v>
      </c>
      <c r="BQ401" s="221">
        <v>0</v>
      </c>
      <c r="BR401" s="221">
        <v>0</v>
      </c>
      <c r="BS401" s="221">
        <v>0</v>
      </c>
      <c r="BT401" s="221">
        <v>0</v>
      </c>
      <c r="BU401" s="221">
        <v>0</v>
      </c>
      <c r="BV401" s="221">
        <v>0</v>
      </c>
      <c r="BW401" s="221">
        <v>0</v>
      </c>
      <c r="BX401" s="221">
        <v>0.001173372883822004</v>
      </c>
      <c r="BY401" s="221">
        <v>0</v>
      </c>
      <c r="BZ401" s="219" t="s">
        <v>480</v>
      </c>
      <c r="CA401" s="99"/>
      <c r="CD401" s="20">
        <v>2020</v>
      </c>
    </row>
    <row r="402" spans="1:79" ht="13.5" customHeight="1" thickBot="1" thickTop="1">
      <c r="A402" s="270">
        <f>COUNT(A302:A401,A156:A299,A5:A153)</f>
        <v>393</v>
      </c>
      <c r="B402" s="271" t="s">
        <v>318</v>
      </c>
      <c r="C402" s="272"/>
      <c r="D402" s="273"/>
      <c r="E402" s="272"/>
      <c r="F402" s="272"/>
      <c r="G402" s="272"/>
      <c r="H402" s="272"/>
      <c r="I402" s="272"/>
      <c r="J402" s="272"/>
      <c r="K402" s="147">
        <f>SUM(K5:K401)</f>
        <v>86207</v>
      </c>
      <c r="L402" s="147">
        <f>SUM(L5:L401)</f>
        <v>84892</v>
      </c>
      <c r="M402" s="274">
        <f>SUM(M5:M401)</f>
        <v>599.0240000000003</v>
      </c>
      <c r="N402" s="275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/>
      <c r="AG402" s="222"/>
      <c r="AH402" s="222"/>
      <c r="AI402" s="222"/>
      <c r="AJ402" s="222"/>
      <c r="AK402" s="222"/>
      <c r="AL402" s="222"/>
      <c r="AM402" s="222"/>
      <c r="AN402" s="222"/>
      <c r="AO402" s="222"/>
      <c r="AP402" s="222"/>
      <c r="AQ402" s="222"/>
      <c r="AR402" s="222"/>
      <c r="AS402" s="222"/>
      <c r="AT402" s="222"/>
      <c r="AU402" s="276"/>
      <c r="AV402" s="222"/>
      <c r="AW402" s="222"/>
      <c r="AX402" s="222"/>
      <c r="AY402" s="222"/>
      <c r="AZ402" s="222"/>
      <c r="BA402" s="222"/>
      <c r="BB402" s="222"/>
      <c r="BC402" s="222"/>
      <c r="BD402" s="222"/>
      <c r="BE402" s="222"/>
      <c r="BF402" s="222"/>
      <c r="BG402" s="222"/>
      <c r="BH402" s="222"/>
      <c r="BI402" s="222"/>
      <c r="BJ402" s="222"/>
      <c r="BK402" s="222"/>
      <c r="BL402" s="222"/>
      <c r="BM402" s="222"/>
      <c r="BN402" s="222"/>
      <c r="BO402" s="222"/>
      <c r="BP402" s="222"/>
      <c r="BQ402" s="222"/>
      <c r="BR402" s="222"/>
      <c r="BS402" s="222"/>
      <c r="BT402" s="222"/>
      <c r="BU402" s="222"/>
      <c r="BV402" s="222"/>
      <c r="BW402" s="222"/>
      <c r="BX402" s="222"/>
      <c r="BY402" s="222"/>
      <c r="BZ402" s="222"/>
      <c r="CA402" s="20"/>
    </row>
    <row r="403" spans="1:79" ht="13.5" customHeight="1" thickBot="1">
      <c r="A403" s="248"/>
      <c r="B403" s="248"/>
      <c r="C403" s="277" t="s">
        <v>319</v>
      </c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77" t="s">
        <v>319</v>
      </c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  <c r="AA403" s="278"/>
      <c r="AB403" s="278"/>
      <c r="AC403" s="278"/>
      <c r="AD403" s="278"/>
      <c r="AE403" s="278"/>
      <c r="AF403" s="278"/>
      <c r="AG403" s="278"/>
      <c r="AH403" s="278"/>
      <c r="AI403" s="278"/>
      <c r="AJ403" s="278"/>
      <c r="AK403" s="278"/>
      <c r="AL403" s="278"/>
      <c r="AM403" s="278"/>
      <c r="AN403" s="278"/>
      <c r="AO403" s="278"/>
      <c r="AP403" s="278"/>
      <c r="AQ403" s="278"/>
      <c r="AR403" s="278"/>
      <c r="AS403" s="278"/>
      <c r="AT403" s="278"/>
      <c r="AU403" s="279">
        <f aca="true" t="shared" si="68" ref="AU403:BJ403">AVERAGE(AU303:AU401,AU156:AU299,AU5:AU152,BK303:BK401,BK156:BK299,BK5:BK152)</f>
        <v>0.00017275571509131501</v>
      </c>
      <c r="AV403" s="280">
        <f t="shared" si="68"/>
        <v>0.00020870691102659102</v>
      </c>
      <c r="AW403" s="280">
        <f t="shared" si="68"/>
        <v>8.299204085314249E-05</v>
      </c>
      <c r="AX403" s="280">
        <f t="shared" si="68"/>
        <v>0.00014954830312154436</v>
      </c>
      <c r="AY403" s="280">
        <f t="shared" si="68"/>
        <v>0.0006208205146909276</v>
      </c>
      <c r="AZ403" s="280">
        <f t="shared" si="68"/>
        <v>0.00035643147842346284</v>
      </c>
      <c r="BA403" s="280">
        <f t="shared" si="68"/>
        <v>0.00028783363252477814</v>
      </c>
      <c r="BB403" s="280">
        <f t="shared" si="68"/>
        <v>0.00032443499409756524</v>
      </c>
      <c r="BC403" s="280">
        <f t="shared" si="68"/>
        <v>0.0004360819299078909</v>
      </c>
      <c r="BD403" s="280">
        <f t="shared" si="68"/>
        <v>0.00013895950400725216</v>
      </c>
      <c r="BE403" s="280">
        <f t="shared" si="68"/>
        <v>0.0002867894379432353</v>
      </c>
      <c r="BF403" s="280">
        <f t="shared" si="68"/>
        <v>0.0003956467946394752</v>
      </c>
      <c r="BG403" s="280">
        <f t="shared" si="68"/>
        <v>0.00047537891541260183</v>
      </c>
      <c r="BH403" s="280">
        <f t="shared" si="68"/>
        <v>0.0003333357258183119</v>
      </c>
      <c r="BI403" s="280">
        <f t="shared" si="68"/>
        <v>0.0003102711656301619</v>
      </c>
      <c r="BJ403" s="281">
        <f t="shared" si="68"/>
        <v>5.277715067786531E-05</v>
      </c>
      <c r="BK403" s="223"/>
      <c r="BL403" s="223"/>
      <c r="BM403" s="223"/>
      <c r="BN403" s="223"/>
      <c r="BO403" s="223"/>
      <c r="BP403" s="223"/>
      <c r="BQ403" s="223"/>
      <c r="BR403" s="223"/>
      <c r="BS403" s="223"/>
      <c r="BT403" s="224"/>
      <c r="BU403" s="224"/>
      <c r="BV403" s="224"/>
      <c r="BW403" s="224"/>
      <c r="BX403" s="224"/>
      <c r="BY403" s="224"/>
      <c r="BZ403" s="224"/>
      <c r="CA403" s="20"/>
    </row>
    <row r="404" spans="1:79" ht="13.5" customHeight="1">
      <c r="A404" s="248" t="s">
        <v>306</v>
      </c>
      <c r="B404" s="282" t="s">
        <v>307</v>
      </c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  <c r="AI404" s="224"/>
      <c r="AJ404" s="224"/>
      <c r="AK404" s="224"/>
      <c r="AL404" s="224"/>
      <c r="AM404" s="224"/>
      <c r="AN404" s="224"/>
      <c r="AO404" s="224"/>
      <c r="AP404" s="224"/>
      <c r="AQ404" s="224"/>
      <c r="AR404" s="224"/>
      <c r="AS404" s="224"/>
      <c r="AT404" s="224"/>
      <c r="AU404" s="224"/>
      <c r="AV404" s="224"/>
      <c r="AW404" s="224"/>
      <c r="AX404" s="224"/>
      <c r="AY404" s="224"/>
      <c r="AZ404" s="224"/>
      <c r="BA404" s="224"/>
      <c r="BB404" s="224"/>
      <c r="BC404" s="224"/>
      <c r="BD404" s="224"/>
      <c r="BE404" s="224"/>
      <c r="BF404" s="224"/>
      <c r="BG404" s="224"/>
      <c r="BH404" s="224"/>
      <c r="BI404" s="224"/>
      <c r="BJ404" s="224"/>
      <c r="BK404" s="224"/>
      <c r="BL404" s="224"/>
      <c r="BM404" s="224"/>
      <c r="BN404" s="224"/>
      <c r="BO404" s="224"/>
      <c r="BP404" s="224"/>
      <c r="BQ404" s="224"/>
      <c r="BR404" s="224"/>
      <c r="BS404" s="224"/>
      <c r="BT404" s="224"/>
      <c r="BU404" s="224"/>
      <c r="BV404" s="224"/>
      <c r="BW404" s="224"/>
      <c r="BX404" s="224"/>
      <c r="BY404" s="224"/>
      <c r="BZ404" s="224"/>
      <c r="CA404" s="20"/>
    </row>
    <row r="405" spans="2:79" ht="13.5" customHeight="1">
      <c r="B405" s="8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</row>
    <row r="406" spans="3:79" ht="13.5" customHeight="1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</row>
    <row r="407" spans="3:79" ht="13.5" customHeight="1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</row>
    <row r="408" spans="3:79" ht="13.5" customHeight="1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</row>
    <row r="409" spans="1:78" s="20" customFormat="1" ht="13.5" customHeight="1" hidden="1" thickTop="1">
      <c r="A409" s="126">
        <v>2208</v>
      </c>
      <c r="B409" s="127" t="s">
        <v>320</v>
      </c>
      <c r="C409" s="25">
        <v>37438</v>
      </c>
      <c r="D409" s="28">
        <v>2002</v>
      </c>
      <c r="E409" s="15"/>
      <c r="F409" s="11">
        <v>37423.27760302581</v>
      </c>
      <c r="G409" s="11">
        <v>37452.72239697419</v>
      </c>
      <c r="H409" s="101">
        <v>29.44479394837981</v>
      </c>
      <c r="I409" s="11">
        <v>32874</v>
      </c>
      <c r="J409" s="11">
        <v>38352</v>
      </c>
      <c r="K409" s="27">
        <v>102</v>
      </c>
      <c r="L409" s="14">
        <v>102</v>
      </c>
      <c r="M409" s="14">
        <v>0.88</v>
      </c>
      <c r="N409" s="14" t="s">
        <v>33</v>
      </c>
      <c r="O409" s="16">
        <v>0.3209300744867551</v>
      </c>
      <c r="P409" s="16">
        <v>0</v>
      </c>
      <c r="Q409" s="16">
        <v>0.40588134161451384</v>
      </c>
      <c r="R409" s="16">
        <v>0.36469326646222167</v>
      </c>
      <c r="S409" s="16">
        <v>0</v>
      </c>
      <c r="T409" s="16">
        <v>0.4612287972892203</v>
      </c>
      <c r="U409" s="16">
        <v>9.795682687677186</v>
      </c>
      <c r="V409" s="16">
        <v>0</v>
      </c>
      <c r="W409" s="104"/>
      <c r="X409" s="104"/>
      <c r="Y409" s="104"/>
      <c r="Z409" s="104"/>
      <c r="AA409" s="104"/>
      <c r="AB409" s="104"/>
      <c r="AC409" s="104"/>
      <c r="AD409" s="17">
        <v>12.388632750180506</v>
      </c>
      <c r="AE409" s="128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 t="s">
        <v>321</v>
      </c>
      <c r="AW409" s="129" t="s">
        <v>321</v>
      </c>
      <c r="AX409" s="129" t="s">
        <v>321</v>
      </c>
      <c r="AY409" s="129" t="s">
        <v>321</v>
      </c>
      <c r="AZ409" s="129" t="s">
        <v>321</v>
      </c>
      <c r="BA409" s="129" t="s">
        <v>321</v>
      </c>
      <c r="BB409" s="129" t="s">
        <v>321</v>
      </c>
      <c r="BC409" s="129" t="s">
        <v>321</v>
      </c>
      <c r="BD409" s="129" t="s">
        <v>321</v>
      </c>
      <c r="BE409" s="129" t="s">
        <v>321</v>
      </c>
      <c r="BF409" s="129"/>
      <c r="BG409" s="129"/>
      <c r="BH409" s="129"/>
      <c r="BI409" s="129"/>
      <c r="BJ409" s="129"/>
      <c r="BK409" s="129"/>
      <c r="BM409" s="129" t="s">
        <v>321</v>
      </c>
      <c r="BN409" s="129" t="s">
        <v>321</v>
      </c>
      <c r="BO409" s="129" t="s">
        <v>321</v>
      </c>
      <c r="BP409" s="129" t="s">
        <v>321</v>
      </c>
      <c r="BQ409" s="129" t="s">
        <v>321</v>
      </c>
      <c r="BR409" s="129" t="s">
        <v>321</v>
      </c>
      <c r="BS409" s="129" t="s">
        <v>321</v>
      </c>
      <c r="BT409" s="129" t="s">
        <v>321</v>
      </c>
      <c r="BU409" s="129" t="s">
        <v>321</v>
      </c>
      <c r="BV409" s="129" t="s">
        <v>321</v>
      </c>
      <c r="BW409" s="129" t="s">
        <v>321</v>
      </c>
      <c r="BX409" s="129"/>
      <c r="BY409" s="129"/>
      <c r="BZ409" s="129"/>
    </row>
    <row r="410" spans="1:78" s="20" customFormat="1" ht="13.5" customHeight="1" hidden="1">
      <c r="A410" s="58">
        <v>2209</v>
      </c>
      <c r="B410" s="109" t="s">
        <v>322</v>
      </c>
      <c r="C410" s="25">
        <v>37438</v>
      </c>
      <c r="D410" s="28">
        <v>2002</v>
      </c>
      <c r="E410" s="15"/>
      <c r="F410" s="11">
        <v>37412.21654904477</v>
      </c>
      <c r="G410" s="11">
        <v>37463.78345095523</v>
      </c>
      <c r="H410" s="101">
        <v>51.56690191045345</v>
      </c>
      <c r="I410" s="11">
        <v>32874</v>
      </c>
      <c r="J410" s="11">
        <v>38352</v>
      </c>
      <c r="K410" s="27">
        <v>116</v>
      </c>
      <c r="L410" s="14">
        <v>116</v>
      </c>
      <c r="M410" s="14">
        <v>2.73</v>
      </c>
      <c r="N410" s="14" t="s">
        <v>33</v>
      </c>
      <c r="O410" s="16">
        <v>0</v>
      </c>
      <c r="P410" s="16">
        <v>7.078183611531033</v>
      </c>
      <c r="Q410" s="16">
        <v>0</v>
      </c>
      <c r="R410" s="16">
        <v>0</v>
      </c>
      <c r="S410" s="16">
        <v>2.592741249645067</v>
      </c>
      <c r="T410" s="16">
        <v>0</v>
      </c>
      <c r="U410" s="16">
        <v>0</v>
      </c>
      <c r="V410" s="16">
        <v>61.23621279275076</v>
      </c>
      <c r="W410" s="104"/>
      <c r="X410" s="104"/>
      <c r="Y410" s="104"/>
      <c r="Z410" s="104"/>
      <c r="AA410" s="104"/>
      <c r="AB410" s="104"/>
      <c r="AC410" s="104"/>
      <c r="AD410" s="17">
        <v>0</v>
      </c>
      <c r="AE410" s="128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 t="s">
        <v>321</v>
      </c>
      <c r="AW410" s="129" t="s">
        <v>321</v>
      </c>
      <c r="AX410" s="129" t="s">
        <v>321</v>
      </c>
      <c r="AY410" s="129" t="s">
        <v>321</v>
      </c>
      <c r="AZ410" s="129" t="s">
        <v>321</v>
      </c>
      <c r="BA410" s="129" t="s">
        <v>321</v>
      </c>
      <c r="BB410" s="129" t="s">
        <v>321</v>
      </c>
      <c r="BC410" s="129" t="s">
        <v>321</v>
      </c>
      <c r="BD410" s="129" t="s">
        <v>321</v>
      </c>
      <c r="BE410" s="129" t="s">
        <v>321</v>
      </c>
      <c r="BF410" s="129"/>
      <c r="BG410" s="129"/>
      <c r="BH410" s="129"/>
      <c r="BI410" s="129"/>
      <c r="BJ410" s="129"/>
      <c r="BK410" s="129"/>
      <c r="BM410" s="129" t="s">
        <v>321</v>
      </c>
      <c r="BN410" s="129" t="s">
        <v>321</v>
      </c>
      <c r="BO410" s="129" t="s">
        <v>321</v>
      </c>
      <c r="BP410" s="129" t="s">
        <v>321</v>
      </c>
      <c r="BQ410" s="129" t="s">
        <v>321</v>
      </c>
      <c r="BR410" s="129" t="s">
        <v>321</v>
      </c>
      <c r="BS410" s="129" t="s">
        <v>321</v>
      </c>
      <c r="BT410" s="129" t="s">
        <v>321</v>
      </c>
      <c r="BU410" s="129" t="s">
        <v>321</v>
      </c>
      <c r="BV410" s="129" t="s">
        <v>321</v>
      </c>
      <c r="BW410" s="129" t="s">
        <v>321</v>
      </c>
      <c r="BX410" s="129"/>
      <c r="BY410" s="129"/>
      <c r="BZ410" s="129"/>
    </row>
    <row r="411" spans="1:78" s="20" customFormat="1" ht="13.5" customHeight="1" hidden="1">
      <c r="A411" s="58">
        <v>2210</v>
      </c>
      <c r="B411" s="109" t="s">
        <v>323</v>
      </c>
      <c r="C411" s="25">
        <v>37438</v>
      </c>
      <c r="D411" s="28">
        <v>2002</v>
      </c>
      <c r="E411" s="15"/>
      <c r="F411" s="11">
        <v>37423.36086879625</v>
      </c>
      <c r="G411" s="11">
        <v>37452.63913120375</v>
      </c>
      <c r="H411" s="101">
        <v>29.27826240750437</v>
      </c>
      <c r="I411" s="11">
        <v>32874</v>
      </c>
      <c r="J411" s="11">
        <v>38352</v>
      </c>
      <c r="K411" s="27">
        <v>63</v>
      </c>
      <c r="L411" s="14">
        <v>63</v>
      </c>
      <c r="M411" s="14">
        <v>0.87</v>
      </c>
      <c r="N411" s="14" t="s">
        <v>33</v>
      </c>
      <c r="O411" s="16">
        <v>0</v>
      </c>
      <c r="P411" s="16">
        <v>0</v>
      </c>
      <c r="Q411" s="16">
        <v>0.4058437637925422</v>
      </c>
      <c r="R411" s="16">
        <v>0</v>
      </c>
      <c r="S411" s="16">
        <v>0</v>
      </c>
      <c r="T411" s="16">
        <v>0.4664870848190141</v>
      </c>
      <c r="U411" s="16">
        <v>0</v>
      </c>
      <c r="V411" s="16">
        <v>0</v>
      </c>
      <c r="W411" s="104"/>
      <c r="X411" s="104"/>
      <c r="Y411" s="104"/>
      <c r="Z411" s="104"/>
      <c r="AA411" s="104"/>
      <c r="AB411" s="104"/>
      <c r="AC411" s="104"/>
      <c r="AD411" s="17">
        <v>20.28645726544962</v>
      </c>
      <c r="AE411" s="128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 t="s">
        <v>321</v>
      </c>
      <c r="AW411" s="129" t="s">
        <v>321</v>
      </c>
      <c r="AX411" s="129" t="s">
        <v>321</v>
      </c>
      <c r="AY411" s="129" t="s">
        <v>321</v>
      </c>
      <c r="AZ411" s="129" t="s">
        <v>321</v>
      </c>
      <c r="BA411" s="129" t="s">
        <v>321</v>
      </c>
      <c r="BB411" s="129" t="s">
        <v>321</v>
      </c>
      <c r="BC411" s="129" t="s">
        <v>321</v>
      </c>
      <c r="BD411" s="129" t="s">
        <v>321</v>
      </c>
      <c r="BE411" s="129" t="s">
        <v>321</v>
      </c>
      <c r="BF411" s="129"/>
      <c r="BG411" s="129"/>
      <c r="BH411" s="129"/>
      <c r="BI411" s="129"/>
      <c r="BJ411" s="129"/>
      <c r="BK411" s="129"/>
      <c r="BM411" s="129" t="s">
        <v>321</v>
      </c>
      <c r="BN411" s="129" t="s">
        <v>321</v>
      </c>
      <c r="BO411" s="129" t="s">
        <v>321</v>
      </c>
      <c r="BP411" s="129" t="s">
        <v>321</v>
      </c>
      <c r="BQ411" s="129" t="s">
        <v>321</v>
      </c>
      <c r="BR411" s="129" t="s">
        <v>321</v>
      </c>
      <c r="BS411" s="129" t="s">
        <v>321</v>
      </c>
      <c r="BT411" s="129" t="s">
        <v>321</v>
      </c>
      <c r="BU411" s="129" t="s">
        <v>321</v>
      </c>
      <c r="BV411" s="129" t="s">
        <v>321</v>
      </c>
      <c r="BW411" s="129" t="s">
        <v>321</v>
      </c>
      <c r="BX411" s="129"/>
      <c r="BY411" s="129"/>
      <c r="BZ411" s="129"/>
    </row>
    <row r="412" spans="1:78" s="20" customFormat="1" ht="13.5" customHeight="1" hidden="1">
      <c r="A412" s="58">
        <v>2211</v>
      </c>
      <c r="B412" s="109" t="s">
        <v>324</v>
      </c>
      <c r="C412" s="25">
        <v>37438</v>
      </c>
      <c r="D412" s="28">
        <v>2002</v>
      </c>
      <c r="E412" s="15"/>
      <c r="F412" s="11">
        <v>37413.805102572165</v>
      </c>
      <c r="G412" s="11">
        <v>37462.194897427835</v>
      </c>
      <c r="H412" s="101">
        <v>48.38979485566961</v>
      </c>
      <c r="I412" s="11">
        <v>32874</v>
      </c>
      <c r="J412" s="11">
        <v>38352</v>
      </c>
      <c r="K412" s="27">
        <v>87</v>
      </c>
      <c r="L412" s="14">
        <v>87</v>
      </c>
      <c r="M412" s="14">
        <v>2.4</v>
      </c>
      <c r="N412" s="14" t="s">
        <v>33</v>
      </c>
      <c r="O412" s="16">
        <v>0.16079985451058157</v>
      </c>
      <c r="P412" s="16">
        <v>0</v>
      </c>
      <c r="Q412" s="16">
        <v>0</v>
      </c>
      <c r="R412" s="16">
        <v>0.06699993937940898</v>
      </c>
      <c r="S412" s="16">
        <v>0</v>
      </c>
      <c r="T412" s="16">
        <v>0</v>
      </c>
      <c r="U412" s="16">
        <v>2.1099020431242</v>
      </c>
      <c r="V412" s="16">
        <v>0</v>
      </c>
      <c r="W412" s="104"/>
      <c r="X412" s="104"/>
      <c r="Y412" s="104"/>
      <c r="Z412" s="104"/>
      <c r="AA412" s="104"/>
      <c r="AB412" s="104"/>
      <c r="AC412" s="104"/>
      <c r="AD412" s="17">
        <v>0</v>
      </c>
      <c r="AE412" s="128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 t="s">
        <v>321</v>
      </c>
      <c r="AW412" s="129" t="s">
        <v>321</v>
      </c>
      <c r="AX412" s="129" t="s">
        <v>321</v>
      </c>
      <c r="AY412" s="129" t="s">
        <v>321</v>
      </c>
      <c r="AZ412" s="129" t="s">
        <v>321</v>
      </c>
      <c r="BA412" s="129" t="s">
        <v>321</v>
      </c>
      <c r="BB412" s="129" t="s">
        <v>321</v>
      </c>
      <c r="BC412" s="129" t="s">
        <v>321</v>
      </c>
      <c r="BD412" s="129" t="s">
        <v>321</v>
      </c>
      <c r="BE412" s="129" t="s">
        <v>321</v>
      </c>
      <c r="BF412" s="129"/>
      <c r="BG412" s="129"/>
      <c r="BH412" s="129"/>
      <c r="BI412" s="129"/>
      <c r="BJ412" s="129"/>
      <c r="BK412" s="129"/>
      <c r="BM412" s="129" t="s">
        <v>321</v>
      </c>
      <c r="BN412" s="129" t="s">
        <v>321</v>
      </c>
      <c r="BO412" s="129" t="s">
        <v>321</v>
      </c>
      <c r="BP412" s="129" t="s">
        <v>321</v>
      </c>
      <c r="BQ412" s="129" t="s">
        <v>321</v>
      </c>
      <c r="BR412" s="129" t="s">
        <v>321</v>
      </c>
      <c r="BS412" s="129" t="s">
        <v>321</v>
      </c>
      <c r="BT412" s="129" t="s">
        <v>321</v>
      </c>
      <c r="BU412" s="129" t="s">
        <v>321</v>
      </c>
      <c r="BV412" s="129" t="s">
        <v>321</v>
      </c>
      <c r="BW412" s="129" t="s">
        <v>321</v>
      </c>
      <c r="BX412" s="129"/>
      <c r="BY412" s="129"/>
      <c r="BZ412" s="129"/>
    </row>
    <row r="413" spans="1:78" s="20" customFormat="1" ht="13.5" customHeight="1" hidden="1">
      <c r="A413" s="58">
        <v>2212</v>
      </c>
      <c r="B413" s="109" t="s">
        <v>324</v>
      </c>
      <c r="C413" s="25">
        <v>37438</v>
      </c>
      <c r="D413" s="28">
        <v>2002</v>
      </c>
      <c r="E413" s="15"/>
      <c r="F413" s="11">
        <v>37404.913612659075</v>
      </c>
      <c r="G413" s="11">
        <v>37471.086387340925</v>
      </c>
      <c r="H413" s="101">
        <v>66.17277468185057</v>
      </c>
      <c r="I413" s="11">
        <v>32874</v>
      </c>
      <c r="J413" s="11">
        <v>38352</v>
      </c>
      <c r="K413" s="27">
        <v>90</v>
      </c>
      <c r="L413" s="14">
        <v>90</v>
      </c>
      <c r="M413" s="14">
        <v>4.53</v>
      </c>
      <c r="N413" s="14" t="s">
        <v>33</v>
      </c>
      <c r="O413" s="16">
        <v>0.08055770451685815</v>
      </c>
      <c r="P413" s="16">
        <v>0</v>
      </c>
      <c r="Q413" s="16">
        <v>0</v>
      </c>
      <c r="R413" s="16">
        <v>0.01778315772999076</v>
      </c>
      <c r="S413" s="16">
        <v>0</v>
      </c>
      <c r="T413" s="16">
        <v>0</v>
      </c>
      <c r="U413" s="16">
        <v>0.541344223135183</v>
      </c>
      <c r="V413" s="16">
        <v>0</v>
      </c>
      <c r="W413" s="104"/>
      <c r="X413" s="104"/>
      <c r="Y413" s="104"/>
      <c r="Z413" s="104"/>
      <c r="AA413" s="104"/>
      <c r="AB413" s="104"/>
      <c r="AC413" s="104"/>
      <c r="AD413" s="17">
        <v>0</v>
      </c>
      <c r="AE413" s="128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 t="s">
        <v>321</v>
      </c>
      <c r="AW413" s="129" t="s">
        <v>321</v>
      </c>
      <c r="AX413" s="129" t="s">
        <v>321</v>
      </c>
      <c r="AY413" s="129" t="s">
        <v>321</v>
      </c>
      <c r="AZ413" s="129" t="s">
        <v>321</v>
      </c>
      <c r="BA413" s="129" t="s">
        <v>321</v>
      </c>
      <c r="BB413" s="129" t="s">
        <v>321</v>
      </c>
      <c r="BC413" s="129" t="s">
        <v>321</v>
      </c>
      <c r="BD413" s="129" t="s">
        <v>321</v>
      </c>
      <c r="BE413" s="129" t="s">
        <v>321</v>
      </c>
      <c r="BF413" s="129"/>
      <c r="BG413" s="129"/>
      <c r="BH413" s="129"/>
      <c r="BI413" s="129"/>
      <c r="BJ413" s="129"/>
      <c r="BK413" s="129"/>
      <c r="BM413" s="129" t="s">
        <v>321</v>
      </c>
      <c r="BN413" s="129" t="s">
        <v>321</v>
      </c>
      <c r="BO413" s="129" t="s">
        <v>321</v>
      </c>
      <c r="BP413" s="129" t="s">
        <v>321</v>
      </c>
      <c r="BQ413" s="129" t="s">
        <v>321</v>
      </c>
      <c r="BR413" s="129" t="s">
        <v>321</v>
      </c>
      <c r="BS413" s="129" t="s">
        <v>321</v>
      </c>
      <c r="BT413" s="129" t="s">
        <v>321</v>
      </c>
      <c r="BU413" s="129" t="s">
        <v>321</v>
      </c>
      <c r="BV413" s="129" t="s">
        <v>321</v>
      </c>
      <c r="BW413" s="129" t="s">
        <v>321</v>
      </c>
      <c r="BX413" s="129"/>
      <c r="BY413" s="129"/>
      <c r="BZ413" s="129"/>
    </row>
    <row r="414" spans="1:78" s="20" customFormat="1" ht="13.5" customHeight="1" hidden="1">
      <c r="A414" s="58">
        <v>2213</v>
      </c>
      <c r="B414" s="109" t="s">
        <v>325</v>
      </c>
      <c r="C414" s="25">
        <v>37438</v>
      </c>
      <c r="D414" s="28">
        <v>2002</v>
      </c>
      <c r="E414" s="15"/>
      <c r="F414" s="11">
        <v>37425.827551286086</v>
      </c>
      <c r="G414" s="11">
        <v>37450.172448713914</v>
      </c>
      <c r="H414" s="101">
        <v>24.344897427828982</v>
      </c>
      <c r="I414" s="11">
        <v>32874</v>
      </c>
      <c r="J414" s="11">
        <v>38352</v>
      </c>
      <c r="K414" s="27">
        <v>20</v>
      </c>
      <c r="L414" s="14">
        <v>20</v>
      </c>
      <c r="M414" s="14">
        <v>0.6</v>
      </c>
      <c r="N414" s="14" t="s">
        <v>33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04"/>
      <c r="X414" s="104"/>
      <c r="Y414" s="104"/>
      <c r="Z414" s="104"/>
      <c r="AA414" s="104"/>
      <c r="AB414" s="104"/>
      <c r="AC414" s="104"/>
      <c r="AD414" s="17">
        <v>0</v>
      </c>
      <c r="AE414" s="128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 t="s">
        <v>321</v>
      </c>
      <c r="AW414" s="129" t="s">
        <v>321</v>
      </c>
      <c r="AX414" s="129" t="s">
        <v>321</v>
      </c>
      <c r="AY414" s="129" t="s">
        <v>321</v>
      </c>
      <c r="AZ414" s="129" t="s">
        <v>321</v>
      </c>
      <c r="BA414" s="129" t="s">
        <v>321</v>
      </c>
      <c r="BB414" s="129" t="s">
        <v>321</v>
      </c>
      <c r="BC414" s="129" t="s">
        <v>321</v>
      </c>
      <c r="BD414" s="129" t="s">
        <v>321</v>
      </c>
      <c r="BE414" s="129" t="s">
        <v>321</v>
      </c>
      <c r="BF414" s="129"/>
      <c r="BG414" s="129"/>
      <c r="BH414" s="129"/>
      <c r="BI414" s="129"/>
      <c r="BJ414" s="129"/>
      <c r="BK414" s="129"/>
      <c r="BM414" s="129" t="s">
        <v>321</v>
      </c>
      <c r="BN414" s="129" t="s">
        <v>321</v>
      </c>
      <c r="BO414" s="129" t="s">
        <v>321</v>
      </c>
      <c r="BP414" s="129" t="s">
        <v>321</v>
      </c>
      <c r="BQ414" s="129" t="s">
        <v>321</v>
      </c>
      <c r="BR414" s="129" t="s">
        <v>321</v>
      </c>
      <c r="BS414" s="129" t="s">
        <v>321</v>
      </c>
      <c r="BT414" s="129" t="s">
        <v>321</v>
      </c>
      <c r="BU414" s="129" t="s">
        <v>321</v>
      </c>
      <c r="BV414" s="129" t="s">
        <v>321</v>
      </c>
      <c r="BW414" s="129" t="s">
        <v>321</v>
      </c>
      <c r="BX414" s="129"/>
      <c r="BY414" s="129"/>
      <c r="BZ414" s="129"/>
    </row>
    <row r="415" spans="1:78" s="20" customFormat="1" ht="13.5" customHeight="1" hidden="1">
      <c r="A415" s="58">
        <v>2309</v>
      </c>
      <c r="B415" s="127" t="s">
        <v>326</v>
      </c>
      <c r="C415" s="25">
        <v>37438</v>
      </c>
      <c r="D415" s="28">
        <v>2002</v>
      </c>
      <c r="E415" s="15"/>
      <c r="F415" s="11">
        <v>37424.858743444674</v>
      </c>
      <c r="G415" s="11">
        <v>37451.141256555326</v>
      </c>
      <c r="H415" s="101">
        <v>26.282513110651053</v>
      </c>
      <c r="I415" s="64">
        <v>32874</v>
      </c>
      <c r="J415" s="64">
        <v>38352</v>
      </c>
      <c r="K415" s="27">
        <v>69</v>
      </c>
      <c r="L415" s="14">
        <v>69</v>
      </c>
      <c r="M415" s="14">
        <v>0.7</v>
      </c>
      <c r="N415" s="14" t="s">
        <v>33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04"/>
      <c r="X415" s="104"/>
      <c r="Y415" s="104"/>
      <c r="Z415" s="104"/>
      <c r="AA415" s="104"/>
      <c r="AB415" s="104"/>
      <c r="AC415" s="104"/>
      <c r="AD415" s="17">
        <v>0</v>
      </c>
      <c r="AE415" s="128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 t="s">
        <v>321</v>
      </c>
      <c r="AW415" s="129" t="s">
        <v>321</v>
      </c>
      <c r="AX415" s="129" t="s">
        <v>321</v>
      </c>
      <c r="AY415" s="129" t="s">
        <v>321</v>
      </c>
      <c r="AZ415" s="129" t="s">
        <v>321</v>
      </c>
      <c r="BA415" s="129" t="s">
        <v>321</v>
      </c>
      <c r="BB415" s="129" t="s">
        <v>321</v>
      </c>
      <c r="BC415" s="129" t="s">
        <v>321</v>
      </c>
      <c r="BD415" s="129" t="s">
        <v>321</v>
      </c>
      <c r="BE415" s="129" t="s">
        <v>321</v>
      </c>
      <c r="BF415" s="129"/>
      <c r="BG415" s="129"/>
      <c r="BH415" s="129"/>
      <c r="BI415" s="129"/>
      <c r="BJ415" s="129"/>
      <c r="BK415" s="129"/>
      <c r="BM415" s="129" t="s">
        <v>321</v>
      </c>
      <c r="BN415" s="129" t="s">
        <v>321</v>
      </c>
      <c r="BO415" s="129" t="s">
        <v>321</v>
      </c>
      <c r="BP415" s="129" t="s">
        <v>321</v>
      </c>
      <c r="BQ415" s="129" t="s">
        <v>321</v>
      </c>
      <c r="BR415" s="129" t="s">
        <v>321</v>
      </c>
      <c r="BS415" s="129" t="s">
        <v>321</v>
      </c>
      <c r="BT415" s="129" t="s">
        <v>321</v>
      </c>
      <c r="BU415" s="129" t="s">
        <v>321</v>
      </c>
      <c r="BV415" s="129" t="s">
        <v>321</v>
      </c>
      <c r="BW415" s="129" t="s">
        <v>321</v>
      </c>
      <c r="BX415" s="129"/>
      <c r="BY415" s="129"/>
      <c r="BZ415" s="129"/>
    </row>
    <row r="416" spans="1:78" s="20" customFormat="1" ht="13.5" customHeight="1" hidden="1">
      <c r="A416" s="21">
        <v>2001</v>
      </c>
      <c r="B416" s="34" t="s">
        <v>233</v>
      </c>
      <c r="C416" s="23">
        <v>37390</v>
      </c>
      <c r="D416" s="28">
        <v>2002</v>
      </c>
      <c r="E416" s="15"/>
      <c r="F416" s="11">
        <v>37365.0699876541</v>
      </c>
      <c r="G416" s="11">
        <v>37414.9300123459</v>
      </c>
      <c r="H416" s="101">
        <v>49.86002469180676</v>
      </c>
      <c r="I416" s="23">
        <v>32874</v>
      </c>
      <c r="J416" s="23">
        <v>38352</v>
      </c>
      <c r="K416" s="28">
        <v>1973</v>
      </c>
      <c r="L416" s="28">
        <v>1973</v>
      </c>
      <c r="M416" s="28">
        <v>2.55</v>
      </c>
      <c r="N416" s="28" t="s">
        <v>199</v>
      </c>
      <c r="O416" s="16">
        <v>1.3816306619708618</v>
      </c>
      <c r="P416" s="16">
        <v>7.320493767424439</v>
      </c>
      <c r="Q416" s="16">
        <v>0</v>
      </c>
      <c r="R416" s="16">
        <v>0.5418159458709262</v>
      </c>
      <c r="S416" s="16">
        <v>2.8707818695782112</v>
      </c>
      <c r="T416" s="16">
        <v>0</v>
      </c>
      <c r="U416" s="16">
        <v>0.752370627958156</v>
      </c>
      <c r="V416" s="16">
        <v>3.986394225577087</v>
      </c>
      <c r="W416" s="104"/>
      <c r="X416" s="104"/>
      <c r="Y416" s="104"/>
      <c r="Z416" s="104"/>
      <c r="AA416" s="104"/>
      <c r="AB416" s="104"/>
      <c r="AC416" s="104"/>
      <c r="AD416" s="17">
        <v>0</v>
      </c>
      <c r="AE416" s="128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 t="s">
        <v>321</v>
      </c>
      <c r="AW416" s="129" t="s">
        <v>321</v>
      </c>
      <c r="AX416" s="129" t="s">
        <v>321</v>
      </c>
      <c r="AY416" s="129" t="s">
        <v>321</v>
      </c>
      <c r="AZ416" s="129" t="s">
        <v>321</v>
      </c>
      <c r="BA416" s="129" t="s">
        <v>321</v>
      </c>
      <c r="BB416" s="129" t="s">
        <v>321</v>
      </c>
      <c r="BC416" s="129" t="s">
        <v>321</v>
      </c>
      <c r="BD416" s="129" t="s">
        <v>321</v>
      </c>
      <c r="BE416" s="129" t="s">
        <v>321</v>
      </c>
      <c r="BF416" s="129"/>
      <c r="BG416" s="129"/>
      <c r="BH416" s="129"/>
      <c r="BI416" s="129"/>
      <c r="BJ416" s="129"/>
      <c r="BK416" s="129"/>
      <c r="BM416" s="129" t="s">
        <v>321</v>
      </c>
      <c r="BN416" s="129" t="s">
        <v>321</v>
      </c>
      <c r="BO416" s="129" t="s">
        <v>321</v>
      </c>
      <c r="BP416" s="129" t="s">
        <v>321</v>
      </c>
      <c r="BQ416" s="129" t="s">
        <v>321</v>
      </c>
      <c r="BR416" s="129" t="s">
        <v>321</v>
      </c>
      <c r="BS416" s="129" t="s">
        <v>321</v>
      </c>
      <c r="BT416" s="129" t="s">
        <v>321</v>
      </c>
      <c r="BU416" s="129" t="s">
        <v>321</v>
      </c>
      <c r="BV416" s="129" t="s">
        <v>321</v>
      </c>
      <c r="BW416" s="129" t="s">
        <v>321</v>
      </c>
      <c r="BX416" s="129"/>
      <c r="BY416" s="129"/>
      <c r="BZ416" s="129"/>
    </row>
    <row r="417" spans="1:78" s="20" customFormat="1" ht="13.5" customHeight="1" hidden="1">
      <c r="A417" s="21">
        <v>2004</v>
      </c>
      <c r="B417" s="34" t="s">
        <v>327</v>
      </c>
      <c r="C417" s="23">
        <v>37330</v>
      </c>
      <c r="D417" s="28">
        <v>2002</v>
      </c>
      <c r="E417" s="15"/>
      <c r="F417" s="11">
        <v>37306.953427367276</v>
      </c>
      <c r="G417" s="11">
        <v>37353.046572632724</v>
      </c>
      <c r="H417" s="101">
        <v>46.093145265447674</v>
      </c>
      <c r="I417" s="23">
        <v>32874</v>
      </c>
      <c r="J417" s="23">
        <v>38352</v>
      </c>
      <c r="K417" s="28">
        <v>700</v>
      </c>
      <c r="L417" s="28">
        <v>700</v>
      </c>
      <c r="M417" s="28">
        <v>2.175</v>
      </c>
      <c r="N417" s="28" t="s">
        <v>199</v>
      </c>
      <c r="O417" s="16">
        <v>0.16467576570808817</v>
      </c>
      <c r="P417" s="16">
        <v>0</v>
      </c>
      <c r="Q417" s="16">
        <v>0</v>
      </c>
      <c r="R417" s="16">
        <v>0.07571299572785664</v>
      </c>
      <c r="S417" s="16">
        <v>0</v>
      </c>
      <c r="T417" s="16">
        <v>0</v>
      </c>
      <c r="U417" s="16">
        <v>0.29633266429689487</v>
      </c>
      <c r="V417" s="16">
        <v>0</v>
      </c>
      <c r="W417" s="104"/>
      <c r="X417" s="104"/>
      <c r="Y417" s="104"/>
      <c r="Z417" s="104"/>
      <c r="AA417" s="104"/>
      <c r="AB417" s="104"/>
      <c r="AC417" s="104"/>
      <c r="AD417" s="17">
        <v>0</v>
      </c>
      <c r="AE417" s="128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 t="s">
        <v>321</v>
      </c>
      <c r="AW417" s="129" t="s">
        <v>321</v>
      </c>
      <c r="AX417" s="129" t="s">
        <v>321</v>
      </c>
      <c r="AY417" s="129" t="s">
        <v>321</v>
      </c>
      <c r="AZ417" s="129" t="s">
        <v>321</v>
      </c>
      <c r="BA417" s="129" t="s">
        <v>321</v>
      </c>
      <c r="BB417" s="129" t="s">
        <v>321</v>
      </c>
      <c r="BC417" s="129" t="s">
        <v>321</v>
      </c>
      <c r="BD417" s="129" t="s">
        <v>321</v>
      </c>
      <c r="BE417" s="129" t="s">
        <v>321</v>
      </c>
      <c r="BF417" s="129"/>
      <c r="BG417" s="129"/>
      <c r="BH417" s="129"/>
      <c r="BI417" s="129"/>
      <c r="BJ417" s="129"/>
      <c r="BK417" s="129"/>
      <c r="BM417" s="129" t="s">
        <v>321</v>
      </c>
      <c r="BN417" s="129" t="s">
        <v>321</v>
      </c>
      <c r="BO417" s="129" t="s">
        <v>321</v>
      </c>
      <c r="BP417" s="129" t="s">
        <v>321</v>
      </c>
      <c r="BQ417" s="129" t="s">
        <v>321</v>
      </c>
      <c r="BR417" s="129" t="s">
        <v>321</v>
      </c>
      <c r="BS417" s="129" t="s">
        <v>321</v>
      </c>
      <c r="BT417" s="129" t="s">
        <v>321</v>
      </c>
      <c r="BU417" s="129" t="s">
        <v>321</v>
      </c>
      <c r="BV417" s="129" t="s">
        <v>321</v>
      </c>
      <c r="BW417" s="129" t="s">
        <v>321</v>
      </c>
      <c r="BX417" s="129"/>
      <c r="BY417" s="129"/>
      <c r="BZ417" s="129"/>
    </row>
    <row r="418" spans="1:79" ht="13.5" customHeight="1" hidden="1">
      <c r="A418" s="21">
        <v>455</v>
      </c>
      <c r="B418" s="81" t="s">
        <v>328</v>
      </c>
      <c r="C418" s="130">
        <v>37379</v>
      </c>
      <c r="D418" s="28">
        <v>2002</v>
      </c>
      <c r="E418" s="15"/>
      <c r="F418" s="11">
        <v>37344.49896562469</v>
      </c>
      <c r="G418" s="11">
        <v>37413.50103437531</v>
      </c>
      <c r="H418" s="101">
        <v>69.00206875061849</v>
      </c>
      <c r="I418" s="25">
        <v>32874</v>
      </c>
      <c r="J418" s="25">
        <v>38717</v>
      </c>
      <c r="K418" s="107">
        <v>28</v>
      </c>
      <c r="L418" s="107">
        <v>28</v>
      </c>
      <c r="M418" s="81">
        <v>4.933</v>
      </c>
      <c r="N418" s="28" t="s">
        <v>277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04"/>
      <c r="X418" s="104"/>
      <c r="Y418" s="104"/>
      <c r="Z418" s="104"/>
      <c r="AA418" s="104"/>
      <c r="AB418" s="104"/>
      <c r="AC418" s="104"/>
      <c r="AD418" s="17">
        <v>0</v>
      </c>
      <c r="AE418" s="128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 t="s">
        <v>321</v>
      </c>
      <c r="AW418" s="129" t="s">
        <v>321</v>
      </c>
      <c r="AX418" s="129" t="s">
        <v>321</v>
      </c>
      <c r="AY418" s="129" t="s">
        <v>321</v>
      </c>
      <c r="AZ418" s="129" t="s">
        <v>321</v>
      </c>
      <c r="BA418" s="129" t="s">
        <v>321</v>
      </c>
      <c r="BB418" s="129" t="s">
        <v>321</v>
      </c>
      <c r="BC418" s="129" t="s">
        <v>321</v>
      </c>
      <c r="BD418" s="129" t="s">
        <v>321</v>
      </c>
      <c r="BE418" s="129" t="s">
        <v>321</v>
      </c>
      <c r="BF418" s="129"/>
      <c r="BG418" s="129"/>
      <c r="BH418" s="129"/>
      <c r="BI418" s="129"/>
      <c r="BJ418" s="129"/>
      <c r="BK418" s="129"/>
      <c r="BL418" s="20"/>
      <c r="BM418" s="129" t="s">
        <v>321</v>
      </c>
      <c r="BN418" s="129" t="s">
        <v>321</v>
      </c>
      <c r="BO418" s="129" t="s">
        <v>321</v>
      </c>
      <c r="BP418" s="129" t="s">
        <v>321</v>
      </c>
      <c r="BQ418" s="129" t="s">
        <v>321</v>
      </c>
      <c r="BR418" s="129" t="s">
        <v>321</v>
      </c>
      <c r="BS418" s="129" t="s">
        <v>321</v>
      </c>
      <c r="BT418" s="129" t="s">
        <v>321</v>
      </c>
      <c r="BU418" s="129" t="s">
        <v>321</v>
      </c>
      <c r="BV418" s="129" t="s">
        <v>321</v>
      </c>
      <c r="BW418" s="129" t="s">
        <v>321</v>
      </c>
      <c r="BX418" s="129"/>
      <c r="BY418" s="129"/>
      <c r="BZ418" s="129"/>
      <c r="CA418" s="20"/>
    </row>
    <row r="419" spans="1:79" ht="13.5" customHeight="1" hidden="1">
      <c r="A419" s="21">
        <v>518</v>
      </c>
      <c r="B419" s="81" t="s">
        <v>300</v>
      </c>
      <c r="C419" s="130">
        <v>37685</v>
      </c>
      <c r="D419" s="28">
        <v>2003</v>
      </c>
      <c r="E419" s="15"/>
      <c r="F419" s="11">
        <v>37669.82799014858</v>
      </c>
      <c r="G419" s="11">
        <v>37700.17200985142</v>
      </c>
      <c r="H419" s="101">
        <v>30.344019702839432</v>
      </c>
      <c r="I419" s="25">
        <v>32874</v>
      </c>
      <c r="J419" s="25">
        <v>38717</v>
      </c>
      <c r="K419" s="107">
        <v>168</v>
      </c>
      <c r="L419" s="107">
        <v>168</v>
      </c>
      <c r="M419" s="81">
        <v>0.935</v>
      </c>
      <c r="N419" s="28" t="s">
        <v>277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04"/>
      <c r="X419" s="104"/>
      <c r="Y419" s="104"/>
      <c r="Z419" s="104"/>
      <c r="AA419" s="104"/>
      <c r="AB419" s="104"/>
      <c r="AC419" s="104"/>
      <c r="AD419" s="17">
        <v>0</v>
      </c>
      <c r="AE419" s="128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 t="s">
        <v>321</v>
      </c>
      <c r="AW419" s="129" t="s">
        <v>321</v>
      </c>
      <c r="AX419" s="129" t="s">
        <v>321</v>
      </c>
      <c r="AY419" s="129" t="s">
        <v>321</v>
      </c>
      <c r="AZ419" s="129" t="s">
        <v>321</v>
      </c>
      <c r="BA419" s="129" t="s">
        <v>321</v>
      </c>
      <c r="BB419" s="129" t="s">
        <v>321</v>
      </c>
      <c r="BC419" s="129" t="s">
        <v>321</v>
      </c>
      <c r="BD419" s="129" t="s">
        <v>321</v>
      </c>
      <c r="BE419" s="129" t="s">
        <v>321</v>
      </c>
      <c r="BF419" s="129"/>
      <c r="BG419" s="129"/>
      <c r="BH419" s="129"/>
      <c r="BI419" s="129"/>
      <c r="BJ419" s="129"/>
      <c r="BK419" s="129"/>
      <c r="BL419" s="20"/>
      <c r="BM419" s="129" t="s">
        <v>321</v>
      </c>
      <c r="BN419" s="129" t="s">
        <v>321</v>
      </c>
      <c r="BO419" s="129" t="s">
        <v>321</v>
      </c>
      <c r="BP419" s="129" t="s">
        <v>321</v>
      </c>
      <c r="BQ419" s="129" t="s">
        <v>321</v>
      </c>
      <c r="BR419" s="129" t="s">
        <v>321</v>
      </c>
      <c r="BS419" s="129" t="s">
        <v>321</v>
      </c>
      <c r="BT419" s="129" t="s">
        <v>321</v>
      </c>
      <c r="BU419" s="129" t="s">
        <v>321</v>
      </c>
      <c r="BV419" s="129" t="s">
        <v>321</v>
      </c>
      <c r="BW419" s="129" t="s">
        <v>321</v>
      </c>
      <c r="BX419" s="129"/>
      <c r="BY419" s="129"/>
      <c r="BZ419" s="129"/>
      <c r="CA419" s="20"/>
    </row>
    <row r="420" spans="1:79" ht="13.5" customHeight="1" hidden="1">
      <c r="A420" s="21">
        <v>550</v>
      </c>
      <c r="B420" s="81" t="s">
        <v>232</v>
      </c>
      <c r="C420" s="130">
        <v>37789</v>
      </c>
      <c r="D420" s="28">
        <v>2003</v>
      </c>
      <c r="E420" s="15"/>
      <c r="F420" s="11">
        <v>37773.86022869761</v>
      </c>
      <c r="G420" s="11">
        <v>37804.13977130239</v>
      </c>
      <c r="H420" s="101">
        <v>30.279542604781454</v>
      </c>
      <c r="I420" s="25">
        <v>32874</v>
      </c>
      <c r="J420" s="25">
        <v>38717</v>
      </c>
      <c r="K420" s="107">
        <v>75</v>
      </c>
      <c r="L420" s="107">
        <v>75</v>
      </c>
      <c r="M420" s="81">
        <v>0.931</v>
      </c>
      <c r="N420" s="28" t="s">
        <v>277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04"/>
      <c r="X420" s="104"/>
      <c r="Y420" s="104"/>
      <c r="Z420" s="104"/>
      <c r="AA420" s="104"/>
      <c r="AB420" s="104"/>
      <c r="AC420" s="104"/>
      <c r="AD420" s="17">
        <v>0</v>
      </c>
      <c r="AE420" s="128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 t="s">
        <v>321</v>
      </c>
      <c r="AW420" s="129" t="s">
        <v>321</v>
      </c>
      <c r="AX420" s="129" t="s">
        <v>321</v>
      </c>
      <c r="AY420" s="129" t="s">
        <v>321</v>
      </c>
      <c r="AZ420" s="129" t="s">
        <v>321</v>
      </c>
      <c r="BA420" s="129" t="s">
        <v>321</v>
      </c>
      <c r="BB420" s="129" t="s">
        <v>321</v>
      </c>
      <c r="BC420" s="129" t="s">
        <v>321</v>
      </c>
      <c r="BD420" s="129" t="s">
        <v>321</v>
      </c>
      <c r="BE420" s="129" t="s">
        <v>321</v>
      </c>
      <c r="BF420" s="129"/>
      <c r="BG420" s="129"/>
      <c r="BH420" s="129"/>
      <c r="BI420" s="129"/>
      <c r="BJ420" s="129"/>
      <c r="BK420" s="129"/>
      <c r="BL420" s="20"/>
      <c r="BM420" s="129" t="s">
        <v>321</v>
      </c>
      <c r="BN420" s="129" t="s">
        <v>321</v>
      </c>
      <c r="BO420" s="129" t="s">
        <v>321</v>
      </c>
      <c r="BP420" s="129" t="s">
        <v>321</v>
      </c>
      <c r="BQ420" s="129" t="s">
        <v>321</v>
      </c>
      <c r="BR420" s="129" t="s">
        <v>321</v>
      </c>
      <c r="BS420" s="129" t="s">
        <v>321</v>
      </c>
      <c r="BT420" s="129" t="s">
        <v>321</v>
      </c>
      <c r="BU420" s="129" t="s">
        <v>321</v>
      </c>
      <c r="BV420" s="129" t="s">
        <v>321</v>
      </c>
      <c r="BW420" s="129" t="s">
        <v>321</v>
      </c>
      <c r="BX420" s="129"/>
      <c r="BY420" s="129"/>
      <c r="BZ420" s="129"/>
      <c r="CA420" s="20"/>
    </row>
    <row r="421" spans="1:78" s="20" customFormat="1" ht="13.5" customHeight="1" hidden="1">
      <c r="A421" s="21">
        <v>551</v>
      </c>
      <c r="B421" s="81" t="s">
        <v>232</v>
      </c>
      <c r="C421" s="130">
        <v>38019</v>
      </c>
      <c r="D421" s="28">
        <v>2004</v>
      </c>
      <c r="E421" s="15"/>
      <c r="F421" s="11">
        <v>38006.77725112375</v>
      </c>
      <c r="G421" s="11">
        <v>38031.22274887625</v>
      </c>
      <c r="H421" s="101">
        <v>24.44549775250198</v>
      </c>
      <c r="I421" s="25">
        <v>32874</v>
      </c>
      <c r="J421" s="25">
        <v>38717</v>
      </c>
      <c r="K421" s="81">
        <v>100</v>
      </c>
      <c r="L421" s="81">
        <v>100</v>
      </c>
      <c r="M421" s="81">
        <v>0.605</v>
      </c>
      <c r="N421" s="28" t="s">
        <v>199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04"/>
      <c r="X421" s="104"/>
      <c r="Y421" s="104"/>
      <c r="Z421" s="104"/>
      <c r="AA421" s="104"/>
      <c r="AB421" s="104"/>
      <c r="AC421" s="104"/>
      <c r="AD421" s="17">
        <v>0</v>
      </c>
      <c r="AE421" s="128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 t="s">
        <v>321</v>
      </c>
      <c r="AW421" s="129" t="s">
        <v>321</v>
      </c>
      <c r="AX421" s="129" t="s">
        <v>321</v>
      </c>
      <c r="AY421" s="129" t="s">
        <v>321</v>
      </c>
      <c r="AZ421" s="129" t="s">
        <v>321</v>
      </c>
      <c r="BA421" s="129" t="s">
        <v>321</v>
      </c>
      <c r="BB421" s="129" t="s">
        <v>321</v>
      </c>
      <c r="BC421" s="129" t="s">
        <v>321</v>
      </c>
      <c r="BD421" s="129" t="s">
        <v>321</v>
      </c>
      <c r="BE421" s="129" t="s">
        <v>321</v>
      </c>
      <c r="BF421" s="129"/>
      <c r="BG421" s="129"/>
      <c r="BH421" s="129"/>
      <c r="BI421" s="129"/>
      <c r="BJ421" s="129"/>
      <c r="BK421" s="129"/>
      <c r="BM421" s="129" t="s">
        <v>321</v>
      </c>
      <c r="BN421" s="129" t="s">
        <v>321</v>
      </c>
      <c r="BO421" s="129" t="s">
        <v>321</v>
      </c>
      <c r="BP421" s="129" t="s">
        <v>321</v>
      </c>
      <c r="BQ421" s="129" t="s">
        <v>321</v>
      </c>
      <c r="BR421" s="129" t="s">
        <v>321</v>
      </c>
      <c r="BS421" s="129" t="s">
        <v>321</v>
      </c>
      <c r="BT421" s="129" t="s">
        <v>321</v>
      </c>
      <c r="BU421" s="129" t="s">
        <v>321</v>
      </c>
      <c r="BV421" s="129" t="s">
        <v>321</v>
      </c>
      <c r="BW421" s="129" t="s">
        <v>321</v>
      </c>
      <c r="BX421" s="129"/>
      <c r="BY421" s="129"/>
      <c r="BZ421" s="129"/>
    </row>
    <row r="422" spans="1:79" ht="13.5" customHeight="1" hidden="1">
      <c r="A422" s="21">
        <v>443</v>
      </c>
      <c r="B422" s="81" t="s">
        <v>329</v>
      </c>
      <c r="C422" s="130">
        <v>38038</v>
      </c>
      <c r="D422" s="28">
        <v>2004</v>
      </c>
      <c r="E422" s="15"/>
      <c r="F422" s="11">
        <v>38023.52887026289</v>
      </c>
      <c r="G422" s="11">
        <v>38052.47112973711</v>
      </c>
      <c r="H422" s="101">
        <v>28.94225947422092</v>
      </c>
      <c r="I422" s="25">
        <v>32874</v>
      </c>
      <c r="J422" s="25">
        <v>38717</v>
      </c>
      <c r="K422" s="81">
        <v>86</v>
      </c>
      <c r="L422" s="81">
        <v>86</v>
      </c>
      <c r="M422" s="81">
        <v>0.85</v>
      </c>
      <c r="N422" s="28" t="s">
        <v>240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04"/>
      <c r="X422" s="104"/>
      <c r="Y422" s="104"/>
      <c r="Z422" s="104"/>
      <c r="AA422" s="104"/>
      <c r="AB422" s="104"/>
      <c r="AC422" s="104"/>
      <c r="AD422" s="17">
        <v>0</v>
      </c>
      <c r="AE422" s="128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 t="s">
        <v>321</v>
      </c>
      <c r="AW422" s="129" t="s">
        <v>321</v>
      </c>
      <c r="AX422" s="129" t="s">
        <v>321</v>
      </c>
      <c r="AY422" s="129" t="s">
        <v>321</v>
      </c>
      <c r="AZ422" s="129" t="s">
        <v>321</v>
      </c>
      <c r="BA422" s="129" t="s">
        <v>321</v>
      </c>
      <c r="BB422" s="129" t="s">
        <v>321</v>
      </c>
      <c r="BC422" s="129" t="s">
        <v>321</v>
      </c>
      <c r="BD422" s="129" t="s">
        <v>321</v>
      </c>
      <c r="BE422" s="129" t="s">
        <v>321</v>
      </c>
      <c r="BF422" s="129"/>
      <c r="BG422" s="129"/>
      <c r="BH422" s="129"/>
      <c r="BI422" s="129"/>
      <c r="BJ422" s="129"/>
      <c r="BK422" s="129"/>
      <c r="BL422" s="20"/>
      <c r="BM422" s="129" t="s">
        <v>321</v>
      </c>
      <c r="BN422" s="129" t="s">
        <v>321</v>
      </c>
      <c r="BO422" s="129" t="s">
        <v>321</v>
      </c>
      <c r="BP422" s="129" t="s">
        <v>321</v>
      </c>
      <c r="BQ422" s="129" t="s">
        <v>321</v>
      </c>
      <c r="BR422" s="129" t="s">
        <v>321</v>
      </c>
      <c r="BS422" s="129" t="s">
        <v>321</v>
      </c>
      <c r="BT422" s="129" t="s">
        <v>321</v>
      </c>
      <c r="BU422" s="129" t="s">
        <v>321</v>
      </c>
      <c r="BV422" s="129" t="s">
        <v>321</v>
      </c>
      <c r="BW422" s="129" t="s">
        <v>321</v>
      </c>
      <c r="BX422" s="129"/>
      <c r="BY422" s="129"/>
      <c r="BZ422" s="129"/>
      <c r="CA422" s="20"/>
    </row>
    <row r="423" spans="1:79" ht="13.5" customHeight="1" hidden="1">
      <c r="A423" s="21">
        <v>457</v>
      </c>
      <c r="B423" s="81" t="s">
        <v>300</v>
      </c>
      <c r="C423" s="130">
        <v>38032</v>
      </c>
      <c r="D423" s="28">
        <v>2004</v>
      </c>
      <c r="E423" s="15"/>
      <c r="F423" s="11">
        <v>38015.982619738046</v>
      </c>
      <c r="G423" s="11">
        <v>38048.017380261954</v>
      </c>
      <c r="H423" s="101">
        <v>32.03476052390761</v>
      </c>
      <c r="I423" s="25">
        <v>32874</v>
      </c>
      <c r="J423" s="25">
        <v>38717</v>
      </c>
      <c r="K423" s="81">
        <v>168</v>
      </c>
      <c r="L423" s="81">
        <v>168</v>
      </c>
      <c r="M423" s="81">
        <v>1.043</v>
      </c>
      <c r="N423" s="28" t="s">
        <v>240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04"/>
      <c r="X423" s="104"/>
      <c r="Y423" s="104"/>
      <c r="Z423" s="104"/>
      <c r="AA423" s="104"/>
      <c r="AB423" s="104"/>
      <c r="AC423" s="104"/>
      <c r="AD423" s="17">
        <v>0</v>
      </c>
      <c r="AE423" s="128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 t="s">
        <v>321</v>
      </c>
      <c r="AW423" s="129" t="s">
        <v>321</v>
      </c>
      <c r="AX423" s="129" t="s">
        <v>321</v>
      </c>
      <c r="AY423" s="129" t="s">
        <v>321</v>
      </c>
      <c r="AZ423" s="129" t="s">
        <v>321</v>
      </c>
      <c r="BA423" s="129" t="s">
        <v>321</v>
      </c>
      <c r="BB423" s="129" t="s">
        <v>321</v>
      </c>
      <c r="BC423" s="129" t="s">
        <v>321</v>
      </c>
      <c r="BD423" s="129" t="s">
        <v>321</v>
      </c>
      <c r="BE423" s="129" t="s">
        <v>321</v>
      </c>
      <c r="BF423" s="129"/>
      <c r="BG423" s="129"/>
      <c r="BH423" s="129"/>
      <c r="BI423" s="129"/>
      <c r="BJ423" s="129"/>
      <c r="BK423" s="129"/>
      <c r="BL423" s="20"/>
      <c r="BM423" s="129" t="s">
        <v>321</v>
      </c>
      <c r="BN423" s="129" t="s">
        <v>321</v>
      </c>
      <c r="BO423" s="129" t="s">
        <v>321</v>
      </c>
      <c r="BP423" s="129" t="s">
        <v>321</v>
      </c>
      <c r="BQ423" s="129" t="s">
        <v>321</v>
      </c>
      <c r="BR423" s="129" t="s">
        <v>321</v>
      </c>
      <c r="BS423" s="129" t="s">
        <v>321</v>
      </c>
      <c r="BT423" s="129" t="s">
        <v>321</v>
      </c>
      <c r="BU423" s="129" t="s">
        <v>321</v>
      </c>
      <c r="BV423" s="129" t="s">
        <v>321</v>
      </c>
      <c r="BW423" s="129" t="s">
        <v>321</v>
      </c>
      <c r="BX423" s="129"/>
      <c r="BY423" s="129"/>
      <c r="BZ423" s="129"/>
      <c r="CA423" s="20"/>
    </row>
    <row r="424" spans="1:79" ht="13.5" customHeight="1" hidden="1">
      <c r="A424" s="21">
        <v>444</v>
      </c>
      <c r="B424" s="81" t="s">
        <v>329</v>
      </c>
      <c r="C424" s="130">
        <v>38337</v>
      </c>
      <c r="D424" s="28">
        <v>2004</v>
      </c>
      <c r="E424" s="15"/>
      <c r="F424" s="11">
        <v>38321.78779028324</v>
      </c>
      <c r="G424" s="11">
        <v>38352.21220971676</v>
      </c>
      <c r="H424" s="101">
        <v>30.42441943351878</v>
      </c>
      <c r="I424" s="25">
        <v>32874</v>
      </c>
      <c r="J424" s="25">
        <v>38717</v>
      </c>
      <c r="K424" s="107">
        <v>86</v>
      </c>
      <c r="L424" s="107">
        <v>86</v>
      </c>
      <c r="M424" s="81">
        <v>0.94</v>
      </c>
      <c r="N424" s="28" t="s">
        <v>277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04"/>
      <c r="X424" s="104"/>
      <c r="Y424" s="104"/>
      <c r="Z424" s="104"/>
      <c r="AA424" s="104"/>
      <c r="AB424" s="104"/>
      <c r="AC424" s="104"/>
      <c r="AD424" s="17">
        <v>0</v>
      </c>
      <c r="AE424" s="128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 t="s">
        <v>321</v>
      </c>
      <c r="AW424" s="129" t="s">
        <v>321</v>
      </c>
      <c r="AX424" s="129" t="s">
        <v>321</v>
      </c>
      <c r="AY424" s="129" t="s">
        <v>321</v>
      </c>
      <c r="AZ424" s="129" t="s">
        <v>321</v>
      </c>
      <c r="BA424" s="129" t="s">
        <v>321</v>
      </c>
      <c r="BB424" s="129" t="s">
        <v>321</v>
      </c>
      <c r="BC424" s="129" t="s">
        <v>321</v>
      </c>
      <c r="BD424" s="129" t="s">
        <v>321</v>
      </c>
      <c r="BE424" s="129" t="s">
        <v>321</v>
      </c>
      <c r="BF424" s="129"/>
      <c r="BG424" s="129"/>
      <c r="BH424" s="129"/>
      <c r="BI424" s="129"/>
      <c r="BJ424" s="129"/>
      <c r="BK424" s="129"/>
      <c r="BL424" s="20"/>
      <c r="BM424" s="129" t="s">
        <v>321</v>
      </c>
      <c r="BN424" s="129" t="s">
        <v>321</v>
      </c>
      <c r="BO424" s="129" t="s">
        <v>321</v>
      </c>
      <c r="BP424" s="129" t="s">
        <v>321</v>
      </c>
      <c r="BQ424" s="129" t="s">
        <v>321</v>
      </c>
      <c r="BR424" s="129" t="s">
        <v>321</v>
      </c>
      <c r="BS424" s="129" t="s">
        <v>321</v>
      </c>
      <c r="BT424" s="129" t="s">
        <v>321</v>
      </c>
      <c r="BU424" s="129" t="s">
        <v>321</v>
      </c>
      <c r="BV424" s="129" t="s">
        <v>321</v>
      </c>
      <c r="BW424" s="129" t="s">
        <v>321</v>
      </c>
      <c r="BX424" s="129"/>
      <c r="BY424" s="129"/>
      <c r="BZ424" s="129"/>
      <c r="CA424" s="20"/>
    </row>
    <row r="425" spans="1:79" ht="13.5" customHeight="1" hidden="1">
      <c r="A425" s="84">
        <v>2017</v>
      </c>
      <c r="B425" s="34" t="s">
        <v>330</v>
      </c>
      <c r="C425" s="85">
        <v>34321</v>
      </c>
      <c r="D425" s="28">
        <f aca="true" t="shared" si="69" ref="D425:D450">YEAR(C425)</f>
        <v>1993</v>
      </c>
      <c r="E425" s="28">
        <f aca="true" t="shared" si="70" ref="E425:E450">ROUND(C425-(D425-1900)*365.25,0)</f>
        <v>353</v>
      </c>
      <c r="F425" s="11">
        <f aca="true" t="shared" si="71" ref="F425:F450">C425-(SQRT(M425*1000)-M425*1000/4000)*0.5</f>
        <v>34300.75197745452</v>
      </c>
      <c r="G425" s="11">
        <f aca="true" t="shared" si="72" ref="G425:G450">C425+(SQRT(M425*1000)-M425*1000/4000)*0.5</f>
        <v>34341.24802254548</v>
      </c>
      <c r="H425" s="101">
        <f aca="true" t="shared" si="73" ref="H425:H450">G425-F425</f>
        <v>40.49604509095661</v>
      </c>
      <c r="I425" s="23">
        <v>32874</v>
      </c>
      <c r="J425" s="23">
        <v>38352</v>
      </c>
      <c r="K425" s="107">
        <v>332</v>
      </c>
      <c r="L425" s="107">
        <v>332</v>
      </c>
      <c r="M425" s="28">
        <v>1.674</v>
      </c>
      <c r="N425" s="28" t="s">
        <v>277</v>
      </c>
      <c r="O425" s="16">
        <v>0</v>
      </c>
      <c r="P425" s="16">
        <v>0</v>
      </c>
      <c r="Q425" s="16">
        <v>0</v>
      </c>
      <c r="R425" s="16" t="s">
        <v>480</v>
      </c>
      <c r="S425" s="16" t="s">
        <v>480</v>
      </c>
      <c r="T425" s="16" t="s">
        <v>480</v>
      </c>
      <c r="U425" s="16" t="s">
        <v>480</v>
      </c>
      <c r="V425" s="16" t="s">
        <v>480</v>
      </c>
      <c r="W425" s="16" t="s">
        <v>480</v>
      </c>
      <c r="X425" s="16" t="s">
        <v>480</v>
      </c>
      <c r="Y425" s="16" t="s">
        <v>480</v>
      </c>
      <c r="Z425" s="16" t="s">
        <v>480</v>
      </c>
      <c r="AA425" s="16" t="s">
        <v>480</v>
      </c>
      <c r="AB425" s="16" t="s">
        <v>480</v>
      </c>
      <c r="AC425" s="16" t="s">
        <v>480</v>
      </c>
      <c r="AD425" s="104" t="s">
        <v>480</v>
      </c>
      <c r="AE425" s="18" t="s">
        <v>480</v>
      </c>
      <c r="AF425" s="16" t="s">
        <v>480</v>
      </c>
      <c r="AG425" s="16" t="s">
        <v>480</v>
      </c>
      <c r="AH425" s="16" t="s">
        <v>480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16">
        <v>0</v>
      </c>
      <c r="AS425" s="16">
        <v>0</v>
      </c>
      <c r="AT425" s="17">
        <v>0</v>
      </c>
      <c r="AU425" s="103">
        <v>0</v>
      </c>
      <c r="AV425" s="16">
        <v>0</v>
      </c>
      <c r="AW425" s="16">
        <v>0</v>
      </c>
      <c r="AX425" s="16" t="s">
        <v>480</v>
      </c>
      <c r="AY425" s="16" t="s">
        <v>480</v>
      </c>
      <c r="AZ425" s="16" t="s">
        <v>480</v>
      </c>
      <c r="BA425" s="16" t="s">
        <v>480</v>
      </c>
      <c r="BB425" s="16" t="s">
        <v>480</v>
      </c>
      <c r="BC425" s="16" t="s">
        <v>480</v>
      </c>
      <c r="BD425" s="16" t="s">
        <v>480</v>
      </c>
      <c r="BE425" s="16" t="s">
        <v>480</v>
      </c>
      <c r="BF425" s="16" t="s">
        <v>480</v>
      </c>
      <c r="BG425" s="16" t="s">
        <v>480</v>
      </c>
      <c r="BH425" s="16" t="s">
        <v>480</v>
      </c>
      <c r="BI425" s="16" t="s">
        <v>480</v>
      </c>
      <c r="BJ425" s="104" t="s">
        <v>480</v>
      </c>
      <c r="BK425" s="18" t="s">
        <v>480</v>
      </c>
      <c r="BL425" s="16" t="s">
        <v>480</v>
      </c>
      <c r="BM425" s="16" t="s">
        <v>480</v>
      </c>
      <c r="BN425" s="16" t="s">
        <v>480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  <c r="BW425" s="16">
        <v>0</v>
      </c>
      <c r="BX425" s="16">
        <v>0</v>
      </c>
      <c r="BY425" s="16">
        <v>0</v>
      </c>
      <c r="BZ425" s="17">
        <v>0</v>
      </c>
      <c r="CA425" s="20"/>
    </row>
    <row r="426" spans="1:79" ht="13.5" customHeight="1" hidden="1">
      <c r="A426" s="21">
        <v>468</v>
      </c>
      <c r="B426" s="81" t="s">
        <v>331</v>
      </c>
      <c r="C426" s="130">
        <v>32874</v>
      </c>
      <c r="D426" s="28">
        <f t="shared" si="69"/>
        <v>1990</v>
      </c>
      <c r="E426" s="28">
        <f t="shared" si="70"/>
        <v>2</v>
      </c>
      <c r="F426" s="11">
        <f t="shared" si="71"/>
        <v>32854.1755156055</v>
      </c>
      <c r="G426" s="11">
        <f t="shared" si="72"/>
        <v>32893.8244843945</v>
      </c>
      <c r="H426" s="101">
        <f t="shared" si="73"/>
        <v>39.6489687889989</v>
      </c>
      <c r="I426" s="25">
        <v>32874</v>
      </c>
      <c r="J426" s="25">
        <v>38717</v>
      </c>
      <c r="K426" s="107">
        <v>165</v>
      </c>
      <c r="L426" s="107">
        <v>165</v>
      </c>
      <c r="M426" s="81">
        <v>1.604</v>
      </c>
      <c r="N426" s="28" t="s">
        <v>277</v>
      </c>
      <c r="O426" s="16" t="s">
        <v>480</v>
      </c>
      <c r="P426" s="16" t="s">
        <v>480</v>
      </c>
      <c r="Q426" s="16" t="s">
        <v>480</v>
      </c>
      <c r="R426" s="16" t="s">
        <v>480</v>
      </c>
      <c r="S426" s="16" t="s">
        <v>480</v>
      </c>
      <c r="T426" s="16" t="s">
        <v>480</v>
      </c>
      <c r="U426" s="16" t="s">
        <v>480</v>
      </c>
      <c r="V426" s="16" t="s">
        <v>480</v>
      </c>
      <c r="W426" s="16" t="s">
        <v>480</v>
      </c>
      <c r="X426" s="16" t="s">
        <v>480</v>
      </c>
      <c r="Y426" s="16" t="s">
        <v>480</v>
      </c>
      <c r="Z426" s="16" t="s">
        <v>480</v>
      </c>
      <c r="AA426" s="16" t="s">
        <v>480</v>
      </c>
      <c r="AB426" s="16" t="s">
        <v>480</v>
      </c>
      <c r="AC426" s="16" t="s">
        <v>480</v>
      </c>
      <c r="AD426" s="104" t="s">
        <v>480</v>
      </c>
      <c r="AE426" s="18" t="s">
        <v>480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  <c r="AT426" s="17">
        <v>0</v>
      </c>
      <c r="AU426" s="103" t="s">
        <v>480</v>
      </c>
      <c r="AV426" s="16" t="s">
        <v>480</v>
      </c>
      <c r="AW426" s="16" t="s">
        <v>480</v>
      </c>
      <c r="AX426" s="16" t="s">
        <v>480</v>
      </c>
      <c r="AY426" s="16" t="s">
        <v>480</v>
      </c>
      <c r="AZ426" s="16" t="s">
        <v>480</v>
      </c>
      <c r="BA426" s="16" t="s">
        <v>480</v>
      </c>
      <c r="BB426" s="16" t="s">
        <v>480</v>
      </c>
      <c r="BC426" s="16" t="s">
        <v>480</v>
      </c>
      <c r="BD426" s="16" t="s">
        <v>480</v>
      </c>
      <c r="BE426" s="16" t="s">
        <v>480</v>
      </c>
      <c r="BF426" s="16" t="s">
        <v>480</v>
      </c>
      <c r="BG426" s="16" t="s">
        <v>480</v>
      </c>
      <c r="BH426" s="16" t="s">
        <v>480</v>
      </c>
      <c r="BI426" s="16" t="s">
        <v>480</v>
      </c>
      <c r="BJ426" s="104" t="s">
        <v>480</v>
      </c>
      <c r="BK426" s="18" t="s">
        <v>480</v>
      </c>
      <c r="BL426" s="16">
        <v>0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v>0</v>
      </c>
      <c r="BZ426" s="17">
        <v>0</v>
      </c>
      <c r="CA426" s="20"/>
    </row>
    <row r="427" spans="1:79" ht="13.5" customHeight="1" hidden="1">
      <c r="A427" s="21">
        <v>2009</v>
      </c>
      <c r="B427" s="34" t="s">
        <v>332</v>
      </c>
      <c r="C427" s="23">
        <v>33615</v>
      </c>
      <c r="D427" s="28">
        <f t="shared" si="69"/>
        <v>1992</v>
      </c>
      <c r="E427" s="28">
        <f t="shared" si="70"/>
        <v>12</v>
      </c>
      <c r="F427" s="11">
        <f t="shared" si="71"/>
        <v>33582.5811505523</v>
      </c>
      <c r="G427" s="11">
        <f t="shared" si="72"/>
        <v>33647.4188494477</v>
      </c>
      <c r="H427" s="101">
        <f t="shared" si="73"/>
        <v>64.8376988953969</v>
      </c>
      <c r="I427" s="23">
        <v>32874</v>
      </c>
      <c r="J427" s="23">
        <v>38352</v>
      </c>
      <c r="K427" s="28">
        <v>1100</v>
      </c>
      <c r="L427" s="28">
        <v>1100</v>
      </c>
      <c r="M427" s="28">
        <v>4.346</v>
      </c>
      <c r="N427" s="28" t="s">
        <v>199</v>
      </c>
      <c r="O427" s="16">
        <v>0</v>
      </c>
      <c r="P427" s="16">
        <v>0</v>
      </c>
      <c r="Q427" s="16" t="s">
        <v>480</v>
      </c>
      <c r="R427" s="16" t="s">
        <v>480</v>
      </c>
      <c r="S427" s="16" t="s">
        <v>480</v>
      </c>
      <c r="T427" s="16" t="s">
        <v>480</v>
      </c>
      <c r="U427" s="16" t="s">
        <v>480</v>
      </c>
      <c r="V427" s="16" t="s">
        <v>480</v>
      </c>
      <c r="W427" s="16" t="s">
        <v>480</v>
      </c>
      <c r="X427" s="16" t="s">
        <v>480</v>
      </c>
      <c r="Y427" s="16" t="s">
        <v>480</v>
      </c>
      <c r="Z427" s="16" t="s">
        <v>480</v>
      </c>
      <c r="AA427" s="16" t="s">
        <v>480</v>
      </c>
      <c r="AB427" s="16" t="s">
        <v>480</v>
      </c>
      <c r="AC427" s="16" t="s">
        <v>480</v>
      </c>
      <c r="AD427" s="104" t="s">
        <v>480</v>
      </c>
      <c r="AE427" s="18" t="s">
        <v>480</v>
      </c>
      <c r="AF427" s="16" t="s">
        <v>480</v>
      </c>
      <c r="AG427" s="16" t="s">
        <v>480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  <c r="AT427" s="17">
        <v>0</v>
      </c>
      <c r="AU427" s="103">
        <v>0</v>
      </c>
      <c r="AV427" s="16">
        <v>0</v>
      </c>
      <c r="AW427" s="16" t="s">
        <v>480</v>
      </c>
      <c r="AX427" s="16" t="s">
        <v>480</v>
      </c>
      <c r="AY427" s="16" t="s">
        <v>480</v>
      </c>
      <c r="AZ427" s="16" t="s">
        <v>480</v>
      </c>
      <c r="BA427" s="16" t="s">
        <v>480</v>
      </c>
      <c r="BB427" s="16" t="s">
        <v>480</v>
      </c>
      <c r="BC427" s="16" t="s">
        <v>480</v>
      </c>
      <c r="BD427" s="16" t="s">
        <v>480</v>
      </c>
      <c r="BE427" s="16" t="s">
        <v>480</v>
      </c>
      <c r="BF427" s="16" t="s">
        <v>480</v>
      </c>
      <c r="BG427" s="16" t="s">
        <v>480</v>
      </c>
      <c r="BH427" s="16" t="s">
        <v>480</v>
      </c>
      <c r="BI427" s="16" t="s">
        <v>480</v>
      </c>
      <c r="BJ427" s="104" t="s">
        <v>480</v>
      </c>
      <c r="BK427" s="18" t="s">
        <v>480</v>
      </c>
      <c r="BL427" s="16" t="s">
        <v>480</v>
      </c>
      <c r="BM427" s="16" t="s">
        <v>480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  <c r="BW427" s="16">
        <v>0</v>
      </c>
      <c r="BX427" s="16">
        <v>0</v>
      </c>
      <c r="BY427" s="16">
        <v>0</v>
      </c>
      <c r="BZ427" s="17">
        <v>0</v>
      </c>
      <c r="CA427" s="20"/>
    </row>
    <row r="428" spans="1:79" ht="13.5" customHeight="1" hidden="1">
      <c r="A428" s="21">
        <v>2010</v>
      </c>
      <c r="B428" s="34" t="s">
        <v>333</v>
      </c>
      <c r="C428" s="23">
        <v>33615</v>
      </c>
      <c r="D428" s="28">
        <f t="shared" si="69"/>
        <v>1992</v>
      </c>
      <c r="E428" s="28">
        <f t="shared" si="70"/>
        <v>12</v>
      </c>
      <c r="F428" s="11">
        <f t="shared" si="71"/>
        <v>33601.71041183974</v>
      </c>
      <c r="G428" s="11">
        <f t="shared" si="72"/>
        <v>33628.28958816026</v>
      </c>
      <c r="H428" s="101">
        <f t="shared" si="73"/>
        <v>26.579176320519764</v>
      </c>
      <c r="I428" s="23">
        <v>32874</v>
      </c>
      <c r="J428" s="23">
        <v>38352</v>
      </c>
      <c r="K428" s="28">
        <v>1100</v>
      </c>
      <c r="L428" s="28">
        <v>1100</v>
      </c>
      <c r="M428" s="28">
        <v>0.716</v>
      </c>
      <c r="N428" s="28" t="s">
        <v>199</v>
      </c>
      <c r="O428" s="16">
        <v>0</v>
      </c>
      <c r="P428" s="16">
        <v>0</v>
      </c>
      <c r="Q428" s="16" t="s">
        <v>480</v>
      </c>
      <c r="R428" s="16" t="s">
        <v>480</v>
      </c>
      <c r="S428" s="16" t="s">
        <v>480</v>
      </c>
      <c r="T428" s="16" t="s">
        <v>480</v>
      </c>
      <c r="U428" s="16" t="s">
        <v>480</v>
      </c>
      <c r="V428" s="16" t="s">
        <v>480</v>
      </c>
      <c r="W428" s="16" t="s">
        <v>480</v>
      </c>
      <c r="X428" s="16" t="s">
        <v>480</v>
      </c>
      <c r="Y428" s="16" t="s">
        <v>480</v>
      </c>
      <c r="Z428" s="16" t="s">
        <v>480</v>
      </c>
      <c r="AA428" s="16" t="s">
        <v>480</v>
      </c>
      <c r="AB428" s="16" t="s">
        <v>480</v>
      </c>
      <c r="AC428" s="16" t="s">
        <v>480</v>
      </c>
      <c r="AD428" s="104" t="s">
        <v>480</v>
      </c>
      <c r="AE428" s="18" t="s">
        <v>480</v>
      </c>
      <c r="AF428" s="16" t="s">
        <v>480</v>
      </c>
      <c r="AG428" s="16" t="s">
        <v>480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16">
        <v>0</v>
      </c>
      <c r="AS428" s="16">
        <v>0</v>
      </c>
      <c r="AT428" s="17">
        <v>0</v>
      </c>
      <c r="AU428" s="103">
        <v>0</v>
      </c>
      <c r="AV428" s="16">
        <v>0</v>
      </c>
      <c r="AW428" s="16" t="s">
        <v>480</v>
      </c>
      <c r="AX428" s="16" t="s">
        <v>480</v>
      </c>
      <c r="AY428" s="16" t="s">
        <v>480</v>
      </c>
      <c r="AZ428" s="16" t="s">
        <v>480</v>
      </c>
      <c r="BA428" s="16" t="s">
        <v>480</v>
      </c>
      <c r="BB428" s="16" t="s">
        <v>480</v>
      </c>
      <c r="BC428" s="16" t="s">
        <v>480</v>
      </c>
      <c r="BD428" s="16" t="s">
        <v>480</v>
      </c>
      <c r="BE428" s="16" t="s">
        <v>480</v>
      </c>
      <c r="BF428" s="16" t="s">
        <v>480</v>
      </c>
      <c r="BG428" s="16" t="s">
        <v>480</v>
      </c>
      <c r="BH428" s="16" t="s">
        <v>480</v>
      </c>
      <c r="BI428" s="16" t="s">
        <v>480</v>
      </c>
      <c r="BJ428" s="104" t="s">
        <v>480</v>
      </c>
      <c r="BK428" s="18" t="s">
        <v>480</v>
      </c>
      <c r="BL428" s="16" t="s">
        <v>480</v>
      </c>
      <c r="BM428" s="16" t="s">
        <v>480</v>
      </c>
      <c r="BN428" s="16">
        <v>0</v>
      </c>
      <c r="BO428" s="16">
        <v>0</v>
      </c>
      <c r="BP428" s="16">
        <v>0</v>
      </c>
      <c r="BQ428" s="16">
        <v>0</v>
      </c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  <c r="BW428" s="16">
        <v>0</v>
      </c>
      <c r="BX428" s="16">
        <v>0</v>
      </c>
      <c r="BY428" s="16">
        <v>0</v>
      </c>
      <c r="BZ428" s="17">
        <v>0</v>
      </c>
      <c r="CA428" s="20"/>
    </row>
    <row r="429" spans="1:79" ht="13.5" customHeight="1" hidden="1">
      <c r="A429" s="21">
        <v>2011</v>
      </c>
      <c r="B429" s="34" t="s">
        <v>334</v>
      </c>
      <c r="C429" s="23">
        <v>33615</v>
      </c>
      <c r="D429" s="28">
        <f t="shared" si="69"/>
        <v>1992</v>
      </c>
      <c r="E429" s="28">
        <f t="shared" si="70"/>
        <v>12</v>
      </c>
      <c r="F429" s="11">
        <f t="shared" si="71"/>
        <v>33597.039681039605</v>
      </c>
      <c r="G429" s="11">
        <f t="shared" si="72"/>
        <v>33632.960318960395</v>
      </c>
      <c r="H429" s="101">
        <f t="shared" si="73"/>
        <v>35.920637920789886</v>
      </c>
      <c r="I429" s="23">
        <v>32874</v>
      </c>
      <c r="J429" s="23">
        <v>38352</v>
      </c>
      <c r="K429" s="28">
        <v>1100</v>
      </c>
      <c r="L429" s="28">
        <v>1100</v>
      </c>
      <c r="M429" s="28">
        <v>1.314</v>
      </c>
      <c r="N429" s="28" t="s">
        <v>199</v>
      </c>
      <c r="O429" s="16">
        <v>0</v>
      </c>
      <c r="P429" s="16">
        <v>0</v>
      </c>
      <c r="Q429" s="16" t="s">
        <v>480</v>
      </c>
      <c r="R429" s="16" t="s">
        <v>480</v>
      </c>
      <c r="S429" s="16" t="s">
        <v>480</v>
      </c>
      <c r="T429" s="16" t="s">
        <v>480</v>
      </c>
      <c r="U429" s="16" t="s">
        <v>480</v>
      </c>
      <c r="V429" s="16" t="s">
        <v>480</v>
      </c>
      <c r="W429" s="16" t="s">
        <v>480</v>
      </c>
      <c r="X429" s="16" t="s">
        <v>480</v>
      </c>
      <c r="Y429" s="16" t="s">
        <v>480</v>
      </c>
      <c r="Z429" s="16" t="s">
        <v>480</v>
      </c>
      <c r="AA429" s="16" t="s">
        <v>480</v>
      </c>
      <c r="AB429" s="16" t="s">
        <v>480</v>
      </c>
      <c r="AC429" s="16" t="s">
        <v>480</v>
      </c>
      <c r="AD429" s="104" t="s">
        <v>480</v>
      </c>
      <c r="AE429" s="18" t="s">
        <v>480</v>
      </c>
      <c r="AF429" s="16" t="s">
        <v>480</v>
      </c>
      <c r="AG429" s="16" t="s">
        <v>480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  <c r="AT429" s="17">
        <v>0</v>
      </c>
      <c r="AU429" s="103">
        <v>0</v>
      </c>
      <c r="AV429" s="16">
        <v>0</v>
      </c>
      <c r="AW429" s="16" t="s">
        <v>480</v>
      </c>
      <c r="AX429" s="16" t="s">
        <v>480</v>
      </c>
      <c r="AY429" s="16" t="s">
        <v>480</v>
      </c>
      <c r="AZ429" s="16" t="s">
        <v>480</v>
      </c>
      <c r="BA429" s="16" t="s">
        <v>480</v>
      </c>
      <c r="BB429" s="16" t="s">
        <v>480</v>
      </c>
      <c r="BC429" s="16" t="s">
        <v>480</v>
      </c>
      <c r="BD429" s="16" t="s">
        <v>480</v>
      </c>
      <c r="BE429" s="16" t="s">
        <v>480</v>
      </c>
      <c r="BF429" s="16" t="s">
        <v>480</v>
      </c>
      <c r="BG429" s="16" t="s">
        <v>480</v>
      </c>
      <c r="BH429" s="16" t="s">
        <v>480</v>
      </c>
      <c r="BI429" s="16" t="s">
        <v>480</v>
      </c>
      <c r="BJ429" s="104" t="s">
        <v>480</v>
      </c>
      <c r="BK429" s="18" t="s">
        <v>480</v>
      </c>
      <c r="BL429" s="16" t="s">
        <v>480</v>
      </c>
      <c r="BM429" s="16" t="s">
        <v>480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  <c r="BW429" s="16">
        <v>0</v>
      </c>
      <c r="BX429" s="16">
        <v>0</v>
      </c>
      <c r="BY429" s="16">
        <v>0</v>
      </c>
      <c r="BZ429" s="17">
        <v>0</v>
      </c>
      <c r="CA429" s="20"/>
    </row>
    <row r="430" spans="1:79" ht="13.5" customHeight="1" hidden="1">
      <c r="A430" s="21">
        <v>2013</v>
      </c>
      <c r="B430" s="34" t="s">
        <v>335</v>
      </c>
      <c r="C430" s="23">
        <v>33615</v>
      </c>
      <c r="D430" s="28">
        <f t="shared" si="69"/>
        <v>1992</v>
      </c>
      <c r="E430" s="28">
        <f t="shared" si="70"/>
        <v>12</v>
      </c>
      <c r="F430" s="11">
        <f t="shared" si="71"/>
        <v>33592.91666356587</v>
      </c>
      <c r="G430" s="11">
        <f t="shared" si="72"/>
        <v>33637.08333643413</v>
      </c>
      <c r="H430" s="101">
        <f t="shared" si="73"/>
        <v>44.16667286826123</v>
      </c>
      <c r="I430" s="23">
        <v>32874</v>
      </c>
      <c r="J430" s="23">
        <v>38352</v>
      </c>
      <c r="K430" s="28">
        <v>1600</v>
      </c>
      <c r="L430" s="28">
        <v>1600</v>
      </c>
      <c r="M430" s="28">
        <v>1.995</v>
      </c>
      <c r="N430" s="28" t="s">
        <v>199</v>
      </c>
      <c r="O430" s="16">
        <v>0</v>
      </c>
      <c r="P430" s="16">
        <v>0</v>
      </c>
      <c r="Q430" s="16" t="s">
        <v>480</v>
      </c>
      <c r="R430" s="16" t="s">
        <v>480</v>
      </c>
      <c r="S430" s="16" t="s">
        <v>480</v>
      </c>
      <c r="T430" s="16" t="s">
        <v>480</v>
      </c>
      <c r="U430" s="16" t="s">
        <v>480</v>
      </c>
      <c r="V430" s="16" t="s">
        <v>480</v>
      </c>
      <c r="W430" s="16" t="s">
        <v>480</v>
      </c>
      <c r="X430" s="16" t="s">
        <v>480</v>
      </c>
      <c r="Y430" s="16" t="s">
        <v>480</v>
      </c>
      <c r="Z430" s="16" t="s">
        <v>480</v>
      </c>
      <c r="AA430" s="16" t="s">
        <v>480</v>
      </c>
      <c r="AB430" s="16" t="s">
        <v>480</v>
      </c>
      <c r="AC430" s="16" t="s">
        <v>480</v>
      </c>
      <c r="AD430" s="104" t="s">
        <v>480</v>
      </c>
      <c r="AE430" s="18" t="s">
        <v>480</v>
      </c>
      <c r="AF430" s="16" t="s">
        <v>480</v>
      </c>
      <c r="AG430" s="16" t="s">
        <v>480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  <c r="AT430" s="17">
        <v>0</v>
      </c>
      <c r="AU430" s="103">
        <v>0</v>
      </c>
      <c r="AV430" s="16">
        <v>0</v>
      </c>
      <c r="AW430" s="16" t="s">
        <v>480</v>
      </c>
      <c r="AX430" s="16" t="s">
        <v>480</v>
      </c>
      <c r="AY430" s="16" t="s">
        <v>480</v>
      </c>
      <c r="AZ430" s="16" t="s">
        <v>480</v>
      </c>
      <c r="BA430" s="16" t="s">
        <v>480</v>
      </c>
      <c r="BB430" s="16" t="s">
        <v>480</v>
      </c>
      <c r="BC430" s="16" t="s">
        <v>480</v>
      </c>
      <c r="BD430" s="16" t="s">
        <v>480</v>
      </c>
      <c r="BE430" s="16" t="s">
        <v>480</v>
      </c>
      <c r="BF430" s="16" t="s">
        <v>480</v>
      </c>
      <c r="BG430" s="16" t="s">
        <v>480</v>
      </c>
      <c r="BH430" s="16" t="s">
        <v>480</v>
      </c>
      <c r="BI430" s="16" t="s">
        <v>480</v>
      </c>
      <c r="BJ430" s="104" t="s">
        <v>480</v>
      </c>
      <c r="BK430" s="18" t="s">
        <v>480</v>
      </c>
      <c r="BL430" s="16" t="s">
        <v>480</v>
      </c>
      <c r="BM430" s="16" t="s">
        <v>480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  <c r="BW430" s="16">
        <v>0</v>
      </c>
      <c r="BX430" s="16">
        <v>0</v>
      </c>
      <c r="BY430" s="16">
        <v>0</v>
      </c>
      <c r="BZ430" s="17">
        <v>0</v>
      </c>
      <c r="CA430" s="20"/>
    </row>
    <row r="431" spans="1:79" ht="13.5" customHeight="1" hidden="1">
      <c r="A431" s="21">
        <v>467</v>
      </c>
      <c r="B431" s="81" t="s">
        <v>331</v>
      </c>
      <c r="C431" s="130">
        <v>32874</v>
      </c>
      <c r="D431" s="28">
        <f t="shared" si="69"/>
        <v>1990</v>
      </c>
      <c r="E431" s="28">
        <f t="shared" si="70"/>
        <v>2</v>
      </c>
      <c r="F431" s="11">
        <f t="shared" si="71"/>
        <v>32850.055350712915</v>
      </c>
      <c r="G431" s="11">
        <f t="shared" si="72"/>
        <v>32897.944649287085</v>
      </c>
      <c r="H431" s="101">
        <f t="shared" si="73"/>
        <v>47.889298574169516</v>
      </c>
      <c r="I431" s="25">
        <v>32874</v>
      </c>
      <c r="J431" s="25">
        <v>38717</v>
      </c>
      <c r="K431" s="81">
        <v>165</v>
      </c>
      <c r="L431" s="81">
        <v>165</v>
      </c>
      <c r="M431" s="81">
        <v>2.35</v>
      </c>
      <c r="N431" s="28" t="s">
        <v>199</v>
      </c>
      <c r="O431" s="16" t="s">
        <v>480</v>
      </c>
      <c r="P431" s="16" t="s">
        <v>480</v>
      </c>
      <c r="Q431" s="16" t="s">
        <v>480</v>
      </c>
      <c r="R431" s="16" t="s">
        <v>480</v>
      </c>
      <c r="S431" s="16" t="s">
        <v>480</v>
      </c>
      <c r="T431" s="16" t="s">
        <v>480</v>
      </c>
      <c r="U431" s="16" t="s">
        <v>480</v>
      </c>
      <c r="V431" s="16" t="s">
        <v>480</v>
      </c>
      <c r="W431" s="16" t="s">
        <v>480</v>
      </c>
      <c r="X431" s="16" t="s">
        <v>480</v>
      </c>
      <c r="Y431" s="16" t="s">
        <v>480</v>
      </c>
      <c r="Z431" s="16" t="s">
        <v>480</v>
      </c>
      <c r="AA431" s="16" t="s">
        <v>480</v>
      </c>
      <c r="AB431" s="16" t="s">
        <v>480</v>
      </c>
      <c r="AC431" s="16" t="s">
        <v>480</v>
      </c>
      <c r="AD431" s="104" t="s">
        <v>480</v>
      </c>
      <c r="AE431" s="18" t="s">
        <v>480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16">
        <v>0</v>
      </c>
      <c r="AS431" s="16">
        <v>0</v>
      </c>
      <c r="AT431" s="17">
        <v>0</v>
      </c>
      <c r="AU431" s="103" t="s">
        <v>480</v>
      </c>
      <c r="AV431" s="16" t="s">
        <v>480</v>
      </c>
      <c r="AW431" s="16" t="s">
        <v>480</v>
      </c>
      <c r="AX431" s="16" t="s">
        <v>480</v>
      </c>
      <c r="AY431" s="16" t="s">
        <v>480</v>
      </c>
      <c r="AZ431" s="16" t="s">
        <v>480</v>
      </c>
      <c r="BA431" s="16" t="s">
        <v>480</v>
      </c>
      <c r="BB431" s="16" t="s">
        <v>480</v>
      </c>
      <c r="BC431" s="16" t="s">
        <v>480</v>
      </c>
      <c r="BD431" s="16" t="s">
        <v>480</v>
      </c>
      <c r="BE431" s="16" t="s">
        <v>480</v>
      </c>
      <c r="BF431" s="16" t="s">
        <v>480</v>
      </c>
      <c r="BG431" s="16" t="s">
        <v>480</v>
      </c>
      <c r="BH431" s="16" t="s">
        <v>480</v>
      </c>
      <c r="BI431" s="16" t="s">
        <v>480</v>
      </c>
      <c r="BJ431" s="104" t="s">
        <v>480</v>
      </c>
      <c r="BK431" s="18" t="s">
        <v>480</v>
      </c>
      <c r="BL431" s="16">
        <v>0</v>
      </c>
      <c r="BM431" s="16">
        <v>0</v>
      </c>
      <c r="BN431" s="16">
        <v>0</v>
      </c>
      <c r="BO431" s="16">
        <v>0</v>
      </c>
      <c r="BP431" s="16">
        <v>0</v>
      </c>
      <c r="BQ431" s="16">
        <v>0</v>
      </c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v>0</v>
      </c>
      <c r="BZ431" s="17">
        <v>0</v>
      </c>
      <c r="CA431" s="20"/>
    </row>
    <row r="432" spans="1:79" ht="13.5" customHeight="1" hidden="1">
      <c r="A432" s="58">
        <v>2344</v>
      </c>
      <c r="B432" s="109" t="s">
        <v>336</v>
      </c>
      <c r="C432" s="25">
        <v>34151</v>
      </c>
      <c r="D432" s="28">
        <f t="shared" si="69"/>
        <v>1993</v>
      </c>
      <c r="E432" s="28">
        <f t="shared" si="70"/>
        <v>183</v>
      </c>
      <c r="F432" s="11">
        <f t="shared" si="71"/>
        <v>34136.95786437627</v>
      </c>
      <c r="G432" s="11">
        <f t="shared" si="72"/>
        <v>34165.04213562373</v>
      </c>
      <c r="H432" s="101">
        <f t="shared" si="73"/>
        <v>28.084271247455035</v>
      </c>
      <c r="I432" s="64">
        <v>32874</v>
      </c>
      <c r="J432" s="64">
        <v>38352</v>
      </c>
      <c r="K432" s="27">
        <v>205</v>
      </c>
      <c r="L432" s="14">
        <f aca="true" t="shared" si="74" ref="L432:L449">K432</f>
        <v>205</v>
      </c>
      <c r="M432" s="27">
        <v>0.8</v>
      </c>
      <c r="N432" s="14" t="s">
        <v>33</v>
      </c>
      <c r="O432" s="16">
        <v>0</v>
      </c>
      <c r="P432" s="16">
        <v>0</v>
      </c>
      <c r="Q432" s="16">
        <v>0</v>
      </c>
      <c r="R432" s="16" t="s">
        <v>480</v>
      </c>
      <c r="S432" s="16" t="s">
        <v>480</v>
      </c>
      <c r="T432" s="16" t="s">
        <v>480</v>
      </c>
      <c r="U432" s="16" t="s">
        <v>480</v>
      </c>
      <c r="V432" s="16" t="s">
        <v>480</v>
      </c>
      <c r="W432" s="16" t="s">
        <v>480</v>
      </c>
      <c r="X432" s="16" t="s">
        <v>480</v>
      </c>
      <c r="Y432" s="16" t="s">
        <v>480</v>
      </c>
      <c r="Z432" s="16" t="s">
        <v>480</v>
      </c>
      <c r="AA432" s="16" t="s">
        <v>480</v>
      </c>
      <c r="AB432" s="16" t="s">
        <v>480</v>
      </c>
      <c r="AC432" s="16" t="s">
        <v>480</v>
      </c>
      <c r="AD432" s="104" t="s">
        <v>480</v>
      </c>
      <c r="AE432" s="18" t="s">
        <v>480</v>
      </c>
      <c r="AF432" s="16" t="s">
        <v>480</v>
      </c>
      <c r="AG432" s="16" t="s">
        <v>480</v>
      </c>
      <c r="AH432" s="16" t="s">
        <v>480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16">
        <v>0</v>
      </c>
      <c r="AS432" s="16">
        <v>0</v>
      </c>
      <c r="AT432" s="17">
        <v>0</v>
      </c>
      <c r="AU432" s="103">
        <v>0</v>
      </c>
      <c r="AV432" s="16">
        <v>0</v>
      </c>
      <c r="AW432" s="16">
        <v>0</v>
      </c>
      <c r="AX432" s="16" t="s">
        <v>480</v>
      </c>
      <c r="AY432" s="16" t="s">
        <v>480</v>
      </c>
      <c r="AZ432" s="16" t="s">
        <v>480</v>
      </c>
      <c r="BA432" s="16" t="s">
        <v>480</v>
      </c>
      <c r="BB432" s="16" t="s">
        <v>480</v>
      </c>
      <c r="BC432" s="16" t="s">
        <v>480</v>
      </c>
      <c r="BD432" s="16" t="s">
        <v>480</v>
      </c>
      <c r="BE432" s="16" t="s">
        <v>480</v>
      </c>
      <c r="BF432" s="16" t="s">
        <v>480</v>
      </c>
      <c r="BG432" s="16" t="s">
        <v>480</v>
      </c>
      <c r="BH432" s="16" t="s">
        <v>480</v>
      </c>
      <c r="BI432" s="16" t="s">
        <v>480</v>
      </c>
      <c r="BJ432" s="104" t="s">
        <v>480</v>
      </c>
      <c r="BK432" s="18" t="s">
        <v>480</v>
      </c>
      <c r="BL432" s="16" t="s">
        <v>480</v>
      </c>
      <c r="BM432" s="16" t="s">
        <v>480</v>
      </c>
      <c r="BN432" s="16" t="s">
        <v>480</v>
      </c>
      <c r="BO432" s="16">
        <v>0</v>
      </c>
      <c r="BP432" s="16">
        <v>0</v>
      </c>
      <c r="BQ432" s="16">
        <v>0</v>
      </c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  <c r="BW432" s="16">
        <v>0</v>
      </c>
      <c r="BX432" s="16">
        <v>0</v>
      </c>
      <c r="BY432" s="16">
        <v>0</v>
      </c>
      <c r="BZ432" s="17">
        <v>0</v>
      </c>
      <c r="CA432" s="20"/>
    </row>
    <row r="433" spans="1:78" ht="13.5" customHeight="1" hidden="1">
      <c r="A433" s="58">
        <v>2345</v>
      </c>
      <c r="B433" s="109" t="s">
        <v>337</v>
      </c>
      <c r="C433" s="25">
        <v>34151</v>
      </c>
      <c r="D433" s="28">
        <f t="shared" si="69"/>
        <v>1993</v>
      </c>
      <c r="E433" s="28">
        <f t="shared" si="70"/>
        <v>183</v>
      </c>
      <c r="F433" s="11">
        <f t="shared" si="71"/>
        <v>34121.20853307549</v>
      </c>
      <c r="G433" s="11">
        <f t="shared" si="72"/>
        <v>34180.79146692451</v>
      </c>
      <c r="H433" s="101">
        <f t="shared" si="73"/>
        <v>59.58293384901481</v>
      </c>
      <c r="I433" s="64">
        <v>32874</v>
      </c>
      <c r="J433" s="64">
        <v>38352</v>
      </c>
      <c r="K433" s="27">
        <v>74</v>
      </c>
      <c r="L433" s="14">
        <f t="shared" si="74"/>
        <v>74</v>
      </c>
      <c r="M433" s="27">
        <v>3.66</v>
      </c>
      <c r="N433" s="14" t="s">
        <v>33</v>
      </c>
      <c r="O433" s="16">
        <v>0</v>
      </c>
      <c r="P433" s="16">
        <v>0</v>
      </c>
      <c r="Q433" s="16">
        <v>0</v>
      </c>
      <c r="R433" s="16" t="s">
        <v>480</v>
      </c>
      <c r="S433" s="16" t="s">
        <v>480</v>
      </c>
      <c r="T433" s="16" t="s">
        <v>480</v>
      </c>
      <c r="U433" s="16" t="s">
        <v>480</v>
      </c>
      <c r="V433" s="16" t="s">
        <v>480</v>
      </c>
      <c r="W433" s="16" t="s">
        <v>480</v>
      </c>
      <c r="X433" s="16" t="s">
        <v>480</v>
      </c>
      <c r="Y433" s="16" t="s">
        <v>480</v>
      </c>
      <c r="Z433" s="16" t="s">
        <v>480</v>
      </c>
      <c r="AA433" s="16" t="s">
        <v>480</v>
      </c>
      <c r="AB433" s="16" t="s">
        <v>480</v>
      </c>
      <c r="AC433" s="16" t="s">
        <v>480</v>
      </c>
      <c r="AD433" s="104" t="s">
        <v>480</v>
      </c>
      <c r="AE433" s="18" t="s">
        <v>480</v>
      </c>
      <c r="AF433" s="16" t="s">
        <v>480</v>
      </c>
      <c r="AG433" s="16" t="s">
        <v>480</v>
      </c>
      <c r="AH433" s="16" t="s">
        <v>480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16">
        <v>0</v>
      </c>
      <c r="AS433" s="16">
        <v>0</v>
      </c>
      <c r="AT433" s="17">
        <v>0</v>
      </c>
      <c r="AU433" s="103">
        <v>0</v>
      </c>
      <c r="AV433" s="16">
        <v>0</v>
      </c>
      <c r="AW433" s="16">
        <v>0</v>
      </c>
      <c r="AX433" s="16" t="s">
        <v>480</v>
      </c>
      <c r="AY433" s="16" t="s">
        <v>480</v>
      </c>
      <c r="AZ433" s="16" t="s">
        <v>480</v>
      </c>
      <c r="BA433" s="16" t="s">
        <v>480</v>
      </c>
      <c r="BB433" s="16" t="s">
        <v>480</v>
      </c>
      <c r="BC433" s="16" t="s">
        <v>480</v>
      </c>
      <c r="BD433" s="16" t="s">
        <v>480</v>
      </c>
      <c r="BE433" s="16" t="s">
        <v>480</v>
      </c>
      <c r="BF433" s="16" t="s">
        <v>480</v>
      </c>
      <c r="BG433" s="16" t="s">
        <v>480</v>
      </c>
      <c r="BH433" s="16" t="s">
        <v>480</v>
      </c>
      <c r="BI433" s="16" t="s">
        <v>480</v>
      </c>
      <c r="BJ433" s="104" t="s">
        <v>480</v>
      </c>
      <c r="BK433" s="18" t="s">
        <v>480</v>
      </c>
      <c r="BL433" s="16" t="s">
        <v>480</v>
      </c>
      <c r="BM433" s="16" t="s">
        <v>480</v>
      </c>
      <c r="BN433" s="16" t="s">
        <v>480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  <c r="BW433" s="16">
        <v>0</v>
      </c>
      <c r="BX433" s="16">
        <v>0</v>
      </c>
      <c r="BY433" s="16">
        <v>0</v>
      </c>
      <c r="BZ433" s="17">
        <v>0</v>
      </c>
    </row>
    <row r="434" spans="1:78" ht="13.5" customHeight="1" hidden="1">
      <c r="A434" s="58">
        <v>2346</v>
      </c>
      <c r="B434" s="109" t="s">
        <v>338</v>
      </c>
      <c r="C434" s="25">
        <v>34151</v>
      </c>
      <c r="D434" s="28">
        <f t="shared" si="69"/>
        <v>1993</v>
      </c>
      <c r="E434" s="28">
        <f t="shared" si="70"/>
        <v>183</v>
      </c>
      <c r="F434" s="11">
        <f t="shared" si="71"/>
        <v>34137.49102949126</v>
      </c>
      <c r="G434" s="11">
        <f t="shared" si="72"/>
        <v>34164.50897050874</v>
      </c>
      <c r="H434" s="101">
        <f t="shared" si="73"/>
        <v>27.017941017475096</v>
      </c>
      <c r="I434" s="64">
        <v>32874</v>
      </c>
      <c r="J434" s="64">
        <v>38352</v>
      </c>
      <c r="K434" s="27">
        <v>100</v>
      </c>
      <c r="L434" s="14">
        <f t="shared" si="74"/>
        <v>100</v>
      </c>
      <c r="M434" s="27">
        <v>0.74</v>
      </c>
      <c r="N434" s="14" t="s">
        <v>33</v>
      </c>
      <c r="O434" s="16">
        <v>0</v>
      </c>
      <c r="P434" s="16">
        <v>0</v>
      </c>
      <c r="Q434" s="16">
        <v>0</v>
      </c>
      <c r="R434" s="16" t="s">
        <v>480</v>
      </c>
      <c r="S434" s="16" t="s">
        <v>480</v>
      </c>
      <c r="T434" s="16" t="s">
        <v>480</v>
      </c>
      <c r="U434" s="16" t="s">
        <v>480</v>
      </c>
      <c r="V434" s="16" t="s">
        <v>480</v>
      </c>
      <c r="W434" s="16" t="s">
        <v>480</v>
      </c>
      <c r="X434" s="16" t="s">
        <v>480</v>
      </c>
      <c r="Y434" s="16" t="s">
        <v>480</v>
      </c>
      <c r="Z434" s="16" t="s">
        <v>480</v>
      </c>
      <c r="AA434" s="16" t="s">
        <v>480</v>
      </c>
      <c r="AB434" s="16" t="s">
        <v>480</v>
      </c>
      <c r="AC434" s="16" t="s">
        <v>480</v>
      </c>
      <c r="AD434" s="104" t="s">
        <v>480</v>
      </c>
      <c r="AE434" s="18" t="s">
        <v>480</v>
      </c>
      <c r="AF434" s="16" t="s">
        <v>480</v>
      </c>
      <c r="AG434" s="16" t="s">
        <v>480</v>
      </c>
      <c r="AH434" s="16" t="s">
        <v>480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16">
        <v>0</v>
      </c>
      <c r="AS434" s="16">
        <v>0</v>
      </c>
      <c r="AT434" s="17">
        <v>0</v>
      </c>
      <c r="AU434" s="103">
        <v>0</v>
      </c>
      <c r="AV434" s="16">
        <v>0</v>
      </c>
      <c r="AW434" s="16">
        <v>0</v>
      </c>
      <c r="AX434" s="16" t="s">
        <v>480</v>
      </c>
      <c r="AY434" s="16" t="s">
        <v>480</v>
      </c>
      <c r="AZ434" s="16" t="s">
        <v>480</v>
      </c>
      <c r="BA434" s="16" t="s">
        <v>480</v>
      </c>
      <c r="BB434" s="16" t="s">
        <v>480</v>
      </c>
      <c r="BC434" s="16" t="s">
        <v>480</v>
      </c>
      <c r="BD434" s="16" t="s">
        <v>480</v>
      </c>
      <c r="BE434" s="16" t="s">
        <v>480</v>
      </c>
      <c r="BF434" s="16" t="s">
        <v>480</v>
      </c>
      <c r="BG434" s="16" t="s">
        <v>480</v>
      </c>
      <c r="BH434" s="16" t="s">
        <v>480</v>
      </c>
      <c r="BI434" s="16" t="s">
        <v>480</v>
      </c>
      <c r="BJ434" s="104" t="s">
        <v>480</v>
      </c>
      <c r="BK434" s="18" t="s">
        <v>480</v>
      </c>
      <c r="BL434" s="16" t="s">
        <v>480</v>
      </c>
      <c r="BM434" s="16" t="s">
        <v>480</v>
      </c>
      <c r="BN434" s="16" t="s">
        <v>480</v>
      </c>
      <c r="BO434" s="16">
        <v>0</v>
      </c>
      <c r="BP434" s="16">
        <v>0</v>
      </c>
      <c r="BQ434" s="16">
        <v>0</v>
      </c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  <c r="BW434" s="16">
        <v>0</v>
      </c>
      <c r="BX434" s="16">
        <v>0</v>
      </c>
      <c r="BY434" s="16">
        <v>0</v>
      </c>
      <c r="BZ434" s="17">
        <v>0</v>
      </c>
    </row>
    <row r="435" spans="1:78" ht="13.5" customHeight="1" hidden="1">
      <c r="A435" s="58">
        <v>2347</v>
      </c>
      <c r="B435" s="109" t="s">
        <v>339</v>
      </c>
      <c r="C435" s="25">
        <v>34151</v>
      </c>
      <c r="D435" s="28">
        <f t="shared" si="69"/>
        <v>1993</v>
      </c>
      <c r="E435" s="28">
        <f t="shared" si="70"/>
        <v>183</v>
      </c>
      <c r="F435" s="11">
        <f t="shared" si="71"/>
        <v>34133.13474362268</v>
      </c>
      <c r="G435" s="11">
        <f t="shared" si="72"/>
        <v>34168.86525637732</v>
      </c>
      <c r="H435" s="101">
        <f t="shared" si="73"/>
        <v>35.730512754642405</v>
      </c>
      <c r="I435" s="64">
        <v>32874</v>
      </c>
      <c r="J435" s="64">
        <v>38352</v>
      </c>
      <c r="K435" s="27">
        <v>73</v>
      </c>
      <c r="L435" s="14">
        <f t="shared" si="74"/>
        <v>73</v>
      </c>
      <c r="M435" s="27">
        <v>1.3</v>
      </c>
      <c r="N435" s="14" t="s">
        <v>33</v>
      </c>
      <c r="O435" s="16">
        <v>0</v>
      </c>
      <c r="P435" s="16">
        <v>0</v>
      </c>
      <c r="Q435" s="16">
        <v>0</v>
      </c>
      <c r="R435" s="16" t="s">
        <v>480</v>
      </c>
      <c r="S435" s="16" t="s">
        <v>480</v>
      </c>
      <c r="T435" s="16" t="s">
        <v>480</v>
      </c>
      <c r="U435" s="16" t="s">
        <v>480</v>
      </c>
      <c r="V435" s="16" t="s">
        <v>480</v>
      </c>
      <c r="W435" s="16" t="s">
        <v>480</v>
      </c>
      <c r="X435" s="16" t="s">
        <v>480</v>
      </c>
      <c r="Y435" s="16" t="s">
        <v>480</v>
      </c>
      <c r="Z435" s="16" t="s">
        <v>480</v>
      </c>
      <c r="AA435" s="16" t="s">
        <v>480</v>
      </c>
      <c r="AB435" s="16" t="s">
        <v>480</v>
      </c>
      <c r="AC435" s="16" t="s">
        <v>480</v>
      </c>
      <c r="AD435" s="104" t="s">
        <v>480</v>
      </c>
      <c r="AE435" s="18" t="s">
        <v>480</v>
      </c>
      <c r="AF435" s="16" t="s">
        <v>480</v>
      </c>
      <c r="AG435" s="16" t="s">
        <v>480</v>
      </c>
      <c r="AH435" s="16" t="s">
        <v>480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7">
        <v>0</v>
      </c>
      <c r="AU435" s="103">
        <v>0</v>
      </c>
      <c r="AV435" s="16">
        <v>0</v>
      </c>
      <c r="AW435" s="16">
        <v>0</v>
      </c>
      <c r="AX435" s="16" t="s">
        <v>480</v>
      </c>
      <c r="AY435" s="16" t="s">
        <v>480</v>
      </c>
      <c r="AZ435" s="16" t="s">
        <v>480</v>
      </c>
      <c r="BA435" s="16" t="s">
        <v>480</v>
      </c>
      <c r="BB435" s="16" t="s">
        <v>480</v>
      </c>
      <c r="BC435" s="16" t="s">
        <v>480</v>
      </c>
      <c r="BD435" s="16" t="s">
        <v>480</v>
      </c>
      <c r="BE435" s="16" t="s">
        <v>480</v>
      </c>
      <c r="BF435" s="16" t="s">
        <v>480</v>
      </c>
      <c r="BG435" s="16" t="s">
        <v>480</v>
      </c>
      <c r="BH435" s="16" t="s">
        <v>480</v>
      </c>
      <c r="BI435" s="16" t="s">
        <v>480</v>
      </c>
      <c r="BJ435" s="104" t="s">
        <v>480</v>
      </c>
      <c r="BK435" s="18" t="s">
        <v>480</v>
      </c>
      <c r="BL435" s="16" t="s">
        <v>480</v>
      </c>
      <c r="BM435" s="16" t="s">
        <v>480</v>
      </c>
      <c r="BN435" s="16" t="s">
        <v>480</v>
      </c>
      <c r="BO435" s="16">
        <v>0</v>
      </c>
      <c r="BP435" s="16">
        <v>0</v>
      </c>
      <c r="BQ435" s="16">
        <v>0</v>
      </c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  <c r="BW435" s="16">
        <v>0</v>
      </c>
      <c r="BX435" s="16">
        <v>0</v>
      </c>
      <c r="BY435" s="16">
        <v>0</v>
      </c>
      <c r="BZ435" s="17">
        <v>0</v>
      </c>
    </row>
    <row r="436" spans="1:78" ht="13.5" customHeight="1" hidden="1">
      <c r="A436" s="58">
        <v>2348</v>
      </c>
      <c r="B436" s="109" t="s">
        <v>340</v>
      </c>
      <c r="C436" s="25">
        <v>33786</v>
      </c>
      <c r="D436" s="28">
        <f t="shared" si="69"/>
        <v>1992</v>
      </c>
      <c r="E436" s="28">
        <f t="shared" si="70"/>
        <v>183</v>
      </c>
      <c r="F436" s="11">
        <f t="shared" si="71"/>
        <v>33760.31927633748</v>
      </c>
      <c r="G436" s="11">
        <f t="shared" si="72"/>
        <v>33811.68072366252</v>
      </c>
      <c r="H436" s="101">
        <f t="shared" si="73"/>
        <v>51.36144732503453</v>
      </c>
      <c r="I436" s="64">
        <v>32874</v>
      </c>
      <c r="J436" s="64">
        <v>38352</v>
      </c>
      <c r="K436" s="27">
        <v>60</v>
      </c>
      <c r="L436" s="14">
        <f t="shared" si="74"/>
        <v>60</v>
      </c>
      <c r="M436" s="27">
        <v>2.708</v>
      </c>
      <c r="N436" s="14" t="s">
        <v>33</v>
      </c>
      <c r="O436" s="16">
        <v>0</v>
      </c>
      <c r="P436" s="16">
        <v>0</v>
      </c>
      <c r="Q436" s="16" t="s">
        <v>480</v>
      </c>
      <c r="R436" s="16" t="s">
        <v>480</v>
      </c>
      <c r="S436" s="16" t="s">
        <v>480</v>
      </c>
      <c r="T436" s="16" t="s">
        <v>480</v>
      </c>
      <c r="U436" s="16" t="s">
        <v>480</v>
      </c>
      <c r="V436" s="16" t="s">
        <v>480</v>
      </c>
      <c r="W436" s="16" t="s">
        <v>480</v>
      </c>
      <c r="X436" s="16" t="s">
        <v>480</v>
      </c>
      <c r="Y436" s="16" t="s">
        <v>480</v>
      </c>
      <c r="Z436" s="16" t="s">
        <v>480</v>
      </c>
      <c r="AA436" s="16" t="s">
        <v>480</v>
      </c>
      <c r="AB436" s="16" t="s">
        <v>480</v>
      </c>
      <c r="AC436" s="16" t="s">
        <v>480</v>
      </c>
      <c r="AD436" s="104" t="s">
        <v>480</v>
      </c>
      <c r="AE436" s="18" t="s">
        <v>480</v>
      </c>
      <c r="AF436" s="16" t="s">
        <v>480</v>
      </c>
      <c r="AG436" s="16" t="s">
        <v>480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  <c r="AT436" s="17">
        <v>0</v>
      </c>
      <c r="AU436" s="103">
        <v>0</v>
      </c>
      <c r="AV436" s="16">
        <v>0</v>
      </c>
      <c r="AW436" s="16" t="s">
        <v>480</v>
      </c>
      <c r="AX436" s="16" t="s">
        <v>480</v>
      </c>
      <c r="AY436" s="16" t="s">
        <v>480</v>
      </c>
      <c r="AZ436" s="16" t="s">
        <v>480</v>
      </c>
      <c r="BA436" s="16" t="s">
        <v>480</v>
      </c>
      <c r="BB436" s="16" t="s">
        <v>480</v>
      </c>
      <c r="BC436" s="16" t="s">
        <v>480</v>
      </c>
      <c r="BD436" s="16" t="s">
        <v>480</v>
      </c>
      <c r="BE436" s="16" t="s">
        <v>480</v>
      </c>
      <c r="BF436" s="16" t="s">
        <v>480</v>
      </c>
      <c r="BG436" s="16" t="s">
        <v>480</v>
      </c>
      <c r="BH436" s="16" t="s">
        <v>480</v>
      </c>
      <c r="BI436" s="16" t="s">
        <v>480</v>
      </c>
      <c r="BJ436" s="104" t="s">
        <v>480</v>
      </c>
      <c r="BK436" s="18" t="s">
        <v>480</v>
      </c>
      <c r="BL436" s="16" t="s">
        <v>480</v>
      </c>
      <c r="BM436" s="16" t="s">
        <v>480</v>
      </c>
      <c r="BN436" s="16">
        <v>0</v>
      </c>
      <c r="BO436" s="16">
        <v>0</v>
      </c>
      <c r="BP436" s="16">
        <v>0</v>
      </c>
      <c r="BQ436" s="16">
        <v>0</v>
      </c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  <c r="BW436" s="16">
        <v>0</v>
      </c>
      <c r="BX436" s="16">
        <v>0</v>
      </c>
      <c r="BY436" s="16">
        <v>0</v>
      </c>
      <c r="BZ436" s="17">
        <v>0</v>
      </c>
    </row>
    <row r="437" spans="1:78" ht="13.5" customHeight="1" hidden="1" thickBot="1">
      <c r="A437" s="131">
        <v>2349</v>
      </c>
      <c r="B437" s="109" t="s">
        <v>341</v>
      </c>
      <c r="C437" s="25">
        <v>33786</v>
      </c>
      <c r="D437" s="28">
        <f t="shared" si="69"/>
        <v>1992</v>
      </c>
      <c r="E437" s="28">
        <f t="shared" si="70"/>
        <v>183</v>
      </c>
      <c r="F437" s="11">
        <f t="shared" si="71"/>
        <v>33767.25811207158</v>
      </c>
      <c r="G437" s="11">
        <f t="shared" si="72"/>
        <v>33804.74188792842</v>
      </c>
      <c r="H437" s="101">
        <f t="shared" si="73"/>
        <v>37.48377585684648</v>
      </c>
      <c r="I437" s="64">
        <v>32874</v>
      </c>
      <c r="J437" s="64">
        <v>38352</v>
      </c>
      <c r="K437" s="27">
        <v>39</v>
      </c>
      <c r="L437" s="14">
        <f t="shared" si="74"/>
        <v>39</v>
      </c>
      <c r="M437" s="27">
        <v>1.432</v>
      </c>
      <c r="N437" s="14" t="s">
        <v>33</v>
      </c>
      <c r="O437" s="16">
        <v>0</v>
      </c>
      <c r="P437" s="16">
        <v>0</v>
      </c>
      <c r="Q437" s="16" t="s">
        <v>480</v>
      </c>
      <c r="R437" s="16" t="s">
        <v>480</v>
      </c>
      <c r="S437" s="16" t="s">
        <v>480</v>
      </c>
      <c r="T437" s="16" t="s">
        <v>480</v>
      </c>
      <c r="U437" s="16" t="s">
        <v>480</v>
      </c>
      <c r="V437" s="16" t="s">
        <v>480</v>
      </c>
      <c r="W437" s="16" t="s">
        <v>480</v>
      </c>
      <c r="X437" s="16" t="s">
        <v>480</v>
      </c>
      <c r="Y437" s="16" t="s">
        <v>480</v>
      </c>
      <c r="Z437" s="16" t="s">
        <v>480</v>
      </c>
      <c r="AA437" s="16" t="s">
        <v>480</v>
      </c>
      <c r="AB437" s="16" t="s">
        <v>480</v>
      </c>
      <c r="AC437" s="16" t="s">
        <v>480</v>
      </c>
      <c r="AD437" s="104" t="s">
        <v>480</v>
      </c>
      <c r="AE437" s="18" t="s">
        <v>480</v>
      </c>
      <c r="AF437" s="16" t="s">
        <v>480</v>
      </c>
      <c r="AG437" s="16" t="s">
        <v>480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16">
        <v>0</v>
      </c>
      <c r="AS437" s="16">
        <v>0</v>
      </c>
      <c r="AT437" s="17">
        <v>0</v>
      </c>
      <c r="AU437" s="103">
        <v>0</v>
      </c>
      <c r="AV437" s="16">
        <v>0</v>
      </c>
      <c r="AW437" s="16" t="s">
        <v>480</v>
      </c>
      <c r="AX437" s="16" t="s">
        <v>480</v>
      </c>
      <c r="AY437" s="16" t="s">
        <v>480</v>
      </c>
      <c r="AZ437" s="16" t="s">
        <v>480</v>
      </c>
      <c r="BA437" s="16" t="s">
        <v>480</v>
      </c>
      <c r="BB437" s="16" t="s">
        <v>480</v>
      </c>
      <c r="BC437" s="16" t="s">
        <v>480</v>
      </c>
      <c r="BD437" s="16" t="s">
        <v>480</v>
      </c>
      <c r="BE437" s="16" t="s">
        <v>480</v>
      </c>
      <c r="BF437" s="16" t="s">
        <v>480</v>
      </c>
      <c r="BG437" s="16" t="s">
        <v>480</v>
      </c>
      <c r="BH437" s="16" t="s">
        <v>480</v>
      </c>
      <c r="BI437" s="16" t="s">
        <v>480</v>
      </c>
      <c r="BJ437" s="104" t="s">
        <v>480</v>
      </c>
      <c r="BK437" s="18" t="s">
        <v>480</v>
      </c>
      <c r="BL437" s="16" t="s">
        <v>480</v>
      </c>
      <c r="BM437" s="16" t="s">
        <v>480</v>
      </c>
      <c r="BN437" s="16">
        <v>0</v>
      </c>
      <c r="BO437" s="16">
        <v>0</v>
      </c>
      <c r="BP437" s="16">
        <v>0</v>
      </c>
      <c r="BQ437" s="16">
        <v>0</v>
      </c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  <c r="BW437" s="16">
        <v>0</v>
      </c>
      <c r="BX437" s="16">
        <v>0</v>
      </c>
      <c r="BY437" s="16">
        <v>0</v>
      </c>
      <c r="BZ437" s="17">
        <v>0</v>
      </c>
    </row>
    <row r="438" spans="1:78" ht="13.5" customHeight="1" hidden="1" thickTop="1">
      <c r="A438" s="58">
        <v>2302</v>
      </c>
      <c r="B438" s="109" t="s">
        <v>317</v>
      </c>
      <c r="C438" s="11">
        <v>33970</v>
      </c>
      <c r="D438" s="28">
        <f t="shared" si="69"/>
        <v>1993</v>
      </c>
      <c r="E438" s="28">
        <f t="shared" si="70"/>
        <v>2</v>
      </c>
      <c r="F438" s="11">
        <f t="shared" si="71"/>
        <v>33964.79347174554</v>
      </c>
      <c r="G438" s="11">
        <f t="shared" si="72"/>
        <v>33975.20652825446</v>
      </c>
      <c r="H438" s="101">
        <f t="shared" si="73"/>
        <v>10.413056508914451</v>
      </c>
      <c r="I438" s="11">
        <v>32874</v>
      </c>
      <c r="J438" s="11">
        <v>38352</v>
      </c>
      <c r="K438" s="27">
        <v>120</v>
      </c>
      <c r="L438" s="14">
        <f t="shared" si="74"/>
        <v>120</v>
      </c>
      <c r="M438" s="27">
        <v>0.109</v>
      </c>
      <c r="N438" s="14" t="s">
        <v>33</v>
      </c>
      <c r="O438" s="16">
        <v>0</v>
      </c>
      <c r="P438" s="16">
        <v>0</v>
      </c>
      <c r="Q438" s="16">
        <v>0</v>
      </c>
      <c r="R438" s="16" t="s">
        <v>480</v>
      </c>
      <c r="S438" s="16" t="s">
        <v>480</v>
      </c>
      <c r="T438" s="16" t="s">
        <v>480</v>
      </c>
      <c r="U438" s="16" t="s">
        <v>480</v>
      </c>
      <c r="V438" s="16" t="s">
        <v>480</v>
      </c>
      <c r="W438" s="16" t="s">
        <v>480</v>
      </c>
      <c r="X438" s="16" t="s">
        <v>480</v>
      </c>
      <c r="Y438" s="16" t="s">
        <v>480</v>
      </c>
      <c r="Z438" s="16" t="s">
        <v>480</v>
      </c>
      <c r="AA438" s="16" t="s">
        <v>480</v>
      </c>
      <c r="AB438" s="16" t="s">
        <v>480</v>
      </c>
      <c r="AC438" s="16" t="s">
        <v>480</v>
      </c>
      <c r="AD438" s="104" t="s">
        <v>480</v>
      </c>
      <c r="AE438" s="18" t="s">
        <v>480</v>
      </c>
      <c r="AF438" s="16" t="s">
        <v>480</v>
      </c>
      <c r="AG438" s="16" t="s">
        <v>480</v>
      </c>
      <c r="AH438" s="16" t="s">
        <v>480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  <c r="AT438" s="17">
        <v>0</v>
      </c>
      <c r="AU438" s="103">
        <v>0</v>
      </c>
      <c r="AV438" s="16">
        <v>0</v>
      </c>
      <c r="AW438" s="16">
        <v>0</v>
      </c>
      <c r="AX438" s="16" t="s">
        <v>480</v>
      </c>
      <c r="AY438" s="16" t="s">
        <v>480</v>
      </c>
      <c r="AZ438" s="16" t="s">
        <v>480</v>
      </c>
      <c r="BA438" s="16" t="s">
        <v>480</v>
      </c>
      <c r="BB438" s="16" t="s">
        <v>480</v>
      </c>
      <c r="BC438" s="16" t="s">
        <v>480</v>
      </c>
      <c r="BD438" s="16" t="s">
        <v>480</v>
      </c>
      <c r="BE438" s="16" t="s">
        <v>480</v>
      </c>
      <c r="BF438" s="16" t="s">
        <v>480</v>
      </c>
      <c r="BG438" s="16" t="s">
        <v>480</v>
      </c>
      <c r="BH438" s="16" t="s">
        <v>480</v>
      </c>
      <c r="BI438" s="16" t="s">
        <v>480</v>
      </c>
      <c r="BJ438" s="104" t="s">
        <v>480</v>
      </c>
      <c r="BK438" s="18" t="s">
        <v>480</v>
      </c>
      <c r="BL438" s="16" t="s">
        <v>480</v>
      </c>
      <c r="BM438" s="16" t="s">
        <v>480</v>
      </c>
      <c r="BN438" s="16" t="s">
        <v>480</v>
      </c>
      <c r="BO438" s="16">
        <v>0</v>
      </c>
      <c r="BP438" s="16">
        <v>0</v>
      </c>
      <c r="BQ438" s="16">
        <v>0</v>
      </c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  <c r="BW438" s="16">
        <v>0</v>
      </c>
      <c r="BX438" s="16">
        <v>0</v>
      </c>
      <c r="BY438" s="16">
        <v>0</v>
      </c>
      <c r="BZ438" s="17">
        <v>0</v>
      </c>
    </row>
    <row r="439" spans="1:78" ht="13.5" customHeight="1" hidden="1">
      <c r="A439" s="58">
        <v>2303</v>
      </c>
      <c r="B439" s="109" t="s">
        <v>342</v>
      </c>
      <c r="C439" s="11">
        <v>33775</v>
      </c>
      <c r="D439" s="28">
        <f t="shared" si="69"/>
        <v>1992</v>
      </c>
      <c r="E439" s="28">
        <f t="shared" si="70"/>
        <v>172</v>
      </c>
      <c r="F439" s="11">
        <f t="shared" si="71"/>
        <v>33756.61814968472</v>
      </c>
      <c r="G439" s="11">
        <f t="shared" si="72"/>
        <v>33793.38185031528</v>
      </c>
      <c r="H439" s="101">
        <f t="shared" si="73"/>
        <v>36.76370063055947</v>
      </c>
      <c r="I439" s="11">
        <v>32874</v>
      </c>
      <c r="J439" s="11">
        <v>38352</v>
      </c>
      <c r="K439" s="27">
        <v>38</v>
      </c>
      <c r="L439" s="14">
        <f t="shared" si="74"/>
        <v>38</v>
      </c>
      <c r="M439" s="27">
        <v>1.377</v>
      </c>
      <c r="N439" s="14" t="s">
        <v>33</v>
      </c>
      <c r="O439" s="16">
        <v>0</v>
      </c>
      <c r="P439" s="16">
        <v>0</v>
      </c>
      <c r="Q439" s="16" t="s">
        <v>480</v>
      </c>
      <c r="R439" s="16" t="s">
        <v>480</v>
      </c>
      <c r="S439" s="16" t="s">
        <v>480</v>
      </c>
      <c r="T439" s="16" t="s">
        <v>480</v>
      </c>
      <c r="U439" s="16" t="s">
        <v>480</v>
      </c>
      <c r="V439" s="16" t="s">
        <v>480</v>
      </c>
      <c r="W439" s="16" t="s">
        <v>480</v>
      </c>
      <c r="X439" s="16" t="s">
        <v>480</v>
      </c>
      <c r="Y439" s="16" t="s">
        <v>480</v>
      </c>
      <c r="Z439" s="16" t="s">
        <v>480</v>
      </c>
      <c r="AA439" s="16" t="s">
        <v>480</v>
      </c>
      <c r="AB439" s="16" t="s">
        <v>480</v>
      </c>
      <c r="AC439" s="16" t="s">
        <v>480</v>
      </c>
      <c r="AD439" s="104" t="s">
        <v>480</v>
      </c>
      <c r="AE439" s="18" t="s">
        <v>480</v>
      </c>
      <c r="AF439" s="16" t="s">
        <v>480</v>
      </c>
      <c r="AG439" s="16" t="s">
        <v>480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16">
        <v>0</v>
      </c>
      <c r="AS439" s="16">
        <v>0</v>
      </c>
      <c r="AT439" s="17">
        <v>0</v>
      </c>
      <c r="AU439" s="103">
        <v>0</v>
      </c>
      <c r="AV439" s="16">
        <v>0</v>
      </c>
      <c r="AW439" s="16" t="s">
        <v>480</v>
      </c>
      <c r="AX439" s="16" t="s">
        <v>480</v>
      </c>
      <c r="AY439" s="16" t="s">
        <v>480</v>
      </c>
      <c r="AZ439" s="16" t="s">
        <v>480</v>
      </c>
      <c r="BA439" s="16" t="s">
        <v>480</v>
      </c>
      <c r="BB439" s="16" t="s">
        <v>480</v>
      </c>
      <c r="BC439" s="16" t="s">
        <v>480</v>
      </c>
      <c r="BD439" s="16" t="s">
        <v>480</v>
      </c>
      <c r="BE439" s="16" t="s">
        <v>480</v>
      </c>
      <c r="BF439" s="16" t="s">
        <v>480</v>
      </c>
      <c r="BG439" s="16" t="s">
        <v>480</v>
      </c>
      <c r="BH439" s="16" t="s">
        <v>480</v>
      </c>
      <c r="BI439" s="16" t="s">
        <v>480</v>
      </c>
      <c r="BJ439" s="104" t="s">
        <v>480</v>
      </c>
      <c r="BK439" s="18" t="s">
        <v>480</v>
      </c>
      <c r="BL439" s="16" t="s">
        <v>480</v>
      </c>
      <c r="BM439" s="16" t="s">
        <v>480</v>
      </c>
      <c r="BN439" s="16">
        <v>0</v>
      </c>
      <c r="BO439" s="16">
        <v>0</v>
      </c>
      <c r="BP439" s="16">
        <v>0</v>
      </c>
      <c r="BQ439" s="16">
        <v>0</v>
      </c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  <c r="BW439" s="16">
        <v>0</v>
      </c>
      <c r="BX439" s="16">
        <v>0</v>
      </c>
      <c r="BY439" s="16">
        <v>0</v>
      </c>
      <c r="BZ439" s="17">
        <v>0</v>
      </c>
    </row>
    <row r="440" spans="1:78" ht="13.5" customHeight="1" hidden="1">
      <c r="A440" s="58">
        <v>2304</v>
      </c>
      <c r="B440" s="109" t="s">
        <v>316</v>
      </c>
      <c r="C440" s="11">
        <v>33717</v>
      </c>
      <c r="D440" s="28">
        <f t="shared" si="69"/>
        <v>1992</v>
      </c>
      <c r="E440" s="28">
        <f t="shared" si="70"/>
        <v>114</v>
      </c>
      <c r="F440" s="11">
        <f t="shared" si="71"/>
        <v>33702.923053121245</v>
      </c>
      <c r="G440" s="11">
        <f t="shared" si="72"/>
        <v>33731.076946878755</v>
      </c>
      <c r="H440" s="101">
        <f t="shared" si="73"/>
        <v>28.15389375750965</v>
      </c>
      <c r="I440" s="11">
        <v>32874</v>
      </c>
      <c r="J440" s="11">
        <v>38352</v>
      </c>
      <c r="K440" s="27">
        <v>10450</v>
      </c>
      <c r="L440" s="14">
        <f t="shared" si="74"/>
        <v>10450</v>
      </c>
      <c r="M440" s="27">
        <v>0.804</v>
      </c>
      <c r="N440" s="14" t="s">
        <v>33</v>
      </c>
      <c r="O440" s="16">
        <v>0</v>
      </c>
      <c r="P440" s="16">
        <v>0</v>
      </c>
      <c r="Q440" s="16" t="s">
        <v>480</v>
      </c>
      <c r="R440" s="16" t="s">
        <v>480</v>
      </c>
      <c r="S440" s="16" t="s">
        <v>480</v>
      </c>
      <c r="T440" s="16" t="s">
        <v>480</v>
      </c>
      <c r="U440" s="16" t="s">
        <v>480</v>
      </c>
      <c r="V440" s="16" t="s">
        <v>480</v>
      </c>
      <c r="W440" s="16" t="s">
        <v>480</v>
      </c>
      <c r="X440" s="16" t="s">
        <v>480</v>
      </c>
      <c r="Y440" s="16" t="s">
        <v>480</v>
      </c>
      <c r="Z440" s="16" t="s">
        <v>480</v>
      </c>
      <c r="AA440" s="16" t="s">
        <v>480</v>
      </c>
      <c r="AB440" s="16" t="s">
        <v>480</v>
      </c>
      <c r="AC440" s="16" t="s">
        <v>480</v>
      </c>
      <c r="AD440" s="104" t="s">
        <v>480</v>
      </c>
      <c r="AE440" s="18" t="s">
        <v>480</v>
      </c>
      <c r="AF440" s="16" t="s">
        <v>480</v>
      </c>
      <c r="AG440" s="16" t="s">
        <v>480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  <c r="AT440" s="17">
        <v>0</v>
      </c>
      <c r="AU440" s="103">
        <v>0</v>
      </c>
      <c r="AV440" s="16">
        <v>0</v>
      </c>
      <c r="AW440" s="16" t="s">
        <v>480</v>
      </c>
      <c r="AX440" s="16" t="s">
        <v>480</v>
      </c>
      <c r="AY440" s="16" t="s">
        <v>480</v>
      </c>
      <c r="AZ440" s="16" t="s">
        <v>480</v>
      </c>
      <c r="BA440" s="16" t="s">
        <v>480</v>
      </c>
      <c r="BB440" s="16" t="s">
        <v>480</v>
      </c>
      <c r="BC440" s="16" t="s">
        <v>480</v>
      </c>
      <c r="BD440" s="16" t="s">
        <v>480</v>
      </c>
      <c r="BE440" s="16" t="s">
        <v>480</v>
      </c>
      <c r="BF440" s="16" t="s">
        <v>480</v>
      </c>
      <c r="BG440" s="16" t="s">
        <v>480</v>
      </c>
      <c r="BH440" s="16" t="s">
        <v>480</v>
      </c>
      <c r="BI440" s="16" t="s">
        <v>480</v>
      </c>
      <c r="BJ440" s="104" t="s">
        <v>480</v>
      </c>
      <c r="BK440" s="18" t="s">
        <v>480</v>
      </c>
      <c r="BL440" s="16" t="s">
        <v>480</v>
      </c>
      <c r="BM440" s="16" t="s">
        <v>480</v>
      </c>
      <c r="BN440" s="16">
        <v>0</v>
      </c>
      <c r="BO440" s="16">
        <v>0</v>
      </c>
      <c r="BP440" s="16">
        <v>0</v>
      </c>
      <c r="BQ440" s="16">
        <v>0</v>
      </c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  <c r="BW440" s="16">
        <v>0</v>
      </c>
      <c r="BX440" s="16">
        <v>0</v>
      </c>
      <c r="BY440" s="16">
        <v>0</v>
      </c>
      <c r="BZ440" s="17">
        <v>0</v>
      </c>
    </row>
    <row r="441" spans="1:78" ht="13.5" customHeight="1" hidden="1">
      <c r="A441" s="58">
        <v>2305</v>
      </c>
      <c r="B441" s="109" t="s">
        <v>343</v>
      </c>
      <c r="C441" s="11">
        <v>33628</v>
      </c>
      <c r="D441" s="28">
        <f t="shared" si="69"/>
        <v>1992</v>
      </c>
      <c r="E441" s="28">
        <f t="shared" si="70"/>
        <v>25</v>
      </c>
      <c r="F441" s="11">
        <f t="shared" si="71"/>
        <v>33619.291822157735</v>
      </c>
      <c r="G441" s="11">
        <f t="shared" si="72"/>
        <v>33636.708177842265</v>
      </c>
      <c r="H441" s="101">
        <f t="shared" si="73"/>
        <v>17.416355684530572</v>
      </c>
      <c r="I441" s="11">
        <v>32874</v>
      </c>
      <c r="J441" s="11">
        <v>38352</v>
      </c>
      <c r="K441" s="27">
        <v>48</v>
      </c>
      <c r="L441" s="14">
        <f t="shared" si="74"/>
        <v>48</v>
      </c>
      <c r="M441" s="27">
        <v>0.306</v>
      </c>
      <c r="N441" s="14" t="s">
        <v>33</v>
      </c>
      <c r="O441" s="16">
        <v>0</v>
      </c>
      <c r="P441" s="16">
        <v>0</v>
      </c>
      <c r="Q441" s="16" t="s">
        <v>480</v>
      </c>
      <c r="R441" s="16" t="s">
        <v>480</v>
      </c>
      <c r="S441" s="16" t="s">
        <v>480</v>
      </c>
      <c r="T441" s="16" t="s">
        <v>480</v>
      </c>
      <c r="U441" s="16" t="s">
        <v>480</v>
      </c>
      <c r="V441" s="16" t="s">
        <v>480</v>
      </c>
      <c r="W441" s="16" t="s">
        <v>480</v>
      </c>
      <c r="X441" s="16" t="s">
        <v>480</v>
      </c>
      <c r="Y441" s="16" t="s">
        <v>480</v>
      </c>
      <c r="Z441" s="16" t="s">
        <v>480</v>
      </c>
      <c r="AA441" s="16" t="s">
        <v>480</v>
      </c>
      <c r="AB441" s="16" t="s">
        <v>480</v>
      </c>
      <c r="AC441" s="16" t="s">
        <v>480</v>
      </c>
      <c r="AD441" s="104" t="s">
        <v>480</v>
      </c>
      <c r="AE441" s="18" t="s">
        <v>480</v>
      </c>
      <c r="AF441" s="16" t="s">
        <v>480</v>
      </c>
      <c r="AG441" s="16" t="s">
        <v>480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7">
        <v>0</v>
      </c>
      <c r="AU441" s="103">
        <v>0</v>
      </c>
      <c r="AV441" s="16">
        <v>0</v>
      </c>
      <c r="AW441" s="16" t="s">
        <v>480</v>
      </c>
      <c r="AX441" s="16" t="s">
        <v>480</v>
      </c>
      <c r="AY441" s="16" t="s">
        <v>480</v>
      </c>
      <c r="AZ441" s="16" t="s">
        <v>480</v>
      </c>
      <c r="BA441" s="16" t="s">
        <v>480</v>
      </c>
      <c r="BB441" s="16" t="s">
        <v>480</v>
      </c>
      <c r="BC441" s="16" t="s">
        <v>480</v>
      </c>
      <c r="BD441" s="16" t="s">
        <v>480</v>
      </c>
      <c r="BE441" s="16" t="s">
        <v>480</v>
      </c>
      <c r="BF441" s="16" t="s">
        <v>480</v>
      </c>
      <c r="BG441" s="16" t="s">
        <v>480</v>
      </c>
      <c r="BH441" s="16" t="s">
        <v>480</v>
      </c>
      <c r="BI441" s="16" t="s">
        <v>480</v>
      </c>
      <c r="BJ441" s="104" t="s">
        <v>480</v>
      </c>
      <c r="BK441" s="18" t="s">
        <v>480</v>
      </c>
      <c r="BL441" s="16" t="s">
        <v>480</v>
      </c>
      <c r="BM441" s="16" t="s">
        <v>480</v>
      </c>
      <c r="BN441" s="16">
        <v>0</v>
      </c>
      <c r="BO441" s="16">
        <v>0</v>
      </c>
      <c r="BP441" s="16">
        <v>0</v>
      </c>
      <c r="BQ441" s="16">
        <v>0</v>
      </c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  <c r="BW441" s="16">
        <v>0</v>
      </c>
      <c r="BX441" s="16">
        <v>0</v>
      </c>
      <c r="BY441" s="16">
        <v>0</v>
      </c>
      <c r="BZ441" s="17">
        <v>0</v>
      </c>
    </row>
    <row r="442" spans="1:78" ht="13.5" customHeight="1" hidden="1">
      <c r="A442" s="58">
        <v>2306</v>
      </c>
      <c r="B442" s="109" t="s">
        <v>344</v>
      </c>
      <c r="C442" s="11">
        <v>33604</v>
      </c>
      <c r="D442" s="28">
        <f t="shared" si="69"/>
        <v>1992</v>
      </c>
      <c r="E442" s="28">
        <f t="shared" si="70"/>
        <v>1</v>
      </c>
      <c r="F442" s="11">
        <f t="shared" si="71"/>
        <v>33580.42566441912</v>
      </c>
      <c r="G442" s="11">
        <f t="shared" si="72"/>
        <v>33627.57433558088</v>
      </c>
      <c r="H442" s="101">
        <f t="shared" si="73"/>
        <v>47.14867116176174</v>
      </c>
      <c r="I442" s="11">
        <v>32874</v>
      </c>
      <c r="J442" s="11">
        <v>38352</v>
      </c>
      <c r="K442" s="27">
        <v>64</v>
      </c>
      <c r="L442" s="14">
        <f t="shared" si="74"/>
        <v>64</v>
      </c>
      <c r="M442" s="27">
        <v>2.277</v>
      </c>
      <c r="N442" s="14" t="s">
        <v>33</v>
      </c>
      <c r="O442" s="16">
        <v>0</v>
      </c>
      <c r="P442" s="16">
        <v>0</v>
      </c>
      <c r="Q442" s="16" t="s">
        <v>480</v>
      </c>
      <c r="R442" s="16" t="s">
        <v>480</v>
      </c>
      <c r="S442" s="16" t="s">
        <v>480</v>
      </c>
      <c r="T442" s="16" t="s">
        <v>480</v>
      </c>
      <c r="U442" s="16" t="s">
        <v>480</v>
      </c>
      <c r="V442" s="16" t="s">
        <v>480</v>
      </c>
      <c r="W442" s="16" t="s">
        <v>480</v>
      </c>
      <c r="X442" s="16" t="s">
        <v>480</v>
      </c>
      <c r="Y442" s="16" t="s">
        <v>480</v>
      </c>
      <c r="Z442" s="16" t="s">
        <v>480</v>
      </c>
      <c r="AA442" s="16" t="s">
        <v>480</v>
      </c>
      <c r="AB442" s="16" t="s">
        <v>480</v>
      </c>
      <c r="AC442" s="16" t="s">
        <v>480</v>
      </c>
      <c r="AD442" s="104" t="s">
        <v>480</v>
      </c>
      <c r="AE442" s="18" t="s">
        <v>480</v>
      </c>
      <c r="AF442" s="16" t="s">
        <v>480</v>
      </c>
      <c r="AG442" s="16" t="s">
        <v>480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  <c r="AT442" s="17">
        <v>0</v>
      </c>
      <c r="AU442" s="103">
        <v>0</v>
      </c>
      <c r="AV442" s="16">
        <v>0</v>
      </c>
      <c r="AW442" s="16" t="s">
        <v>480</v>
      </c>
      <c r="AX442" s="16" t="s">
        <v>480</v>
      </c>
      <c r="AY442" s="16" t="s">
        <v>480</v>
      </c>
      <c r="AZ442" s="16" t="s">
        <v>480</v>
      </c>
      <c r="BA442" s="16" t="s">
        <v>480</v>
      </c>
      <c r="BB442" s="16" t="s">
        <v>480</v>
      </c>
      <c r="BC442" s="16" t="s">
        <v>480</v>
      </c>
      <c r="BD442" s="16" t="s">
        <v>480</v>
      </c>
      <c r="BE442" s="16" t="s">
        <v>480</v>
      </c>
      <c r="BF442" s="16" t="s">
        <v>480</v>
      </c>
      <c r="BG442" s="16" t="s">
        <v>480</v>
      </c>
      <c r="BH442" s="16" t="s">
        <v>480</v>
      </c>
      <c r="BI442" s="16" t="s">
        <v>480</v>
      </c>
      <c r="BJ442" s="104" t="s">
        <v>480</v>
      </c>
      <c r="BK442" s="18" t="s">
        <v>480</v>
      </c>
      <c r="BL442" s="16" t="s">
        <v>480</v>
      </c>
      <c r="BM442" s="16" t="s">
        <v>480</v>
      </c>
      <c r="BN442" s="16">
        <v>0</v>
      </c>
      <c r="BO442" s="16">
        <v>0</v>
      </c>
      <c r="BP442" s="16">
        <v>0</v>
      </c>
      <c r="BQ442" s="16">
        <v>0</v>
      </c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  <c r="BW442" s="16">
        <v>0</v>
      </c>
      <c r="BX442" s="16">
        <v>0</v>
      </c>
      <c r="BY442" s="16">
        <v>0</v>
      </c>
      <c r="BZ442" s="17">
        <v>0</v>
      </c>
    </row>
    <row r="443" spans="1:78" ht="13.5" customHeight="1" hidden="1">
      <c r="A443" s="58">
        <v>2307</v>
      </c>
      <c r="B443" s="109" t="s">
        <v>344</v>
      </c>
      <c r="C443" s="11">
        <v>33604</v>
      </c>
      <c r="D443" s="28">
        <f t="shared" si="69"/>
        <v>1992</v>
      </c>
      <c r="E443" s="28">
        <f t="shared" si="70"/>
        <v>1</v>
      </c>
      <c r="F443" s="11">
        <f t="shared" si="71"/>
        <v>33601.13184367673</v>
      </c>
      <c r="G443" s="11">
        <f t="shared" si="72"/>
        <v>33606.86815632327</v>
      </c>
      <c r="H443" s="101">
        <f t="shared" si="73"/>
        <v>5.736312646535225</v>
      </c>
      <c r="I443" s="11">
        <v>32874</v>
      </c>
      <c r="J443" s="11">
        <v>38352</v>
      </c>
      <c r="K443" s="27">
        <v>64</v>
      </c>
      <c r="L443" s="14">
        <f t="shared" si="74"/>
        <v>64</v>
      </c>
      <c r="M443" s="27">
        <v>0.033</v>
      </c>
      <c r="N443" s="14" t="s">
        <v>33</v>
      </c>
      <c r="O443" s="16">
        <v>0</v>
      </c>
      <c r="P443" s="16">
        <v>0</v>
      </c>
      <c r="Q443" s="16" t="s">
        <v>480</v>
      </c>
      <c r="R443" s="16" t="s">
        <v>480</v>
      </c>
      <c r="S443" s="16" t="s">
        <v>480</v>
      </c>
      <c r="T443" s="16" t="s">
        <v>480</v>
      </c>
      <c r="U443" s="16" t="s">
        <v>480</v>
      </c>
      <c r="V443" s="16" t="s">
        <v>480</v>
      </c>
      <c r="W443" s="16" t="s">
        <v>480</v>
      </c>
      <c r="X443" s="16" t="s">
        <v>480</v>
      </c>
      <c r="Y443" s="16" t="s">
        <v>480</v>
      </c>
      <c r="Z443" s="16" t="s">
        <v>480</v>
      </c>
      <c r="AA443" s="16" t="s">
        <v>480</v>
      </c>
      <c r="AB443" s="16" t="s">
        <v>480</v>
      </c>
      <c r="AC443" s="16" t="s">
        <v>480</v>
      </c>
      <c r="AD443" s="104" t="s">
        <v>480</v>
      </c>
      <c r="AE443" s="18" t="s">
        <v>480</v>
      </c>
      <c r="AF443" s="16" t="s">
        <v>480</v>
      </c>
      <c r="AG443" s="16" t="s">
        <v>480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7">
        <v>0</v>
      </c>
      <c r="AU443" s="103">
        <v>0</v>
      </c>
      <c r="AV443" s="16">
        <v>0</v>
      </c>
      <c r="AW443" s="16" t="s">
        <v>480</v>
      </c>
      <c r="AX443" s="16" t="s">
        <v>480</v>
      </c>
      <c r="AY443" s="16" t="s">
        <v>480</v>
      </c>
      <c r="AZ443" s="16" t="s">
        <v>480</v>
      </c>
      <c r="BA443" s="16" t="s">
        <v>480</v>
      </c>
      <c r="BB443" s="16" t="s">
        <v>480</v>
      </c>
      <c r="BC443" s="16" t="s">
        <v>480</v>
      </c>
      <c r="BD443" s="16" t="s">
        <v>480</v>
      </c>
      <c r="BE443" s="16" t="s">
        <v>480</v>
      </c>
      <c r="BF443" s="16" t="s">
        <v>480</v>
      </c>
      <c r="BG443" s="16" t="s">
        <v>480</v>
      </c>
      <c r="BH443" s="16" t="s">
        <v>480</v>
      </c>
      <c r="BI443" s="16" t="s">
        <v>480</v>
      </c>
      <c r="BJ443" s="104" t="s">
        <v>480</v>
      </c>
      <c r="BK443" s="18" t="s">
        <v>480</v>
      </c>
      <c r="BL443" s="16" t="s">
        <v>480</v>
      </c>
      <c r="BM443" s="16" t="s">
        <v>480</v>
      </c>
      <c r="BN443" s="16">
        <v>0</v>
      </c>
      <c r="BO443" s="16">
        <v>0</v>
      </c>
      <c r="BP443" s="16">
        <v>0</v>
      </c>
      <c r="BQ443" s="16">
        <v>0</v>
      </c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  <c r="BW443" s="16">
        <v>0</v>
      </c>
      <c r="BX443" s="16">
        <v>0</v>
      </c>
      <c r="BY443" s="16">
        <v>0</v>
      </c>
      <c r="BZ443" s="17">
        <v>0</v>
      </c>
    </row>
    <row r="444" spans="1:78" ht="13.5" customHeight="1" hidden="1">
      <c r="A444" s="58">
        <v>2308</v>
      </c>
      <c r="B444" s="109" t="s">
        <v>345</v>
      </c>
      <c r="C444" s="11">
        <v>33316</v>
      </c>
      <c r="D444" s="28">
        <f t="shared" si="69"/>
        <v>1991</v>
      </c>
      <c r="E444" s="28">
        <f t="shared" si="70"/>
        <v>78</v>
      </c>
      <c r="F444" s="11">
        <f t="shared" si="71"/>
        <v>33292.61052424291</v>
      </c>
      <c r="G444" s="11">
        <f t="shared" si="72"/>
        <v>33339.38947575709</v>
      </c>
      <c r="H444" s="101">
        <f t="shared" si="73"/>
        <v>46.778951514177606</v>
      </c>
      <c r="I444" s="11">
        <v>32874</v>
      </c>
      <c r="J444" s="11">
        <v>38352</v>
      </c>
      <c r="K444" s="27">
        <v>121</v>
      </c>
      <c r="L444" s="14">
        <f t="shared" si="74"/>
        <v>121</v>
      </c>
      <c r="M444" s="27">
        <v>2.241</v>
      </c>
      <c r="N444" s="14" t="s">
        <v>33</v>
      </c>
      <c r="O444" s="16">
        <v>0</v>
      </c>
      <c r="P444" s="16" t="s">
        <v>480</v>
      </c>
      <c r="Q444" s="16" t="s">
        <v>480</v>
      </c>
      <c r="R444" s="16" t="s">
        <v>480</v>
      </c>
      <c r="S444" s="16" t="s">
        <v>480</v>
      </c>
      <c r="T444" s="16" t="s">
        <v>480</v>
      </c>
      <c r="U444" s="16" t="s">
        <v>480</v>
      </c>
      <c r="V444" s="16" t="s">
        <v>480</v>
      </c>
      <c r="W444" s="16" t="s">
        <v>480</v>
      </c>
      <c r="X444" s="16" t="s">
        <v>480</v>
      </c>
      <c r="Y444" s="16" t="s">
        <v>480</v>
      </c>
      <c r="Z444" s="16" t="s">
        <v>480</v>
      </c>
      <c r="AA444" s="16" t="s">
        <v>480</v>
      </c>
      <c r="AB444" s="16" t="s">
        <v>480</v>
      </c>
      <c r="AC444" s="16" t="s">
        <v>480</v>
      </c>
      <c r="AD444" s="104" t="s">
        <v>480</v>
      </c>
      <c r="AE444" s="18" t="s">
        <v>480</v>
      </c>
      <c r="AF444" s="16" t="s">
        <v>480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  <c r="AT444" s="17">
        <v>0</v>
      </c>
      <c r="AU444" s="103">
        <v>0</v>
      </c>
      <c r="AV444" s="16" t="s">
        <v>480</v>
      </c>
      <c r="AW444" s="16" t="s">
        <v>480</v>
      </c>
      <c r="AX444" s="16" t="s">
        <v>480</v>
      </c>
      <c r="AY444" s="16" t="s">
        <v>480</v>
      </c>
      <c r="AZ444" s="16" t="s">
        <v>480</v>
      </c>
      <c r="BA444" s="16" t="s">
        <v>480</v>
      </c>
      <c r="BB444" s="16" t="s">
        <v>480</v>
      </c>
      <c r="BC444" s="16" t="s">
        <v>480</v>
      </c>
      <c r="BD444" s="16" t="s">
        <v>480</v>
      </c>
      <c r="BE444" s="16" t="s">
        <v>480</v>
      </c>
      <c r="BF444" s="16" t="s">
        <v>480</v>
      </c>
      <c r="BG444" s="16" t="s">
        <v>480</v>
      </c>
      <c r="BH444" s="16" t="s">
        <v>480</v>
      </c>
      <c r="BI444" s="16" t="s">
        <v>480</v>
      </c>
      <c r="BJ444" s="104" t="s">
        <v>480</v>
      </c>
      <c r="BK444" s="18" t="s">
        <v>480</v>
      </c>
      <c r="BL444" s="16" t="s">
        <v>480</v>
      </c>
      <c r="BM444" s="16">
        <v>0</v>
      </c>
      <c r="BN444" s="16">
        <v>0</v>
      </c>
      <c r="BO444" s="16">
        <v>0</v>
      </c>
      <c r="BP444" s="16">
        <v>0</v>
      </c>
      <c r="BQ444" s="16">
        <v>0</v>
      </c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  <c r="BW444" s="16">
        <v>0</v>
      </c>
      <c r="BX444" s="16">
        <v>0</v>
      </c>
      <c r="BY444" s="16">
        <v>0</v>
      </c>
      <c r="BZ444" s="17">
        <v>0</v>
      </c>
    </row>
    <row r="445" spans="1:78" ht="13.5" customHeight="1" hidden="1">
      <c r="A445" s="58">
        <v>2267</v>
      </c>
      <c r="B445" s="109" t="s">
        <v>314</v>
      </c>
      <c r="C445" s="25">
        <v>34151</v>
      </c>
      <c r="D445" s="28">
        <f t="shared" si="69"/>
        <v>1993</v>
      </c>
      <c r="E445" s="28">
        <f t="shared" si="70"/>
        <v>183</v>
      </c>
      <c r="F445" s="11">
        <f t="shared" si="71"/>
        <v>34136.36086879625</v>
      </c>
      <c r="G445" s="11">
        <f t="shared" si="72"/>
        <v>34165.63913120375</v>
      </c>
      <c r="H445" s="101">
        <f t="shared" si="73"/>
        <v>29.27826240750437</v>
      </c>
      <c r="I445" s="11">
        <v>32874</v>
      </c>
      <c r="J445" s="11">
        <v>38352</v>
      </c>
      <c r="K445" s="27">
        <v>144</v>
      </c>
      <c r="L445" s="14">
        <f t="shared" si="74"/>
        <v>144</v>
      </c>
      <c r="M445" s="14">
        <v>0.87</v>
      </c>
      <c r="N445" s="14" t="s">
        <v>33</v>
      </c>
      <c r="O445" s="16">
        <v>0</v>
      </c>
      <c r="P445" s="16">
        <v>0</v>
      </c>
      <c r="Q445" s="16">
        <v>0</v>
      </c>
      <c r="R445" s="16" t="s">
        <v>480</v>
      </c>
      <c r="S445" s="16" t="s">
        <v>480</v>
      </c>
      <c r="T445" s="16" t="s">
        <v>480</v>
      </c>
      <c r="U445" s="16" t="s">
        <v>480</v>
      </c>
      <c r="V445" s="16" t="s">
        <v>480</v>
      </c>
      <c r="W445" s="16" t="s">
        <v>480</v>
      </c>
      <c r="X445" s="16" t="s">
        <v>480</v>
      </c>
      <c r="Y445" s="16" t="s">
        <v>480</v>
      </c>
      <c r="Z445" s="16" t="s">
        <v>480</v>
      </c>
      <c r="AA445" s="16" t="s">
        <v>480</v>
      </c>
      <c r="AB445" s="16" t="s">
        <v>480</v>
      </c>
      <c r="AC445" s="16" t="s">
        <v>480</v>
      </c>
      <c r="AD445" s="104" t="s">
        <v>480</v>
      </c>
      <c r="AE445" s="18" t="s">
        <v>480</v>
      </c>
      <c r="AF445" s="16" t="s">
        <v>480</v>
      </c>
      <c r="AG445" s="16" t="s">
        <v>480</v>
      </c>
      <c r="AH445" s="16" t="s">
        <v>480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16">
        <v>0</v>
      </c>
      <c r="AS445" s="16">
        <v>0</v>
      </c>
      <c r="AT445" s="17">
        <v>0</v>
      </c>
      <c r="AU445" s="103">
        <v>0</v>
      </c>
      <c r="AV445" s="16">
        <v>0</v>
      </c>
      <c r="AW445" s="16">
        <v>0</v>
      </c>
      <c r="AX445" s="16" t="s">
        <v>480</v>
      </c>
      <c r="AY445" s="16" t="s">
        <v>480</v>
      </c>
      <c r="AZ445" s="16" t="s">
        <v>480</v>
      </c>
      <c r="BA445" s="16" t="s">
        <v>480</v>
      </c>
      <c r="BB445" s="16" t="s">
        <v>480</v>
      </c>
      <c r="BC445" s="16" t="s">
        <v>480</v>
      </c>
      <c r="BD445" s="16" t="s">
        <v>480</v>
      </c>
      <c r="BE445" s="16" t="s">
        <v>480</v>
      </c>
      <c r="BF445" s="16" t="s">
        <v>480</v>
      </c>
      <c r="BG445" s="16" t="s">
        <v>480</v>
      </c>
      <c r="BH445" s="16" t="s">
        <v>480</v>
      </c>
      <c r="BI445" s="16" t="s">
        <v>480</v>
      </c>
      <c r="BJ445" s="104" t="s">
        <v>480</v>
      </c>
      <c r="BK445" s="18" t="s">
        <v>480</v>
      </c>
      <c r="BL445" s="16" t="s">
        <v>480</v>
      </c>
      <c r="BM445" s="16" t="s">
        <v>480</v>
      </c>
      <c r="BN445" s="16" t="s">
        <v>480</v>
      </c>
      <c r="BO445" s="16">
        <v>0</v>
      </c>
      <c r="BP445" s="16">
        <v>0</v>
      </c>
      <c r="BQ445" s="16">
        <v>0</v>
      </c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  <c r="BW445" s="16">
        <v>0</v>
      </c>
      <c r="BX445" s="16">
        <v>0</v>
      </c>
      <c r="BY445" s="16">
        <v>0</v>
      </c>
      <c r="BZ445" s="17">
        <v>0</v>
      </c>
    </row>
    <row r="446" spans="1:78" ht="13.5" customHeight="1" hidden="1">
      <c r="A446" s="58">
        <v>2268</v>
      </c>
      <c r="B446" s="109" t="s">
        <v>346</v>
      </c>
      <c r="C446" s="25">
        <v>34151</v>
      </c>
      <c r="D446" s="28">
        <f t="shared" si="69"/>
        <v>1993</v>
      </c>
      <c r="E446" s="28">
        <f t="shared" si="70"/>
        <v>183</v>
      </c>
      <c r="F446" s="11">
        <f t="shared" si="71"/>
        <v>34121.048687348506</v>
      </c>
      <c r="G446" s="11">
        <f t="shared" si="72"/>
        <v>34180.951312651494</v>
      </c>
      <c r="H446" s="101">
        <f t="shared" si="73"/>
        <v>59.90262530298787</v>
      </c>
      <c r="I446" s="11">
        <v>32874</v>
      </c>
      <c r="J446" s="11">
        <v>38352</v>
      </c>
      <c r="K446" s="27">
        <v>399</v>
      </c>
      <c r="L446" s="14">
        <f t="shared" si="74"/>
        <v>399</v>
      </c>
      <c r="M446" s="14">
        <v>3.7</v>
      </c>
      <c r="N446" s="14" t="s">
        <v>33</v>
      </c>
      <c r="O446" s="16">
        <v>0</v>
      </c>
      <c r="P446" s="16">
        <v>0</v>
      </c>
      <c r="Q446" s="16">
        <v>0</v>
      </c>
      <c r="R446" s="16" t="s">
        <v>480</v>
      </c>
      <c r="S446" s="16" t="s">
        <v>480</v>
      </c>
      <c r="T446" s="16" t="s">
        <v>480</v>
      </c>
      <c r="U446" s="16" t="s">
        <v>480</v>
      </c>
      <c r="V446" s="16" t="s">
        <v>480</v>
      </c>
      <c r="W446" s="16" t="s">
        <v>480</v>
      </c>
      <c r="X446" s="16" t="s">
        <v>480</v>
      </c>
      <c r="Y446" s="16" t="s">
        <v>480</v>
      </c>
      <c r="Z446" s="16" t="s">
        <v>480</v>
      </c>
      <c r="AA446" s="16" t="s">
        <v>480</v>
      </c>
      <c r="AB446" s="16" t="s">
        <v>480</v>
      </c>
      <c r="AC446" s="16" t="s">
        <v>480</v>
      </c>
      <c r="AD446" s="104" t="s">
        <v>480</v>
      </c>
      <c r="AE446" s="18" t="s">
        <v>480</v>
      </c>
      <c r="AF446" s="16" t="s">
        <v>480</v>
      </c>
      <c r="AG446" s="16" t="s">
        <v>480</v>
      </c>
      <c r="AH446" s="16" t="s">
        <v>480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7">
        <v>0</v>
      </c>
      <c r="AU446" s="103">
        <v>0</v>
      </c>
      <c r="AV446" s="16">
        <v>0</v>
      </c>
      <c r="AW446" s="16">
        <v>0</v>
      </c>
      <c r="AX446" s="16" t="s">
        <v>480</v>
      </c>
      <c r="AY446" s="16" t="s">
        <v>480</v>
      </c>
      <c r="AZ446" s="16" t="s">
        <v>480</v>
      </c>
      <c r="BA446" s="16" t="s">
        <v>480</v>
      </c>
      <c r="BB446" s="16" t="s">
        <v>480</v>
      </c>
      <c r="BC446" s="16" t="s">
        <v>480</v>
      </c>
      <c r="BD446" s="16" t="s">
        <v>480</v>
      </c>
      <c r="BE446" s="16" t="s">
        <v>480</v>
      </c>
      <c r="BF446" s="16" t="s">
        <v>480</v>
      </c>
      <c r="BG446" s="16" t="s">
        <v>480</v>
      </c>
      <c r="BH446" s="16" t="s">
        <v>480</v>
      </c>
      <c r="BI446" s="16" t="s">
        <v>480</v>
      </c>
      <c r="BJ446" s="104" t="s">
        <v>480</v>
      </c>
      <c r="BK446" s="18" t="s">
        <v>480</v>
      </c>
      <c r="BL446" s="16" t="s">
        <v>480</v>
      </c>
      <c r="BM446" s="16" t="s">
        <v>480</v>
      </c>
      <c r="BN446" s="16" t="s">
        <v>480</v>
      </c>
      <c r="BO446" s="16">
        <v>0</v>
      </c>
      <c r="BP446" s="16">
        <v>0</v>
      </c>
      <c r="BQ446" s="16">
        <v>0</v>
      </c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  <c r="BW446" s="16">
        <v>0</v>
      </c>
      <c r="BX446" s="16">
        <v>0</v>
      </c>
      <c r="BY446" s="16">
        <v>0</v>
      </c>
      <c r="BZ446" s="17">
        <v>0</v>
      </c>
    </row>
    <row r="447" spans="1:78" ht="13.5" customHeight="1" hidden="1">
      <c r="A447" s="58">
        <v>2269</v>
      </c>
      <c r="B447" s="109" t="s">
        <v>315</v>
      </c>
      <c r="C447" s="25">
        <v>33786</v>
      </c>
      <c r="D447" s="28">
        <f t="shared" si="69"/>
        <v>1992</v>
      </c>
      <c r="E447" s="28">
        <f t="shared" si="70"/>
        <v>183</v>
      </c>
      <c r="F447" s="11">
        <f t="shared" si="71"/>
        <v>33773.92879219851</v>
      </c>
      <c r="G447" s="11">
        <f t="shared" si="72"/>
        <v>33798.07120780149</v>
      </c>
      <c r="H447" s="101">
        <f t="shared" si="73"/>
        <v>24.14241560298251</v>
      </c>
      <c r="I447" s="11">
        <v>32874</v>
      </c>
      <c r="J447" s="11">
        <v>38352</v>
      </c>
      <c r="K447" s="27">
        <v>148</v>
      </c>
      <c r="L447" s="14">
        <f t="shared" si="74"/>
        <v>148</v>
      </c>
      <c r="M447" s="14">
        <v>0.59</v>
      </c>
      <c r="N447" s="14" t="s">
        <v>33</v>
      </c>
      <c r="O447" s="16">
        <v>0</v>
      </c>
      <c r="P447" s="16">
        <v>0</v>
      </c>
      <c r="Q447" s="16" t="s">
        <v>480</v>
      </c>
      <c r="R447" s="16" t="s">
        <v>480</v>
      </c>
      <c r="S447" s="16" t="s">
        <v>480</v>
      </c>
      <c r="T447" s="16" t="s">
        <v>480</v>
      </c>
      <c r="U447" s="16" t="s">
        <v>480</v>
      </c>
      <c r="V447" s="16" t="s">
        <v>480</v>
      </c>
      <c r="W447" s="16" t="s">
        <v>480</v>
      </c>
      <c r="X447" s="16" t="s">
        <v>480</v>
      </c>
      <c r="Y447" s="16" t="s">
        <v>480</v>
      </c>
      <c r="Z447" s="16" t="s">
        <v>480</v>
      </c>
      <c r="AA447" s="16" t="s">
        <v>480</v>
      </c>
      <c r="AB447" s="16" t="s">
        <v>480</v>
      </c>
      <c r="AC447" s="16" t="s">
        <v>480</v>
      </c>
      <c r="AD447" s="104" t="s">
        <v>480</v>
      </c>
      <c r="AE447" s="18" t="s">
        <v>480</v>
      </c>
      <c r="AF447" s="16" t="s">
        <v>480</v>
      </c>
      <c r="AG447" s="16" t="s">
        <v>480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  <c r="AT447" s="17">
        <v>0</v>
      </c>
      <c r="AU447" s="103">
        <v>0</v>
      </c>
      <c r="AV447" s="16">
        <v>0</v>
      </c>
      <c r="AW447" s="16" t="s">
        <v>480</v>
      </c>
      <c r="AX447" s="16" t="s">
        <v>480</v>
      </c>
      <c r="AY447" s="16" t="s">
        <v>480</v>
      </c>
      <c r="AZ447" s="16" t="s">
        <v>480</v>
      </c>
      <c r="BA447" s="16" t="s">
        <v>480</v>
      </c>
      <c r="BB447" s="16" t="s">
        <v>480</v>
      </c>
      <c r="BC447" s="16" t="s">
        <v>480</v>
      </c>
      <c r="BD447" s="16" t="s">
        <v>480</v>
      </c>
      <c r="BE447" s="16" t="s">
        <v>480</v>
      </c>
      <c r="BF447" s="16" t="s">
        <v>480</v>
      </c>
      <c r="BG447" s="16" t="s">
        <v>480</v>
      </c>
      <c r="BH447" s="16" t="s">
        <v>480</v>
      </c>
      <c r="BI447" s="16" t="s">
        <v>480</v>
      </c>
      <c r="BJ447" s="104" t="s">
        <v>480</v>
      </c>
      <c r="BK447" s="18" t="s">
        <v>480</v>
      </c>
      <c r="BL447" s="16" t="s">
        <v>480</v>
      </c>
      <c r="BM447" s="16" t="s">
        <v>480</v>
      </c>
      <c r="BN447" s="16">
        <v>0</v>
      </c>
      <c r="BO447" s="16">
        <v>0</v>
      </c>
      <c r="BP447" s="16">
        <v>0</v>
      </c>
      <c r="BQ447" s="16">
        <v>0</v>
      </c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  <c r="BW447" s="16">
        <v>0</v>
      </c>
      <c r="BX447" s="16">
        <v>0</v>
      </c>
      <c r="BY447" s="16">
        <v>0</v>
      </c>
      <c r="BZ447" s="17">
        <v>0</v>
      </c>
    </row>
    <row r="448" spans="1:78" ht="13.5" customHeight="1" hidden="1">
      <c r="A448" s="58">
        <v>2270</v>
      </c>
      <c r="B448" s="109" t="s">
        <v>347</v>
      </c>
      <c r="C448" s="25">
        <v>33420</v>
      </c>
      <c r="D448" s="28">
        <f t="shared" si="69"/>
        <v>1991</v>
      </c>
      <c r="E448" s="28">
        <f t="shared" si="70"/>
        <v>182</v>
      </c>
      <c r="F448" s="11">
        <f t="shared" si="71"/>
        <v>33403.92939825398</v>
      </c>
      <c r="G448" s="11">
        <f t="shared" si="72"/>
        <v>33436.07060174602</v>
      </c>
      <c r="H448" s="101">
        <f t="shared" si="73"/>
        <v>32.14120349203586</v>
      </c>
      <c r="I448" s="11">
        <v>32874</v>
      </c>
      <c r="J448" s="11">
        <v>38352</v>
      </c>
      <c r="K448" s="27">
        <v>46</v>
      </c>
      <c r="L448" s="14">
        <f t="shared" si="74"/>
        <v>46</v>
      </c>
      <c r="M448" s="14">
        <v>1.05</v>
      </c>
      <c r="N448" s="14" t="s">
        <v>33</v>
      </c>
      <c r="O448" s="16">
        <v>0</v>
      </c>
      <c r="P448" s="16" t="s">
        <v>480</v>
      </c>
      <c r="Q448" s="16" t="s">
        <v>480</v>
      </c>
      <c r="R448" s="16" t="s">
        <v>480</v>
      </c>
      <c r="S448" s="16" t="s">
        <v>480</v>
      </c>
      <c r="T448" s="16" t="s">
        <v>480</v>
      </c>
      <c r="U448" s="16" t="s">
        <v>480</v>
      </c>
      <c r="V448" s="16" t="s">
        <v>480</v>
      </c>
      <c r="W448" s="16" t="s">
        <v>480</v>
      </c>
      <c r="X448" s="16" t="s">
        <v>480</v>
      </c>
      <c r="Y448" s="16" t="s">
        <v>480</v>
      </c>
      <c r="Z448" s="16" t="s">
        <v>480</v>
      </c>
      <c r="AA448" s="16" t="s">
        <v>480</v>
      </c>
      <c r="AB448" s="16" t="s">
        <v>480</v>
      </c>
      <c r="AC448" s="16" t="s">
        <v>480</v>
      </c>
      <c r="AD448" s="104" t="s">
        <v>480</v>
      </c>
      <c r="AE448" s="18" t="s">
        <v>480</v>
      </c>
      <c r="AF448" s="16" t="s">
        <v>480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7">
        <v>0</v>
      </c>
      <c r="AU448" s="103">
        <v>0</v>
      </c>
      <c r="AV448" s="16" t="s">
        <v>480</v>
      </c>
      <c r="AW448" s="16" t="s">
        <v>480</v>
      </c>
      <c r="AX448" s="16" t="s">
        <v>480</v>
      </c>
      <c r="AY448" s="16" t="s">
        <v>480</v>
      </c>
      <c r="AZ448" s="16" t="s">
        <v>480</v>
      </c>
      <c r="BA448" s="16" t="s">
        <v>480</v>
      </c>
      <c r="BB448" s="16" t="s">
        <v>480</v>
      </c>
      <c r="BC448" s="16" t="s">
        <v>480</v>
      </c>
      <c r="BD448" s="16" t="s">
        <v>480</v>
      </c>
      <c r="BE448" s="16" t="s">
        <v>480</v>
      </c>
      <c r="BF448" s="16" t="s">
        <v>480</v>
      </c>
      <c r="BG448" s="16" t="s">
        <v>480</v>
      </c>
      <c r="BH448" s="16" t="s">
        <v>480</v>
      </c>
      <c r="BI448" s="16" t="s">
        <v>480</v>
      </c>
      <c r="BJ448" s="104" t="s">
        <v>480</v>
      </c>
      <c r="BK448" s="18" t="s">
        <v>480</v>
      </c>
      <c r="BL448" s="16" t="s">
        <v>480</v>
      </c>
      <c r="BM448" s="16">
        <v>0</v>
      </c>
      <c r="BN448" s="16">
        <v>0</v>
      </c>
      <c r="BO448" s="16">
        <v>0</v>
      </c>
      <c r="BP448" s="16">
        <v>0</v>
      </c>
      <c r="BQ448" s="16">
        <v>0</v>
      </c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  <c r="BW448" s="16">
        <v>0</v>
      </c>
      <c r="BX448" s="16">
        <v>0</v>
      </c>
      <c r="BY448" s="16">
        <v>0</v>
      </c>
      <c r="BZ448" s="17">
        <v>0</v>
      </c>
    </row>
    <row r="449" spans="1:78" ht="13.5" customHeight="1" hidden="1">
      <c r="A449" s="132">
        <v>2271</v>
      </c>
      <c r="B449" s="109" t="s">
        <v>348</v>
      </c>
      <c r="C449" s="25">
        <v>33420</v>
      </c>
      <c r="D449" s="28">
        <f t="shared" si="69"/>
        <v>1991</v>
      </c>
      <c r="E449" s="28">
        <f t="shared" si="70"/>
        <v>182</v>
      </c>
      <c r="F449" s="11">
        <f t="shared" si="71"/>
        <v>33400.077888202504</v>
      </c>
      <c r="G449" s="11">
        <f t="shared" si="72"/>
        <v>33439.922111797496</v>
      </c>
      <c r="H449" s="101">
        <f t="shared" si="73"/>
        <v>39.84422359499149</v>
      </c>
      <c r="I449" s="11">
        <v>32874</v>
      </c>
      <c r="J449" s="11">
        <v>38352</v>
      </c>
      <c r="K449" s="27">
        <v>144</v>
      </c>
      <c r="L449" s="14">
        <f t="shared" si="74"/>
        <v>144</v>
      </c>
      <c r="M449" s="14">
        <v>1.62</v>
      </c>
      <c r="N449" s="14" t="s">
        <v>33</v>
      </c>
      <c r="O449" s="16">
        <v>0</v>
      </c>
      <c r="P449" s="16" t="s">
        <v>480</v>
      </c>
      <c r="Q449" s="16" t="s">
        <v>480</v>
      </c>
      <c r="R449" s="16" t="s">
        <v>480</v>
      </c>
      <c r="S449" s="16" t="s">
        <v>480</v>
      </c>
      <c r="T449" s="16" t="s">
        <v>480</v>
      </c>
      <c r="U449" s="16" t="s">
        <v>480</v>
      </c>
      <c r="V449" s="16" t="s">
        <v>480</v>
      </c>
      <c r="W449" s="16" t="s">
        <v>480</v>
      </c>
      <c r="X449" s="16" t="s">
        <v>480</v>
      </c>
      <c r="Y449" s="16" t="s">
        <v>480</v>
      </c>
      <c r="Z449" s="16" t="s">
        <v>480</v>
      </c>
      <c r="AA449" s="16" t="s">
        <v>480</v>
      </c>
      <c r="AB449" s="16" t="s">
        <v>480</v>
      </c>
      <c r="AC449" s="16" t="s">
        <v>480</v>
      </c>
      <c r="AD449" s="104" t="s">
        <v>480</v>
      </c>
      <c r="AE449" s="18" t="s">
        <v>480</v>
      </c>
      <c r="AF449" s="16" t="s">
        <v>480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  <c r="AT449" s="17">
        <v>0</v>
      </c>
      <c r="AU449" s="103">
        <v>0</v>
      </c>
      <c r="AV449" s="16" t="s">
        <v>480</v>
      </c>
      <c r="AW449" s="16" t="s">
        <v>480</v>
      </c>
      <c r="AX449" s="16" t="s">
        <v>480</v>
      </c>
      <c r="AY449" s="16" t="s">
        <v>480</v>
      </c>
      <c r="AZ449" s="16" t="s">
        <v>480</v>
      </c>
      <c r="BA449" s="16" t="s">
        <v>480</v>
      </c>
      <c r="BB449" s="16" t="s">
        <v>480</v>
      </c>
      <c r="BC449" s="16" t="s">
        <v>480</v>
      </c>
      <c r="BD449" s="16" t="s">
        <v>480</v>
      </c>
      <c r="BE449" s="16" t="s">
        <v>480</v>
      </c>
      <c r="BF449" s="16" t="s">
        <v>480</v>
      </c>
      <c r="BG449" s="16" t="s">
        <v>480</v>
      </c>
      <c r="BH449" s="16" t="s">
        <v>480</v>
      </c>
      <c r="BI449" s="16" t="s">
        <v>480</v>
      </c>
      <c r="BJ449" s="104" t="s">
        <v>480</v>
      </c>
      <c r="BK449" s="18" t="s">
        <v>480</v>
      </c>
      <c r="BL449" s="16" t="s">
        <v>480</v>
      </c>
      <c r="BM449" s="16">
        <v>0</v>
      </c>
      <c r="BN449" s="16">
        <v>0</v>
      </c>
      <c r="BO449" s="16">
        <v>0</v>
      </c>
      <c r="BP449" s="16">
        <v>0</v>
      </c>
      <c r="BQ449" s="16">
        <v>0</v>
      </c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  <c r="BW449" s="16">
        <v>0</v>
      </c>
      <c r="BX449" s="16">
        <v>0</v>
      </c>
      <c r="BY449" s="16">
        <v>0</v>
      </c>
      <c r="BZ449" s="17">
        <v>0</v>
      </c>
    </row>
    <row r="450" spans="1:78" ht="13.5" customHeight="1" hidden="1">
      <c r="A450" s="21">
        <v>2031</v>
      </c>
      <c r="B450" s="34" t="s">
        <v>99</v>
      </c>
      <c r="C450" s="23">
        <v>34278</v>
      </c>
      <c r="D450" s="28">
        <f t="shared" si="69"/>
        <v>1993</v>
      </c>
      <c r="E450" s="28">
        <f t="shared" si="70"/>
        <v>310</v>
      </c>
      <c r="F450" s="11">
        <f t="shared" si="71"/>
        <v>34272.29361342887</v>
      </c>
      <c r="G450" s="11">
        <f t="shared" si="72"/>
        <v>34283.70638657113</v>
      </c>
      <c r="H450" s="101">
        <f t="shared" si="73"/>
        <v>11.412773142263177</v>
      </c>
      <c r="I450" s="23">
        <v>32874</v>
      </c>
      <c r="J450" s="23">
        <v>38352</v>
      </c>
      <c r="K450" s="107">
        <v>302</v>
      </c>
      <c r="L450" s="107">
        <v>302</v>
      </c>
      <c r="M450" s="28">
        <v>0.131</v>
      </c>
      <c r="N450" s="28" t="s">
        <v>33</v>
      </c>
      <c r="O450" s="16">
        <v>0</v>
      </c>
      <c r="P450" s="16">
        <v>0</v>
      </c>
      <c r="Q450" s="16">
        <v>0</v>
      </c>
      <c r="R450" s="16" t="s">
        <v>480</v>
      </c>
      <c r="S450" s="16" t="s">
        <v>480</v>
      </c>
      <c r="T450" s="16" t="s">
        <v>480</v>
      </c>
      <c r="U450" s="16" t="s">
        <v>480</v>
      </c>
      <c r="V450" s="16" t="s">
        <v>480</v>
      </c>
      <c r="W450" s="16" t="s">
        <v>480</v>
      </c>
      <c r="X450" s="16" t="s">
        <v>480</v>
      </c>
      <c r="Y450" s="16" t="s">
        <v>480</v>
      </c>
      <c r="Z450" s="16" t="s">
        <v>480</v>
      </c>
      <c r="AA450" s="16" t="s">
        <v>480</v>
      </c>
      <c r="AB450" s="16" t="s">
        <v>480</v>
      </c>
      <c r="AC450" s="16" t="s">
        <v>480</v>
      </c>
      <c r="AD450" s="104" t="s">
        <v>480</v>
      </c>
      <c r="AE450" s="18" t="s">
        <v>480</v>
      </c>
      <c r="AF450" s="16" t="s">
        <v>480</v>
      </c>
      <c r="AG450" s="16" t="s">
        <v>480</v>
      </c>
      <c r="AH450" s="16" t="s">
        <v>480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  <c r="AT450" s="17">
        <v>0</v>
      </c>
      <c r="AU450" s="103">
        <v>0</v>
      </c>
      <c r="AV450" s="16">
        <v>0</v>
      </c>
      <c r="AW450" s="16">
        <v>0</v>
      </c>
      <c r="AX450" s="16" t="s">
        <v>480</v>
      </c>
      <c r="AY450" s="16" t="s">
        <v>480</v>
      </c>
      <c r="AZ450" s="16" t="s">
        <v>480</v>
      </c>
      <c r="BA450" s="16" t="s">
        <v>480</v>
      </c>
      <c r="BB450" s="16" t="s">
        <v>480</v>
      </c>
      <c r="BC450" s="16" t="s">
        <v>480</v>
      </c>
      <c r="BD450" s="16" t="s">
        <v>480</v>
      </c>
      <c r="BE450" s="16" t="s">
        <v>480</v>
      </c>
      <c r="BF450" s="16" t="s">
        <v>480</v>
      </c>
      <c r="BG450" s="16" t="s">
        <v>480</v>
      </c>
      <c r="BH450" s="16" t="s">
        <v>480</v>
      </c>
      <c r="BI450" s="16" t="s">
        <v>480</v>
      </c>
      <c r="BJ450" s="104" t="s">
        <v>480</v>
      </c>
      <c r="BK450" s="18" t="s">
        <v>480</v>
      </c>
      <c r="BL450" s="16" t="s">
        <v>480</v>
      </c>
      <c r="BM450" s="16" t="s">
        <v>480</v>
      </c>
      <c r="BN450" s="16" t="s">
        <v>480</v>
      </c>
      <c r="BO450" s="16">
        <v>0</v>
      </c>
      <c r="BP450" s="16">
        <v>0</v>
      </c>
      <c r="BQ450" s="16">
        <v>0</v>
      </c>
      <c r="BR450" s="16">
        <v>0</v>
      </c>
      <c r="BS450" s="16">
        <v>0</v>
      </c>
      <c r="BT450" s="16">
        <v>0</v>
      </c>
      <c r="BU450" s="16">
        <v>0</v>
      </c>
      <c r="BV450" s="16">
        <v>0</v>
      </c>
      <c r="BW450" s="16">
        <v>0</v>
      </c>
      <c r="BX450" s="16">
        <v>0</v>
      </c>
      <c r="BY450" s="16">
        <v>0</v>
      </c>
      <c r="BZ450" s="17">
        <v>0</v>
      </c>
    </row>
    <row r="451" spans="3:78" ht="13.5" customHeight="1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</row>
    <row r="452" spans="3:78" ht="13.5" customHeight="1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</row>
    <row r="453" spans="3:78" ht="13.5" customHeight="1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</row>
    <row r="454" spans="3:78" ht="13.5" customHeight="1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</row>
    <row r="455" spans="3:78" ht="13.5" customHeight="1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</row>
    <row r="456" spans="3:78" ht="13.5" customHeight="1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</row>
    <row r="457" spans="3:78" ht="13.5" customHeight="1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</row>
    <row r="458" spans="3:78" ht="13.5" customHeight="1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</row>
    <row r="459" spans="3:78" ht="13.5" customHeight="1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</row>
    <row r="460" spans="3:78" ht="13.5" customHeight="1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</row>
    <row r="461" spans="3:78" ht="13.5" customHeight="1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</row>
    <row r="462" spans="3:78" ht="13.5" customHeight="1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</row>
    <row r="463" spans="3:78" ht="13.5" customHeight="1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</row>
    <row r="464" spans="3:78" ht="13.5" customHeight="1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</row>
    <row r="465" spans="3:78" ht="13.5" customHeight="1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</row>
    <row r="466" spans="3:78" ht="13.5" customHeight="1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</row>
    <row r="467" spans="3:78" ht="13.5" customHeight="1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</row>
    <row r="468" spans="3:78" ht="13.5" customHeight="1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</row>
    <row r="469" spans="3:78" ht="13.5" customHeight="1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</row>
    <row r="470" spans="3:78" ht="13.5" customHeight="1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</row>
    <row r="471" spans="3:78" ht="13.5" customHeight="1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</row>
    <row r="472" spans="3:78" ht="13.5" customHeight="1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</row>
    <row r="473" spans="3:78" ht="13.5" customHeight="1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</row>
    <row r="474" spans="3:78" ht="13.5" customHeight="1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</row>
    <row r="475" spans="3:78" ht="13.5" customHeight="1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</row>
    <row r="476" spans="3:78" ht="13.5" customHeight="1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</row>
    <row r="477" spans="3:78" ht="13.5" customHeight="1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</row>
    <row r="478" spans="3:78" ht="13.5" customHeight="1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</row>
    <row r="479" spans="3:78" ht="13.5" customHeight="1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</row>
    <row r="480" spans="3:78" ht="13.5" customHeight="1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</row>
    <row r="481" spans="3:78" ht="13.5" customHeight="1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</row>
    <row r="482" spans="3:78" ht="13.5" customHeight="1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</row>
    <row r="483" spans="3:78" ht="13.5" customHeight="1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</row>
    <row r="484" spans="3:78" ht="13.5" customHeight="1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</row>
    <row r="485" spans="3:78" ht="13.5" customHeight="1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</row>
    <row r="486" spans="3:78" ht="13.5" customHeight="1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</row>
    <row r="487" spans="3:78" ht="13.5" customHeight="1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</row>
    <row r="488" spans="3:78" ht="13.5" customHeight="1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</row>
    <row r="489" spans="3:78" ht="13.5" customHeight="1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</row>
    <row r="490" spans="3:78" ht="13.5" customHeight="1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</row>
    <row r="491" spans="3:78" ht="13.5" customHeight="1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</row>
    <row r="492" spans="3:78" ht="13.5" customHeight="1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</row>
    <row r="493" spans="3:78" ht="13.5" customHeight="1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</row>
    <row r="494" spans="3:78" ht="13.5" customHeight="1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</row>
    <row r="495" spans="3:78" ht="13.5" customHeight="1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</row>
    <row r="496" spans="3:78" ht="13.5" customHeight="1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</row>
    <row r="497" spans="3:78" ht="13.5" customHeight="1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</row>
    <row r="498" spans="3:78" ht="13.5" customHeight="1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</row>
    <row r="499" spans="3:78" ht="13.5" customHeight="1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</row>
    <row r="500" spans="3:78" ht="13.5" customHeight="1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</row>
    <row r="501" spans="3:78" ht="13.5" customHeight="1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</row>
    <row r="502" spans="3:78" ht="13.5" customHeight="1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</row>
    <row r="503" spans="3:78" ht="13.5" customHeight="1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</row>
    <row r="504" spans="3:78" ht="13.5" customHeight="1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</row>
    <row r="505" spans="3:78" ht="13.5" customHeight="1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</row>
    <row r="506" spans="3:78" ht="13.5" customHeight="1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</row>
    <row r="507" spans="3:78" ht="13.5" customHeight="1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</row>
    <row r="508" spans="3:78" ht="13.5" customHeight="1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</row>
    <row r="509" spans="3:78" ht="13.5" customHeight="1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</row>
    <row r="510" spans="3:78" ht="13.5" customHeight="1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</row>
    <row r="511" spans="3:78" ht="13.5" customHeight="1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</row>
    <row r="512" spans="3:78" ht="13.5" customHeight="1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</row>
    <row r="513" spans="3:78" ht="13.5" customHeight="1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</row>
    <row r="514" spans="3:78" ht="13.5" customHeight="1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</row>
    <row r="515" spans="3:78" ht="13.5" customHeight="1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</row>
    <row r="516" spans="3:78" ht="13.5" customHeight="1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</row>
    <row r="517" spans="3:78" ht="13.5" customHeight="1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</row>
    <row r="518" spans="3:78" ht="13.5" customHeight="1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</row>
    <row r="519" spans="3:78" ht="13.5" customHeight="1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</row>
    <row r="520" spans="3:78" ht="13.5" customHeight="1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</row>
    <row r="521" spans="3:78" ht="13.5" customHeight="1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</row>
    <row r="522" spans="3:78" ht="13.5" customHeight="1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</row>
    <row r="523" spans="3:78" ht="13.5" customHeight="1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</row>
    <row r="524" spans="3:78" ht="13.5" customHeight="1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</row>
    <row r="525" spans="3:78" ht="13.5" customHeight="1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</row>
    <row r="526" spans="3:78" ht="13.5" customHeight="1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</row>
    <row r="527" spans="3:78" ht="13.5" customHeight="1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</row>
    <row r="528" spans="3:78" ht="13.5" customHeight="1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</row>
    <row r="529" spans="3:78" ht="13.5" customHeight="1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</row>
    <row r="530" spans="3:78" ht="13.5" customHeight="1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</row>
    <row r="531" spans="3:78" ht="13.5" customHeight="1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</row>
    <row r="532" spans="3:78" ht="13.5" customHeight="1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</row>
    <row r="533" spans="3:78" ht="13.5" customHeight="1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</row>
    <row r="534" spans="3:78" ht="13.5" customHeight="1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</row>
    <row r="535" spans="3:78" ht="13.5" customHeight="1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</row>
    <row r="536" spans="3:78" ht="13.5" customHeight="1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</row>
    <row r="537" spans="3:78" ht="13.5" customHeight="1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</row>
    <row r="538" spans="3:78" ht="13.5" customHeight="1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</row>
    <row r="539" spans="3:78" ht="13.5" customHeight="1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</row>
    <row r="540" spans="3:78" ht="13.5" customHeight="1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</row>
    <row r="541" spans="3:78" ht="13.5" customHeight="1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</row>
    <row r="542" spans="3:78" ht="13.5" customHeight="1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</row>
    <row r="543" spans="3:78" ht="13.5" customHeight="1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</row>
    <row r="544" spans="3:78" ht="13.5" customHeight="1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</row>
    <row r="545" spans="3:78" ht="13.5" customHeight="1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</row>
    <row r="546" spans="3:78" ht="13.5" customHeight="1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</row>
    <row r="547" spans="3:78" ht="13.5" customHeight="1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</row>
    <row r="548" spans="3:78" ht="13.5" customHeight="1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</row>
    <row r="549" spans="3:78" ht="13.5" customHeight="1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</row>
    <row r="550" spans="3:78" ht="13.5" customHeight="1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</row>
    <row r="551" spans="3:78" ht="13.5" customHeight="1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</row>
    <row r="552" spans="3:78" ht="13.5" customHeight="1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</row>
    <row r="553" spans="3:78" ht="13.5" customHeight="1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</row>
    <row r="554" spans="3:78" ht="13.5" customHeight="1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</row>
    <row r="555" spans="3:78" ht="13.5" customHeight="1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</row>
    <row r="556" spans="3:78" ht="13.5" customHeight="1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</row>
    <row r="557" spans="3:78" ht="13.5" customHeight="1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</row>
    <row r="558" spans="3:78" ht="13.5" customHeight="1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</row>
    <row r="559" spans="3:78" ht="13.5" customHeight="1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</row>
    <row r="560" spans="3:78" ht="13.5" customHeight="1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</row>
    <row r="561" spans="3:78" ht="13.5" customHeight="1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</row>
    <row r="562" spans="3:78" ht="13.5" customHeight="1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</row>
    <row r="563" spans="3:78" ht="13.5" customHeight="1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</row>
    <row r="564" spans="3:78" ht="13.5" customHeight="1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</row>
    <row r="565" spans="3:78" ht="13.5" customHeight="1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</row>
    <row r="566" spans="3:78" ht="13.5" customHeight="1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</row>
    <row r="567" spans="3:78" ht="13.5" customHeight="1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</row>
    <row r="568" spans="3:78" ht="13.5" customHeight="1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</row>
    <row r="569" spans="3:78" ht="13.5" customHeight="1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</row>
    <row r="570" spans="3:78" ht="13.5" customHeight="1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</row>
    <row r="571" spans="3:78" ht="13.5" customHeight="1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</row>
    <row r="572" spans="3:78" ht="13.5" customHeight="1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</row>
    <row r="573" spans="3:78" ht="13.5" customHeight="1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</row>
    <row r="574" spans="3:78" ht="13.5" customHeight="1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</row>
    <row r="575" spans="3:78" ht="13.5" customHeight="1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</row>
    <row r="576" spans="3:78" ht="13.5" customHeight="1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</row>
    <row r="577" spans="3:78" ht="13.5" customHeight="1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</row>
    <row r="578" spans="3:78" ht="13.5" customHeight="1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</row>
    <row r="579" spans="3:78" ht="13.5" customHeight="1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</row>
    <row r="580" spans="3:78" ht="13.5" customHeight="1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</row>
    <row r="581" spans="3:78" ht="13.5" customHeight="1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</row>
    <row r="582" spans="3:78" ht="13.5" customHeight="1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</row>
    <row r="583" spans="3:78" ht="13.5" customHeight="1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</row>
    <row r="584" spans="3:78" ht="13.5" customHeight="1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</row>
    <row r="585" spans="3:78" ht="13.5" customHeight="1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</row>
    <row r="586" spans="3:78" ht="13.5" customHeight="1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</row>
    <row r="587" spans="3:78" ht="13.5" customHeight="1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</row>
    <row r="588" spans="3:78" ht="13.5" customHeight="1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</row>
    <row r="589" spans="3:78" ht="13.5" customHeight="1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</row>
    <row r="590" spans="3:78" ht="13.5" customHeight="1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</row>
    <row r="591" spans="3:78" ht="13.5" customHeight="1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</row>
    <row r="592" spans="3:78" ht="13.5" customHeight="1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</row>
    <row r="593" spans="3:78" ht="13.5" customHeight="1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</row>
    <row r="594" spans="3:78" ht="13.5" customHeight="1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</row>
    <row r="595" spans="3:78" ht="13.5" customHeight="1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</row>
    <row r="596" spans="3:78" ht="13.5" customHeight="1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</row>
    <row r="597" spans="3:78" ht="13.5" customHeight="1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</row>
    <row r="598" spans="3:78" ht="13.5" customHeight="1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</row>
    <row r="599" spans="3:78" ht="13.5" customHeight="1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</row>
    <row r="600" spans="3:78" ht="13.5" customHeight="1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</row>
    <row r="601" spans="3:78" ht="13.5" customHeight="1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</row>
    <row r="602" spans="3:78" ht="13.5" customHeight="1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</row>
    <row r="603" spans="3:78" ht="13.5" customHeight="1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</row>
    <row r="604" spans="3:78" ht="13.5" customHeight="1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</row>
    <row r="605" spans="3:78" ht="13.5" customHeight="1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</row>
    <row r="606" spans="3:78" ht="13.5" customHeight="1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</row>
    <row r="607" spans="3:78" ht="13.5" customHeight="1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</row>
    <row r="608" spans="3:78" ht="13.5" customHeight="1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</row>
    <row r="609" spans="3:78" ht="13.5" customHeight="1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</row>
    <row r="610" spans="3:78" ht="13.5" customHeight="1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</row>
    <row r="611" spans="3:78" ht="13.5" customHeight="1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</row>
    <row r="612" spans="3:78" ht="13.5" customHeight="1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</row>
    <row r="613" spans="3:78" ht="13.5" customHeight="1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</row>
    <row r="614" spans="3:78" ht="13.5" customHeight="1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</row>
    <row r="615" spans="3:78" ht="13.5" customHeight="1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</row>
    <row r="616" spans="3:78" ht="13.5" customHeight="1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</row>
    <row r="617" spans="3:78" ht="13.5" customHeight="1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</row>
    <row r="618" spans="3:78" ht="13.5" customHeight="1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</row>
    <row r="619" spans="3:78" ht="13.5" customHeight="1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</row>
    <row r="620" spans="3:78" ht="13.5" customHeight="1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</row>
    <row r="621" spans="3:78" ht="13.5" customHeight="1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</row>
    <row r="622" spans="3:78" ht="13.5" customHeight="1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</row>
    <row r="623" spans="3:78" ht="13.5" customHeight="1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</row>
    <row r="624" spans="3:78" ht="13.5" customHeight="1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</row>
    <row r="625" spans="3:78" ht="13.5" customHeight="1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</row>
    <row r="626" spans="3:78" ht="13.5" customHeight="1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</row>
    <row r="627" spans="3:78" ht="13.5" customHeight="1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</row>
    <row r="628" spans="3:78" ht="13.5" customHeight="1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</row>
    <row r="629" spans="3:78" ht="13.5" customHeight="1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</row>
    <row r="630" spans="3:78" ht="13.5" customHeight="1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</row>
    <row r="631" spans="3:78" ht="13.5" customHeight="1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</row>
    <row r="632" spans="3:78" ht="13.5" customHeight="1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</row>
    <row r="633" spans="3:78" ht="13.5" customHeight="1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</row>
    <row r="634" spans="3:78" ht="13.5" customHeight="1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</row>
    <row r="635" spans="3:78" ht="13.5" customHeight="1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</row>
    <row r="636" spans="3:78" ht="13.5" customHeight="1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</row>
    <row r="637" spans="3:78" ht="13.5" customHeight="1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</row>
    <row r="638" spans="3:78" ht="13.5" customHeight="1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</row>
    <row r="639" spans="3:78" ht="13.5" customHeight="1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</row>
    <row r="640" spans="3:78" ht="13.5" customHeight="1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</row>
    <row r="641" spans="3:78" ht="13.5" customHeight="1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</row>
    <row r="642" spans="3:78" ht="13.5" customHeight="1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</row>
    <row r="643" spans="3:78" ht="13.5" customHeight="1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</row>
    <row r="644" spans="3:78" ht="13.5" customHeight="1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</row>
    <row r="645" spans="3:78" ht="13.5" customHeight="1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</row>
    <row r="646" spans="3:78" ht="13.5" customHeight="1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</row>
    <row r="647" spans="3:78" ht="13.5" customHeight="1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</row>
    <row r="648" spans="3:78" ht="13.5" customHeight="1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</row>
    <row r="649" spans="3:78" ht="13.5" customHeight="1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</row>
    <row r="650" spans="3:78" ht="13.5" customHeight="1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</row>
    <row r="651" spans="3:78" ht="13.5" customHeight="1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</row>
    <row r="652" spans="3:78" ht="13.5" customHeight="1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</row>
    <row r="653" spans="3:78" ht="13.5" customHeight="1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</row>
    <row r="654" spans="3:78" ht="13.5" customHeight="1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</row>
    <row r="655" spans="3:78" ht="13.5" customHeight="1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</row>
    <row r="656" spans="3:78" ht="13.5" customHeight="1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</row>
    <row r="657" spans="3:78" ht="13.5" customHeight="1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</row>
    <row r="658" spans="3:78" ht="13.5" customHeight="1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</row>
    <row r="659" spans="3:78" ht="13.5" customHeight="1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</row>
    <row r="660" spans="3:78" ht="13.5" customHeight="1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</row>
    <row r="661" spans="3:78" ht="13.5" customHeight="1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</row>
    <row r="662" spans="3:78" ht="13.5" customHeight="1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</row>
    <row r="663" spans="3:78" ht="13.5" customHeight="1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</row>
    <row r="664" spans="3:78" ht="13.5" customHeight="1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</row>
    <row r="665" spans="3:78" ht="13.5" customHeight="1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</row>
    <row r="666" spans="3:78" ht="13.5" customHeight="1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</row>
    <row r="667" spans="3:78" ht="13.5" customHeight="1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</row>
    <row r="668" spans="3:78" ht="13.5" customHeight="1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</row>
    <row r="669" spans="3:78" ht="13.5" customHeight="1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</row>
    <row r="670" spans="3:78" ht="13.5" customHeight="1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</row>
    <row r="671" spans="3:78" ht="13.5" customHeight="1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</row>
    <row r="672" spans="3:78" ht="13.5" customHeight="1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</row>
    <row r="673" spans="3:78" ht="13.5" customHeight="1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</row>
    <row r="674" spans="3:78" ht="13.5" customHeight="1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</row>
    <row r="675" spans="3:78" ht="13.5" customHeight="1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</row>
    <row r="676" spans="3:78" ht="13.5" customHeight="1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</row>
    <row r="677" spans="3:78" ht="13.5" customHeight="1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</row>
    <row r="678" spans="3:78" ht="13.5" customHeight="1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</row>
    <row r="679" spans="3:78" ht="13.5" customHeight="1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</row>
    <row r="680" spans="3:78" ht="13.5" customHeight="1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</row>
    <row r="681" spans="3:78" ht="13.5" customHeight="1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</row>
    <row r="682" spans="3:78" ht="13.5" customHeight="1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</row>
    <row r="683" spans="3:78" ht="13.5" customHeight="1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</row>
    <row r="684" spans="3:78" ht="13.5" customHeight="1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</row>
    <row r="685" spans="3:78" ht="13.5" customHeight="1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</row>
    <row r="686" spans="3:78" ht="13.5" customHeight="1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</row>
    <row r="687" spans="3:78" ht="13.5" customHeight="1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</row>
    <row r="688" spans="3:78" ht="13.5" customHeight="1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</row>
    <row r="689" spans="3:78" ht="13.5" customHeight="1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</row>
    <row r="690" spans="3:78" ht="13.5" customHeight="1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</row>
    <row r="691" spans="3:78" ht="13.5" customHeight="1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</row>
    <row r="692" spans="3:78" ht="13.5" customHeight="1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</row>
    <row r="693" spans="3:78" ht="13.5" customHeight="1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</row>
    <row r="694" spans="3:78" ht="13.5" customHeight="1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</row>
    <row r="695" spans="3:78" ht="13.5" customHeight="1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</row>
    <row r="696" spans="3:78" ht="13.5" customHeight="1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</row>
    <row r="697" spans="3:78" ht="13.5" customHeight="1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</row>
    <row r="698" spans="3:78" ht="13.5" customHeight="1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</row>
    <row r="699" spans="3:78" ht="13.5" customHeight="1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</row>
    <row r="700" spans="3:78" ht="13.5" customHeight="1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</row>
    <row r="701" spans="3:78" ht="13.5" customHeight="1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</row>
    <row r="702" spans="3:78" ht="13.5" customHeight="1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</row>
    <row r="703" spans="3:78" ht="13.5" customHeight="1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</row>
    <row r="704" spans="3:78" ht="13.5" customHeight="1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</row>
    <row r="705" spans="3:78" ht="13.5" customHeight="1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</row>
    <row r="706" spans="3:78" ht="13.5" customHeight="1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</row>
    <row r="707" spans="3:78" ht="13.5" customHeight="1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</row>
    <row r="708" spans="3:78" ht="13.5" customHeight="1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</row>
    <row r="709" spans="3:78" ht="13.5" customHeight="1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</row>
    <row r="710" spans="3:78" ht="13.5" customHeight="1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</row>
    <row r="711" spans="3:78" ht="13.5" customHeight="1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</row>
    <row r="712" spans="3:78" ht="13.5" customHeight="1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</row>
    <row r="713" spans="3:78" ht="13.5" customHeight="1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</row>
    <row r="714" spans="3:78" ht="13.5" customHeight="1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</row>
    <row r="715" spans="3:78" ht="13.5" customHeight="1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</row>
    <row r="716" spans="3:78" ht="13.5" customHeight="1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</row>
    <row r="717" spans="3:78" ht="13.5" customHeight="1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</row>
    <row r="718" spans="3:78" ht="13.5" customHeight="1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</row>
    <row r="719" spans="3:78" ht="13.5" customHeight="1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</row>
    <row r="720" spans="3:78" ht="13.5" customHeight="1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</row>
    <row r="721" spans="3:78" ht="13.5" customHeight="1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</row>
    <row r="722" spans="3:78" ht="13.5" customHeight="1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</row>
    <row r="723" spans="3:78" ht="13.5" customHeight="1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</row>
    <row r="724" spans="3:78" ht="13.5" customHeight="1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</row>
    <row r="725" spans="3:78" ht="13.5" customHeight="1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</row>
    <row r="726" spans="3:78" ht="13.5" customHeight="1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</row>
    <row r="727" spans="3:78" ht="13.5" customHeight="1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</row>
    <row r="728" spans="3:78" ht="13.5" customHeight="1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</row>
    <row r="729" spans="3:78" ht="13.5" customHeight="1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</row>
    <row r="730" spans="3:78" ht="13.5" customHeight="1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</row>
    <row r="731" spans="3:78" ht="13.5" customHeight="1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</row>
    <row r="732" spans="3:78" ht="13.5" customHeight="1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</row>
    <row r="733" spans="3:78" ht="13.5" customHeight="1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</row>
    <row r="734" spans="3:78" ht="13.5" customHeight="1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</row>
    <row r="735" spans="3:78" ht="13.5" customHeight="1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</row>
    <row r="736" spans="3:78" ht="13.5" customHeight="1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</row>
    <row r="737" spans="3:78" ht="13.5" customHeight="1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</row>
    <row r="738" spans="3:78" ht="13.5" customHeight="1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</row>
    <row r="739" spans="3:78" ht="13.5" customHeight="1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</row>
    <row r="740" spans="3:78" ht="13.5" customHeight="1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</row>
    <row r="741" spans="3:78" ht="13.5" customHeight="1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</row>
    <row r="742" spans="3:78" ht="13.5" customHeight="1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</row>
    <row r="743" spans="3:78" ht="13.5" customHeight="1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</row>
    <row r="744" spans="3:78" ht="13.5" customHeight="1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</row>
    <row r="745" spans="3:78" ht="13.5" customHeight="1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</row>
    <row r="746" spans="3:78" ht="13.5" customHeight="1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</row>
    <row r="747" spans="3:78" ht="13.5" customHeight="1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</row>
    <row r="748" spans="3:78" ht="13.5" customHeight="1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</row>
    <row r="749" spans="3:78" ht="13.5" customHeight="1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</row>
    <row r="750" spans="3:78" ht="13.5" customHeight="1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</row>
    <row r="751" spans="3:78" ht="13.5" customHeight="1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</row>
    <row r="752" spans="3:78" ht="13.5" customHeight="1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</row>
    <row r="753" spans="3:78" ht="13.5" customHeight="1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</row>
    <row r="754" spans="3:78" ht="13.5" customHeight="1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</row>
    <row r="755" spans="3:78" ht="13.5" customHeight="1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</row>
    <row r="756" spans="3:78" ht="13.5" customHeight="1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</row>
    <row r="757" spans="3:78" ht="13.5" customHeight="1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</row>
    <row r="758" spans="3:78" ht="13.5" customHeight="1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</row>
    <row r="759" spans="3:78" ht="13.5" customHeight="1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</row>
    <row r="760" spans="3:78" ht="13.5" customHeight="1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</row>
    <row r="761" spans="3:78" ht="13.5" customHeight="1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</row>
    <row r="762" spans="3:78" ht="13.5" customHeight="1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</row>
    <row r="763" spans="3:78" ht="13.5" customHeight="1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</row>
    <row r="764" spans="3:78" ht="13.5" customHeight="1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</row>
    <row r="765" spans="3:78" ht="13.5" customHeight="1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</row>
    <row r="766" spans="3:78" ht="13.5" customHeight="1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</row>
    <row r="767" spans="3:78" ht="13.5" customHeight="1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</row>
    <row r="768" spans="3:78" ht="13.5" customHeight="1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</row>
    <row r="769" spans="3:78" ht="13.5" customHeight="1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</row>
    <row r="770" spans="3:78" ht="13.5" customHeight="1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</row>
    <row r="771" spans="3:78" ht="13.5" customHeight="1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</row>
    <row r="772" spans="3:78" ht="13.5" customHeight="1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</row>
    <row r="773" spans="3:78" ht="13.5" customHeight="1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</row>
    <row r="774" spans="3:78" ht="13.5" customHeight="1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</row>
    <row r="775" spans="3:78" ht="13.5" customHeight="1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</row>
    <row r="776" spans="3:78" ht="13.5" customHeight="1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</row>
    <row r="777" spans="3:78" ht="13.5" customHeight="1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</row>
    <row r="778" spans="3:78" ht="13.5" customHeight="1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</row>
    <row r="779" spans="3:78" ht="13.5" customHeight="1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</row>
    <row r="780" spans="3:78" ht="13.5" customHeight="1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</row>
    <row r="781" spans="3:78" ht="13.5" customHeight="1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</row>
    <row r="782" spans="3:78" ht="13.5" customHeight="1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</row>
    <row r="783" spans="3:78" ht="13.5" customHeight="1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</row>
    <row r="784" spans="3:78" ht="13.5" customHeight="1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</row>
    <row r="785" spans="3:78" ht="13.5" customHeight="1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</row>
    <row r="786" spans="3:78" ht="13.5" customHeight="1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</row>
    <row r="787" spans="3:78" ht="13.5" customHeight="1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</row>
    <row r="788" spans="3:78" ht="13.5" customHeight="1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</row>
    <row r="789" spans="3:78" ht="13.5" customHeight="1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</row>
    <row r="790" spans="3:78" ht="13.5" customHeight="1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</row>
    <row r="791" spans="3:78" ht="13.5" customHeight="1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</row>
    <row r="792" spans="3:78" ht="13.5" customHeight="1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</row>
    <row r="793" spans="3:78" ht="13.5" customHeight="1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</row>
    <row r="794" spans="3:78" ht="13.5" customHeight="1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</row>
    <row r="795" spans="3:78" ht="13.5" customHeight="1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</row>
    <row r="796" spans="3:78" ht="13.5" customHeight="1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</row>
    <row r="797" spans="3:78" ht="13.5" customHeight="1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</row>
    <row r="798" spans="3:78" ht="13.5" customHeight="1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</row>
    <row r="799" spans="3:78" ht="13.5" customHeight="1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</row>
    <row r="800" spans="3:78" ht="13.5" customHeight="1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</row>
    <row r="801" spans="3:78" ht="13.5" customHeight="1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</row>
    <row r="802" spans="3:78" ht="13.5" customHeight="1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</row>
    <row r="803" spans="3:78" ht="13.5" customHeight="1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</row>
    <row r="804" spans="3:78" ht="13.5" customHeight="1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</row>
    <row r="805" spans="3:78" ht="13.5" customHeight="1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</row>
    <row r="806" spans="3:78" ht="13.5" customHeight="1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</row>
    <row r="807" spans="3:78" ht="13.5" customHeight="1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</row>
    <row r="808" spans="3:78" ht="13.5" customHeight="1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</row>
    <row r="809" spans="3:78" ht="13.5" customHeight="1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</row>
    <row r="810" spans="3:78" ht="13.5" customHeight="1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</row>
    <row r="811" spans="3:78" ht="13.5" customHeight="1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</row>
    <row r="812" spans="3:78" ht="13.5" customHeight="1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</row>
    <row r="813" spans="3:78" ht="13.5" customHeight="1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</row>
    <row r="814" spans="3:78" ht="13.5" customHeight="1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</row>
    <row r="815" spans="3:78" ht="13.5" customHeight="1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</row>
    <row r="816" spans="3:78" ht="13.5" customHeight="1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</row>
    <row r="817" spans="3:78" ht="13.5" customHeight="1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</row>
    <row r="818" spans="3:78" ht="13.5" customHeight="1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</row>
    <row r="819" spans="3:78" ht="13.5" customHeight="1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</row>
    <row r="820" spans="3:78" ht="13.5" customHeight="1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</row>
    <row r="821" spans="3:78" ht="13.5" customHeight="1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</row>
    <row r="822" spans="3:78" ht="13.5" customHeight="1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</row>
    <row r="823" spans="3:78" ht="13.5" customHeight="1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</row>
    <row r="824" spans="3:78" ht="13.5" customHeight="1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</row>
    <row r="825" spans="3:78" ht="13.5" customHeight="1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</row>
    <row r="826" spans="3:78" ht="13.5" customHeight="1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</row>
    <row r="827" spans="3:78" ht="13.5" customHeight="1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</row>
    <row r="828" spans="3:78" ht="13.5" customHeight="1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</row>
    <row r="829" spans="3:78" ht="13.5" customHeight="1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</row>
    <row r="830" spans="3:78" ht="13.5" customHeight="1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</row>
    <row r="831" spans="3:78" ht="13.5" customHeight="1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</row>
    <row r="832" spans="3:78" ht="13.5" customHeight="1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</row>
    <row r="833" spans="3:78" ht="13.5" customHeight="1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</row>
    <row r="834" spans="3:78" ht="13.5" customHeight="1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</row>
    <row r="835" spans="3:78" ht="13.5" customHeight="1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</row>
    <row r="836" spans="3:78" ht="13.5" customHeight="1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</row>
    <row r="837" spans="3:78" ht="13.5" customHeight="1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</row>
    <row r="838" spans="3:78" ht="13.5" customHeight="1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</row>
    <row r="839" spans="3:78" ht="13.5" customHeight="1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</row>
    <row r="840" spans="3:78" ht="13.5" customHeight="1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</row>
    <row r="841" spans="3:78" ht="13.5" customHeight="1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</row>
    <row r="842" spans="3:78" ht="13.5" customHeight="1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</row>
    <row r="843" spans="3:78" ht="13.5" customHeight="1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</row>
    <row r="844" spans="3:78" ht="13.5" customHeight="1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</row>
    <row r="845" spans="3:78" ht="13.5" customHeight="1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</row>
    <row r="846" spans="3:78" ht="13.5" customHeight="1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</row>
    <row r="847" spans="3:78" ht="13.5" customHeight="1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</row>
    <row r="848" spans="3:78" ht="13.5" customHeight="1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</row>
    <row r="849" spans="3:78" ht="13.5" customHeight="1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</row>
    <row r="850" spans="3:78" ht="13.5" customHeight="1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</row>
    <row r="851" spans="3:78" ht="13.5" customHeight="1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</row>
    <row r="852" spans="3:78" ht="13.5" customHeight="1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</row>
    <row r="853" spans="3:78" ht="13.5" customHeight="1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</row>
    <row r="854" spans="3:78" ht="13.5" customHeight="1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</row>
    <row r="855" spans="3:78" ht="13.5" customHeight="1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</row>
    <row r="856" spans="3:78" ht="13.5" customHeight="1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</row>
    <row r="857" spans="3:78" ht="13.5" customHeight="1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</row>
    <row r="858" spans="3:78" ht="13.5" customHeight="1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</row>
    <row r="859" spans="3:78" ht="13.5" customHeight="1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</row>
    <row r="860" spans="3:78" ht="13.5" customHeight="1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</row>
    <row r="861" spans="3:78" ht="13.5" customHeight="1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</row>
    <row r="862" spans="3:78" ht="13.5" customHeight="1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</row>
    <row r="863" spans="3:78" ht="13.5" customHeight="1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</row>
    <row r="864" spans="3:78" ht="13.5" customHeight="1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</row>
    <row r="865" spans="3:78" ht="13.5" customHeight="1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</row>
    <row r="866" spans="3:78" ht="13.5" customHeight="1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</row>
    <row r="867" spans="3:78" ht="13.5" customHeight="1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</row>
    <row r="868" spans="3:78" ht="13.5" customHeight="1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</row>
    <row r="869" spans="3:78" ht="13.5" customHeight="1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</row>
    <row r="870" spans="3:78" ht="13.5" customHeight="1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</row>
    <row r="871" spans="3:78" ht="13.5" customHeight="1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</row>
    <row r="872" spans="3:78" ht="13.5" customHeight="1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</row>
    <row r="873" spans="3:78" ht="13.5" customHeight="1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</row>
    <row r="874" spans="3:78" ht="13.5" customHeight="1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</row>
    <row r="875" spans="3:78" ht="13.5" customHeight="1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</row>
    <row r="876" spans="3:78" ht="13.5" customHeight="1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</row>
    <row r="877" spans="3:78" ht="13.5" customHeight="1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</row>
    <row r="878" spans="3:78" ht="13.5" customHeight="1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</row>
    <row r="879" spans="3:78" ht="13.5" customHeight="1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</row>
    <row r="880" spans="31:49" ht="13.5" customHeight="1"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</row>
    <row r="881" spans="31:49" ht="13.5" customHeight="1"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</row>
    <row r="882" spans="31:49" ht="13.5" customHeight="1"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</row>
    <row r="883" spans="31:49" ht="13.5" customHeight="1"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</row>
    <row r="884" spans="31:49" ht="13.5" customHeight="1"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</row>
    <row r="885" spans="31:49" ht="13.5" customHeight="1"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</row>
    <row r="886" spans="31:49" ht="13.5" customHeight="1"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</row>
    <row r="887" spans="31:49" ht="13.5" customHeight="1"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</row>
    <row r="888" spans="31:49" ht="13.5" customHeight="1"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</row>
    <row r="889" spans="31:49" ht="13.5" customHeight="1"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</row>
    <row r="890" spans="31:49" ht="13.5" customHeight="1"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</row>
    <row r="891" spans="31:49" ht="13.5" customHeight="1"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</row>
    <row r="892" spans="31:49" ht="13.5" customHeight="1"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</row>
    <row r="893" spans="31:49" ht="13.5" customHeight="1"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</row>
    <row r="894" spans="31:49" ht="13.5" customHeight="1"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</row>
    <row r="895" spans="31:49" ht="13.5" customHeight="1"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</row>
    <row r="896" spans="31:49" ht="13.5" customHeight="1"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</row>
    <row r="897" spans="31:49" ht="13.5" customHeight="1"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</row>
    <row r="898" spans="31:49" ht="13.5" customHeight="1"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</row>
    <row r="899" spans="31:49" ht="13.5" customHeight="1"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</row>
    <row r="900" spans="31:49" ht="13.5" customHeight="1"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</row>
    <row r="901" spans="31:49" ht="13.5" customHeight="1"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</row>
    <row r="902" spans="31:49" ht="13.5" customHeight="1"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</row>
    <row r="903" spans="31:49" ht="13.5" customHeight="1"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</row>
    <row r="904" spans="31:49" ht="13.5" customHeight="1"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</row>
    <row r="905" spans="31:49" ht="13.5" customHeight="1"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</row>
    <row r="906" spans="31:49" ht="13.5" customHeight="1"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</row>
    <row r="907" spans="31:49" ht="13.5" customHeight="1"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</row>
    <row r="908" spans="31:49" ht="13.5" customHeight="1"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</row>
    <row r="909" spans="31:49" ht="13.5" customHeight="1"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</row>
    <row r="910" spans="31:49" ht="13.5" customHeight="1"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</row>
    <row r="911" spans="31:49" ht="13.5" customHeight="1"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</row>
    <row r="912" spans="31:49" ht="13.5" customHeight="1"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</row>
    <row r="913" spans="31:49" ht="13.5" customHeight="1"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</row>
    <row r="914" spans="31:49" ht="13.5" customHeight="1"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</row>
    <row r="915" spans="31:49" ht="13.5" customHeight="1"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</row>
    <row r="916" spans="31:49" ht="13.5" customHeight="1"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</row>
    <row r="917" spans="31:49" ht="13.5" customHeight="1"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</row>
    <row r="918" spans="31:49" ht="13.5" customHeight="1"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</row>
    <row r="919" spans="31:49" ht="13.5" customHeight="1"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</row>
    <row r="920" spans="31:49" ht="13.5" customHeight="1"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</row>
    <row r="921" spans="31:49" ht="13.5" customHeight="1"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</row>
    <row r="922" spans="31:49" ht="13.5" customHeight="1"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</row>
    <row r="923" spans="31:49" ht="13.5" customHeight="1"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</row>
    <row r="924" spans="31:49" ht="13.5" customHeight="1"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</row>
    <row r="925" spans="31:49" ht="13.5" customHeight="1"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</row>
    <row r="926" spans="31:49" ht="13.5" customHeight="1"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</row>
    <row r="927" spans="31:49" ht="13.5" customHeight="1"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</row>
    <row r="928" spans="31:49" ht="13.5" customHeight="1"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</row>
    <row r="929" spans="31:49" ht="13.5" customHeight="1"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</row>
    <row r="930" spans="31:49" ht="13.5" customHeight="1"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</row>
    <row r="931" spans="31:49" ht="13.5" customHeight="1"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</row>
    <row r="932" spans="31:49" ht="13.5" customHeight="1"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</row>
    <row r="933" spans="31:49" ht="13.5" customHeight="1"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</row>
    <row r="934" spans="31:49" ht="13.5" customHeight="1"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</row>
    <row r="935" spans="31:49" ht="13.5" customHeight="1"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</row>
    <row r="936" spans="31:49" ht="13.5" customHeight="1"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</row>
    <row r="937" spans="31:49" ht="13.5" customHeight="1"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</row>
    <row r="938" spans="31:49" ht="13.5" customHeight="1"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</row>
    <row r="939" spans="31:49" ht="13.5" customHeight="1"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</row>
    <row r="940" spans="31:49" ht="13.5" customHeight="1"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</row>
    <row r="941" spans="31:49" ht="13.5" customHeight="1"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</row>
    <row r="942" spans="31:49" ht="13.5" customHeight="1"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</row>
    <row r="943" spans="31:49" ht="13.5" customHeight="1"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</row>
    <row r="944" spans="31:49" ht="13.5" customHeight="1"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</row>
    <row r="945" spans="31:49" ht="13.5" customHeight="1"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</row>
    <row r="946" spans="31:49" ht="13.5" customHeight="1"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</row>
    <row r="947" spans="31:49" ht="13.5" customHeight="1"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</row>
    <row r="948" spans="31:49" ht="13.5" customHeight="1"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</row>
    <row r="949" spans="31:49" ht="13.5" customHeight="1"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</row>
    <row r="950" spans="31:49" ht="13.5" customHeight="1"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</row>
    <row r="951" spans="31:49" ht="13.5" customHeight="1"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</row>
    <row r="952" spans="31:49" ht="13.5" customHeight="1"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</row>
    <row r="953" spans="31:49" ht="13.5" customHeight="1"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</row>
    <row r="954" spans="31:49" ht="13.5" customHeight="1"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</row>
    <row r="955" spans="31:49" ht="13.5" customHeight="1"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</row>
    <row r="956" spans="31:49" ht="13.5" customHeight="1"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</row>
    <row r="957" spans="31:49" ht="13.5" customHeight="1"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</row>
    <row r="958" spans="31:49" ht="13.5" customHeight="1"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</row>
    <row r="959" spans="31:49" ht="13.5" customHeight="1"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</row>
    <row r="960" spans="31:49" ht="13.5" customHeight="1"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</row>
    <row r="961" spans="31:49" ht="13.5" customHeight="1"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</row>
    <row r="962" spans="31:49" ht="13.5" customHeight="1"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</row>
    <row r="963" spans="31:49" ht="13.5" customHeight="1"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</row>
    <row r="964" spans="31:49" ht="13.5" customHeight="1"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</row>
    <row r="965" spans="31:49" ht="13.5" customHeight="1"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</row>
    <row r="966" spans="31:49" ht="13.5" customHeight="1"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</row>
    <row r="967" spans="31:49" ht="13.5" customHeight="1"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</row>
    <row r="968" spans="31:49" ht="13.5" customHeight="1"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</row>
    <row r="969" spans="31:49" ht="13.5" customHeight="1"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</row>
    <row r="970" spans="31:49" ht="13.5" customHeight="1"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</row>
    <row r="971" spans="31:49" ht="13.5" customHeight="1"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</row>
    <row r="972" spans="31:49" ht="13.5" customHeight="1"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</row>
    <row r="973" spans="31:49" ht="13.5" customHeight="1"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</row>
    <row r="974" spans="31:49" ht="13.5" customHeight="1"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</row>
    <row r="975" spans="31:49" ht="13.5" customHeight="1"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</row>
    <row r="976" spans="31:49" ht="13.5" customHeight="1"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</row>
    <row r="977" spans="31:49" ht="13.5" customHeight="1"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</row>
    <row r="978" spans="31:49" ht="13.5" customHeight="1"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</row>
    <row r="979" spans="31:49" ht="13.5" customHeight="1"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</row>
    <row r="980" spans="31:49" ht="13.5" customHeight="1"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</row>
    <row r="981" spans="31:49" ht="13.5" customHeight="1"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</row>
    <row r="982" spans="31:49" ht="13.5" customHeight="1"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</row>
    <row r="983" spans="31:49" ht="13.5" customHeight="1"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</row>
    <row r="984" spans="31:49" ht="13.5" customHeight="1"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</row>
    <row r="985" spans="31:49" ht="13.5" customHeight="1"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</row>
    <row r="986" spans="31:49" ht="13.5" customHeight="1"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</row>
    <row r="987" spans="31:49" ht="13.5" customHeight="1"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</row>
    <row r="988" spans="31:49" ht="13.5" customHeight="1"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</row>
    <row r="989" spans="31:49" ht="13.5" customHeight="1"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</row>
    <row r="990" spans="31:49" ht="13.5" customHeight="1"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</row>
    <row r="991" spans="31:49" ht="13.5" customHeight="1"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</row>
    <row r="992" spans="31:49" ht="13.5" customHeight="1"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</row>
    <row r="993" spans="31:49" ht="13.5" customHeight="1"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</row>
    <row r="994" spans="31:49" ht="13.5" customHeight="1"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</row>
    <row r="995" spans="31:49" ht="13.5" customHeight="1"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</row>
    <row r="996" spans="31:49" ht="13.5" customHeight="1"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</row>
    <row r="997" spans="31:49" ht="13.5" customHeight="1"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</row>
    <row r="998" spans="31:49" ht="13.5" customHeight="1"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</row>
    <row r="999" spans="31:49" ht="13.5" customHeight="1"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</row>
    <row r="1000" spans="31:49" ht="13.5" customHeight="1"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</row>
    <row r="1001" spans="31:49" ht="13.5" customHeight="1"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</row>
    <row r="1002" spans="31:49" ht="13.5" customHeight="1"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</row>
    <row r="1003" spans="31:49" ht="13.5" customHeight="1"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</row>
    <row r="1004" spans="31:49" ht="13.5" customHeight="1"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</row>
    <row r="1005" spans="31:49" ht="13.5" customHeight="1"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</row>
    <row r="1006" spans="31:49" ht="13.5" customHeight="1"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</row>
    <row r="1007" spans="31:49" ht="13.5" customHeight="1"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</row>
    <row r="1008" spans="31:49" ht="13.5" customHeight="1"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</row>
    <row r="1009" spans="31:49" ht="13.5" customHeight="1"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</row>
    <row r="1010" spans="31:49" ht="13.5" customHeight="1"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</row>
    <row r="1011" spans="31:49" ht="13.5" customHeight="1"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</row>
    <row r="1012" spans="31:49" ht="13.5" customHeight="1"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</row>
    <row r="1013" spans="31:49" ht="13.5" customHeight="1"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</row>
    <row r="1014" spans="31:49" ht="13.5" customHeight="1"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</row>
    <row r="1015" spans="31:49" ht="13.5" customHeight="1"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</row>
    <row r="1016" spans="31:49" ht="13.5" customHeight="1"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</row>
    <row r="1017" spans="31:49" ht="13.5" customHeight="1"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</row>
    <row r="1018" spans="31:49" ht="13.5" customHeight="1"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</row>
    <row r="1019" spans="31:49" ht="13.5" customHeight="1"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</row>
    <row r="1020" spans="31:49" ht="13.5" customHeight="1"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</row>
    <row r="1021" spans="31:49" ht="13.5" customHeight="1"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</row>
    <row r="1022" spans="31:49" ht="13.5" customHeight="1"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</row>
    <row r="1023" spans="31:49" ht="13.5" customHeight="1"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</row>
    <row r="1024" spans="31:49" ht="13.5" customHeight="1"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</row>
    <row r="1025" spans="31:49" ht="13.5" customHeight="1"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</row>
    <row r="1026" spans="31:49" ht="13.5" customHeight="1"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</row>
    <row r="1027" spans="31:49" ht="13.5" customHeight="1"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</row>
    <row r="1028" spans="31:49" ht="13.5" customHeight="1"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</row>
    <row r="1029" spans="31:49" ht="13.5" customHeight="1"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</row>
    <row r="1030" spans="31:49" ht="13.5" customHeight="1"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</row>
    <row r="1031" spans="31:49" ht="13.5" customHeight="1"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</row>
    <row r="1032" spans="31:49" ht="13.5" customHeight="1"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</row>
    <row r="1033" spans="31:49" ht="13.5" customHeight="1"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</row>
    <row r="1034" spans="31:49" ht="13.5" customHeight="1"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</row>
    <row r="1035" spans="31:49" ht="13.5" customHeight="1"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</row>
    <row r="1036" spans="31:49" ht="13.5" customHeight="1"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</row>
    <row r="1037" spans="31:49" ht="13.5" customHeight="1"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</row>
    <row r="1038" spans="31:49" ht="13.5" customHeight="1"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</row>
    <row r="1039" spans="31:49" ht="13.5" customHeight="1"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</row>
    <row r="1040" spans="31:49" ht="13.5" customHeight="1"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</row>
    <row r="1041" spans="31:49" ht="13.5" customHeight="1"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</row>
    <row r="1042" spans="31:49" ht="13.5" customHeight="1"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</row>
    <row r="1043" spans="31:49" ht="13.5" customHeight="1"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</row>
    <row r="1044" spans="31:49" ht="13.5" customHeight="1"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</row>
    <row r="1045" spans="31:49" ht="13.5" customHeight="1"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</row>
    <row r="1046" spans="31:49" ht="13.5" customHeight="1"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</row>
    <row r="1047" spans="31:49" ht="13.5" customHeight="1"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</row>
    <row r="1048" spans="31:49" ht="13.5" customHeight="1"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</row>
    <row r="1049" spans="31:49" ht="13.5" customHeight="1"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</row>
    <row r="1050" spans="31:49" ht="13.5" customHeight="1"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</row>
    <row r="1051" spans="31:49" ht="13.5" customHeight="1"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</row>
    <row r="1052" spans="31:49" ht="13.5" customHeight="1"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</row>
    <row r="1053" spans="31:49" ht="13.5" customHeight="1"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</row>
    <row r="1054" spans="31:49" ht="13.5" customHeight="1"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</row>
    <row r="1055" spans="31:49" ht="13.5" customHeight="1"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</row>
    <row r="1056" spans="31:49" ht="13.5" customHeight="1"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</row>
    <row r="1057" spans="31:49" ht="13.5" customHeight="1"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</row>
    <row r="1058" spans="31:49" ht="13.5" customHeight="1"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</row>
    <row r="1059" spans="31:49" ht="13.5" customHeight="1"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</row>
    <row r="1060" spans="31:49" ht="13.5" customHeight="1"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</row>
    <row r="1061" spans="31:49" ht="13.5" customHeight="1"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</row>
    <row r="1062" spans="31:49" ht="13.5" customHeight="1"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</row>
    <row r="1063" spans="31:49" ht="13.5" customHeight="1"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</row>
    <row r="1064" spans="31:49" ht="13.5" customHeight="1"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</row>
    <row r="1065" spans="31:49" ht="13.5" customHeight="1"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</row>
    <row r="1066" spans="31:49" ht="13.5" customHeight="1"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</row>
    <row r="1067" spans="31:49" ht="13.5" customHeight="1"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</row>
    <row r="1068" spans="31:49" ht="13.5" customHeight="1"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</row>
    <row r="1069" spans="31:49" ht="13.5" customHeight="1"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</row>
    <row r="1070" spans="31:49" ht="13.5" customHeight="1"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</row>
    <row r="1071" spans="31:49" ht="13.5" customHeight="1"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</row>
    <row r="1072" spans="31:49" ht="13.5" customHeight="1"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</row>
    <row r="1073" spans="31:49" ht="13.5" customHeight="1"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</row>
    <row r="1074" spans="31:49" ht="13.5" customHeight="1"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</row>
    <row r="1075" spans="31:49" ht="13.5" customHeight="1"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</row>
    <row r="1076" spans="31:49" ht="13.5" customHeight="1"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</row>
    <row r="1077" spans="31:49" ht="13.5" customHeight="1"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</row>
    <row r="1078" spans="31:49" ht="13.5" customHeight="1"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</row>
    <row r="1079" spans="31:49" ht="13.5" customHeight="1"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</row>
    <row r="1080" spans="31:49" ht="13.5" customHeight="1"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</row>
    <row r="1081" spans="31:49" ht="13.5" customHeight="1"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</row>
    <row r="1082" spans="31:49" ht="13.5" customHeight="1"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</row>
    <row r="1083" spans="31:49" ht="13.5" customHeight="1"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</row>
    <row r="1084" spans="31:49" ht="13.5" customHeight="1"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</row>
    <row r="1085" spans="31:49" ht="13.5" customHeight="1"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</row>
    <row r="1086" spans="31:49" ht="13.5" customHeight="1"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</row>
    <row r="1087" spans="31:49" ht="13.5" customHeight="1"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</row>
    <row r="1088" spans="31:49" ht="13.5" customHeight="1"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</row>
    <row r="1089" spans="31:49" ht="13.5" customHeight="1"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</row>
    <row r="1090" spans="31:49" ht="13.5" customHeight="1"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</row>
    <row r="1091" spans="31:49" ht="13.5" customHeight="1"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</row>
    <row r="1092" spans="31:49" ht="13.5" customHeight="1"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</row>
    <row r="1093" spans="31:49" ht="13.5" customHeight="1"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</row>
    <row r="1094" spans="31:49" ht="13.5" customHeight="1"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</row>
    <row r="1095" spans="31:49" ht="13.5" customHeight="1"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</row>
    <row r="1096" spans="31:49" ht="13.5" customHeight="1"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</row>
    <row r="1097" spans="31:49" ht="13.5" customHeight="1"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</row>
    <row r="1098" spans="31:49" ht="13.5" customHeight="1"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</row>
    <row r="1099" spans="31:49" ht="13.5" customHeight="1"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</row>
    <row r="1100" spans="31:49" ht="13.5" customHeight="1"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</row>
    <row r="1101" spans="31:49" ht="13.5" customHeight="1"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</row>
    <row r="1102" spans="31:49" ht="13.5" customHeight="1"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</row>
    <row r="1103" spans="31:49" ht="13.5" customHeight="1"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</row>
    <row r="1104" spans="31:49" ht="13.5" customHeight="1"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</row>
    <row r="1105" spans="31:49" ht="13.5" customHeight="1"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</row>
    <row r="1106" spans="31:49" ht="13.5" customHeight="1"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</row>
    <row r="1107" spans="31:49" ht="13.5" customHeight="1"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</row>
    <row r="1108" spans="31:49" ht="13.5" customHeight="1"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</row>
    <row r="1109" spans="31:49" ht="13.5" customHeight="1"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</row>
    <row r="1110" spans="31:49" ht="13.5" customHeight="1"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</row>
    <row r="1111" spans="31:49" ht="13.5" customHeight="1"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</row>
    <row r="1112" spans="31:49" ht="13.5" customHeight="1"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</row>
    <row r="1113" spans="31:49" ht="13.5" customHeight="1"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</row>
    <row r="1114" spans="31:49" ht="13.5" customHeight="1"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</row>
    <row r="1115" spans="31:49" ht="13.5" customHeight="1"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</row>
    <row r="1116" spans="31:49" ht="13.5" customHeight="1"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</row>
    <row r="1117" spans="31:49" ht="13.5" customHeight="1"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</row>
    <row r="1118" spans="31:49" ht="13.5" customHeight="1"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</row>
    <row r="1119" spans="31:49" ht="13.5" customHeight="1"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</row>
    <row r="1120" spans="31:49" ht="13.5" customHeight="1"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</row>
    <row r="1121" spans="31:49" ht="13.5" customHeight="1"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</row>
    <row r="1122" spans="31:49" ht="13.5" customHeight="1"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</row>
    <row r="1123" spans="31:49" ht="13.5" customHeight="1"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</row>
    <row r="1124" spans="31:49" ht="13.5" customHeight="1"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</row>
    <row r="1125" spans="31:49" ht="13.5" customHeight="1"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</row>
    <row r="1126" spans="31:49" ht="13.5" customHeight="1"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</row>
    <row r="1127" spans="31:49" ht="13.5" customHeight="1"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</row>
    <row r="1128" spans="31:49" ht="13.5" customHeight="1"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</row>
    <row r="1129" spans="31:49" ht="13.5" customHeight="1"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</row>
    <row r="1130" spans="31:49" ht="13.5" customHeight="1"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</row>
    <row r="1131" spans="31:49" ht="13.5" customHeight="1"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</row>
    <row r="1132" spans="31:49" ht="13.5" customHeight="1"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</row>
    <row r="1133" spans="31:49" ht="13.5" customHeight="1"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</row>
    <row r="1134" spans="31:49" ht="13.5" customHeight="1"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</row>
    <row r="1135" spans="31:49" ht="13.5" customHeight="1"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</row>
    <row r="1136" spans="31:49" ht="13.5" customHeight="1"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</row>
    <row r="1137" spans="31:49" ht="13.5" customHeight="1"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</row>
    <row r="1138" spans="31:49" ht="13.5" customHeight="1"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</row>
    <row r="1139" spans="31:49" ht="13.5" customHeight="1"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</row>
    <row r="1140" spans="31:49" ht="13.5" customHeight="1"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</row>
    <row r="1141" spans="31:49" ht="13.5" customHeight="1"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</row>
    <row r="1142" spans="31:49" ht="13.5" customHeight="1"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</row>
    <row r="1143" spans="31:49" ht="13.5" customHeight="1"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</row>
    <row r="1144" spans="31:49" ht="13.5" customHeight="1"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</row>
    <row r="1145" spans="31:49" ht="13.5" customHeight="1"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</row>
    <row r="1146" spans="31:49" ht="13.5" customHeight="1"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</row>
    <row r="1147" spans="31:49" ht="13.5" customHeight="1"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</row>
    <row r="1148" spans="31:49" ht="13.5" customHeight="1"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</row>
    <row r="1149" spans="31:49" ht="13.5" customHeight="1"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</row>
    <row r="1150" spans="31:49" ht="13.5" customHeight="1"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</row>
    <row r="1151" spans="31:49" ht="13.5" customHeight="1"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</row>
    <row r="1152" spans="31:49" ht="13.5" customHeight="1"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</row>
    <row r="1153" spans="31:49" ht="13.5" customHeight="1"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</row>
    <row r="1154" spans="31:49" ht="13.5" customHeight="1"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</row>
    <row r="1155" spans="31:49" ht="13.5" customHeight="1"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</row>
    <row r="1156" spans="31:49" ht="13.5" customHeight="1"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</row>
    <row r="1157" spans="31:49" ht="13.5" customHeight="1"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</row>
    <row r="1158" spans="31:49" ht="13.5" customHeight="1"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</row>
    <row r="1159" spans="31:49" ht="13.5" customHeight="1"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</row>
    <row r="1160" spans="31:49" ht="13.5" customHeight="1"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</row>
    <row r="1161" spans="31:49" ht="13.5" customHeight="1"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</row>
    <row r="1162" spans="31:49" ht="13.5" customHeight="1"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</row>
    <row r="1163" spans="31:49" ht="13.5" customHeight="1"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</row>
    <row r="1164" spans="31:49" ht="13.5" customHeight="1"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</row>
    <row r="1165" spans="31:49" ht="13.5" customHeight="1"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</row>
    <row r="1166" spans="31:49" ht="13.5" customHeight="1"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</row>
    <row r="1167" spans="31:49" ht="13.5" customHeight="1"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</row>
    <row r="1168" spans="31:49" ht="13.5" customHeight="1"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</row>
    <row r="1169" spans="31:49" ht="13.5" customHeight="1"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</row>
    <row r="1170" spans="31:49" ht="13.5" customHeight="1"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</row>
    <row r="1171" spans="31:49" ht="13.5" customHeight="1"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</row>
    <row r="1172" spans="31:49" ht="13.5" customHeight="1"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</row>
    <row r="1173" spans="31:49" ht="13.5" customHeight="1"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</row>
    <row r="1174" spans="31:49" ht="13.5" customHeight="1"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</row>
    <row r="1175" spans="31:49" ht="13.5" customHeight="1"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</row>
    <row r="1176" spans="31:49" ht="13.5" customHeight="1"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</row>
    <row r="1177" spans="31:49" ht="13.5" customHeight="1"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</row>
    <row r="1178" spans="31:49" ht="13.5" customHeight="1"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</row>
    <row r="1179" spans="31:49" ht="13.5" customHeight="1"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</row>
    <row r="1180" spans="31:49" ht="13.5" customHeight="1"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</row>
    <row r="1181" spans="31:49" ht="13.5" customHeight="1"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</row>
    <row r="1182" spans="31:49" ht="13.5" customHeight="1"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</row>
    <row r="1183" spans="31:49" ht="13.5" customHeight="1"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</row>
    <row r="1184" spans="31:49" ht="13.5" customHeight="1"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</row>
    <row r="1185" spans="31:49" ht="13.5" customHeight="1"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</row>
    <row r="1186" spans="31:49" ht="13.5" customHeight="1"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</row>
    <row r="1187" spans="31:49" ht="13.5" customHeight="1"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</row>
    <row r="1188" spans="31:49" ht="13.5" customHeight="1"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</row>
    <row r="1189" spans="31:49" ht="13.5" customHeight="1"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</row>
    <row r="1190" spans="31:49" ht="13.5" customHeight="1"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</row>
    <row r="1191" spans="31:49" ht="13.5" customHeight="1"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</row>
    <row r="1192" spans="31:49" ht="13.5" customHeight="1"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</row>
    <row r="1193" spans="31:49" ht="13.5" customHeight="1"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</row>
    <row r="1194" spans="31:49" ht="13.5" customHeight="1"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</row>
    <row r="1195" spans="31:49" ht="13.5" customHeight="1"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</row>
    <row r="1196" spans="31:49" ht="13.5" customHeight="1"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</row>
    <row r="1197" spans="31:49" ht="13.5" customHeight="1"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</row>
    <row r="1198" spans="31:49" ht="13.5" customHeight="1"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</row>
    <row r="1199" spans="31:49" ht="13.5" customHeight="1"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</row>
    <row r="1200" spans="31:49" ht="13.5" customHeight="1"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</row>
    <row r="1201" spans="31:49" ht="13.5" customHeight="1"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</row>
    <row r="1202" spans="31:49" ht="13.5" customHeight="1"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</row>
    <row r="1203" spans="31:49" ht="13.5" customHeight="1"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</row>
    <row r="1204" spans="31:49" ht="13.5" customHeight="1"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</row>
    <row r="1205" spans="31:49" ht="13.5" customHeight="1"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</row>
    <row r="1206" spans="31:49" ht="13.5" customHeight="1"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</row>
    <row r="1207" spans="31:49" ht="13.5" customHeight="1"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</row>
    <row r="1208" spans="31:49" ht="13.5" customHeight="1"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</row>
    <row r="1209" spans="31:49" ht="13.5" customHeight="1"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</row>
    <row r="1210" spans="31:49" ht="13.5" customHeight="1"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</row>
    <row r="1211" spans="31:49" ht="13.5" customHeight="1"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</row>
    <row r="1212" spans="31:49" ht="13.5" customHeight="1"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</row>
    <row r="1213" spans="31:49" ht="13.5" customHeight="1"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</row>
    <row r="1214" spans="31:49" ht="13.5" customHeight="1"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</row>
    <row r="1215" spans="31:49" ht="13.5" customHeight="1"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</row>
    <row r="1216" spans="31:49" ht="13.5" customHeight="1"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</row>
    <row r="1217" spans="31:49" ht="13.5" customHeight="1"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</row>
    <row r="1218" spans="31:49" ht="13.5" customHeight="1"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</row>
    <row r="1219" spans="31:49" ht="13.5" customHeight="1"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</row>
    <row r="1220" spans="31:49" ht="13.5" customHeight="1"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</row>
    <row r="1221" spans="31:49" ht="13.5" customHeight="1"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</row>
    <row r="1222" spans="31:49" ht="13.5" customHeight="1"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</row>
    <row r="1223" spans="31:49" ht="13.5" customHeight="1"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</row>
    <row r="1224" spans="31:49" ht="13.5" customHeight="1"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</row>
    <row r="1225" spans="31:49" ht="13.5" customHeight="1"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</row>
    <row r="1226" spans="31:49" ht="13.5" customHeight="1"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</row>
    <row r="1227" spans="31:49" ht="13.5" customHeight="1"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</row>
    <row r="1228" spans="31:49" ht="13.5" customHeight="1"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</row>
    <row r="1229" spans="31:49" ht="13.5" customHeight="1"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</row>
    <row r="1230" spans="31:49" ht="13.5" customHeight="1"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</row>
    <row r="1231" spans="31:49" ht="13.5" customHeight="1"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</row>
    <row r="1232" spans="31:49" ht="13.5" customHeight="1"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</row>
    <row r="1233" spans="31:49" ht="13.5" customHeight="1"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</row>
    <row r="1234" spans="31:49" ht="13.5" customHeight="1"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</row>
    <row r="1235" spans="31:49" ht="13.5" customHeight="1"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</row>
    <row r="1236" spans="31:49" ht="13.5" customHeight="1"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</row>
    <row r="1237" spans="31:49" ht="13.5" customHeight="1"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</row>
    <row r="1238" spans="31:49" ht="13.5" customHeight="1"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</row>
    <row r="1239" spans="31:49" ht="13.5" customHeight="1"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</row>
    <row r="1240" spans="31:49" ht="13.5" customHeight="1"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</row>
    <row r="1241" spans="31:49" ht="13.5" customHeight="1"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</row>
    <row r="1242" spans="31:49" ht="13.5" customHeight="1"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</row>
    <row r="1243" spans="31:49" ht="13.5" customHeight="1"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</row>
    <row r="1244" spans="31:49" ht="13.5" customHeight="1"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</row>
    <row r="1245" spans="31:49" ht="13.5" customHeight="1"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</row>
    <row r="1246" spans="31:49" ht="13.5" customHeight="1"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</row>
    <row r="1247" spans="31:49" ht="13.5" customHeight="1"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</row>
    <row r="1248" spans="31:49" ht="13.5" customHeight="1"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</row>
    <row r="1249" spans="31:49" ht="13.5" customHeight="1"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</row>
    <row r="1250" spans="31:49" ht="13.5" customHeight="1"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</row>
    <row r="1251" spans="31:49" ht="13.5" customHeight="1"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</row>
    <row r="1252" spans="31:49" ht="13.5" customHeight="1"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</row>
    <row r="1253" spans="31:49" ht="13.5" customHeight="1"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</row>
    <row r="1254" spans="31:49" ht="13.5" customHeight="1"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</row>
    <row r="1255" spans="31:49" ht="13.5" customHeight="1"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</row>
    <row r="1256" spans="31:49" ht="13.5" customHeight="1"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</row>
    <row r="1257" spans="31:49" ht="13.5" customHeight="1"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</row>
    <row r="1258" spans="31:49" ht="13.5" customHeight="1"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</row>
    <row r="1259" spans="31:49" ht="13.5" customHeight="1"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</row>
    <row r="1260" spans="31:49" ht="13.5" customHeight="1"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</row>
    <row r="1261" spans="31:49" ht="13.5" customHeight="1"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</row>
    <row r="1262" spans="31:49" ht="13.5" customHeight="1"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</row>
    <row r="1263" spans="31:49" ht="13.5" customHeight="1"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</row>
    <row r="1264" spans="31:49" ht="13.5" customHeight="1"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</row>
    <row r="1265" spans="31:49" ht="13.5" customHeight="1"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</row>
    <row r="1266" spans="31:49" ht="13.5" customHeight="1"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</row>
    <row r="1267" spans="31:49" ht="13.5" customHeight="1"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</row>
    <row r="1268" spans="31:49" ht="13.5" customHeight="1"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</row>
    <row r="1269" spans="31:49" ht="13.5" customHeight="1"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</row>
    <row r="1270" spans="31:49" ht="13.5" customHeight="1"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</row>
    <row r="1271" spans="31:49" ht="13.5" customHeight="1"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</row>
    <row r="1272" spans="31:49" ht="13.5" customHeight="1"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</row>
    <row r="1273" spans="31:49" ht="13.5" customHeight="1"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</row>
    <row r="1274" spans="31:49" ht="13.5" customHeight="1"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</row>
    <row r="1275" spans="31:49" ht="13.5" customHeight="1"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</row>
    <row r="1276" spans="31:49" ht="13.5" customHeight="1"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</row>
    <row r="1277" spans="31:49" ht="13.5" customHeight="1"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</row>
    <row r="1278" spans="31:49" ht="13.5" customHeight="1"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</row>
    <row r="1279" spans="31:49" ht="13.5" customHeight="1"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</row>
    <row r="1280" spans="31:49" ht="13.5" customHeight="1"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</row>
    <row r="1281" spans="31:49" ht="13.5" customHeight="1"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</row>
    <row r="1282" spans="31:49" ht="13.5" customHeight="1"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</row>
    <row r="1283" spans="31:49" ht="13.5" customHeight="1"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</row>
    <row r="1284" spans="31:49" ht="13.5" customHeight="1"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</row>
    <row r="1285" spans="31:49" ht="13.5" customHeight="1"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</row>
    <row r="1286" spans="31:49" ht="13.5" customHeight="1"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</row>
    <row r="1287" spans="31:49" ht="13.5" customHeight="1"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</row>
    <row r="1288" spans="31:49" ht="13.5" customHeight="1"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</row>
    <row r="1289" spans="31:49" ht="13.5" customHeight="1"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</row>
    <row r="1290" spans="31:49" ht="13.5" customHeight="1"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</row>
    <row r="1291" spans="31:49" ht="13.5" customHeight="1"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</row>
    <row r="1292" spans="31:49" ht="13.5" customHeight="1"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</row>
    <row r="1293" spans="31:49" ht="13.5" customHeight="1"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</row>
    <row r="1294" spans="31:49" ht="13.5" customHeight="1"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</row>
    <row r="1295" spans="31:49" ht="13.5" customHeight="1"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</row>
    <row r="1296" spans="31:49" ht="13.5" customHeight="1"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</row>
    <row r="1297" spans="31:49" ht="13.5" customHeight="1"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</row>
    <row r="1298" spans="31:49" ht="13.5" customHeight="1"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</row>
    <row r="1299" spans="31:49" ht="13.5" customHeight="1"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</row>
    <row r="1300" spans="31:49" ht="13.5" customHeight="1"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</row>
    <row r="1301" spans="31:49" ht="13.5" customHeight="1"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</row>
    <row r="1302" spans="31:49" ht="13.5" customHeight="1"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</row>
    <row r="1303" spans="31:49" ht="13.5" customHeight="1"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</row>
    <row r="1304" spans="31:49" ht="13.5" customHeight="1"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</row>
    <row r="1305" spans="31:49" ht="13.5" customHeight="1"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</row>
    <row r="1306" spans="31:49" ht="13.5" customHeight="1"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20"/>
    </row>
    <row r="1307" spans="31:49" ht="13.5" customHeight="1"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20"/>
      <c r="AP1307" s="20"/>
      <c r="AQ1307" s="20"/>
      <c r="AR1307" s="20"/>
      <c r="AS1307" s="20"/>
      <c r="AT1307" s="20"/>
      <c r="AU1307" s="20"/>
      <c r="AV1307" s="20"/>
      <c r="AW1307" s="20"/>
    </row>
    <row r="1308" spans="31:49" ht="13.5" customHeight="1"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</row>
    <row r="1309" spans="31:49" ht="13.5" customHeight="1"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20"/>
      <c r="AP1309" s="20"/>
      <c r="AQ1309" s="20"/>
      <c r="AR1309" s="20"/>
      <c r="AS1309" s="20"/>
      <c r="AT1309" s="20"/>
      <c r="AU1309" s="20"/>
      <c r="AV1309" s="20"/>
      <c r="AW1309" s="20"/>
    </row>
    <row r="1310" spans="31:49" ht="13.5" customHeight="1"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</row>
    <row r="1311" spans="31:49" ht="13.5" customHeight="1"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20"/>
      <c r="AO1311" s="20"/>
      <c r="AP1311" s="20"/>
      <c r="AQ1311" s="20"/>
      <c r="AR1311" s="20"/>
      <c r="AS1311" s="20"/>
      <c r="AT1311" s="20"/>
      <c r="AU1311" s="20"/>
      <c r="AV1311" s="20"/>
      <c r="AW1311" s="20"/>
    </row>
    <row r="1312" spans="31:49" ht="13.5" customHeight="1"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</row>
    <row r="1313" spans="31:49" ht="13.5" customHeight="1"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20"/>
      <c r="AO1313" s="20"/>
      <c r="AP1313" s="20"/>
      <c r="AQ1313" s="20"/>
      <c r="AR1313" s="20"/>
      <c r="AS1313" s="20"/>
      <c r="AT1313" s="20"/>
      <c r="AU1313" s="20"/>
      <c r="AV1313" s="20"/>
      <c r="AW1313" s="20"/>
    </row>
    <row r="1314" spans="31:49" ht="13.5" customHeight="1"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</row>
    <row r="1315" spans="31:49" ht="13.5" customHeight="1"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20"/>
      <c r="AO1315" s="20"/>
      <c r="AP1315" s="20"/>
      <c r="AQ1315" s="20"/>
      <c r="AR1315" s="20"/>
      <c r="AS1315" s="20"/>
      <c r="AT1315" s="20"/>
      <c r="AU1315" s="20"/>
      <c r="AV1315" s="20"/>
      <c r="AW1315" s="20"/>
    </row>
    <row r="1316" spans="31:49" ht="13.5" customHeight="1"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</row>
    <row r="1317" spans="31:49" ht="13.5" customHeight="1"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20"/>
      <c r="AO1317" s="20"/>
      <c r="AP1317" s="20"/>
      <c r="AQ1317" s="20"/>
      <c r="AR1317" s="20"/>
      <c r="AS1317" s="20"/>
      <c r="AT1317" s="20"/>
      <c r="AU1317" s="20"/>
      <c r="AV1317" s="20"/>
      <c r="AW1317" s="20"/>
    </row>
    <row r="1318" spans="31:49" ht="13.5" customHeight="1"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</row>
    <row r="1319" spans="31:49" ht="13.5" customHeight="1"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20"/>
      <c r="AO1319" s="20"/>
      <c r="AP1319" s="20"/>
      <c r="AQ1319" s="20"/>
      <c r="AR1319" s="20"/>
      <c r="AS1319" s="20"/>
      <c r="AT1319" s="20"/>
      <c r="AU1319" s="20"/>
      <c r="AV1319" s="20"/>
      <c r="AW1319" s="20"/>
    </row>
    <row r="1320" spans="31:49" ht="13.5" customHeight="1"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</row>
    <row r="1321" spans="31:49" ht="13.5" customHeight="1"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20"/>
      <c r="AO1321" s="20"/>
      <c r="AP1321" s="20"/>
      <c r="AQ1321" s="20"/>
      <c r="AR1321" s="20"/>
      <c r="AS1321" s="20"/>
      <c r="AT1321" s="20"/>
      <c r="AU1321" s="20"/>
      <c r="AV1321" s="20"/>
      <c r="AW1321" s="20"/>
    </row>
    <row r="1322" spans="31:49" ht="13.5" customHeight="1"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</row>
    <row r="1323" spans="31:49" ht="13.5" customHeight="1"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20"/>
      <c r="AO1323" s="20"/>
      <c r="AP1323" s="20"/>
      <c r="AQ1323" s="20"/>
      <c r="AR1323" s="20"/>
      <c r="AS1323" s="20"/>
      <c r="AT1323" s="20"/>
      <c r="AU1323" s="20"/>
      <c r="AV1323" s="20"/>
      <c r="AW1323" s="20"/>
    </row>
    <row r="1324" spans="31:49" ht="13.5" customHeight="1"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</row>
    <row r="1325" spans="31:49" ht="13.5" customHeight="1"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20"/>
      <c r="AO1325" s="20"/>
      <c r="AP1325" s="20"/>
      <c r="AQ1325" s="20"/>
      <c r="AR1325" s="20"/>
      <c r="AS1325" s="20"/>
      <c r="AT1325" s="20"/>
      <c r="AU1325" s="20"/>
      <c r="AV1325" s="20"/>
      <c r="AW1325" s="20"/>
    </row>
    <row r="1326" spans="31:49" ht="13.5" customHeight="1"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</row>
    <row r="1327" spans="31:49" ht="13.5" customHeight="1"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20"/>
      <c r="AO1327" s="20"/>
      <c r="AP1327" s="20"/>
      <c r="AQ1327" s="20"/>
      <c r="AR1327" s="20"/>
      <c r="AS1327" s="20"/>
      <c r="AT1327" s="20"/>
      <c r="AU1327" s="20"/>
      <c r="AV1327" s="20"/>
      <c r="AW1327" s="20"/>
    </row>
    <row r="1328" spans="31:49" ht="13.5" customHeight="1"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</row>
    <row r="1329" spans="31:49" ht="13.5" customHeight="1"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20"/>
      <c r="AO1329" s="20"/>
      <c r="AP1329" s="20"/>
      <c r="AQ1329" s="20"/>
      <c r="AR1329" s="20"/>
      <c r="AS1329" s="20"/>
      <c r="AT1329" s="20"/>
      <c r="AU1329" s="20"/>
      <c r="AV1329" s="20"/>
      <c r="AW1329" s="20"/>
    </row>
    <row r="1330" spans="31:49" ht="13.5" customHeight="1"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</row>
    <row r="1331" spans="31:49" ht="13.5" customHeight="1"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20"/>
      <c r="AO1331" s="20"/>
      <c r="AP1331" s="20"/>
      <c r="AQ1331" s="20"/>
      <c r="AR1331" s="20"/>
      <c r="AS1331" s="20"/>
      <c r="AT1331" s="20"/>
      <c r="AU1331" s="20"/>
      <c r="AV1331" s="20"/>
      <c r="AW1331" s="20"/>
    </row>
    <row r="1332" spans="31:49" ht="13.5" customHeight="1"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</row>
    <row r="1333" spans="31:49" ht="13.5" customHeight="1"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20"/>
      <c r="AO1333" s="20"/>
      <c r="AP1333" s="20"/>
      <c r="AQ1333" s="20"/>
      <c r="AR1333" s="20"/>
      <c r="AS1333" s="20"/>
      <c r="AT1333" s="20"/>
      <c r="AU1333" s="20"/>
      <c r="AV1333" s="20"/>
      <c r="AW1333" s="20"/>
    </row>
    <row r="1334" spans="31:49" ht="13.5" customHeight="1"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</row>
    <row r="1335" spans="31:49" ht="13.5" customHeight="1"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20"/>
      <c r="AO1335" s="20"/>
      <c r="AP1335" s="20"/>
      <c r="AQ1335" s="20"/>
      <c r="AR1335" s="20"/>
      <c r="AS1335" s="20"/>
      <c r="AT1335" s="20"/>
      <c r="AU1335" s="20"/>
      <c r="AV1335" s="20"/>
      <c r="AW1335" s="20"/>
    </row>
    <row r="1336" spans="31:49" ht="13.5" customHeight="1"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</row>
    <row r="1337" spans="31:49" ht="13.5" customHeight="1"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20"/>
      <c r="AO1337" s="20"/>
      <c r="AP1337" s="20"/>
      <c r="AQ1337" s="20"/>
      <c r="AR1337" s="20"/>
      <c r="AS1337" s="20"/>
      <c r="AT1337" s="20"/>
      <c r="AU1337" s="20"/>
      <c r="AV1337" s="20"/>
      <c r="AW1337" s="20"/>
    </row>
    <row r="1338" spans="31:49" ht="13.5" customHeight="1"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</row>
    <row r="1339" spans="31:49" ht="13.5" customHeight="1"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</row>
    <row r="1340" spans="31:49" ht="13.5" customHeight="1"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</row>
    <row r="1341" spans="31:49" ht="13.5" customHeight="1"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</row>
    <row r="1342" spans="31:49" ht="13.5" customHeight="1"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</row>
    <row r="1343" spans="31:49" ht="13.5" customHeight="1"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20"/>
      <c r="AO1343" s="20"/>
      <c r="AP1343" s="20"/>
      <c r="AQ1343" s="20"/>
      <c r="AR1343" s="20"/>
      <c r="AS1343" s="20"/>
      <c r="AT1343" s="20"/>
      <c r="AU1343" s="20"/>
      <c r="AV1343" s="20"/>
      <c r="AW1343" s="20"/>
    </row>
    <row r="1344" spans="31:49" ht="13.5" customHeight="1"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</row>
    <row r="1345" spans="31:49" ht="13.5" customHeight="1"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20"/>
      <c r="AO1345" s="20"/>
      <c r="AP1345" s="20"/>
      <c r="AQ1345" s="20"/>
      <c r="AR1345" s="20"/>
      <c r="AS1345" s="20"/>
      <c r="AT1345" s="20"/>
      <c r="AU1345" s="20"/>
      <c r="AV1345" s="20"/>
      <c r="AW1345" s="20"/>
    </row>
    <row r="1346" spans="31:49" ht="13.5" customHeight="1"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</row>
    <row r="1347" spans="31:49" ht="13.5" customHeight="1"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20"/>
      <c r="AO1347" s="20"/>
      <c r="AP1347" s="20"/>
      <c r="AQ1347" s="20"/>
      <c r="AR1347" s="20"/>
      <c r="AS1347" s="20"/>
      <c r="AT1347" s="20"/>
      <c r="AU1347" s="20"/>
      <c r="AV1347" s="20"/>
      <c r="AW1347" s="20"/>
    </row>
    <row r="1348" spans="31:49" ht="13.5" customHeight="1"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</row>
    <row r="1349" spans="31:49" ht="13.5" customHeight="1"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20"/>
      <c r="AO1349" s="20"/>
      <c r="AP1349" s="20"/>
      <c r="AQ1349" s="20"/>
      <c r="AR1349" s="20"/>
      <c r="AS1349" s="20"/>
      <c r="AT1349" s="20"/>
      <c r="AU1349" s="20"/>
      <c r="AV1349" s="20"/>
      <c r="AW1349" s="20"/>
    </row>
    <row r="1350" spans="31:49" ht="13.5" customHeight="1"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</row>
    <row r="1351" spans="31:49" ht="13.5" customHeight="1"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</row>
    <row r="1352" spans="31:49" ht="13.5" customHeight="1"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</row>
    <row r="1353" spans="31:49" ht="13.5" customHeight="1"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20"/>
      <c r="AO1353" s="20"/>
      <c r="AP1353" s="20"/>
      <c r="AQ1353" s="20"/>
      <c r="AR1353" s="20"/>
      <c r="AS1353" s="20"/>
      <c r="AT1353" s="20"/>
      <c r="AU1353" s="20"/>
      <c r="AV1353" s="20"/>
      <c r="AW1353" s="20"/>
    </row>
    <row r="1354" spans="31:49" ht="13.5" customHeight="1"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</row>
    <row r="1355" spans="31:49" ht="13.5" customHeight="1"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</row>
    <row r="1356" spans="31:49" ht="13.5" customHeight="1"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20"/>
    </row>
    <row r="1357" spans="31:49" ht="13.5" customHeight="1"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20"/>
      <c r="AO1357" s="20"/>
      <c r="AP1357" s="20"/>
      <c r="AQ1357" s="20"/>
      <c r="AR1357" s="20"/>
      <c r="AS1357" s="20"/>
      <c r="AT1357" s="20"/>
      <c r="AU1357" s="20"/>
      <c r="AV1357" s="20"/>
      <c r="AW1357" s="20"/>
    </row>
    <row r="1358" spans="31:49" ht="13.5" customHeight="1"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</row>
    <row r="1359" spans="31:49" ht="13.5" customHeight="1"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20"/>
      <c r="AO1359" s="20"/>
      <c r="AP1359" s="20"/>
      <c r="AQ1359" s="20"/>
      <c r="AR1359" s="20"/>
      <c r="AS1359" s="20"/>
      <c r="AT1359" s="20"/>
      <c r="AU1359" s="20"/>
      <c r="AV1359" s="20"/>
      <c r="AW1359" s="20"/>
    </row>
    <row r="1360" spans="31:49" ht="13.5" customHeight="1"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20"/>
    </row>
    <row r="1361" spans="31:49" ht="13.5" customHeight="1"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</row>
    <row r="1362" spans="31:49" ht="13.5" customHeight="1"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20"/>
    </row>
    <row r="1363" spans="31:49" ht="13.5" customHeight="1">
      <c r="AE1363" s="20"/>
      <c r="AF1363" s="20"/>
      <c r="AG1363" s="20"/>
      <c r="AH1363" s="20"/>
      <c r="AI1363" s="20"/>
      <c r="AJ1363" s="20"/>
      <c r="AK1363" s="20"/>
      <c r="AL1363" s="20"/>
      <c r="AM1363" s="20"/>
      <c r="AN1363" s="20"/>
      <c r="AO1363" s="20"/>
      <c r="AP1363" s="20"/>
      <c r="AQ1363" s="20"/>
      <c r="AR1363" s="20"/>
      <c r="AS1363" s="20"/>
      <c r="AT1363" s="20"/>
      <c r="AU1363" s="20"/>
      <c r="AV1363" s="20"/>
      <c r="AW1363" s="20"/>
    </row>
    <row r="1364" spans="31:49" ht="13.5" customHeight="1"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</row>
    <row r="1365" spans="31:49" ht="13.5" customHeight="1"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20"/>
      <c r="AO1365" s="20"/>
      <c r="AP1365" s="20"/>
      <c r="AQ1365" s="20"/>
      <c r="AR1365" s="20"/>
      <c r="AS1365" s="20"/>
      <c r="AT1365" s="20"/>
      <c r="AU1365" s="20"/>
      <c r="AV1365" s="20"/>
      <c r="AW1365" s="20"/>
    </row>
    <row r="1366" spans="31:49" ht="13.5" customHeight="1"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20"/>
    </row>
    <row r="1367" spans="31:49" ht="13.5" customHeight="1">
      <c r="AE1367" s="20"/>
      <c r="AF1367" s="20"/>
      <c r="AG1367" s="20"/>
      <c r="AH1367" s="20"/>
      <c r="AI1367" s="20"/>
      <c r="AJ1367" s="20"/>
      <c r="AK1367" s="20"/>
      <c r="AL1367" s="20"/>
      <c r="AM1367" s="20"/>
      <c r="AN1367" s="20"/>
      <c r="AO1367" s="20"/>
      <c r="AP1367" s="20"/>
      <c r="AQ1367" s="20"/>
      <c r="AR1367" s="20"/>
      <c r="AS1367" s="20"/>
      <c r="AT1367" s="20"/>
      <c r="AU1367" s="20"/>
      <c r="AV1367" s="20"/>
      <c r="AW1367" s="20"/>
    </row>
    <row r="1368" spans="31:49" ht="13.5" customHeight="1"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20"/>
    </row>
    <row r="1369" spans="31:49" ht="13.5" customHeight="1">
      <c r="AE1369" s="20"/>
      <c r="AF1369" s="20"/>
      <c r="AG1369" s="20"/>
      <c r="AH1369" s="20"/>
      <c r="AI1369" s="20"/>
      <c r="AJ1369" s="20"/>
      <c r="AK1369" s="20"/>
      <c r="AL1369" s="20"/>
      <c r="AM1369" s="20"/>
      <c r="AN1369" s="20"/>
      <c r="AO1369" s="20"/>
      <c r="AP1369" s="20"/>
      <c r="AQ1369" s="20"/>
      <c r="AR1369" s="20"/>
      <c r="AS1369" s="20"/>
      <c r="AT1369" s="20"/>
      <c r="AU1369" s="20"/>
      <c r="AV1369" s="20"/>
      <c r="AW1369" s="20"/>
    </row>
    <row r="1370" spans="31:49" ht="13.5" customHeight="1"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</row>
    <row r="1371" spans="31:49" ht="13.5" customHeight="1">
      <c r="AE1371" s="20"/>
      <c r="AF1371" s="20"/>
      <c r="AG1371" s="20"/>
      <c r="AH1371" s="20"/>
      <c r="AI1371" s="20"/>
      <c r="AJ1371" s="20"/>
      <c r="AK1371" s="20"/>
      <c r="AL1371" s="20"/>
      <c r="AM1371" s="20"/>
      <c r="AN1371" s="20"/>
      <c r="AO1371" s="20"/>
      <c r="AP1371" s="20"/>
      <c r="AQ1371" s="20"/>
      <c r="AR1371" s="20"/>
      <c r="AS1371" s="20"/>
      <c r="AT1371" s="20"/>
      <c r="AU1371" s="20"/>
      <c r="AV1371" s="20"/>
      <c r="AW1371" s="20"/>
    </row>
    <row r="1372" spans="31:49" ht="13.5" customHeight="1"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</row>
    <row r="1373" spans="31:49" ht="13.5" customHeight="1"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20"/>
      <c r="AO1373" s="20"/>
      <c r="AP1373" s="20"/>
      <c r="AQ1373" s="20"/>
      <c r="AR1373" s="20"/>
      <c r="AS1373" s="20"/>
      <c r="AT1373" s="20"/>
      <c r="AU1373" s="20"/>
      <c r="AV1373" s="20"/>
      <c r="AW1373" s="20"/>
    </row>
    <row r="1374" spans="31:49" ht="13.5" customHeight="1"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</row>
    <row r="1375" spans="31:49" ht="13.5" customHeight="1"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20"/>
      <c r="AO1375" s="20"/>
      <c r="AP1375" s="20"/>
      <c r="AQ1375" s="20"/>
      <c r="AR1375" s="20"/>
      <c r="AS1375" s="20"/>
      <c r="AT1375" s="20"/>
      <c r="AU1375" s="20"/>
      <c r="AV1375" s="20"/>
      <c r="AW1375" s="20"/>
    </row>
    <row r="1376" spans="31:49" ht="13.5" customHeight="1"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20"/>
    </row>
    <row r="1377" spans="31:49" ht="13.5" customHeight="1">
      <c r="AE1377" s="20"/>
      <c r="AF1377" s="20"/>
      <c r="AG1377" s="20"/>
      <c r="AH1377" s="20"/>
      <c r="AI1377" s="20"/>
      <c r="AJ1377" s="20"/>
      <c r="AK1377" s="20"/>
      <c r="AL1377" s="20"/>
      <c r="AM1377" s="20"/>
      <c r="AN1377" s="20"/>
      <c r="AO1377" s="20"/>
      <c r="AP1377" s="20"/>
      <c r="AQ1377" s="20"/>
      <c r="AR1377" s="20"/>
      <c r="AS1377" s="20"/>
      <c r="AT1377" s="20"/>
      <c r="AU1377" s="20"/>
      <c r="AV1377" s="20"/>
      <c r="AW1377" s="20"/>
    </row>
    <row r="1378" spans="31:49" ht="13.5" customHeight="1"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20"/>
    </row>
    <row r="1379" spans="31:49" ht="13.5" customHeight="1">
      <c r="AE1379" s="20"/>
      <c r="AF1379" s="20"/>
      <c r="AG1379" s="20"/>
      <c r="AH1379" s="20"/>
      <c r="AI1379" s="20"/>
      <c r="AJ1379" s="20"/>
      <c r="AK1379" s="20"/>
      <c r="AL1379" s="20"/>
      <c r="AM1379" s="20"/>
      <c r="AN1379" s="20"/>
      <c r="AO1379" s="20"/>
      <c r="AP1379" s="20"/>
      <c r="AQ1379" s="20"/>
      <c r="AR1379" s="20"/>
      <c r="AS1379" s="20"/>
      <c r="AT1379" s="20"/>
      <c r="AU1379" s="20"/>
      <c r="AV1379" s="20"/>
      <c r="AW1379" s="20"/>
    </row>
    <row r="1380" spans="31:49" ht="13.5" customHeight="1"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20"/>
    </row>
    <row r="1381" spans="31:49" ht="13.5" customHeight="1">
      <c r="AE1381" s="20"/>
      <c r="AF1381" s="20"/>
      <c r="AG1381" s="20"/>
      <c r="AH1381" s="20"/>
      <c r="AI1381" s="20"/>
      <c r="AJ1381" s="20"/>
      <c r="AK1381" s="20"/>
      <c r="AL1381" s="20"/>
      <c r="AM1381" s="20"/>
      <c r="AN1381" s="20"/>
      <c r="AO1381" s="20"/>
      <c r="AP1381" s="20"/>
      <c r="AQ1381" s="20"/>
      <c r="AR1381" s="20"/>
      <c r="AS1381" s="20"/>
      <c r="AT1381" s="20"/>
      <c r="AU1381" s="20"/>
      <c r="AV1381" s="20"/>
      <c r="AW1381" s="20"/>
    </row>
    <row r="1382" spans="31:49" ht="13.5" customHeight="1"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20"/>
    </row>
    <row r="1383" spans="31:49" ht="13.5" customHeight="1">
      <c r="AE1383" s="20"/>
      <c r="AF1383" s="20"/>
      <c r="AG1383" s="20"/>
      <c r="AH1383" s="20"/>
      <c r="AI1383" s="20"/>
      <c r="AJ1383" s="20"/>
      <c r="AK1383" s="20"/>
      <c r="AL1383" s="20"/>
      <c r="AM1383" s="20"/>
      <c r="AN1383" s="20"/>
      <c r="AO1383" s="20"/>
      <c r="AP1383" s="20"/>
      <c r="AQ1383" s="20"/>
      <c r="AR1383" s="20"/>
      <c r="AS1383" s="20"/>
      <c r="AT1383" s="20"/>
      <c r="AU1383" s="20"/>
      <c r="AV1383" s="20"/>
      <c r="AW1383" s="20"/>
    </row>
    <row r="1384" spans="31:49" ht="13.5" customHeight="1"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</row>
    <row r="1385" spans="31:49" ht="13.5" customHeight="1">
      <c r="AE1385" s="20"/>
      <c r="AF1385" s="20"/>
      <c r="AG1385" s="20"/>
      <c r="AH1385" s="20"/>
      <c r="AI1385" s="20"/>
      <c r="AJ1385" s="20"/>
      <c r="AK1385" s="20"/>
      <c r="AL1385" s="20"/>
      <c r="AM1385" s="20"/>
      <c r="AN1385" s="20"/>
      <c r="AO1385" s="20"/>
      <c r="AP1385" s="20"/>
      <c r="AQ1385" s="20"/>
      <c r="AR1385" s="20"/>
      <c r="AS1385" s="20"/>
      <c r="AT1385" s="20"/>
      <c r="AU1385" s="20"/>
      <c r="AV1385" s="20"/>
      <c r="AW1385" s="20"/>
    </row>
    <row r="1386" spans="31:49" ht="13.5" customHeight="1"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20"/>
    </row>
    <row r="1387" spans="31:49" ht="13.5" customHeight="1"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20"/>
      <c r="AO1387" s="20"/>
      <c r="AP1387" s="20"/>
      <c r="AQ1387" s="20"/>
      <c r="AR1387" s="20"/>
      <c r="AS1387" s="20"/>
      <c r="AT1387" s="20"/>
      <c r="AU1387" s="20"/>
      <c r="AV1387" s="20"/>
      <c r="AW1387" s="20"/>
    </row>
    <row r="1388" spans="31:49" ht="13.5" customHeight="1"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20"/>
    </row>
    <row r="1389" spans="31:49" ht="13.5" customHeight="1">
      <c r="AE1389" s="20"/>
      <c r="AF1389" s="20"/>
      <c r="AG1389" s="20"/>
      <c r="AH1389" s="20"/>
      <c r="AI1389" s="20"/>
      <c r="AJ1389" s="20"/>
      <c r="AK1389" s="20"/>
      <c r="AL1389" s="20"/>
      <c r="AM1389" s="20"/>
      <c r="AN1389" s="20"/>
      <c r="AO1389" s="20"/>
      <c r="AP1389" s="20"/>
      <c r="AQ1389" s="20"/>
      <c r="AR1389" s="20"/>
      <c r="AS1389" s="20"/>
      <c r="AT1389" s="20"/>
      <c r="AU1389" s="20"/>
      <c r="AV1389" s="20"/>
      <c r="AW1389" s="20"/>
    </row>
    <row r="1390" spans="31:49" ht="13.5" customHeight="1"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</row>
    <row r="1391" spans="31:49" ht="13.5" customHeight="1"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20"/>
      <c r="AO1391" s="20"/>
      <c r="AP1391" s="20"/>
      <c r="AQ1391" s="20"/>
      <c r="AR1391" s="20"/>
      <c r="AS1391" s="20"/>
      <c r="AT1391" s="20"/>
      <c r="AU1391" s="20"/>
      <c r="AV1391" s="20"/>
      <c r="AW1391" s="20"/>
    </row>
    <row r="1392" spans="31:49" ht="13.5" customHeight="1"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</row>
    <row r="1393" spans="31:49" ht="13.5" customHeight="1"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</row>
    <row r="1394" spans="31:49" ht="13.5" customHeight="1"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</row>
    <row r="1395" spans="31:49" ht="13.5" customHeight="1"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</row>
    <row r="1396" spans="31:49" ht="13.5" customHeight="1"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</row>
    <row r="1397" spans="31:49" ht="13.5" customHeight="1"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20"/>
      <c r="AO1397" s="20"/>
      <c r="AP1397" s="20"/>
      <c r="AQ1397" s="20"/>
      <c r="AR1397" s="20"/>
      <c r="AS1397" s="20"/>
      <c r="AT1397" s="20"/>
      <c r="AU1397" s="20"/>
      <c r="AV1397" s="20"/>
      <c r="AW1397" s="20"/>
    </row>
    <row r="1398" spans="31:49" ht="13.5" customHeight="1"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</row>
    <row r="1399" spans="31:49" ht="13.5" customHeight="1"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</row>
    <row r="1400" spans="31:49" ht="13.5" customHeight="1"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</row>
    <row r="1401" spans="31:49" ht="13.5" customHeight="1"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20"/>
      <c r="AO1401" s="20"/>
      <c r="AP1401" s="20"/>
      <c r="AQ1401" s="20"/>
      <c r="AR1401" s="20"/>
      <c r="AS1401" s="20"/>
      <c r="AT1401" s="20"/>
      <c r="AU1401" s="20"/>
      <c r="AV1401" s="20"/>
      <c r="AW1401" s="20"/>
    </row>
    <row r="1402" spans="31:49" ht="13.5" customHeight="1"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</row>
    <row r="1403" spans="31:49" ht="13.5" customHeight="1"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  <c r="AO1403" s="20"/>
      <c r="AP1403" s="20"/>
      <c r="AQ1403" s="20"/>
      <c r="AR1403" s="20"/>
      <c r="AS1403" s="20"/>
      <c r="AT1403" s="20"/>
      <c r="AU1403" s="20"/>
      <c r="AV1403" s="20"/>
      <c r="AW1403" s="20"/>
    </row>
    <row r="1404" spans="31:49" ht="13.5" customHeight="1"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20"/>
    </row>
    <row r="1405" spans="31:49" ht="13.5" customHeight="1">
      <c r="AE1405" s="20"/>
      <c r="AF1405" s="20"/>
      <c r="AG1405" s="20"/>
      <c r="AH1405" s="20"/>
      <c r="AI1405" s="20"/>
      <c r="AJ1405" s="20"/>
      <c r="AK1405" s="20"/>
      <c r="AL1405" s="20"/>
      <c r="AM1405" s="20"/>
      <c r="AN1405" s="20"/>
      <c r="AO1405" s="20"/>
      <c r="AP1405" s="20"/>
      <c r="AQ1405" s="20"/>
      <c r="AR1405" s="20"/>
      <c r="AS1405" s="20"/>
      <c r="AT1405" s="20"/>
      <c r="AU1405" s="20"/>
      <c r="AV1405" s="20"/>
      <c r="AW1405" s="20"/>
    </row>
    <row r="1406" spans="31:49" ht="13.5" customHeight="1"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20"/>
    </row>
    <row r="1407" spans="31:49" ht="13.5" customHeight="1">
      <c r="AE1407" s="20"/>
      <c r="AF1407" s="20"/>
      <c r="AG1407" s="20"/>
      <c r="AH1407" s="20"/>
      <c r="AI1407" s="20"/>
      <c r="AJ1407" s="20"/>
      <c r="AK1407" s="20"/>
      <c r="AL1407" s="20"/>
      <c r="AM1407" s="20"/>
      <c r="AN1407" s="20"/>
      <c r="AO1407" s="20"/>
      <c r="AP1407" s="20"/>
      <c r="AQ1407" s="20"/>
      <c r="AR1407" s="20"/>
      <c r="AS1407" s="20"/>
      <c r="AT1407" s="20"/>
      <c r="AU1407" s="20"/>
      <c r="AV1407" s="20"/>
      <c r="AW1407" s="20"/>
    </row>
    <row r="1408" spans="31:49" ht="13.5" customHeight="1"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</row>
    <row r="1409" spans="31:49" ht="13.5" customHeight="1"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20"/>
      <c r="AO1409" s="20"/>
      <c r="AP1409" s="20"/>
      <c r="AQ1409" s="20"/>
      <c r="AR1409" s="20"/>
      <c r="AS1409" s="20"/>
      <c r="AT1409" s="20"/>
      <c r="AU1409" s="20"/>
      <c r="AV1409" s="20"/>
      <c r="AW1409" s="20"/>
    </row>
    <row r="1410" spans="31:49" ht="13.5" customHeight="1"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20"/>
    </row>
    <row r="1411" spans="31:49" ht="13.5" customHeight="1">
      <c r="AE1411" s="20"/>
      <c r="AF1411" s="20"/>
      <c r="AG1411" s="20"/>
      <c r="AH1411" s="20"/>
      <c r="AI1411" s="20"/>
      <c r="AJ1411" s="20"/>
      <c r="AK1411" s="20"/>
      <c r="AL1411" s="20"/>
      <c r="AM1411" s="20"/>
      <c r="AN1411" s="20"/>
      <c r="AO1411" s="20"/>
      <c r="AP1411" s="20"/>
      <c r="AQ1411" s="20"/>
      <c r="AR1411" s="20"/>
      <c r="AS1411" s="20"/>
      <c r="AT1411" s="20"/>
      <c r="AU1411" s="20"/>
      <c r="AV1411" s="20"/>
      <c r="AW1411" s="20"/>
    </row>
    <row r="1412" spans="31:49" ht="13.5" customHeight="1"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20"/>
    </row>
    <row r="1413" spans="31:49" ht="13.5" customHeight="1"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  <c r="AO1413" s="20"/>
      <c r="AP1413" s="20"/>
      <c r="AQ1413" s="20"/>
      <c r="AR1413" s="20"/>
      <c r="AS1413" s="20"/>
      <c r="AT1413" s="20"/>
      <c r="AU1413" s="20"/>
      <c r="AV1413" s="20"/>
      <c r="AW1413" s="20"/>
    </row>
    <row r="1414" spans="31:49" ht="13.5" customHeight="1"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</row>
    <row r="1415" spans="31:49" ht="13.5" customHeight="1">
      <c r="AE1415" s="20"/>
      <c r="AF1415" s="20"/>
      <c r="AG1415" s="20"/>
      <c r="AH1415" s="20"/>
      <c r="AI1415" s="20"/>
      <c r="AJ1415" s="20"/>
      <c r="AK1415" s="20"/>
      <c r="AL1415" s="20"/>
      <c r="AM1415" s="20"/>
      <c r="AN1415" s="20"/>
      <c r="AO1415" s="20"/>
      <c r="AP1415" s="20"/>
      <c r="AQ1415" s="20"/>
      <c r="AR1415" s="20"/>
      <c r="AS1415" s="20"/>
      <c r="AT1415" s="20"/>
      <c r="AU1415" s="20"/>
      <c r="AV1415" s="20"/>
      <c r="AW1415" s="20"/>
    </row>
    <row r="1416" spans="31:49" ht="13.5" customHeight="1"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20"/>
    </row>
    <row r="1417" spans="31:49" ht="13.5" customHeight="1"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20"/>
      <c r="AO1417" s="20"/>
      <c r="AP1417" s="20"/>
      <c r="AQ1417" s="20"/>
      <c r="AR1417" s="20"/>
      <c r="AS1417" s="20"/>
      <c r="AT1417" s="20"/>
      <c r="AU1417" s="20"/>
      <c r="AV1417" s="20"/>
      <c r="AW1417" s="20"/>
    </row>
    <row r="1418" spans="31:49" ht="13.5" customHeight="1"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</row>
    <row r="1419" spans="31:49" ht="13.5" customHeight="1"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20"/>
      <c r="AO1419" s="20"/>
      <c r="AP1419" s="20"/>
      <c r="AQ1419" s="20"/>
      <c r="AR1419" s="20"/>
      <c r="AS1419" s="20"/>
      <c r="AT1419" s="20"/>
      <c r="AU1419" s="20"/>
      <c r="AV1419" s="20"/>
      <c r="AW1419" s="20"/>
    </row>
    <row r="1420" spans="31:49" ht="13.5" customHeight="1"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0"/>
    </row>
    <row r="1421" spans="31:49" ht="13.5" customHeight="1"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</row>
    <row r="1422" spans="31:49" ht="13.5" customHeight="1"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</row>
    <row r="1423" spans="31:49" ht="13.5" customHeight="1"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20"/>
      <c r="AO1423" s="20"/>
      <c r="AP1423" s="20"/>
      <c r="AQ1423" s="20"/>
      <c r="AR1423" s="20"/>
      <c r="AS1423" s="20"/>
      <c r="AT1423" s="20"/>
      <c r="AU1423" s="20"/>
      <c r="AV1423" s="20"/>
      <c r="AW1423" s="20"/>
    </row>
    <row r="1424" spans="31:49" ht="13.5" customHeight="1"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20"/>
    </row>
    <row r="1425" spans="31:49" ht="13.5" customHeight="1">
      <c r="AE1425" s="20"/>
      <c r="AF1425" s="20"/>
      <c r="AG1425" s="20"/>
      <c r="AH1425" s="20"/>
      <c r="AI1425" s="20"/>
      <c r="AJ1425" s="20"/>
      <c r="AK1425" s="20"/>
      <c r="AL1425" s="20"/>
      <c r="AM1425" s="20"/>
      <c r="AN1425" s="20"/>
      <c r="AO1425" s="20"/>
      <c r="AP1425" s="20"/>
      <c r="AQ1425" s="20"/>
      <c r="AR1425" s="20"/>
      <c r="AS1425" s="20"/>
      <c r="AT1425" s="20"/>
      <c r="AU1425" s="20"/>
      <c r="AV1425" s="20"/>
      <c r="AW1425" s="20"/>
    </row>
    <row r="1426" spans="31:49" ht="13.5" customHeight="1"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20"/>
    </row>
    <row r="1427" spans="31:49" ht="13.5" customHeight="1"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</row>
    <row r="1428" spans="31:49" ht="13.5" customHeight="1"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20"/>
    </row>
    <row r="1429" spans="31:49" ht="13.5" customHeight="1"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20"/>
      <c r="AO1429" s="20"/>
      <c r="AP1429" s="20"/>
      <c r="AQ1429" s="20"/>
      <c r="AR1429" s="20"/>
      <c r="AS1429" s="20"/>
      <c r="AT1429" s="20"/>
      <c r="AU1429" s="20"/>
      <c r="AV1429" s="20"/>
      <c r="AW1429" s="20"/>
    </row>
    <row r="1430" spans="31:49" ht="13.5" customHeight="1"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20"/>
    </row>
    <row r="1431" spans="31:49" ht="13.5" customHeight="1">
      <c r="AE1431" s="20"/>
      <c r="AF1431" s="20"/>
      <c r="AG1431" s="20"/>
      <c r="AH1431" s="20"/>
      <c r="AI1431" s="20"/>
      <c r="AJ1431" s="20"/>
      <c r="AK1431" s="20"/>
      <c r="AL1431" s="20"/>
      <c r="AM1431" s="20"/>
      <c r="AN1431" s="20"/>
      <c r="AO1431" s="20"/>
      <c r="AP1431" s="20"/>
      <c r="AQ1431" s="20"/>
      <c r="AR1431" s="20"/>
      <c r="AS1431" s="20"/>
      <c r="AT1431" s="20"/>
      <c r="AU1431" s="20"/>
      <c r="AV1431" s="20"/>
      <c r="AW1431" s="20"/>
    </row>
    <row r="1432" spans="31:49" ht="13.5" customHeight="1">
      <c r="AE1432" s="20"/>
      <c r="AF1432" s="20"/>
      <c r="AG1432" s="20"/>
      <c r="AH1432" s="20"/>
      <c r="AI1432" s="20"/>
      <c r="AJ1432" s="20"/>
      <c r="AK1432" s="20"/>
      <c r="AL1432" s="20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20"/>
    </row>
    <row r="1433" spans="31:49" ht="13.5" customHeight="1">
      <c r="AE1433" s="20"/>
      <c r="AF1433" s="20"/>
      <c r="AG1433" s="20"/>
      <c r="AH1433" s="20"/>
      <c r="AI1433" s="20"/>
      <c r="AJ1433" s="20"/>
      <c r="AK1433" s="20"/>
      <c r="AL1433" s="20"/>
      <c r="AM1433" s="20"/>
      <c r="AN1433" s="20"/>
      <c r="AO1433" s="20"/>
      <c r="AP1433" s="20"/>
      <c r="AQ1433" s="20"/>
      <c r="AR1433" s="20"/>
      <c r="AS1433" s="20"/>
      <c r="AT1433" s="20"/>
      <c r="AU1433" s="20"/>
      <c r="AV1433" s="20"/>
      <c r="AW1433" s="20"/>
    </row>
    <row r="1434" spans="31:49" ht="13.5" customHeight="1">
      <c r="AE1434" s="20"/>
      <c r="AF1434" s="20"/>
      <c r="AG1434" s="20"/>
      <c r="AH1434" s="20"/>
      <c r="AI1434" s="20"/>
      <c r="AJ1434" s="20"/>
      <c r="AK1434" s="20"/>
      <c r="AL1434" s="20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20"/>
    </row>
    <row r="1435" spans="31:49" ht="13.5" customHeight="1">
      <c r="AE1435" s="20"/>
      <c r="AF1435" s="20"/>
      <c r="AG1435" s="20"/>
      <c r="AH1435" s="20"/>
      <c r="AI1435" s="20"/>
      <c r="AJ1435" s="20"/>
      <c r="AK1435" s="20"/>
      <c r="AL1435" s="20"/>
      <c r="AM1435" s="20"/>
      <c r="AN1435" s="20"/>
      <c r="AO1435" s="20"/>
      <c r="AP1435" s="20"/>
      <c r="AQ1435" s="20"/>
      <c r="AR1435" s="20"/>
      <c r="AS1435" s="20"/>
      <c r="AT1435" s="20"/>
      <c r="AU1435" s="20"/>
      <c r="AV1435" s="20"/>
      <c r="AW1435" s="20"/>
    </row>
    <row r="1436" spans="31:49" ht="13.5" customHeight="1"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</row>
    <row r="1437" spans="31:49" ht="13.5" customHeight="1">
      <c r="AE1437" s="20"/>
      <c r="AF1437" s="20"/>
      <c r="AG1437" s="20"/>
      <c r="AH1437" s="20"/>
      <c r="AI1437" s="20"/>
      <c r="AJ1437" s="20"/>
      <c r="AK1437" s="20"/>
      <c r="AL1437" s="20"/>
      <c r="AM1437" s="20"/>
      <c r="AN1437" s="20"/>
      <c r="AO1437" s="20"/>
      <c r="AP1437" s="20"/>
      <c r="AQ1437" s="20"/>
      <c r="AR1437" s="20"/>
      <c r="AS1437" s="20"/>
      <c r="AT1437" s="20"/>
      <c r="AU1437" s="20"/>
      <c r="AV1437" s="20"/>
      <c r="AW1437" s="20"/>
    </row>
    <row r="1438" spans="31:49" ht="13.5" customHeight="1">
      <c r="AE1438" s="20"/>
      <c r="AF1438" s="20"/>
      <c r="AG1438" s="20"/>
      <c r="AH1438" s="20"/>
      <c r="AI1438" s="20"/>
      <c r="AJ1438" s="20"/>
      <c r="AK1438" s="20"/>
      <c r="AL1438" s="20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20"/>
    </row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</sheetData>
  <mergeCells count="11">
    <mergeCell ref="A2:C2"/>
    <mergeCell ref="AE300:AT300"/>
    <mergeCell ref="AU300:BJ300"/>
    <mergeCell ref="BK300:BZ300"/>
    <mergeCell ref="BK1:BZ1"/>
    <mergeCell ref="AE154:AT154"/>
    <mergeCell ref="AU154:BJ154"/>
    <mergeCell ref="BK154:BZ154"/>
    <mergeCell ref="A1:BJ1"/>
    <mergeCell ref="AU3:BJ3"/>
    <mergeCell ref="BK3:BZ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29" r:id="rId1"/>
  <headerFooter alignWithMargins="0">
    <oddHeader>&amp;L&amp;"Arial,Italic"LAND TRANSPORT NZ RESEARCH REPORT XXXXX ACCIDENT BENEFITS OF SEALING UNSEALED ROADS&amp;R&amp;"Arial,Italic"Appendix 1</oddHeader>
    <oddFooter>&amp;C&amp;20&amp;P</oddFooter>
  </headerFooter>
  <rowBreaks count="2" manualBreakCount="2">
    <brk id="153" max="77" man="1"/>
    <brk id="299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314 - Accident benefits of sealing unsealed roads appendix A</dc:title>
  <dc:subject>Research 314 - Accident benefits of sealing unsealed roads appendix A</dc:subject>
  <dc:creator>NZ Transport Agency</dc:creator>
  <cp:keywords>Research 314 - Accident benefits of sealing unsealed roads appendix A</cp:keywords>
  <dc:description>Research 314 - Accident benefits of sealing unsealed roads appendix A</dc:description>
  <cp:lastModifiedBy>Land Transport New Zealand</cp:lastModifiedBy>
  <cp:lastPrinted>2007-01-23T06:29:38Z</cp:lastPrinted>
  <dcterms:created xsi:type="dcterms:W3CDTF">2007-01-20T08:33:10Z</dcterms:created>
  <dcterms:modified xsi:type="dcterms:W3CDTF">2007-03-20T21:08:28Z</dcterms:modified>
  <cp:category>Research 314 - Accident benefits of sealing unsealed roads appendix A</cp:category>
  <cp:version/>
  <cp:contentType/>
  <cp:contentStatus/>
</cp:coreProperties>
</file>