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ztransportagency-my.sharepoint.com/personal/grant_bosma_nzta_govt_nz/Documents/Documents/Specifications/Testing/T29 Random Sampling/Final Version/"/>
    </mc:Choice>
  </mc:AlternateContent>
  <xr:revisionPtr revIDLastSave="84" documentId="8_{0F5B8AC3-B77C-4C47-8639-7E15DF9CC268}" xr6:coauthVersionLast="47" xr6:coauthVersionMax="47" xr10:uidLastSave="{9D152111-F075-4CC5-8CA1-4D720FFCD12F}"/>
  <bookViews>
    <workbookView xWindow="-120" yWindow="-120" windowWidth="29040" windowHeight="15720" xr2:uid="{2D036E34-D8EF-4E0D-A9DA-198379D1E364}"/>
  </bookViews>
  <sheets>
    <sheet name="Calculator" sheetId="1" r:id="rId1"/>
    <sheet name="Random Number R" sheetId="3" r:id="rId2"/>
    <sheet name="Test Position Offset Factor F" sheetId="2" r:id="rId3"/>
  </sheets>
  <definedNames>
    <definedName name="_xlnm.Print_Area" localSheetId="0">Calculator!$A$1:$Q$83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7" i="1" l="1"/>
  <c r="D18" i="1" s="1"/>
  <c r="D20" i="1" s="1"/>
  <c r="D32" i="1"/>
  <c r="O22" i="1"/>
  <c r="N22" i="1"/>
  <c r="M22" i="1"/>
  <c r="L22" i="1"/>
  <c r="K22" i="1"/>
  <c r="J22" i="1"/>
  <c r="I22" i="1"/>
  <c r="H22" i="1"/>
  <c r="G22" i="1"/>
  <c r="F22" i="1"/>
  <c r="E22" i="1"/>
  <c r="D22" i="1"/>
  <c r="D25" i="1"/>
  <c r="D27" i="1" s="1"/>
  <c r="D24" i="1"/>
  <c r="E32" i="1" l="1"/>
  <c r="F32" i="1" s="1"/>
  <c r="G32" i="1" s="1"/>
  <c r="H32" i="1" s="1"/>
  <c r="I32" i="1" s="1"/>
  <c r="J32" i="1" s="1"/>
  <c r="K32" i="1" s="1"/>
  <c r="L32" i="1" s="1"/>
  <c r="M32" i="1" s="1"/>
  <c r="N32" i="1" s="1"/>
  <c r="O32" i="1" s="1"/>
  <c r="N33" i="1"/>
  <c r="O33" i="1"/>
  <c r="F33" i="1"/>
  <c r="H33" i="1"/>
  <c r="I33" i="1"/>
  <c r="D33" i="1"/>
  <c r="K33" i="1"/>
  <c r="E33" i="1"/>
  <c r="G33" i="1"/>
  <c r="J33" i="1"/>
  <c r="M33" i="1"/>
  <c r="L33" i="1"/>
  <c r="D21" i="1"/>
  <c r="J31" i="1" s="1"/>
  <c r="N31" i="1" l="1"/>
  <c r="O31" i="1"/>
  <c r="H31" i="1"/>
  <c r="D31" i="1"/>
  <c r="G31" i="1"/>
  <c r="E31" i="1"/>
  <c r="K31" i="1"/>
  <c r="I31" i="1"/>
  <c r="F31" i="1"/>
  <c r="M31" i="1"/>
  <c r="L31" i="1"/>
</calcChain>
</file>

<file path=xl/sharedStrings.xml><?xml version="1.0" encoding="utf-8"?>
<sst xmlns="http://schemas.openxmlformats.org/spreadsheetml/2006/main" count="30" uniqueCount="29">
  <si>
    <t>Month</t>
  </si>
  <si>
    <t>Day</t>
  </si>
  <si>
    <t>Hour</t>
  </si>
  <si>
    <t>Minutes</t>
  </si>
  <si>
    <t>Lot Width (m)</t>
  </si>
  <si>
    <t>Lot Length (m)</t>
  </si>
  <si>
    <t>Number of Sublots</t>
  </si>
  <si>
    <t>Random Number (R)</t>
  </si>
  <si>
    <t>Sum of Digits (N)</t>
  </si>
  <si>
    <t>Sublot</t>
  </si>
  <si>
    <t>Value</t>
  </si>
  <si>
    <t>Criterion</t>
  </si>
  <si>
    <t>Test Position Offsets</t>
  </si>
  <si>
    <t>Waka Kotahi T29 Random Selector of Test Positions Calculator</t>
  </si>
  <si>
    <t>N Criterion</t>
  </si>
  <si>
    <t>R Criterion</t>
  </si>
  <si>
    <t>F Offset Position Factor</t>
  </si>
  <si>
    <t>Test Area Width (m)</t>
  </si>
  <si>
    <t>Test Area Length (m)</t>
  </si>
  <si>
    <t>Sublot Length (m)</t>
  </si>
  <si>
    <t>Test position longitudinal offset Ln (m)</t>
  </si>
  <si>
    <t>Test position lateral offset On (m)</t>
  </si>
  <si>
    <t>Test position chainages (m)</t>
  </si>
  <si>
    <t>Test Position 1 Chainage</t>
  </si>
  <si>
    <t>Chainage Direction</t>
  </si>
  <si>
    <t>Increasing</t>
  </si>
  <si>
    <t>Decreasing</t>
  </si>
  <si>
    <t>N Subtotal 1</t>
  </si>
  <si>
    <t>N Subtotal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</si>
</sst>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Lucida Sans"/>
      <family val="2"/>
    </font>
    <font>
      <sz val="2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2">
    <xf numFmtId="0" fontId="0" fillId="0" borderId="0"/>
    <xf numFmtId="0" fontId="2" fillId="0" borderId="0"/>
  </cellStyleXfs>
  <cellXfs count="19">
    <xf numFmtId="0" fontId="0" fillId="0" borderId="0" xfId="0"/>
    <xf numFmtId="0" fontId="1" fillId="0" borderId="0" xfId="1" applyFont="1"/>
    <xf numFmtId="164" fontId="1" fillId="0" borderId="0" xfId="1" applyNumberFormat="1" applyFont="1"/>
    <xf numFmtId="0" fontId="0" fillId="0" borderId="1" xfId="0" applyFill="1" applyBorder="1" applyProtection="1">
      <protection locked="0"/>
    </xf>
    <xf numFmtId="0" fontId="0" fillId="0" borderId="2" xfId="0" applyFill="1" applyBorder="1" applyProtection="1">
      <protection locked="0"/>
    </xf>
    <xf numFmtId="0" fontId="0" fillId="0" borderId="3" xfId="0" applyFill="1" applyBorder="1" applyProtection="1">
      <protection locked="0"/>
    </xf>
    <xf numFmtId="0" fontId="0" fillId="0" borderId="5" xfId="0" applyFill="1" applyBorder="1" applyProtection="1">
      <protection locked="0"/>
    </xf>
    <xf numFmtId="0" fontId="0" fillId="2" borderId="0" xfId="0" applyFill="1" applyProtection="1"/>
    <xf numFmtId="0" fontId="3" fillId="2" borderId="0" xfId="0" applyFont="1" applyFill="1" applyProtection="1"/>
    <xf numFmtId="0" fontId="0" fillId="2" borderId="4" xfId="0" applyFill="1" applyBorder="1" applyProtection="1"/>
    <xf numFmtId="0" fontId="0" fillId="2" borderId="0" xfId="0" applyFill="1" applyBorder="1" applyProtection="1"/>
    <xf numFmtId="0" fontId="0" fillId="2" borderId="1" xfId="0" applyFill="1" applyBorder="1" applyProtection="1"/>
    <xf numFmtId="0" fontId="0" fillId="2" borderId="3" xfId="0" applyFill="1" applyBorder="1" applyProtection="1"/>
    <xf numFmtId="164" fontId="0" fillId="2" borderId="0" xfId="0" applyNumberFormat="1" applyFill="1" applyProtection="1"/>
    <xf numFmtId="0" fontId="0" fillId="2" borderId="4" xfId="0" applyFill="1" applyBorder="1" applyAlignment="1" applyProtection="1">
      <alignment horizontal="center"/>
    </xf>
    <xf numFmtId="0" fontId="0" fillId="2" borderId="0" xfId="0" applyFill="1" applyBorder="1" applyAlignment="1" applyProtection="1"/>
    <xf numFmtId="1" fontId="0" fillId="2" borderId="6" xfId="0" applyNumberFormat="1" applyFill="1" applyBorder="1" applyProtection="1"/>
    <xf numFmtId="0" fontId="0" fillId="2" borderId="6" xfId="0" applyFill="1" applyBorder="1" applyProtection="1"/>
    <xf numFmtId="164" fontId="0" fillId="2" borderId="4" xfId="0" applyNumberFormat="1" applyFill="1" applyBorder="1" applyProtection="1"/>
  </cellXfs>
  <cellStyles count="2">
    <cellStyle name="Normal" xfId="0" builtinId="0"/>
    <cellStyle name="Normal 2" xfId="1" xr:uid="{688152F6-8885-427E-A9CF-6100792D0F7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19050</xdr:colOff>
      <xdr:row>40</xdr:row>
      <xdr:rowOff>114300</xdr:rowOff>
    </xdr:from>
    <xdr:to>
      <xdr:col>10</xdr:col>
      <xdr:colOff>19050</xdr:colOff>
      <xdr:row>68</xdr:row>
      <xdr:rowOff>300</xdr:rowOff>
    </xdr:to>
    <xdr:cxnSp macro="">
      <xdr:nvCxnSpPr>
        <xdr:cNvPr id="51" name="Straight Arrow Connector 50">
          <a:extLst>
            <a:ext uri="{FF2B5EF4-FFF2-40B4-BE49-F238E27FC236}">
              <a16:creationId xmlns:a16="http://schemas.microsoft.com/office/drawing/2014/main" id="{51A6ADDB-FCCE-4445-B828-8F0511B84096}"/>
            </a:ext>
          </a:extLst>
        </xdr:cNvPr>
        <xdr:cNvCxnSpPr/>
      </xdr:nvCxnSpPr>
      <xdr:spPr>
        <a:xfrm>
          <a:off x="7058025" y="6705600"/>
          <a:ext cx="0" cy="5220000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295275</xdr:colOff>
      <xdr:row>37</xdr:row>
      <xdr:rowOff>85725</xdr:rowOff>
    </xdr:from>
    <xdr:to>
      <xdr:col>9</xdr:col>
      <xdr:colOff>415275</xdr:colOff>
      <xdr:row>37</xdr:row>
      <xdr:rowOff>85725</xdr:rowOff>
    </xdr:to>
    <xdr:cxnSp macro="">
      <xdr:nvCxnSpPr>
        <xdr:cNvPr id="2" name="Straight Arrow Connector 1">
          <a:extLst>
            <a:ext uri="{FF2B5EF4-FFF2-40B4-BE49-F238E27FC236}">
              <a16:creationId xmlns:a16="http://schemas.microsoft.com/office/drawing/2014/main" id="{232E926D-A5E9-4448-ABB1-4C479206FC1E}"/>
            </a:ext>
          </a:extLst>
        </xdr:cNvPr>
        <xdr:cNvCxnSpPr/>
      </xdr:nvCxnSpPr>
      <xdr:spPr>
        <a:xfrm>
          <a:off x="3343275" y="1038225"/>
          <a:ext cx="3168000" cy="0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304800</xdr:colOff>
      <xdr:row>39</xdr:row>
      <xdr:rowOff>9525</xdr:rowOff>
    </xdr:from>
    <xdr:to>
      <xdr:col>9</xdr:col>
      <xdr:colOff>428625</xdr:colOff>
      <xdr:row>69</xdr:row>
      <xdr:rowOff>85725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3268378E-1734-427C-B4EA-F4C58AD2B70B}"/>
            </a:ext>
          </a:extLst>
        </xdr:cNvPr>
        <xdr:cNvSpPr/>
      </xdr:nvSpPr>
      <xdr:spPr>
        <a:xfrm>
          <a:off x="3352800" y="1343025"/>
          <a:ext cx="3171825" cy="5791200"/>
        </a:xfrm>
        <a:prstGeom prst="rect">
          <a:avLst/>
        </a:prstGeom>
        <a:noFill/>
        <a:ln w="25400">
          <a:solidFill>
            <a:srgbClr val="0070C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NZ" sz="1100"/>
        </a:p>
      </xdr:txBody>
    </xdr:sp>
    <xdr:clientData/>
  </xdr:twoCellAnchor>
  <xdr:twoCellAnchor>
    <xdr:from>
      <xdr:col>4</xdr:col>
      <xdr:colOff>28575</xdr:colOff>
      <xdr:row>40</xdr:row>
      <xdr:rowOff>123825</xdr:rowOff>
    </xdr:from>
    <xdr:to>
      <xdr:col>10</xdr:col>
      <xdr:colOff>76200</xdr:colOff>
      <xdr:row>40</xdr:row>
      <xdr:rowOff>123825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B9D5C72F-EB7E-4B41-8588-DAC06014A34A}"/>
            </a:ext>
          </a:extLst>
        </xdr:cNvPr>
        <xdr:cNvCxnSpPr/>
      </xdr:nvCxnSpPr>
      <xdr:spPr>
        <a:xfrm>
          <a:off x="3076575" y="1647825"/>
          <a:ext cx="3705225" cy="0"/>
        </a:xfrm>
        <a:prstGeom prst="line">
          <a:avLst/>
        </a:prstGeom>
        <a:ln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85725</xdr:colOff>
      <xdr:row>68</xdr:row>
      <xdr:rowOff>0</xdr:rowOff>
    </xdr:from>
    <xdr:to>
      <xdr:col>10</xdr:col>
      <xdr:colOff>133350</xdr:colOff>
      <xdr:row>68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C0B5C001-7AFB-4DA0-8792-6E06A0D04F49}"/>
            </a:ext>
          </a:extLst>
        </xdr:cNvPr>
        <xdr:cNvCxnSpPr/>
      </xdr:nvCxnSpPr>
      <xdr:spPr>
        <a:xfrm>
          <a:off x="3133725" y="6858000"/>
          <a:ext cx="3705225" cy="0"/>
        </a:xfrm>
        <a:prstGeom prst="line">
          <a:avLst/>
        </a:prstGeom>
        <a:ln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257175</xdr:colOff>
      <xdr:row>38</xdr:row>
      <xdr:rowOff>19050</xdr:rowOff>
    </xdr:from>
    <xdr:to>
      <xdr:col>9</xdr:col>
      <xdr:colOff>257175</xdr:colOff>
      <xdr:row>71</xdr:row>
      <xdr:rowOff>32550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E034E7D9-325B-4852-9F96-2A9BE652A80F}"/>
            </a:ext>
          </a:extLst>
        </xdr:cNvPr>
        <xdr:cNvCxnSpPr/>
      </xdr:nvCxnSpPr>
      <xdr:spPr>
        <a:xfrm>
          <a:off x="6353175" y="1162050"/>
          <a:ext cx="0" cy="6300000"/>
        </a:xfrm>
        <a:prstGeom prst="line">
          <a:avLst/>
        </a:prstGeom>
        <a:ln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457200</xdr:colOff>
      <xdr:row>38</xdr:row>
      <xdr:rowOff>38100</xdr:rowOff>
    </xdr:from>
    <xdr:to>
      <xdr:col>4</xdr:col>
      <xdr:colOff>457200</xdr:colOff>
      <xdr:row>71</xdr:row>
      <xdr:rowOff>51600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87E40060-215A-4146-BCCD-EE58269B8954}"/>
            </a:ext>
          </a:extLst>
        </xdr:cNvPr>
        <xdr:cNvCxnSpPr/>
      </xdr:nvCxnSpPr>
      <xdr:spPr>
        <a:xfrm>
          <a:off x="3505200" y="1181100"/>
          <a:ext cx="0" cy="6300000"/>
        </a:xfrm>
        <a:prstGeom prst="line">
          <a:avLst/>
        </a:prstGeom>
        <a:ln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428625</xdr:colOff>
      <xdr:row>69</xdr:row>
      <xdr:rowOff>85725</xdr:rowOff>
    </xdr:from>
    <xdr:to>
      <xdr:col>10</xdr:col>
      <xdr:colOff>107025</xdr:colOff>
      <xdr:row>69</xdr:row>
      <xdr:rowOff>85725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B4882440-C8B8-4B6A-B9D3-D25F8A076A3E}"/>
            </a:ext>
          </a:extLst>
        </xdr:cNvPr>
        <xdr:cNvCxnSpPr/>
      </xdr:nvCxnSpPr>
      <xdr:spPr>
        <a:xfrm>
          <a:off x="6524625" y="7134225"/>
          <a:ext cx="288000" cy="0"/>
        </a:xfrm>
        <a:prstGeom prst="line">
          <a:avLst/>
        </a:prstGeom>
        <a:ln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381000</xdr:colOff>
      <xdr:row>68</xdr:row>
      <xdr:rowOff>1</xdr:rowOff>
    </xdr:from>
    <xdr:to>
      <xdr:col>10</xdr:col>
      <xdr:colOff>238125</xdr:colOff>
      <xdr:row>69</xdr:row>
      <xdr:rowOff>95251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95ADA5AE-217C-43F2-BB20-AFB79C3A660D}"/>
            </a:ext>
          </a:extLst>
        </xdr:cNvPr>
        <xdr:cNvSpPr txBox="1"/>
      </xdr:nvSpPr>
      <xdr:spPr>
        <a:xfrm>
          <a:off x="6477000" y="6858001"/>
          <a:ext cx="466725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000"/>
            <a:t>1.0m</a:t>
          </a:r>
        </a:p>
      </xdr:txBody>
    </xdr:sp>
    <xdr:clientData/>
  </xdr:twoCellAnchor>
  <xdr:twoCellAnchor>
    <xdr:from>
      <xdr:col>6</xdr:col>
      <xdr:colOff>314325</xdr:colOff>
      <xdr:row>46</xdr:row>
      <xdr:rowOff>85726</xdr:rowOff>
    </xdr:from>
    <xdr:to>
      <xdr:col>8</xdr:col>
      <xdr:colOff>142875</xdr:colOff>
      <xdr:row>47</xdr:row>
      <xdr:rowOff>161926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EA31DF9B-A036-4FDB-BCA9-C3918EE84DA5}"/>
            </a:ext>
          </a:extLst>
        </xdr:cNvPr>
        <xdr:cNvSpPr txBox="1"/>
      </xdr:nvSpPr>
      <xdr:spPr>
        <a:xfrm>
          <a:off x="4581525" y="2752726"/>
          <a:ext cx="1047750" cy="266700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100"/>
            <a:t>Test Position 1</a:t>
          </a:r>
        </a:p>
      </xdr:txBody>
    </xdr:sp>
    <xdr:clientData/>
  </xdr:twoCellAnchor>
  <xdr:twoCellAnchor>
    <xdr:from>
      <xdr:col>6</xdr:col>
      <xdr:colOff>104776</xdr:colOff>
      <xdr:row>37</xdr:row>
      <xdr:rowOff>0</xdr:rowOff>
    </xdr:from>
    <xdr:to>
      <xdr:col>8</xdr:col>
      <xdr:colOff>9526</xdr:colOff>
      <xdr:row>38</xdr:row>
      <xdr:rowOff>0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6F2D32DA-5678-48FE-AC33-ABDA44B899C0}"/>
            </a:ext>
          </a:extLst>
        </xdr:cNvPr>
        <xdr:cNvSpPr txBox="1"/>
      </xdr:nvSpPr>
      <xdr:spPr>
        <a:xfrm>
          <a:off x="4371976" y="952500"/>
          <a:ext cx="1123950" cy="190500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pPr algn="ctr"/>
          <a:r>
            <a:rPr lang="en-NZ" sz="1100"/>
            <a:t>Lot Width </a:t>
          </a:r>
          <a:r>
            <a:rPr lang="en-NZ" sz="1100" i="1"/>
            <a:t>W</a:t>
          </a:r>
        </a:p>
      </xdr:txBody>
    </xdr:sp>
    <xdr:clientData/>
  </xdr:twoCellAnchor>
  <xdr:twoCellAnchor>
    <xdr:from>
      <xdr:col>6</xdr:col>
      <xdr:colOff>428625</xdr:colOff>
      <xdr:row>44</xdr:row>
      <xdr:rowOff>85725</xdr:rowOff>
    </xdr:from>
    <xdr:to>
      <xdr:col>7</xdr:col>
      <xdr:colOff>219075</xdr:colOff>
      <xdr:row>46</xdr:row>
      <xdr:rowOff>95250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964A41D2-5312-4B13-9099-DBD4CBF588ED}"/>
            </a:ext>
          </a:extLst>
        </xdr:cNvPr>
        <xdr:cNvSpPr txBox="1"/>
      </xdr:nvSpPr>
      <xdr:spPr>
        <a:xfrm>
          <a:off x="4695825" y="2371725"/>
          <a:ext cx="400050" cy="39052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pPr algn="ctr"/>
          <a:r>
            <a:rPr lang="hy-AM" sz="1100" b="1">
              <a:solidFill>
                <a:srgbClr val="FF0000"/>
              </a:solidFill>
            </a:rPr>
            <a:t>֍</a:t>
          </a:r>
          <a:endParaRPr lang="en-NZ" sz="1100" b="1">
            <a:solidFill>
              <a:srgbClr val="FF0000"/>
            </a:solidFill>
          </a:endParaRPr>
        </a:p>
      </xdr:txBody>
    </xdr:sp>
    <xdr:clientData/>
  </xdr:twoCellAnchor>
  <xdr:twoCellAnchor>
    <xdr:from>
      <xdr:col>4</xdr:col>
      <xdr:colOff>552450</xdr:colOff>
      <xdr:row>41</xdr:row>
      <xdr:rowOff>152400</xdr:rowOff>
    </xdr:from>
    <xdr:to>
      <xdr:col>6</xdr:col>
      <xdr:colOff>142875</xdr:colOff>
      <xdr:row>43</xdr:row>
      <xdr:rowOff>66675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B7622BC0-2F94-4C73-B4D5-841DEBA6024A}"/>
            </a:ext>
          </a:extLst>
        </xdr:cNvPr>
        <xdr:cNvSpPr txBox="1"/>
      </xdr:nvSpPr>
      <xdr:spPr>
        <a:xfrm>
          <a:off x="3600450" y="1866900"/>
          <a:ext cx="80962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100"/>
            <a:t>Sublot 1</a:t>
          </a:r>
        </a:p>
      </xdr:txBody>
    </xdr:sp>
    <xdr:clientData/>
  </xdr:twoCellAnchor>
  <xdr:twoCellAnchor>
    <xdr:from>
      <xdr:col>6</xdr:col>
      <xdr:colOff>342900</xdr:colOff>
      <xdr:row>57</xdr:row>
      <xdr:rowOff>104776</xdr:rowOff>
    </xdr:from>
    <xdr:to>
      <xdr:col>8</xdr:col>
      <xdr:colOff>28575</xdr:colOff>
      <xdr:row>60</xdr:row>
      <xdr:rowOff>28576</xdr:rowOff>
    </xdr:to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5E4656D1-2FA9-4668-B079-B65DD3E64AA0}"/>
            </a:ext>
          </a:extLst>
        </xdr:cNvPr>
        <xdr:cNvSpPr txBox="1"/>
      </xdr:nvSpPr>
      <xdr:spPr>
        <a:xfrm>
          <a:off x="4610100" y="4867276"/>
          <a:ext cx="904875" cy="495300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NZ" sz="1100"/>
            <a:t>Longitudinal Boundaries</a:t>
          </a:r>
        </a:p>
      </xdr:txBody>
    </xdr:sp>
    <xdr:clientData/>
  </xdr:twoCellAnchor>
  <xdr:twoCellAnchor>
    <xdr:from>
      <xdr:col>3</xdr:col>
      <xdr:colOff>381000</xdr:colOff>
      <xdr:row>65</xdr:row>
      <xdr:rowOff>142876</xdr:rowOff>
    </xdr:from>
    <xdr:to>
      <xdr:col>4</xdr:col>
      <xdr:colOff>304800</xdr:colOff>
      <xdr:row>66</xdr:row>
      <xdr:rowOff>180976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B3A5540C-61EB-41A9-913A-5F311F8065C6}"/>
            </a:ext>
          </a:extLst>
        </xdr:cNvPr>
        <xdr:cNvSpPr txBox="1"/>
      </xdr:nvSpPr>
      <xdr:spPr>
        <a:xfrm>
          <a:off x="2819400" y="6429376"/>
          <a:ext cx="533400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050"/>
            <a:t>0.15m</a:t>
          </a:r>
        </a:p>
      </xdr:txBody>
    </xdr:sp>
    <xdr:clientData/>
  </xdr:twoCellAnchor>
  <xdr:twoCellAnchor>
    <xdr:from>
      <xdr:col>9</xdr:col>
      <xdr:colOff>523875</xdr:colOff>
      <xdr:row>66</xdr:row>
      <xdr:rowOff>133350</xdr:rowOff>
    </xdr:from>
    <xdr:to>
      <xdr:col>9</xdr:col>
      <xdr:colOff>523875</xdr:colOff>
      <xdr:row>68</xdr:row>
      <xdr:rowOff>4350</xdr:rowOff>
    </xdr:to>
    <xdr:cxnSp macro="">
      <xdr:nvCxnSpPr>
        <xdr:cNvPr id="16" name="Straight Arrow Connector 15">
          <a:extLst>
            <a:ext uri="{FF2B5EF4-FFF2-40B4-BE49-F238E27FC236}">
              <a16:creationId xmlns:a16="http://schemas.microsoft.com/office/drawing/2014/main" id="{066DC59B-266F-4E33-85C0-A1D71CD52CB2}"/>
            </a:ext>
          </a:extLst>
        </xdr:cNvPr>
        <xdr:cNvCxnSpPr/>
      </xdr:nvCxnSpPr>
      <xdr:spPr>
        <a:xfrm>
          <a:off x="6619875" y="6610350"/>
          <a:ext cx="0" cy="25200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533400</xdr:colOff>
      <xdr:row>69</xdr:row>
      <xdr:rowOff>81375</xdr:rowOff>
    </xdr:from>
    <xdr:to>
      <xdr:col>9</xdr:col>
      <xdr:colOff>533400</xdr:colOff>
      <xdr:row>70</xdr:row>
      <xdr:rowOff>142875</xdr:rowOff>
    </xdr:to>
    <xdr:cxnSp macro="">
      <xdr:nvCxnSpPr>
        <xdr:cNvPr id="17" name="Straight Arrow Connector 16">
          <a:extLst>
            <a:ext uri="{FF2B5EF4-FFF2-40B4-BE49-F238E27FC236}">
              <a16:creationId xmlns:a16="http://schemas.microsoft.com/office/drawing/2014/main" id="{C5BD5EEF-EDFB-4DCC-B23F-907DC49DC7FD}"/>
            </a:ext>
          </a:extLst>
        </xdr:cNvPr>
        <xdr:cNvCxnSpPr/>
      </xdr:nvCxnSpPr>
      <xdr:spPr>
        <a:xfrm rot="10800000">
          <a:off x="6629400" y="7129875"/>
          <a:ext cx="0" cy="25200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464550</xdr:colOff>
      <xdr:row>66</xdr:row>
      <xdr:rowOff>154575</xdr:rowOff>
    </xdr:from>
    <xdr:to>
      <xdr:col>5</xdr:col>
      <xdr:colOff>106950</xdr:colOff>
      <xdr:row>66</xdr:row>
      <xdr:rowOff>154575</xdr:rowOff>
    </xdr:to>
    <xdr:cxnSp macro="">
      <xdr:nvCxnSpPr>
        <xdr:cNvPr id="18" name="Straight Arrow Connector 17">
          <a:extLst>
            <a:ext uri="{FF2B5EF4-FFF2-40B4-BE49-F238E27FC236}">
              <a16:creationId xmlns:a16="http://schemas.microsoft.com/office/drawing/2014/main" id="{A26977EE-F1FC-4F36-9AB6-82C2C0A14914}"/>
            </a:ext>
          </a:extLst>
        </xdr:cNvPr>
        <xdr:cNvCxnSpPr/>
      </xdr:nvCxnSpPr>
      <xdr:spPr>
        <a:xfrm rot="5400000">
          <a:off x="3638550" y="6505575"/>
          <a:ext cx="0" cy="25200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474075</xdr:colOff>
      <xdr:row>58</xdr:row>
      <xdr:rowOff>47625</xdr:rowOff>
    </xdr:from>
    <xdr:to>
      <xdr:col>6</xdr:col>
      <xdr:colOff>419100</xdr:colOff>
      <xdr:row>59</xdr:row>
      <xdr:rowOff>59325</xdr:rowOff>
    </xdr:to>
    <xdr:cxnSp macro="">
      <xdr:nvCxnSpPr>
        <xdr:cNvPr id="19" name="Straight Arrow Connector 18">
          <a:extLst>
            <a:ext uri="{FF2B5EF4-FFF2-40B4-BE49-F238E27FC236}">
              <a16:creationId xmlns:a16="http://schemas.microsoft.com/office/drawing/2014/main" id="{2E51C13D-1D50-49FE-8BD5-55663B58A057}"/>
            </a:ext>
          </a:extLst>
        </xdr:cNvPr>
        <xdr:cNvCxnSpPr/>
      </xdr:nvCxnSpPr>
      <xdr:spPr>
        <a:xfrm flipH="1">
          <a:off x="3522075" y="5000625"/>
          <a:ext cx="1164225" cy="20220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38100</xdr:colOff>
      <xdr:row>66</xdr:row>
      <xdr:rowOff>152400</xdr:rowOff>
    </xdr:from>
    <xdr:to>
      <xdr:col>4</xdr:col>
      <xdr:colOff>290100</xdr:colOff>
      <xdr:row>66</xdr:row>
      <xdr:rowOff>152400</xdr:rowOff>
    </xdr:to>
    <xdr:cxnSp macro="">
      <xdr:nvCxnSpPr>
        <xdr:cNvPr id="20" name="Straight Arrow Connector 19">
          <a:extLst>
            <a:ext uri="{FF2B5EF4-FFF2-40B4-BE49-F238E27FC236}">
              <a16:creationId xmlns:a16="http://schemas.microsoft.com/office/drawing/2014/main" id="{B085E61C-F886-4A9C-A919-3C48787B4FA2}"/>
            </a:ext>
          </a:extLst>
        </xdr:cNvPr>
        <xdr:cNvCxnSpPr/>
      </xdr:nvCxnSpPr>
      <xdr:spPr>
        <a:xfrm rot="16200000">
          <a:off x="3212100" y="6503400"/>
          <a:ext cx="0" cy="25200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38100</xdr:colOff>
      <xdr:row>48</xdr:row>
      <xdr:rowOff>9525</xdr:rowOff>
    </xdr:from>
    <xdr:to>
      <xdr:col>10</xdr:col>
      <xdr:colOff>85725</xdr:colOff>
      <xdr:row>48</xdr:row>
      <xdr:rowOff>9525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93E17A9F-68A3-40A0-B042-1D5153A3935D}"/>
            </a:ext>
          </a:extLst>
        </xdr:cNvPr>
        <xdr:cNvCxnSpPr/>
      </xdr:nvCxnSpPr>
      <xdr:spPr>
        <a:xfrm>
          <a:off x="3086100" y="3057525"/>
          <a:ext cx="3705225" cy="0"/>
        </a:xfrm>
        <a:prstGeom prst="line">
          <a:avLst/>
        </a:prstGeom>
        <a:ln>
          <a:solidFill>
            <a:srgbClr val="0070C0"/>
          </a:solidFill>
          <a:prstDash val="lgDash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55</xdr:row>
      <xdr:rowOff>28575</xdr:rowOff>
    </xdr:from>
    <xdr:to>
      <xdr:col>10</xdr:col>
      <xdr:colOff>47625</xdr:colOff>
      <xdr:row>55</xdr:row>
      <xdr:rowOff>28575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85F963E3-AD27-4B0B-BB44-7D00528EF877}"/>
            </a:ext>
          </a:extLst>
        </xdr:cNvPr>
        <xdr:cNvCxnSpPr/>
      </xdr:nvCxnSpPr>
      <xdr:spPr>
        <a:xfrm>
          <a:off x="3048000" y="4410075"/>
          <a:ext cx="3705225" cy="0"/>
        </a:xfrm>
        <a:prstGeom prst="line">
          <a:avLst/>
        </a:prstGeom>
        <a:ln>
          <a:solidFill>
            <a:srgbClr val="0070C0"/>
          </a:solidFill>
          <a:prstDash val="lgDash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62</xdr:row>
      <xdr:rowOff>19050</xdr:rowOff>
    </xdr:from>
    <xdr:to>
      <xdr:col>10</xdr:col>
      <xdr:colOff>57150</xdr:colOff>
      <xdr:row>62</xdr:row>
      <xdr:rowOff>19050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5D7CBDBF-0461-4FEA-8920-E7FF7A9B64E9}"/>
            </a:ext>
          </a:extLst>
        </xdr:cNvPr>
        <xdr:cNvCxnSpPr/>
      </xdr:nvCxnSpPr>
      <xdr:spPr>
        <a:xfrm>
          <a:off x="3057525" y="5734050"/>
          <a:ext cx="3705225" cy="0"/>
        </a:xfrm>
        <a:prstGeom prst="line">
          <a:avLst/>
        </a:prstGeom>
        <a:ln>
          <a:solidFill>
            <a:srgbClr val="0070C0"/>
          </a:solidFill>
          <a:prstDash val="lgDash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542925</xdr:colOff>
      <xdr:row>58</xdr:row>
      <xdr:rowOff>47625</xdr:rowOff>
    </xdr:from>
    <xdr:to>
      <xdr:col>9</xdr:col>
      <xdr:colOff>257175</xdr:colOff>
      <xdr:row>58</xdr:row>
      <xdr:rowOff>171450</xdr:rowOff>
    </xdr:to>
    <xdr:cxnSp macro="">
      <xdr:nvCxnSpPr>
        <xdr:cNvPr id="24" name="Straight Arrow Connector 23">
          <a:extLst>
            <a:ext uri="{FF2B5EF4-FFF2-40B4-BE49-F238E27FC236}">
              <a16:creationId xmlns:a16="http://schemas.microsoft.com/office/drawing/2014/main" id="{6179A85D-FDD0-42C8-BEF1-FA6732DA438D}"/>
            </a:ext>
          </a:extLst>
        </xdr:cNvPr>
        <xdr:cNvCxnSpPr/>
      </xdr:nvCxnSpPr>
      <xdr:spPr>
        <a:xfrm>
          <a:off x="5419725" y="5000625"/>
          <a:ext cx="933450" cy="1238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590550</xdr:colOff>
      <xdr:row>36</xdr:row>
      <xdr:rowOff>85725</xdr:rowOff>
    </xdr:from>
    <xdr:to>
      <xdr:col>11</xdr:col>
      <xdr:colOff>276225</xdr:colOff>
      <xdr:row>39</xdr:row>
      <xdr:rowOff>9525</xdr:rowOff>
    </xdr:to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19A0A3DD-83E5-40BD-B9C8-970CE3BA91BB}"/>
            </a:ext>
          </a:extLst>
        </xdr:cNvPr>
        <xdr:cNvSpPr txBox="1"/>
      </xdr:nvSpPr>
      <xdr:spPr>
        <a:xfrm>
          <a:off x="6686550" y="847725"/>
          <a:ext cx="90487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100"/>
            <a:t>Transverse Boundary</a:t>
          </a:r>
        </a:p>
      </xdr:txBody>
    </xdr:sp>
    <xdr:clientData/>
  </xdr:twoCellAnchor>
  <xdr:twoCellAnchor>
    <xdr:from>
      <xdr:col>7</xdr:col>
      <xdr:colOff>409575</xdr:colOff>
      <xdr:row>64</xdr:row>
      <xdr:rowOff>66675</xdr:rowOff>
    </xdr:from>
    <xdr:to>
      <xdr:col>9</xdr:col>
      <xdr:colOff>95250</xdr:colOff>
      <xdr:row>66</xdr:row>
      <xdr:rowOff>180975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71639CA8-0E01-4316-891F-10ED4D9ACE0E}"/>
            </a:ext>
          </a:extLst>
        </xdr:cNvPr>
        <xdr:cNvSpPr txBox="1"/>
      </xdr:nvSpPr>
      <xdr:spPr>
        <a:xfrm>
          <a:off x="5286375" y="6162675"/>
          <a:ext cx="90487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100"/>
            <a:t>Transverse Boundary</a:t>
          </a:r>
        </a:p>
      </xdr:txBody>
    </xdr:sp>
    <xdr:clientData/>
  </xdr:twoCellAnchor>
  <xdr:twoCellAnchor>
    <xdr:from>
      <xdr:col>6</xdr:col>
      <xdr:colOff>428625</xdr:colOff>
      <xdr:row>65</xdr:row>
      <xdr:rowOff>104775</xdr:rowOff>
    </xdr:from>
    <xdr:to>
      <xdr:col>7</xdr:col>
      <xdr:colOff>533400</xdr:colOff>
      <xdr:row>67</xdr:row>
      <xdr:rowOff>180975</xdr:rowOff>
    </xdr:to>
    <xdr:cxnSp macro="">
      <xdr:nvCxnSpPr>
        <xdr:cNvPr id="27" name="Straight Arrow Connector 26">
          <a:extLst>
            <a:ext uri="{FF2B5EF4-FFF2-40B4-BE49-F238E27FC236}">
              <a16:creationId xmlns:a16="http://schemas.microsoft.com/office/drawing/2014/main" id="{0384A255-48EE-44F7-BF12-99DF4F7283F8}"/>
            </a:ext>
          </a:extLst>
        </xdr:cNvPr>
        <xdr:cNvCxnSpPr/>
      </xdr:nvCxnSpPr>
      <xdr:spPr>
        <a:xfrm flipH="1">
          <a:off x="4695825" y="6391275"/>
          <a:ext cx="714375" cy="45720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533400</xdr:colOff>
      <xdr:row>38</xdr:row>
      <xdr:rowOff>95250</xdr:rowOff>
    </xdr:from>
    <xdr:to>
      <xdr:col>10</xdr:col>
      <xdr:colOff>219075</xdr:colOff>
      <xdr:row>40</xdr:row>
      <xdr:rowOff>114300</xdr:rowOff>
    </xdr:to>
    <xdr:cxnSp macro="">
      <xdr:nvCxnSpPr>
        <xdr:cNvPr id="28" name="Straight Arrow Connector 27">
          <a:extLst>
            <a:ext uri="{FF2B5EF4-FFF2-40B4-BE49-F238E27FC236}">
              <a16:creationId xmlns:a16="http://schemas.microsoft.com/office/drawing/2014/main" id="{D83EBEB8-E16A-458D-AFFA-C5B98A887C14}"/>
            </a:ext>
          </a:extLst>
        </xdr:cNvPr>
        <xdr:cNvCxnSpPr/>
      </xdr:nvCxnSpPr>
      <xdr:spPr>
        <a:xfrm flipH="1">
          <a:off x="6629400" y="1238250"/>
          <a:ext cx="295275" cy="40005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561975</xdr:colOff>
      <xdr:row>48</xdr:row>
      <xdr:rowOff>114300</xdr:rowOff>
    </xdr:from>
    <xdr:to>
      <xdr:col>6</xdr:col>
      <xdr:colOff>152400</xdr:colOff>
      <xdr:row>50</xdr:row>
      <xdr:rowOff>28575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2B2C692D-60B5-4DC3-BD3F-6FA0B6C9396B}"/>
            </a:ext>
          </a:extLst>
        </xdr:cNvPr>
        <xdr:cNvSpPr txBox="1"/>
      </xdr:nvSpPr>
      <xdr:spPr>
        <a:xfrm>
          <a:off x="3609975" y="3162300"/>
          <a:ext cx="80962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100"/>
            <a:t>Sublot</a:t>
          </a:r>
          <a:r>
            <a:rPr lang="en-NZ" sz="1100" baseline="0"/>
            <a:t> </a:t>
          </a:r>
          <a:r>
            <a:rPr lang="en-NZ" sz="1100"/>
            <a:t>2</a:t>
          </a:r>
        </a:p>
      </xdr:txBody>
    </xdr:sp>
    <xdr:clientData/>
  </xdr:twoCellAnchor>
  <xdr:twoCellAnchor>
    <xdr:from>
      <xdr:col>4</xdr:col>
      <xdr:colOff>542925</xdr:colOff>
      <xdr:row>55</xdr:row>
      <xdr:rowOff>152400</xdr:rowOff>
    </xdr:from>
    <xdr:to>
      <xdr:col>6</xdr:col>
      <xdr:colOff>133350</xdr:colOff>
      <xdr:row>57</xdr:row>
      <xdr:rowOff>66675</xdr:rowOff>
    </xdr:to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A09BCE9B-AA50-4C63-982B-144AC724D5B7}"/>
            </a:ext>
          </a:extLst>
        </xdr:cNvPr>
        <xdr:cNvSpPr txBox="1"/>
      </xdr:nvSpPr>
      <xdr:spPr>
        <a:xfrm>
          <a:off x="3590925" y="4533900"/>
          <a:ext cx="80962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100"/>
            <a:t>Sublot</a:t>
          </a:r>
          <a:r>
            <a:rPr lang="en-NZ" sz="1100" baseline="0"/>
            <a:t> </a:t>
          </a:r>
          <a:r>
            <a:rPr lang="en-NZ" sz="1100"/>
            <a:t>3</a:t>
          </a:r>
        </a:p>
      </xdr:txBody>
    </xdr:sp>
    <xdr:clientData/>
  </xdr:twoCellAnchor>
  <xdr:twoCellAnchor>
    <xdr:from>
      <xdr:col>4</xdr:col>
      <xdr:colOff>552450</xdr:colOff>
      <xdr:row>62</xdr:row>
      <xdr:rowOff>123825</xdr:rowOff>
    </xdr:from>
    <xdr:to>
      <xdr:col>6</xdr:col>
      <xdr:colOff>142875</xdr:colOff>
      <xdr:row>64</xdr:row>
      <xdr:rowOff>38100</xdr:rowOff>
    </xdr:to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C3FA5DD9-2080-421A-8550-F8E5365A67C2}"/>
            </a:ext>
          </a:extLst>
        </xdr:cNvPr>
        <xdr:cNvSpPr txBox="1"/>
      </xdr:nvSpPr>
      <xdr:spPr>
        <a:xfrm>
          <a:off x="3600450" y="5838825"/>
          <a:ext cx="80962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100"/>
            <a:t>Sublot 4</a:t>
          </a:r>
        </a:p>
      </xdr:txBody>
    </xdr:sp>
    <xdr:clientData/>
  </xdr:twoCellAnchor>
  <xdr:twoCellAnchor>
    <xdr:from>
      <xdr:col>4</xdr:col>
      <xdr:colOff>457200</xdr:colOff>
      <xdr:row>45</xdr:row>
      <xdr:rowOff>104775</xdr:rowOff>
    </xdr:from>
    <xdr:to>
      <xdr:col>6</xdr:col>
      <xdr:colOff>570000</xdr:colOff>
      <xdr:row>45</xdr:row>
      <xdr:rowOff>104775</xdr:rowOff>
    </xdr:to>
    <xdr:cxnSp macro="">
      <xdr:nvCxnSpPr>
        <xdr:cNvPr id="32" name="Straight Arrow Connector 31">
          <a:extLst>
            <a:ext uri="{FF2B5EF4-FFF2-40B4-BE49-F238E27FC236}">
              <a16:creationId xmlns:a16="http://schemas.microsoft.com/office/drawing/2014/main" id="{86D6B15C-53F0-4AD3-8E95-5BFAF1A4A599}"/>
            </a:ext>
          </a:extLst>
        </xdr:cNvPr>
        <xdr:cNvCxnSpPr/>
      </xdr:nvCxnSpPr>
      <xdr:spPr>
        <a:xfrm>
          <a:off x="3505200" y="2581275"/>
          <a:ext cx="1332000" cy="0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161925</xdr:colOff>
      <xdr:row>44</xdr:row>
      <xdr:rowOff>76200</xdr:rowOff>
    </xdr:from>
    <xdr:to>
      <xdr:col>6</xdr:col>
      <xdr:colOff>314325</xdr:colOff>
      <xdr:row>46</xdr:row>
      <xdr:rowOff>142875</xdr:rowOff>
    </xdr:to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id="{DDA11806-4970-4212-8FC0-97B1F0957425}"/>
            </a:ext>
          </a:extLst>
        </xdr:cNvPr>
        <xdr:cNvSpPr txBox="1"/>
      </xdr:nvSpPr>
      <xdr:spPr>
        <a:xfrm>
          <a:off x="3819525" y="2362200"/>
          <a:ext cx="762000" cy="4476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pPr algn="ctr"/>
          <a:r>
            <a:rPr lang="en-NZ" sz="1100"/>
            <a:t>Lateral</a:t>
          </a:r>
        </a:p>
        <a:p>
          <a:pPr algn="ctr"/>
          <a:r>
            <a:rPr lang="en-NZ" sz="1100" i="0"/>
            <a:t>Offset</a:t>
          </a:r>
          <a:r>
            <a:rPr lang="en-NZ" sz="1100" i="1"/>
            <a:t> On</a:t>
          </a:r>
        </a:p>
      </xdr:txBody>
    </xdr:sp>
    <xdr:clientData/>
  </xdr:twoCellAnchor>
  <xdr:twoCellAnchor>
    <xdr:from>
      <xdr:col>8</xdr:col>
      <xdr:colOff>323850</xdr:colOff>
      <xdr:row>40</xdr:row>
      <xdr:rowOff>123825</xdr:rowOff>
    </xdr:from>
    <xdr:to>
      <xdr:col>8</xdr:col>
      <xdr:colOff>323850</xdr:colOff>
      <xdr:row>48</xdr:row>
      <xdr:rowOff>0</xdr:rowOff>
    </xdr:to>
    <xdr:cxnSp macro="">
      <xdr:nvCxnSpPr>
        <xdr:cNvPr id="34" name="Straight Arrow Connector 33">
          <a:extLst>
            <a:ext uri="{FF2B5EF4-FFF2-40B4-BE49-F238E27FC236}">
              <a16:creationId xmlns:a16="http://schemas.microsoft.com/office/drawing/2014/main" id="{EBC76D22-E000-43C5-8C27-2DC89B3E2CFE}"/>
            </a:ext>
          </a:extLst>
        </xdr:cNvPr>
        <xdr:cNvCxnSpPr/>
      </xdr:nvCxnSpPr>
      <xdr:spPr>
        <a:xfrm>
          <a:off x="5810250" y="1647825"/>
          <a:ext cx="0" cy="1400175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438150</xdr:colOff>
      <xdr:row>42</xdr:row>
      <xdr:rowOff>161925</xdr:rowOff>
    </xdr:from>
    <xdr:to>
      <xdr:col>9</xdr:col>
      <xdr:colOff>200025</xdr:colOff>
      <xdr:row>45</xdr:row>
      <xdr:rowOff>76200</xdr:rowOff>
    </xdr:to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id="{F71974D4-8F01-414D-9A2E-A1D511B3C6D3}"/>
            </a:ext>
          </a:extLst>
        </xdr:cNvPr>
        <xdr:cNvSpPr txBox="1"/>
      </xdr:nvSpPr>
      <xdr:spPr>
        <a:xfrm>
          <a:off x="5314950" y="2066925"/>
          <a:ext cx="981075" cy="4857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pPr algn="ctr"/>
          <a:r>
            <a:rPr lang="en-NZ" sz="1100"/>
            <a:t>Sublot Length </a:t>
          </a:r>
          <a:r>
            <a:rPr lang="en-NZ" sz="1100" i="1"/>
            <a:t>Lsublot</a:t>
          </a:r>
          <a:endParaRPr lang="en-NZ" sz="1100"/>
        </a:p>
      </xdr:txBody>
    </xdr:sp>
    <xdr:clientData/>
  </xdr:twoCellAnchor>
  <xdr:twoCellAnchor>
    <xdr:from>
      <xdr:col>7</xdr:col>
      <xdr:colOff>19050</xdr:colOff>
      <xdr:row>40</xdr:row>
      <xdr:rowOff>123825</xdr:rowOff>
    </xdr:from>
    <xdr:to>
      <xdr:col>7</xdr:col>
      <xdr:colOff>19050</xdr:colOff>
      <xdr:row>45</xdr:row>
      <xdr:rowOff>35325</xdr:rowOff>
    </xdr:to>
    <xdr:cxnSp macro="">
      <xdr:nvCxnSpPr>
        <xdr:cNvPr id="36" name="Straight Arrow Connector 35">
          <a:extLst>
            <a:ext uri="{FF2B5EF4-FFF2-40B4-BE49-F238E27FC236}">
              <a16:creationId xmlns:a16="http://schemas.microsoft.com/office/drawing/2014/main" id="{CD7F6A90-75F6-4BE8-8F94-715CB4E0B27F}"/>
            </a:ext>
          </a:extLst>
        </xdr:cNvPr>
        <xdr:cNvCxnSpPr/>
      </xdr:nvCxnSpPr>
      <xdr:spPr>
        <a:xfrm>
          <a:off x="4895850" y="1647825"/>
          <a:ext cx="0" cy="864000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428625</xdr:colOff>
      <xdr:row>42</xdr:row>
      <xdr:rowOff>76201</xdr:rowOff>
    </xdr:from>
    <xdr:to>
      <xdr:col>7</xdr:col>
      <xdr:colOff>219075</xdr:colOff>
      <xdr:row>43</xdr:row>
      <xdr:rowOff>114301</xdr:rowOff>
    </xdr:to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id="{9C655D43-5B95-4A3B-85BB-1EC172E416E5}"/>
            </a:ext>
          </a:extLst>
        </xdr:cNvPr>
        <xdr:cNvSpPr txBox="1"/>
      </xdr:nvSpPr>
      <xdr:spPr>
        <a:xfrm>
          <a:off x="4695825" y="1981201"/>
          <a:ext cx="400050" cy="228600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pPr algn="ctr"/>
          <a:r>
            <a:rPr lang="en-NZ" sz="1100" i="1"/>
            <a:t>Ln</a:t>
          </a:r>
        </a:p>
      </xdr:txBody>
    </xdr:sp>
    <xdr:clientData/>
  </xdr:twoCellAnchor>
  <xdr:twoCellAnchor>
    <xdr:from>
      <xdr:col>7</xdr:col>
      <xdr:colOff>76200</xdr:colOff>
      <xdr:row>45</xdr:row>
      <xdr:rowOff>133350</xdr:rowOff>
    </xdr:from>
    <xdr:to>
      <xdr:col>7</xdr:col>
      <xdr:colOff>361950</xdr:colOff>
      <xdr:row>46</xdr:row>
      <xdr:rowOff>158850</xdr:rowOff>
    </xdr:to>
    <xdr:cxnSp macro="">
      <xdr:nvCxnSpPr>
        <xdr:cNvPr id="38" name="Straight Arrow Connector 37">
          <a:extLst>
            <a:ext uri="{FF2B5EF4-FFF2-40B4-BE49-F238E27FC236}">
              <a16:creationId xmlns:a16="http://schemas.microsoft.com/office/drawing/2014/main" id="{43F6E72B-F11E-40C9-99A4-78EED19D41FC}"/>
            </a:ext>
          </a:extLst>
        </xdr:cNvPr>
        <xdr:cNvCxnSpPr/>
      </xdr:nvCxnSpPr>
      <xdr:spPr>
        <a:xfrm flipH="1" flipV="1">
          <a:off x="4953000" y="2609850"/>
          <a:ext cx="285750" cy="21600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457200</xdr:colOff>
      <xdr:row>50</xdr:row>
      <xdr:rowOff>171450</xdr:rowOff>
    </xdr:from>
    <xdr:to>
      <xdr:col>9</xdr:col>
      <xdr:colOff>276225</xdr:colOff>
      <xdr:row>50</xdr:row>
      <xdr:rowOff>171450</xdr:rowOff>
    </xdr:to>
    <xdr:cxnSp macro="">
      <xdr:nvCxnSpPr>
        <xdr:cNvPr id="39" name="Straight Arrow Connector 38">
          <a:extLst>
            <a:ext uri="{FF2B5EF4-FFF2-40B4-BE49-F238E27FC236}">
              <a16:creationId xmlns:a16="http://schemas.microsoft.com/office/drawing/2014/main" id="{0341E98E-E4D9-4B5A-92AB-231255F0B009}"/>
            </a:ext>
          </a:extLst>
        </xdr:cNvPr>
        <xdr:cNvCxnSpPr/>
      </xdr:nvCxnSpPr>
      <xdr:spPr>
        <a:xfrm>
          <a:off x="3505200" y="3600450"/>
          <a:ext cx="2867025" cy="0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476249</xdr:colOff>
      <xdr:row>50</xdr:row>
      <xdr:rowOff>47626</xdr:rowOff>
    </xdr:from>
    <xdr:to>
      <xdr:col>8</xdr:col>
      <xdr:colOff>180975</xdr:colOff>
      <xdr:row>51</xdr:row>
      <xdr:rowOff>133350</xdr:rowOff>
    </xdr:to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id="{E50867F5-9D08-4F60-BA7A-A5CD9BE357C2}"/>
            </a:ext>
          </a:extLst>
        </xdr:cNvPr>
        <xdr:cNvSpPr txBox="1"/>
      </xdr:nvSpPr>
      <xdr:spPr>
        <a:xfrm>
          <a:off x="4133849" y="3476626"/>
          <a:ext cx="1533526" cy="276224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100"/>
            <a:t>Sublot</a:t>
          </a:r>
          <a:r>
            <a:rPr lang="en-NZ" sz="1100" baseline="0"/>
            <a:t> Width </a:t>
          </a:r>
          <a:r>
            <a:rPr lang="en-NZ" sz="1100" i="1" baseline="0"/>
            <a:t>Wsublot</a:t>
          </a:r>
          <a:endParaRPr lang="en-NZ" sz="1100" i="1"/>
        </a:p>
      </xdr:txBody>
    </xdr:sp>
    <xdr:clientData/>
  </xdr:twoCellAnchor>
  <xdr:twoCellAnchor>
    <xdr:from>
      <xdr:col>9</xdr:col>
      <xdr:colOff>457199</xdr:colOff>
      <xdr:row>50</xdr:row>
      <xdr:rowOff>152400</xdr:rowOff>
    </xdr:from>
    <xdr:to>
      <xdr:col>11</xdr:col>
      <xdr:colOff>123825</xdr:colOff>
      <xdr:row>53</xdr:row>
      <xdr:rowOff>104775</xdr:rowOff>
    </xdr:to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id="{BAF1E550-4590-4D3F-8242-E4DD76BCA232}"/>
            </a:ext>
          </a:extLst>
        </xdr:cNvPr>
        <xdr:cNvSpPr txBox="1"/>
      </xdr:nvSpPr>
      <xdr:spPr>
        <a:xfrm>
          <a:off x="6886574" y="8648700"/>
          <a:ext cx="885826" cy="5238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NZ" sz="1100"/>
            <a:t>Test Area Length</a:t>
          </a:r>
          <a:r>
            <a:rPr lang="en-NZ" sz="1100" baseline="0"/>
            <a:t> </a:t>
          </a:r>
          <a:r>
            <a:rPr lang="en-NZ" sz="1100" i="1" baseline="0"/>
            <a:t>Ltest</a:t>
          </a:r>
          <a:endParaRPr lang="en-NZ" sz="1100" i="1"/>
        </a:p>
      </xdr:txBody>
    </xdr:sp>
    <xdr:clientData/>
  </xdr:twoCellAnchor>
  <xdr:twoCellAnchor>
    <xdr:from>
      <xdr:col>3</xdr:col>
      <xdr:colOff>0</xdr:colOff>
      <xdr:row>39</xdr:row>
      <xdr:rowOff>9525</xdr:rowOff>
    </xdr:from>
    <xdr:to>
      <xdr:col>4</xdr:col>
      <xdr:colOff>295275</xdr:colOff>
      <xdr:row>39</xdr:row>
      <xdr:rowOff>9525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5E040BCC-59EC-40B8-8B72-C824E88C77A9}"/>
            </a:ext>
          </a:extLst>
        </xdr:cNvPr>
        <xdr:cNvCxnSpPr/>
      </xdr:nvCxnSpPr>
      <xdr:spPr>
        <a:xfrm>
          <a:off x="2438400" y="1343025"/>
          <a:ext cx="904875" cy="0"/>
        </a:xfrm>
        <a:prstGeom prst="line">
          <a:avLst/>
        </a:prstGeom>
        <a:ln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19050</xdr:colOff>
      <xdr:row>69</xdr:row>
      <xdr:rowOff>95250</xdr:rowOff>
    </xdr:from>
    <xdr:to>
      <xdr:col>4</xdr:col>
      <xdr:colOff>314325</xdr:colOff>
      <xdr:row>69</xdr:row>
      <xdr:rowOff>95250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FEF6383B-95AA-454C-8321-623B3444072B}"/>
            </a:ext>
          </a:extLst>
        </xdr:cNvPr>
        <xdr:cNvCxnSpPr/>
      </xdr:nvCxnSpPr>
      <xdr:spPr>
        <a:xfrm>
          <a:off x="2457450" y="7143750"/>
          <a:ext cx="904875" cy="0"/>
        </a:xfrm>
        <a:prstGeom prst="line">
          <a:avLst/>
        </a:prstGeom>
        <a:ln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228600</xdr:colOff>
      <xdr:row>39</xdr:row>
      <xdr:rowOff>19050</xdr:rowOff>
    </xdr:from>
    <xdr:to>
      <xdr:col>3</xdr:col>
      <xdr:colOff>228600</xdr:colOff>
      <xdr:row>69</xdr:row>
      <xdr:rowOff>76200</xdr:rowOff>
    </xdr:to>
    <xdr:cxnSp macro="">
      <xdr:nvCxnSpPr>
        <xdr:cNvPr id="45" name="Straight Arrow Connector 44">
          <a:extLst>
            <a:ext uri="{FF2B5EF4-FFF2-40B4-BE49-F238E27FC236}">
              <a16:creationId xmlns:a16="http://schemas.microsoft.com/office/drawing/2014/main" id="{D74D2C95-9496-4CFD-8428-19F004FECC01}"/>
            </a:ext>
          </a:extLst>
        </xdr:cNvPr>
        <xdr:cNvCxnSpPr/>
      </xdr:nvCxnSpPr>
      <xdr:spPr>
        <a:xfrm>
          <a:off x="2667000" y="1352550"/>
          <a:ext cx="0" cy="5772150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2105025</xdr:colOff>
      <xdr:row>50</xdr:row>
      <xdr:rowOff>123826</xdr:rowOff>
    </xdr:from>
    <xdr:to>
      <xdr:col>4</xdr:col>
      <xdr:colOff>142875</xdr:colOff>
      <xdr:row>52</xdr:row>
      <xdr:rowOff>9526</xdr:rowOff>
    </xdr:to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id="{CB4F133E-1DE4-4E62-BC33-7448FC7FEE66}"/>
            </a:ext>
          </a:extLst>
        </xdr:cNvPr>
        <xdr:cNvSpPr txBox="1"/>
      </xdr:nvSpPr>
      <xdr:spPr>
        <a:xfrm>
          <a:off x="2466975" y="8620126"/>
          <a:ext cx="1057275" cy="266700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NZ" sz="1100"/>
            <a:t>Lot Length </a:t>
          </a:r>
          <a:r>
            <a:rPr lang="en-NZ" sz="1100" i="1"/>
            <a:t>L</a:t>
          </a:r>
          <a:endParaRPr lang="en-NZ" sz="1100"/>
        </a:p>
      </xdr:txBody>
    </xdr:sp>
    <xdr:clientData/>
  </xdr:twoCellAnchor>
  <xdr:twoCellAnchor>
    <xdr:from>
      <xdr:col>4</xdr:col>
      <xdr:colOff>447675</xdr:colOff>
      <xdr:row>70</xdr:row>
      <xdr:rowOff>66675</xdr:rowOff>
    </xdr:from>
    <xdr:to>
      <xdr:col>9</xdr:col>
      <xdr:colOff>266700</xdr:colOff>
      <xdr:row>70</xdr:row>
      <xdr:rowOff>66675</xdr:rowOff>
    </xdr:to>
    <xdr:cxnSp macro="">
      <xdr:nvCxnSpPr>
        <xdr:cNvPr id="47" name="Straight Arrow Connector 46">
          <a:extLst>
            <a:ext uri="{FF2B5EF4-FFF2-40B4-BE49-F238E27FC236}">
              <a16:creationId xmlns:a16="http://schemas.microsoft.com/office/drawing/2014/main" id="{6E5AFE49-5B01-4F88-AE05-B5167A1A206F}"/>
            </a:ext>
          </a:extLst>
        </xdr:cNvPr>
        <xdr:cNvCxnSpPr/>
      </xdr:nvCxnSpPr>
      <xdr:spPr>
        <a:xfrm>
          <a:off x="3495675" y="7305675"/>
          <a:ext cx="2867025" cy="0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495300</xdr:colOff>
      <xdr:row>69</xdr:row>
      <xdr:rowOff>123825</xdr:rowOff>
    </xdr:from>
    <xdr:to>
      <xdr:col>8</xdr:col>
      <xdr:colOff>200026</xdr:colOff>
      <xdr:row>71</xdr:row>
      <xdr:rowOff>19049</xdr:rowOff>
    </xdr:to>
    <xdr:sp macro="" textlink="">
      <xdr:nvSpPr>
        <xdr:cNvPr id="48" name="TextBox 47">
          <a:extLst>
            <a:ext uri="{FF2B5EF4-FFF2-40B4-BE49-F238E27FC236}">
              <a16:creationId xmlns:a16="http://schemas.microsoft.com/office/drawing/2014/main" id="{60B1F72E-ECF3-4F56-BB69-4962AEE102BB}"/>
            </a:ext>
          </a:extLst>
        </xdr:cNvPr>
        <xdr:cNvSpPr txBox="1"/>
      </xdr:nvSpPr>
      <xdr:spPr>
        <a:xfrm>
          <a:off x="4152900" y="7172325"/>
          <a:ext cx="1533526" cy="276224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100"/>
            <a:t>Test Area </a:t>
          </a:r>
          <a:r>
            <a:rPr lang="en-NZ" sz="1100" baseline="0"/>
            <a:t>Width </a:t>
          </a:r>
          <a:r>
            <a:rPr lang="en-NZ" sz="1100" i="1" baseline="0"/>
            <a:t>Wtest</a:t>
          </a:r>
          <a:endParaRPr lang="en-NZ" sz="1100" i="1"/>
        </a:p>
      </xdr:txBody>
    </xdr:sp>
    <xdr:clientData/>
  </xdr:twoCellAnchor>
  <xdr:twoCellAnchor>
    <xdr:from>
      <xdr:col>4</xdr:col>
      <xdr:colOff>304800</xdr:colOff>
      <xdr:row>36</xdr:row>
      <xdr:rowOff>180974</xdr:rowOff>
    </xdr:from>
    <xdr:to>
      <xdr:col>4</xdr:col>
      <xdr:colOff>304800</xdr:colOff>
      <xdr:row>39</xdr:row>
      <xdr:rowOff>5474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133D0BD1-9408-43AC-8436-8F01DD5AAE6F}"/>
            </a:ext>
          </a:extLst>
        </xdr:cNvPr>
        <xdr:cNvCxnSpPr/>
      </xdr:nvCxnSpPr>
      <xdr:spPr>
        <a:xfrm>
          <a:off x="3352800" y="942974"/>
          <a:ext cx="0" cy="396000"/>
        </a:xfrm>
        <a:prstGeom prst="line">
          <a:avLst/>
        </a:prstGeom>
        <a:ln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428625</xdr:colOff>
      <xdr:row>36</xdr:row>
      <xdr:rowOff>171450</xdr:rowOff>
    </xdr:from>
    <xdr:to>
      <xdr:col>9</xdr:col>
      <xdr:colOff>428625</xdr:colOff>
      <xdr:row>38</xdr:row>
      <xdr:rowOff>186450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EC3A0444-E45F-4C70-A728-418EB5999F29}"/>
            </a:ext>
          </a:extLst>
        </xdr:cNvPr>
        <xdr:cNvCxnSpPr/>
      </xdr:nvCxnSpPr>
      <xdr:spPr>
        <a:xfrm>
          <a:off x="6524625" y="933450"/>
          <a:ext cx="0" cy="396000"/>
        </a:xfrm>
        <a:prstGeom prst="line">
          <a:avLst/>
        </a:prstGeom>
        <a:ln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85725</xdr:colOff>
      <xdr:row>45</xdr:row>
      <xdr:rowOff>104775</xdr:rowOff>
    </xdr:from>
    <xdr:to>
      <xdr:col>7</xdr:col>
      <xdr:colOff>495300</xdr:colOff>
      <xdr:row>45</xdr:row>
      <xdr:rowOff>104775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DD2A04FD-BB26-C35B-3B93-1116EE299AA0}"/>
            </a:ext>
          </a:extLst>
        </xdr:cNvPr>
        <xdr:cNvCxnSpPr/>
      </xdr:nvCxnSpPr>
      <xdr:spPr>
        <a:xfrm>
          <a:off x="5295900" y="7648575"/>
          <a:ext cx="409575" cy="0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381000</xdr:colOff>
      <xdr:row>39</xdr:row>
      <xdr:rowOff>0</xdr:rowOff>
    </xdr:from>
    <xdr:to>
      <xdr:col>7</xdr:col>
      <xdr:colOff>381000</xdr:colOff>
      <xdr:row>45</xdr:row>
      <xdr:rowOff>117000</xdr:rowOff>
    </xdr:to>
    <xdr:cxnSp macro="">
      <xdr:nvCxnSpPr>
        <xdr:cNvPr id="55" name="Straight Arrow Connector 54">
          <a:extLst>
            <a:ext uri="{FF2B5EF4-FFF2-40B4-BE49-F238E27FC236}">
              <a16:creationId xmlns:a16="http://schemas.microsoft.com/office/drawing/2014/main" id="{F9CF1D3A-59C4-4E5D-9F2D-2E2CE3A2674F}"/>
            </a:ext>
          </a:extLst>
        </xdr:cNvPr>
        <xdr:cNvCxnSpPr/>
      </xdr:nvCxnSpPr>
      <xdr:spPr>
        <a:xfrm>
          <a:off x="5591175" y="6400800"/>
          <a:ext cx="0" cy="1260000"/>
        </a:xfrm>
        <a:prstGeom prst="straightConnector1">
          <a:avLst/>
        </a:prstGeom>
        <a:ln>
          <a:solidFill>
            <a:schemeClr val="tx1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47626</xdr:colOff>
      <xdr:row>41</xdr:row>
      <xdr:rowOff>9525</xdr:rowOff>
    </xdr:from>
    <xdr:to>
      <xdr:col>8</xdr:col>
      <xdr:colOff>161926</xdr:colOff>
      <xdr:row>42</xdr:row>
      <xdr:rowOff>76200</xdr:rowOff>
    </xdr:to>
    <xdr:sp macro="" textlink="">
      <xdr:nvSpPr>
        <xdr:cNvPr id="56" name="TextBox 55">
          <a:extLst>
            <a:ext uri="{FF2B5EF4-FFF2-40B4-BE49-F238E27FC236}">
              <a16:creationId xmlns:a16="http://schemas.microsoft.com/office/drawing/2014/main" id="{F789D778-16B3-4545-9A76-C24B4482B0E1}"/>
            </a:ext>
          </a:extLst>
        </xdr:cNvPr>
        <xdr:cNvSpPr txBox="1"/>
      </xdr:nvSpPr>
      <xdr:spPr>
        <a:xfrm>
          <a:off x="5257801" y="6791325"/>
          <a:ext cx="723900" cy="2571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NZ" sz="1100"/>
            <a:t>Chainage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B8007-E554-4E7C-93F1-05CFE78E27E7}">
  <sheetPr>
    <pageSetUpPr fitToPage="1"/>
  </sheetPr>
  <dimension ref="B2:Q33"/>
  <sheetViews>
    <sheetView tabSelected="1" workbookViewId="0">
      <selection activeCell="D14" sqref="D14"/>
    </sheetView>
  </sheetViews>
  <sheetFormatPr defaultRowHeight="15" x14ac:dyDescent="0.25"/>
  <cols>
    <col min="1" max="2" width="2.7109375" style="7" customWidth="1"/>
    <col min="3" max="3" width="36.140625" style="7" customWidth="1"/>
    <col min="4" max="4" width="11.140625" style="7" customWidth="1"/>
    <col min="5" max="15" width="9.140625" style="7"/>
    <col min="16" max="17" width="2.7109375" style="7" customWidth="1"/>
    <col min="18" max="16384" width="9.140625" style="7"/>
  </cols>
  <sheetData>
    <row r="2" spans="2:16" ht="31.5" x14ac:dyDescent="0.5">
      <c r="C2" s="8" t="s">
        <v>13</v>
      </c>
    </row>
    <row r="4" spans="2:16" x14ac:dyDescent="0.25">
      <c r="B4" s="9"/>
      <c r="C4" s="9" t="s">
        <v>11</v>
      </c>
      <c r="D4" s="9" t="s">
        <v>10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</row>
    <row r="5" spans="2:16" ht="5.0999999999999996" customHeight="1" x14ac:dyDescent="0.25"/>
    <row r="6" spans="2:16" x14ac:dyDescent="0.25">
      <c r="C6" s="7" t="s">
        <v>1</v>
      </c>
      <c r="D6" s="3">
        <v>19</v>
      </c>
    </row>
    <row r="7" spans="2:16" x14ac:dyDescent="0.25">
      <c r="C7" s="7" t="s">
        <v>0</v>
      </c>
      <c r="D7" s="4">
        <v>4</v>
      </c>
    </row>
    <row r="8" spans="2:16" x14ac:dyDescent="0.25">
      <c r="C8" s="7" t="s">
        <v>2</v>
      </c>
      <c r="D8" s="4">
        <v>13</v>
      </c>
    </row>
    <row r="9" spans="2:16" x14ac:dyDescent="0.25">
      <c r="C9" s="7" t="s">
        <v>3</v>
      </c>
      <c r="D9" s="5">
        <v>20</v>
      </c>
    </row>
    <row r="10" spans="2:16" ht="5.0999999999999996" customHeight="1" x14ac:dyDescent="0.25">
      <c r="D10" s="10"/>
    </row>
    <row r="11" spans="2:16" ht="15" customHeight="1" x14ac:dyDescent="0.25">
      <c r="C11" s="7" t="s">
        <v>23</v>
      </c>
      <c r="D11" s="3">
        <v>0</v>
      </c>
    </row>
    <row r="12" spans="2:16" ht="15" customHeight="1" x14ac:dyDescent="0.25">
      <c r="C12" s="7" t="s">
        <v>24</v>
      </c>
      <c r="D12" s="6" t="s">
        <v>25</v>
      </c>
    </row>
    <row r="13" spans="2:16" x14ac:dyDescent="0.25">
      <c r="C13" s="7" t="s">
        <v>4</v>
      </c>
      <c r="D13" s="4">
        <v>10</v>
      </c>
    </row>
    <row r="14" spans="2:16" x14ac:dyDescent="0.25">
      <c r="C14" s="7" t="s">
        <v>5</v>
      </c>
      <c r="D14" s="4">
        <v>242</v>
      </c>
    </row>
    <row r="15" spans="2:16" x14ac:dyDescent="0.25">
      <c r="C15" s="7" t="s">
        <v>6</v>
      </c>
      <c r="D15" s="5">
        <v>12</v>
      </c>
    </row>
    <row r="16" spans="2:16" ht="5.0999999999999996" customHeight="1" x14ac:dyDescent="0.25"/>
    <row r="17" spans="2:17" x14ac:dyDescent="0.25">
      <c r="C17" s="7" t="s">
        <v>27</v>
      </c>
      <c r="D17" s="11">
        <f>SUM(D6:D9)</f>
        <v>56</v>
      </c>
    </row>
    <row r="18" spans="2:17" x14ac:dyDescent="0.25">
      <c r="C18" s="7" t="s">
        <v>28</v>
      </c>
      <c r="D18" s="12">
        <f>IF(D17&gt;99,MID(D17,1,1)+MID(D17,2,1)+MID(D17,3,1),IF(D17&gt;9,MID(D17,1,1)+MID(D17,2,1),D17))</f>
        <v>11</v>
      </c>
    </row>
    <row r="20" spans="2:17" x14ac:dyDescent="0.25">
      <c r="C20" s="7" t="s">
        <v>14</v>
      </c>
      <c r="D20" s="7">
        <f>IF(D18&gt;99,MID(D18,1,1)+MID(D18,2,1)+MID(D18,3,1),IF(D18&gt;9,MID(D18,1,1)+MID(D18,2,1),D18))</f>
        <v>2</v>
      </c>
    </row>
    <row r="21" spans="2:17" x14ac:dyDescent="0.25">
      <c r="C21" s="7" t="s">
        <v>15</v>
      </c>
      <c r="D21" s="7">
        <f>VLOOKUP(D18,'Random Number R'!A2:B10,2)</f>
        <v>0.2</v>
      </c>
    </row>
    <row r="22" spans="2:17" x14ac:dyDescent="0.25">
      <c r="C22" s="7" t="s">
        <v>16</v>
      </c>
      <c r="D22" s="13">
        <f>IF(D30&gt;$D$15,"",VLOOKUP($D$6,'Test Position Offset Factor F'!$A$2:$M$32,2))</f>
        <v>0.8</v>
      </c>
      <c r="E22" s="13">
        <f>IF(E30&gt;$D$15,"",VLOOKUP($D$6,'Test Position Offset Factor F'!$A$2:$M$32,3))</f>
        <v>0.7</v>
      </c>
      <c r="F22" s="13">
        <f>IF(F30&gt;$D$15,"",VLOOKUP($D$6,'Test Position Offset Factor F'!$A$2:$M$32,4))</f>
        <v>0.5</v>
      </c>
      <c r="G22" s="13">
        <f>IF(G30&gt;$D$15,"",VLOOKUP($D$6,'Test Position Offset Factor F'!$A$2:$M$32,5))</f>
        <v>0.9</v>
      </c>
      <c r="H22" s="13">
        <f>IF(H30&gt;$D$15,"",VLOOKUP($D$6,'Test Position Offset Factor F'!$A$2:$M$32,6))</f>
        <v>0.6</v>
      </c>
      <c r="I22" s="13">
        <f>IF(I30&gt;$D$15,"",VLOOKUP($D$6,'Test Position Offset Factor F'!$A$2:$M$32,7))</f>
        <v>0.1</v>
      </c>
      <c r="J22" s="13">
        <f>IF(J30&gt;$D$15,"",VLOOKUP($D$6,'Test Position Offset Factor F'!$A$2:$M$32,8))</f>
        <v>1</v>
      </c>
      <c r="K22" s="13">
        <f>IF(K30&gt;$D$15,"",VLOOKUP($D$6,'Test Position Offset Factor F'!$A$2:$M$32,9))</f>
        <v>0</v>
      </c>
      <c r="L22" s="13">
        <f>IF(L30&gt;$D$15,"",VLOOKUP($D$6,'Test Position Offset Factor F'!$A$2:$M$32,10))</f>
        <v>0.2</v>
      </c>
      <c r="M22" s="13">
        <f>IF(M30&gt;$D$15,"",VLOOKUP($D$6,'Test Position Offset Factor F'!$A$2:$M$32,11))</f>
        <v>0.3</v>
      </c>
      <c r="N22" s="13">
        <f>IF(N30&gt;$D$15,"",VLOOKUP($D$6,'Test Position Offset Factor F'!$A$2:$M$32,12))</f>
        <v>0.4</v>
      </c>
      <c r="O22" s="13">
        <f>IF(O30&gt;$D$15,"",VLOOKUP($D$6,'Test Position Offset Factor F'!$A$2:$M$32,13))</f>
        <v>0.6</v>
      </c>
    </row>
    <row r="23" spans="2:17" ht="5.0999999999999996" customHeight="1" x14ac:dyDescent="0.25"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  <row r="24" spans="2:17" x14ac:dyDescent="0.25">
      <c r="C24" s="7" t="s">
        <v>17</v>
      </c>
      <c r="D24" s="7">
        <f>D13-0.3</f>
        <v>9.6999999999999993</v>
      </c>
    </row>
    <row r="25" spans="2:17" x14ac:dyDescent="0.25">
      <c r="C25" s="7" t="s">
        <v>18</v>
      </c>
      <c r="D25" s="7">
        <f>D14-2</f>
        <v>240</v>
      </c>
    </row>
    <row r="26" spans="2:17" ht="5.0999999999999996" customHeight="1" x14ac:dyDescent="0.25"/>
    <row r="27" spans="2:17" x14ac:dyDescent="0.25">
      <c r="C27" s="7" t="s">
        <v>19</v>
      </c>
      <c r="D27" s="13">
        <f>D25/D15</f>
        <v>20</v>
      </c>
    </row>
    <row r="29" spans="2:17" x14ac:dyDescent="0.25">
      <c r="B29" s="10"/>
      <c r="C29" s="10"/>
      <c r="D29" s="14" t="s">
        <v>12</v>
      </c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5"/>
    </row>
    <row r="30" spans="2:17" x14ac:dyDescent="0.25">
      <c r="C30" s="7" t="s">
        <v>9</v>
      </c>
      <c r="D30" s="16">
        <v>1</v>
      </c>
      <c r="E30" s="17">
        <v>2</v>
      </c>
      <c r="F30" s="17">
        <v>3</v>
      </c>
      <c r="G30" s="17">
        <v>4</v>
      </c>
      <c r="H30" s="17">
        <v>5</v>
      </c>
      <c r="I30" s="17">
        <v>6</v>
      </c>
      <c r="J30" s="17">
        <v>7</v>
      </c>
      <c r="K30" s="17">
        <v>8</v>
      </c>
      <c r="L30" s="17">
        <v>9</v>
      </c>
      <c r="M30" s="17">
        <v>10</v>
      </c>
      <c r="N30" s="17">
        <v>11</v>
      </c>
      <c r="O30" s="17">
        <v>12</v>
      </c>
      <c r="P30" s="17"/>
    </row>
    <row r="31" spans="2:17" x14ac:dyDescent="0.25">
      <c r="C31" s="7" t="s">
        <v>20</v>
      </c>
      <c r="D31" s="13">
        <f>IF(D30&gt;$D$15,"",ROUND(($D$27*$D$21),1))</f>
        <v>4</v>
      </c>
      <c r="E31" s="13">
        <f t="shared" ref="E31:O31" si="0">IF(E30&gt;$D$15,"",ROUND(($D$27*$D$21),1))</f>
        <v>4</v>
      </c>
      <c r="F31" s="13">
        <f t="shared" si="0"/>
        <v>4</v>
      </c>
      <c r="G31" s="13">
        <f t="shared" si="0"/>
        <v>4</v>
      </c>
      <c r="H31" s="13">
        <f t="shared" si="0"/>
        <v>4</v>
      </c>
      <c r="I31" s="13">
        <f t="shared" si="0"/>
        <v>4</v>
      </c>
      <c r="J31" s="13">
        <f t="shared" si="0"/>
        <v>4</v>
      </c>
      <c r="K31" s="13">
        <f t="shared" si="0"/>
        <v>4</v>
      </c>
      <c r="L31" s="13">
        <f t="shared" si="0"/>
        <v>4</v>
      </c>
      <c r="M31" s="13">
        <f t="shared" si="0"/>
        <v>4</v>
      </c>
      <c r="N31" s="13">
        <f t="shared" si="0"/>
        <v>4</v>
      </c>
      <c r="O31" s="13">
        <f t="shared" si="0"/>
        <v>4</v>
      </c>
    </row>
    <row r="32" spans="2:17" x14ac:dyDescent="0.25">
      <c r="C32" s="7" t="s">
        <v>22</v>
      </c>
      <c r="D32" s="13">
        <f>D11</f>
        <v>0</v>
      </c>
      <c r="E32" s="13">
        <f>IF(E30&gt;$D$15,"",IF($D$12="Increasing",ROUND((D32+$D$27),1),ROUND((D32-$D$27),1)))</f>
        <v>20</v>
      </c>
      <c r="F32" s="13">
        <f t="shared" ref="F32:O32" si="1">IF(F30&gt;$D$15,"",IF($D$12="Increasing",ROUND((E32+$D$27),1),ROUND((E32-$D$27),1)))</f>
        <v>40</v>
      </c>
      <c r="G32" s="13">
        <f t="shared" si="1"/>
        <v>60</v>
      </c>
      <c r="H32" s="13">
        <f t="shared" si="1"/>
        <v>80</v>
      </c>
      <c r="I32" s="13">
        <f t="shared" si="1"/>
        <v>100</v>
      </c>
      <c r="J32" s="13">
        <f t="shared" si="1"/>
        <v>120</v>
      </c>
      <c r="K32" s="13">
        <f t="shared" si="1"/>
        <v>140</v>
      </c>
      <c r="L32" s="13">
        <f t="shared" si="1"/>
        <v>160</v>
      </c>
      <c r="M32" s="13">
        <f t="shared" si="1"/>
        <v>180</v>
      </c>
      <c r="N32" s="13">
        <f t="shared" si="1"/>
        <v>200</v>
      </c>
      <c r="O32" s="13">
        <f t="shared" si="1"/>
        <v>220</v>
      </c>
    </row>
    <row r="33" spans="3:16" x14ac:dyDescent="0.25">
      <c r="C33" s="7" t="s">
        <v>21</v>
      </c>
      <c r="D33" s="18">
        <f>IF(D30&gt;$D$15,"",ROUND(($D$24*D22),1))</f>
        <v>7.8</v>
      </c>
      <c r="E33" s="18">
        <f t="shared" ref="E33:O33" si="2">IF(E30&gt;$D$15,"",ROUND(($D$24*E22),1))</f>
        <v>6.8</v>
      </c>
      <c r="F33" s="18">
        <f t="shared" si="2"/>
        <v>4.9000000000000004</v>
      </c>
      <c r="G33" s="18">
        <f t="shared" si="2"/>
        <v>8.6999999999999993</v>
      </c>
      <c r="H33" s="18">
        <f t="shared" si="2"/>
        <v>5.8</v>
      </c>
      <c r="I33" s="18">
        <f t="shared" si="2"/>
        <v>1</v>
      </c>
      <c r="J33" s="18">
        <f t="shared" si="2"/>
        <v>9.6999999999999993</v>
      </c>
      <c r="K33" s="18">
        <f t="shared" si="2"/>
        <v>0</v>
      </c>
      <c r="L33" s="18">
        <f t="shared" si="2"/>
        <v>1.9</v>
      </c>
      <c r="M33" s="18">
        <f t="shared" si="2"/>
        <v>2.9</v>
      </c>
      <c r="N33" s="18">
        <f t="shared" si="2"/>
        <v>3.9</v>
      </c>
      <c r="O33" s="18">
        <f t="shared" si="2"/>
        <v>5.8</v>
      </c>
      <c r="P33" s="9"/>
    </row>
  </sheetData>
  <sheetProtection algorithmName="SHA-512" hashValue="HZcUUsp4wLr0ugLv9pfYjFYCYisAXE76CQAQSh1S0TahAvCqts1plRcsN3Eror4Iot7z3hhpMkwfrXw+Y/TgWA==" saltValue="LA/+1hr2ziEHaopuxl3XtQ==" spinCount="100000" sheet="1" objects="1" scenarios="1"/>
  <mergeCells count="1">
    <mergeCell ref="D29:P29"/>
  </mergeCells>
  <printOptions horizontalCentered="1"/>
  <pageMargins left="0.31496062992125984" right="0.31496062992125984" top="0.94488188976377963" bottom="0.74803149606299213" header="0.31496062992125984" footer="0.31496062992125984"/>
  <pageSetup paperSize="9" scale="61" orientation="portrait" r:id="rId1"/>
  <headerFooter>
    <oddHeader>&amp;L&amp;G</oddHeader>
  </headerFooter>
  <drawing r:id="rId2"/>
  <legacyDrawingHF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446D497-0054-4607-B0C3-D3D20930C63E}">
          <x14:formula1>
            <xm:f>'Test Position Offset Factor F'!$R$1:$R$2</xm:f>
          </x14:formula1>
          <xm:sqref>D12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174FC9-9A30-4BBF-AEE5-30D259F50E0B}">
  <dimension ref="A1:B10"/>
  <sheetViews>
    <sheetView zoomScaleNormal="100" workbookViewId="0">
      <selection activeCell="B15" sqref="B15"/>
    </sheetView>
  </sheetViews>
  <sheetFormatPr defaultRowHeight="15" x14ac:dyDescent="0.25"/>
  <cols>
    <col min="1" max="1" width="18.28515625" style="1" customWidth="1"/>
    <col min="2" max="2" width="22" style="1" customWidth="1"/>
    <col min="3" max="16384" width="9.140625" style="1"/>
  </cols>
  <sheetData>
    <row r="1" spans="1:2" x14ac:dyDescent="0.25">
      <c r="A1" s="1" t="s">
        <v>8</v>
      </c>
      <c r="B1" s="1" t="s">
        <v>7</v>
      </c>
    </row>
    <row r="2" spans="1:2" x14ac:dyDescent="0.25">
      <c r="A2" s="1">
        <v>1</v>
      </c>
      <c r="B2" s="1">
        <v>0.5</v>
      </c>
    </row>
    <row r="3" spans="1:2" x14ac:dyDescent="0.25">
      <c r="A3" s="1">
        <v>2</v>
      </c>
      <c r="B3" s="1">
        <v>0.7</v>
      </c>
    </row>
    <row r="4" spans="1:2" x14ac:dyDescent="0.25">
      <c r="A4" s="1">
        <v>3</v>
      </c>
      <c r="B4" s="1">
        <v>0.1</v>
      </c>
    </row>
    <row r="5" spans="1:2" x14ac:dyDescent="0.25">
      <c r="A5" s="1">
        <v>4</v>
      </c>
      <c r="B5" s="1">
        <v>0.6</v>
      </c>
    </row>
    <row r="6" spans="1:2" x14ac:dyDescent="0.25">
      <c r="A6" s="1">
        <v>5</v>
      </c>
      <c r="B6" s="1">
        <v>0.4</v>
      </c>
    </row>
    <row r="7" spans="1:2" x14ac:dyDescent="0.25">
      <c r="A7" s="1">
        <v>6</v>
      </c>
      <c r="B7" s="1">
        <v>0.9</v>
      </c>
    </row>
    <row r="8" spans="1:2" x14ac:dyDescent="0.25">
      <c r="A8" s="1">
        <v>7</v>
      </c>
      <c r="B8" s="1">
        <v>0.3</v>
      </c>
    </row>
    <row r="9" spans="1:2" x14ac:dyDescent="0.25">
      <c r="A9" s="1">
        <v>8</v>
      </c>
      <c r="B9" s="1">
        <v>0.8</v>
      </c>
    </row>
    <row r="10" spans="1:2" x14ac:dyDescent="0.25">
      <c r="A10" s="1">
        <v>9</v>
      </c>
      <c r="B10" s="1">
        <v>0.2</v>
      </c>
    </row>
  </sheetData>
  <sheetProtection algorithmName="SHA-512" hashValue="K6oSxQ4B6oDYSPDyUstzt9akhEoxm7PE36D1gvGQjLQIa44HODUOZL5bZqDA6IJzoc6KNUXcEptJV8iah0Zy4Q==" saltValue="xjxvzfepyrdF8L9ihIKcNA==" spinCount="100000" sheet="1" objects="1" scenarios="1"/>
  <pageMargins left="0.7" right="0.7" top="0.75" bottom="0.75" header="0.3" footer="0.3"/>
  <pageSetup orientation="portrait" r:id="rId1"/>
  <headerFooter>
    <oddHeader>&amp;L&amp;16&amp;F&amp;R&amp;G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6BD33-1B53-4A0E-9DC7-C0B149726E5F}">
  <dimension ref="A1:R32"/>
  <sheetViews>
    <sheetView zoomScaleNormal="100" workbookViewId="0">
      <selection activeCell="R3" sqref="R3"/>
    </sheetView>
  </sheetViews>
  <sheetFormatPr defaultRowHeight="15" x14ac:dyDescent="0.25"/>
  <cols>
    <col min="1" max="16384" width="9.140625" style="1"/>
  </cols>
  <sheetData>
    <row r="1" spans="1:18" x14ac:dyDescent="0.25"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R1" s="1" t="s">
        <v>25</v>
      </c>
    </row>
    <row r="2" spans="1:18" x14ac:dyDescent="0.25">
      <c r="A2" s="1">
        <v>1</v>
      </c>
      <c r="B2" s="2">
        <v>1</v>
      </c>
      <c r="C2" s="2">
        <v>0.4</v>
      </c>
      <c r="D2" s="2">
        <v>0</v>
      </c>
      <c r="E2" s="2">
        <v>0.9</v>
      </c>
      <c r="F2" s="2">
        <v>0.8</v>
      </c>
      <c r="G2" s="2">
        <v>0.2</v>
      </c>
      <c r="H2" s="2">
        <v>0.6</v>
      </c>
      <c r="I2" s="2">
        <v>0.5</v>
      </c>
      <c r="J2" s="2">
        <v>0.7</v>
      </c>
      <c r="K2" s="2">
        <v>0.1</v>
      </c>
      <c r="L2" s="2">
        <v>0.3</v>
      </c>
      <c r="M2" s="2">
        <v>0.9</v>
      </c>
      <c r="R2" s="1" t="s">
        <v>26</v>
      </c>
    </row>
    <row r="3" spans="1:18" x14ac:dyDescent="0.25">
      <c r="A3" s="1">
        <v>2</v>
      </c>
      <c r="B3" s="2">
        <v>0.5</v>
      </c>
      <c r="C3" s="2">
        <v>0.4</v>
      </c>
      <c r="D3" s="2">
        <v>0.7</v>
      </c>
      <c r="E3" s="2">
        <v>0.8</v>
      </c>
      <c r="F3" s="2">
        <v>1</v>
      </c>
      <c r="G3" s="2">
        <v>0.6</v>
      </c>
      <c r="H3" s="2">
        <v>0</v>
      </c>
      <c r="I3" s="2">
        <v>1</v>
      </c>
      <c r="J3" s="2">
        <v>0.1</v>
      </c>
      <c r="K3" s="2">
        <v>0.2</v>
      </c>
      <c r="L3" s="2">
        <v>0.9</v>
      </c>
      <c r="M3" s="2">
        <v>0.3</v>
      </c>
    </row>
    <row r="4" spans="1:18" x14ac:dyDescent="0.25">
      <c r="A4" s="1">
        <v>3</v>
      </c>
      <c r="B4" s="2">
        <v>0</v>
      </c>
      <c r="C4" s="2">
        <v>0.7</v>
      </c>
      <c r="D4" s="2">
        <v>0.6</v>
      </c>
      <c r="E4" s="2">
        <v>1</v>
      </c>
      <c r="F4" s="2">
        <v>0.5</v>
      </c>
      <c r="G4" s="2">
        <v>0.3</v>
      </c>
      <c r="H4" s="2">
        <v>0.2</v>
      </c>
      <c r="I4" s="2">
        <v>0.1</v>
      </c>
      <c r="J4" s="2">
        <v>0.4</v>
      </c>
      <c r="K4" s="2">
        <v>0.9</v>
      </c>
      <c r="L4" s="2">
        <v>0.5</v>
      </c>
      <c r="M4" s="2">
        <v>0.8</v>
      </c>
    </row>
    <row r="5" spans="1:18" x14ac:dyDescent="0.25">
      <c r="A5" s="1">
        <v>4</v>
      </c>
      <c r="B5" s="2">
        <v>0.2</v>
      </c>
      <c r="C5" s="2">
        <v>0.8</v>
      </c>
      <c r="D5" s="2">
        <v>1</v>
      </c>
      <c r="E5" s="2">
        <v>0.5</v>
      </c>
      <c r="F5" s="2">
        <v>0.1</v>
      </c>
      <c r="G5" s="2">
        <v>0.4</v>
      </c>
      <c r="H5" s="2">
        <v>0</v>
      </c>
      <c r="I5" s="2">
        <v>0.3</v>
      </c>
      <c r="J5" s="2">
        <v>0.6</v>
      </c>
      <c r="K5" s="2">
        <v>0.4</v>
      </c>
      <c r="L5" s="2">
        <v>0.7</v>
      </c>
      <c r="M5" s="2">
        <v>0.9</v>
      </c>
    </row>
    <row r="6" spans="1:18" x14ac:dyDescent="0.25">
      <c r="A6" s="1">
        <v>5</v>
      </c>
      <c r="B6" s="2">
        <v>0.7</v>
      </c>
      <c r="C6" s="2">
        <v>0.1</v>
      </c>
      <c r="D6" s="2">
        <v>0.6</v>
      </c>
      <c r="E6" s="2">
        <v>0.2</v>
      </c>
      <c r="F6" s="2">
        <v>0.3</v>
      </c>
      <c r="G6" s="2">
        <v>0.4</v>
      </c>
      <c r="H6" s="2">
        <v>0.6</v>
      </c>
      <c r="I6" s="2">
        <v>0</v>
      </c>
      <c r="J6" s="2">
        <v>0.5</v>
      </c>
      <c r="K6" s="2">
        <v>0.9</v>
      </c>
      <c r="L6" s="2">
        <v>0.8</v>
      </c>
      <c r="M6" s="2">
        <v>1</v>
      </c>
    </row>
    <row r="7" spans="1:18" x14ac:dyDescent="0.25">
      <c r="A7" s="1">
        <v>6</v>
      </c>
      <c r="B7" s="2">
        <v>0.9</v>
      </c>
      <c r="C7" s="2">
        <v>0.4</v>
      </c>
      <c r="D7" s="2">
        <v>1</v>
      </c>
      <c r="E7" s="2">
        <v>0</v>
      </c>
      <c r="F7" s="2">
        <v>0.7</v>
      </c>
      <c r="G7" s="2">
        <v>0.2</v>
      </c>
      <c r="H7" s="2">
        <v>0.8</v>
      </c>
      <c r="I7" s="2">
        <v>0.6</v>
      </c>
      <c r="J7" s="2">
        <v>0.5</v>
      </c>
      <c r="K7" s="2">
        <v>0.3</v>
      </c>
      <c r="L7" s="2">
        <v>0.6</v>
      </c>
      <c r="M7" s="2">
        <v>0.1</v>
      </c>
    </row>
    <row r="8" spans="1:18" x14ac:dyDescent="0.25">
      <c r="A8" s="1">
        <v>7</v>
      </c>
      <c r="B8" s="2">
        <v>0.8</v>
      </c>
      <c r="C8" s="2">
        <v>0.3</v>
      </c>
      <c r="D8" s="2">
        <v>0.2</v>
      </c>
      <c r="E8" s="2">
        <v>0.5</v>
      </c>
      <c r="F8" s="2">
        <v>1</v>
      </c>
      <c r="G8" s="2">
        <v>0.5</v>
      </c>
      <c r="H8" s="2">
        <v>0.1</v>
      </c>
      <c r="I8" s="2">
        <v>0.6</v>
      </c>
      <c r="J8" s="2">
        <v>0.9</v>
      </c>
      <c r="K8" s="2">
        <v>0.4</v>
      </c>
      <c r="L8" s="2">
        <v>0</v>
      </c>
      <c r="M8" s="2">
        <v>0.7</v>
      </c>
    </row>
    <row r="9" spans="1:18" x14ac:dyDescent="0.25">
      <c r="A9" s="1">
        <v>8</v>
      </c>
      <c r="B9" s="2">
        <v>0.8</v>
      </c>
      <c r="C9" s="2">
        <v>0.3</v>
      </c>
      <c r="D9" s="2">
        <v>0.6</v>
      </c>
      <c r="E9" s="2">
        <v>0.1</v>
      </c>
      <c r="F9" s="2">
        <v>1</v>
      </c>
      <c r="G9" s="2">
        <v>0</v>
      </c>
      <c r="H9" s="2">
        <v>0.7</v>
      </c>
      <c r="I9" s="2">
        <v>0.5</v>
      </c>
      <c r="J9" s="2">
        <v>0.9</v>
      </c>
      <c r="K9" s="2">
        <v>0.4</v>
      </c>
      <c r="L9" s="2">
        <v>0.5</v>
      </c>
      <c r="M9" s="2">
        <v>0.2</v>
      </c>
    </row>
    <row r="10" spans="1:18" x14ac:dyDescent="0.25">
      <c r="A10" s="1">
        <v>9</v>
      </c>
      <c r="B10" s="2">
        <v>0.9</v>
      </c>
      <c r="C10" s="2">
        <v>0.3</v>
      </c>
      <c r="D10" s="2">
        <v>1</v>
      </c>
      <c r="E10" s="2">
        <v>0.5</v>
      </c>
      <c r="F10" s="2">
        <v>0.3</v>
      </c>
      <c r="G10" s="2">
        <v>0.8</v>
      </c>
      <c r="H10" s="2">
        <v>0.1</v>
      </c>
      <c r="I10" s="2">
        <v>0.2</v>
      </c>
      <c r="J10" s="2">
        <v>0.6</v>
      </c>
      <c r="K10" s="2">
        <v>0</v>
      </c>
      <c r="L10" s="2">
        <v>0.7</v>
      </c>
      <c r="M10" s="2">
        <v>0.4</v>
      </c>
    </row>
    <row r="11" spans="1:18" x14ac:dyDescent="0.25">
      <c r="A11" s="1">
        <v>10</v>
      </c>
      <c r="B11" s="2">
        <v>0.4</v>
      </c>
      <c r="C11" s="2">
        <v>0</v>
      </c>
      <c r="D11" s="2">
        <v>0.8</v>
      </c>
      <c r="E11" s="2">
        <v>0.4</v>
      </c>
      <c r="F11" s="2">
        <v>0.9</v>
      </c>
      <c r="G11" s="2">
        <v>0.5</v>
      </c>
      <c r="H11" s="2">
        <v>1</v>
      </c>
      <c r="I11" s="2">
        <v>0.1</v>
      </c>
      <c r="J11" s="2">
        <v>0.7</v>
      </c>
      <c r="K11" s="2">
        <v>0.2</v>
      </c>
      <c r="L11" s="2">
        <v>0.6</v>
      </c>
      <c r="M11" s="2">
        <v>0.3</v>
      </c>
    </row>
    <row r="12" spans="1:18" x14ac:dyDescent="0.25">
      <c r="A12" s="1">
        <v>11</v>
      </c>
      <c r="B12" s="2">
        <v>0.5</v>
      </c>
      <c r="C12" s="2">
        <v>0</v>
      </c>
      <c r="D12" s="2">
        <v>0.3</v>
      </c>
      <c r="E12" s="2">
        <v>1</v>
      </c>
      <c r="F12" s="2">
        <v>0.6</v>
      </c>
      <c r="G12" s="2">
        <v>0.9</v>
      </c>
      <c r="H12" s="2">
        <v>0.3</v>
      </c>
      <c r="I12" s="2">
        <v>0.8</v>
      </c>
      <c r="J12" s="2">
        <v>0.2</v>
      </c>
      <c r="K12" s="2">
        <v>0.7</v>
      </c>
      <c r="L12" s="2">
        <v>0.1</v>
      </c>
      <c r="M12" s="2">
        <v>0.4</v>
      </c>
    </row>
    <row r="13" spans="1:18" x14ac:dyDescent="0.25">
      <c r="A13" s="1">
        <v>12</v>
      </c>
      <c r="B13" s="2">
        <v>0.1</v>
      </c>
      <c r="C13" s="2">
        <v>0.8</v>
      </c>
      <c r="D13" s="2">
        <v>0.2</v>
      </c>
      <c r="E13" s="2">
        <v>0.7</v>
      </c>
      <c r="F13" s="2">
        <v>0.9</v>
      </c>
      <c r="G13" s="2">
        <v>0.6</v>
      </c>
      <c r="H13" s="2">
        <v>0.3</v>
      </c>
      <c r="I13" s="2">
        <v>0</v>
      </c>
      <c r="J13" s="2">
        <v>0.4</v>
      </c>
      <c r="K13" s="2">
        <v>1</v>
      </c>
      <c r="L13" s="2">
        <v>0.2</v>
      </c>
      <c r="M13" s="2">
        <v>0.5</v>
      </c>
    </row>
    <row r="14" spans="1:18" x14ac:dyDescent="0.25">
      <c r="A14" s="1">
        <v>13</v>
      </c>
      <c r="B14" s="2">
        <v>0.5</v>
      </c>
      <c r="C14" s="2">
        <v>0.2</v>
      </c>
      <c r="D14" s="2">
        <v>0.4</v>
      </c>
      <c r="E14" s="2">
        <v>0.3</v>
      </c>
      <c r="F14" s="2">
        <v>0</v>
      </c>
      <c r="G14" s="2">
        <v>0.5</v>
      </c>
      <c r="H14" s="2">
        <v>0.1</v>
      </c>
      <c r="I14" s="2">
        <v>1</v>
      </c>
      <c r="J14" s="2">
        <v>0.7</v>
      </c>
      <c r="K14" s="2">
        <v>0.8</v>
      </c>
      <c r="L14" s="2">
        <v>0.6</v>
      </c>
      <c r="M14" s="2">
        <v>0.9</v>
      </c>
    </row>
    <row r="15" spans="1:18" x14ac:dyDescent="0.25">
      <c r="A15" s="1">
        <v>14</v>
      </c>
      <c r="B15" s="2">
        <v>0.9</v>
      </c>
      <c r="C15" s="2">
        <v>0.6</v>
      </c>
      <c r="D15" s="2">
        <v>0.2</v>
      </c>
      <c r="E15" s="2">
        <v>0.1</v>
      </c>
      <c r="F15" s="2">
        <v>0</v>
      </c>
      <c r="G15" s="2">
        <v>0.8</v>
      </c>
      <c r="H15" s="2">
        <v>0.5</v>
      </c>
      <c r="I15" s="2">
        <v>1</v>
      </c>
      <c r="J15" s="2">
        <v>0.4</v>
      </c>
      <c r="K15" s="2">
        <v>0.2</v>
      </c>
      <c r="L15" s="2">
        <v>0.7</v>
      </c>
      <c r="M15" s="2">
        <v>0.3</v>
      </c>
    </row>
    <row r="16" spans="1:18" x14ac:dyDescent="0.25">
      <c r="A16" s="1">
        <v>15</v>
      </c>
      <c r="B16" s="2">
        <v>0.5</v>
      </c>
      <c r="C16" s="2">
        <v>0</v>
      </c>
      <c r="D16" s="2">
        <v>1</v>
      </c>
      <c r="E16" s="2">
        <v>0.2</v>
      </c>
      <c r="F16" s="2">
        <v>0.7</v>
      </c>
      <c r="G16" s="2">
        <v>0.4</v>
      </c>
      <c r="H16" s="2">
        <v>0.8</v>
      </c>
      <c r="I16" s="2">
        <v>0.6</v>
      </c>
      <c r="J16" s="2">
        <v>0.1</v>
      </c>
      <c r="K16" s="2">
        <v>0.9</v>
      </c>
      <c r="L16" s="2">
        <v>0.3</v>
      </c>
      <c r="M16" s="2">
        <v>0.5</v>
      </c>
    </row>
    <row r="17" spans="1:13" x14ac:dyDescent="0.25">
      <c r="A17" s="1">
        <v>16</v>
      </c>
      <c r="B17" s="2">
        <v>0.7</v>
      </c>
      <c r="C17" s="2">
        <v>0.6</v>
      </c>
      <c r="D17" s="2">
        <v>0</v>
      </c>
      <c r="E17" s="2">
        <v>0.1</v>
      </c>
      <c r="F17" s="2">
        <v>1</v>
      </c>
      <c r="G17" s="2">
        <v>0.2</v>
      </c>
      <c r="H17" s="2">
        <v>0.7</v>
      </c>
      <c r="I17" s="2">
        <v>0.3</v>
      </c>
      <c r="J17" s="2">
        <v>0.8</v>
      </c>
      <c r="K17" s="2">
        <v>0.4</v>
      </c>
      <c r="L17" s="2">
        <v>0.5</v>
      </c>
      <c r="M17" s="2">
        <v>0.9</v>
      </c>
    </row>
    <row r="18" spans="1:13" x14ac:dyDescent="0.25">
      <c r="A18" s="1">
        <v>17</v>
      </c>
      <c r="B18" s="2">
        <v>0.9</v>
      </c>
      <c r="C18" s="2">
        <v>0.6</v>
      </c>
      <c r="D18" s="2">
        <v>0.1</v>
      </c>
      <c r="E18" s="2">
        <v>0.7</v>
      </c>
      <c r="F18" s="2">
        <v>0.3</v>
      </c>
      <c r="G18" s="2">
        <v>1</v>
      </c>
      <c r="H18" s="2">
        <v>0.5</v>
      </c>
      <c r="I18" s="2">
        <v>0.4</v>
      </c>
      <c r="J18" s="2">
        <v>0.2</v>
      </c>
      <c r="K18" s="2">
        <v>0.8</v>
      </c>
      <c r="L18" s="2">
        <v>0.9</v>
      </c>
      <c r="M18" s="2">
        <v>0</v>
      </c>
    </row>
    <row r="19" spans="1:13" x14ac:dyDescent="0.25">
      <c r="A19" s="1">
        <v>18</v>
      </c>
      <c r="B19" s="2">
        <v>0.2</v>
      </c>
      <c r="C19" s="2">
        <v>1</v>
      </c>
      <c r="D19" s="2">
        <v>0.2</v>
      </c>
      <c r="E19" s="2">
        <v>0.9</v>
      </c>
      <c r="F19" s="2">
        <v>0.6</v>
      </c>
      <c r="G19" s="2">
        <v>0</v>
      </c>
      <c r="H19" s="2">
        <v>0.8</v>
      </c>
      <c r="I19" s="2">
        <v>0.1</v>
      </c>
      <c r="J19" s="2">
        <v>0.5</v>
      </c>
      <c r="K19" s="2">
        <v>0.3</v>
      </c>
      <c r="L19" s="2">
        <v>0.7</v>
      </c>
      <c r="M19" s="2">
        <v>0.4</v>
      </c>
    </row>
    <row r="20" spans="1:13" x14ac:dyDescent="0.25">
      <c r="A20" s="1">
        <v>19</v>
      </c>
      <c r="B20" s="2">
        <v>0.8</v>
      </c>
      <c r="C20" s="2">
        <v>0.7</v>
      </c>
      <c r="D20" s="2">
        <v>0.5</v>
      </c>
      <c r="E20" s="2">
        <v>0.9</v>
      </c>
      <c r="F20" s="2">
        <v>0.6</v>
      </c>
      <c r="G20" s="2">
        <v>0.1</v>
      </c>
      <c r="H20" s="2">
        <v>1</v>
      </c>
      <c r="I20" s="2">
        <v>0</v>
      </c>
      <c r="J20" s="2">
        <v>0.2</v>
      </c>
      <c r="K20" s="2">
        <v>0.3</v>
      </c>
      <c r="L20" s="2">
        <v>0.4</v>
      </c>
      <c r="M20" s="2">
        <v>0.6</v>
      </c>
    </row>
    <row r="21" spans="1:13" x14ac:dyDescent="0.25">
      <c r="A21" s="1">
        <v>20</v>
      </c>
      <c r="B21" s="2">
        <v>0.8</v>
      </c>
      <c r="C21" s="2">
        <v>1</v>
      </c>
      <c r="D21" s="2">
        <v>0.6</v>
      </c>
      <c r="E21" s="2">
        <v>0.9</v>
      </c>
      <c r="F21" s="2">
        <v>0.2</v>
      </c>
      <c r="G21" s="2">
        <v>0.5</v>
      </c>
      <c r="H21" s="2">
        <v>0.1</v>
      </c>
      <c r="I21" s="2">
        <v>0.5</v>
      </c>
      <c r="J21" s="2">
        <v>0.3</v>
      </c>
      <c r="K21" s="2">
        <v>0.7</v>
      </c>
      <c r="L21" s="2">
        <v>0.4</v>
      </c>
      <c r="M21" s="2">
        <v>0</v>
      </c>
    </row>
    <row r="22" spans="1:13" x14ac:dyDescent="0.25">
      <c r="A22" s="1">
        <v>21</v>
      </c>
      <c r="B22" s="2">
        <v>0.6</v>
      </c>
      <c r="C22" s="2">
        <v>0.8</v>
      </c>
      <c r="D22" s="2">
        <v>0.2</v>
      </c>
      <c r="E22" s="2">
        <v>0.8</v>
      </c>
      <c r="F22" s="2">
        <v>0.4</v>
      </c>
      <c r="G22" s="2">
        <v>0.9</v>
      </c>
      <c r="H22" s="2">
        <v>0.3</v>
      </c>
      <c r="I22" s="2">
        <v>0.1</v>
      </c>
      <c r="J22" s="2">
        <v>0.5</v>
      </c>
      <c r="K22" s="2">
        <v>0.7</v>
      </c>
      <c r="L22" s="2">
        <v>0</v>
      </c>
      <c r="M22" s="2">
        <v>1</v>
      </c>
    </row>
    <row r="23" spans="1:13" x14ac:dyDescent="0.25">
      <c r="A23" s="1">
        <v>22</v>
      </c>
      <c r="B23" s="2">
        <v>0.4</v>
      </c>
      <c r="C23" s="2">
        <v>1</v>
      </c>
      <c r="D23" s="2">
        <v>0</v>
      </c>
      <c r="E23" s="2">
        <v>0.2</v>
      </c>
      <c r="F23" s="2">
        <v>0.1</v>
      </c>
      <c r="G23" s="2">
        <v>0.8</v>
      </c>
      <c r="H23" s="2">
        <v>0.9</v>
      </c>
      <c r="I23" s="2">
        <v>0.5</v>
      </c>
      <c r="J23" s="2">
        <v>0.6</v>
      </c>
      <c r="K23" s="2">
        <v>0.7</v>
      </c>
      <c r="L23" s="2">
        <v>0.3</v>
      </c>
      <c r="M23" s="2">
        <v>0.4</v>
      </c>
    </row>
    <row r="24" spans="1:13" x14ac:dyDescent="0.25">
      <c r="A24" s="1">
        <v>23</v>
      </c>
      <c r="B24" s="2">
        <v>0.7</v>
      </c>
      <c r="C24" s="2">
        <v>0</v>
      </c>
      <c r="D24" s="2">
        <v>0.8</v>
      </c>
      <c r="E24" s="2">
        <v>1</v>
      </c>
      <c r="F24" s="2">
        <v>0.9</v>
      </c>
      <c r="G24" s="2">
        <v>0.1</v>
      </c>
      <c r="H24" s="2">
        <v>0.5</v>
      </c>
      <c r="I24" s="2">
        <v>0.3</v>
      </c>
      <c r="J24" s="2">
        <v>0.2</v>
      </c>
      <c r="K24" s="2">
        <v>0.6</v>
      </c>
      <c r="L24" s="2">
        <v>0.7</v>
      </c>
      <c r="M24" s="2">
        <v>0.4</v>
      </c>
    </row>
    <row r="25" spans="1:13" x14ac:dyDescent="0.25">
      <c r="A25" s="1">
        <v>24</v>
      </c>
      <c r="B25" s="2">
        <v>0</v>
      </c>
      <c r="C25" s="2">
        <v>0.8</v>
      </c>
      <c r="D25" s="2">
        <v>0.1</v>
      </c>
      <c r="E25" s="2">
        <v>0.3</v>
      </c>
      <c r="F25" s="2">
        <v>0.7</v>
      </c>
      <c r="G25" s="2">
        <v>0.9</v>
      </c>
      <c r="H25" s="2">
        <v>0.5</v>
      </c>
      <c r="I25" s="2">
        <v>0.4</v>
      </c>
      <c r="J25" s="2">
        <v>1</v>
      </c>
      <c r="K25" s="2">
        <v>0.6</v>
      </c>
      <c r="L25" s="2">
        <v>0.2</v>
      </c>
      <c r="M25" s="2">
        <v>0.1</v>
      </c>
    </row>
    <row r="26" spans="1:13" x14ac:dyDescent="0.25">
      <c r="A26" s="1">
        <v>25</v>
      </c>
      <c r="B26" s="2">
        <v>0.2</v>
      </c>
      <c r="C26" s="2">
        <v>0.9</v>
      </c>
      <c r="D26" s="2">
        <v>0</v>
      </c>
      <c r="E26" s="2">
        <v>0.7</v>
      </c>
      <c r="F26" s="2">
        <v>0.3</v>
      </c>
      <c r="G26" s="2">
        <v>0.8</v>
      </c>
      <c r="H26" s="2">
        <v>0.5</v>
      </c>
      <c r="I26" s="2">
        <v>1</v>
      </c>
      <c r="J26" s="2">
        <v>0.1</v>
      </c>
      <c r="K26" s="2">
        <v>0.6</v>
      </c>
      <c r="L26" s="2">
        <v>0.4</v>
      </c>
      <c r="M26" s="2">
        <v>0.7</v>
      </c>
    </row>
    <row r="27" spans="1:13" x14ac:dyDescent="0.25">
      <c r="A27" s="1">
        <v>26</v>
      </c>
      <c r="B27" s="2">
        <v>0.2</v>
      </c>
      <c r="C27" s="2">
        <v>0.7</v>
      </c>
      <c r="D27" s="2">
        <v>1</v>
      </c>
      <c r="E27" s="2">
        <v>0.8</v>
      </c>
      <c r="F27" s="2">
        <v>0.1</v>
      </c>
      <c r="G27" s="2">
        <v>0.6</v>
      </c>
      <c r="H27" s="2">
        <v>0.3</v>
      </c>
      <c r="I27" s="2">
        <v>0</v>
      </c>
      <c r="J27" s="2">
        <v>0.5</v>
      </c>
      <c r="K27" s="2">
        <v>0.4</v>
      </c>
      <c r="L27" s="2">
        <v>0.9</v>
      </c>
      <c r="M27" s="2">
        <v>0.8</v>
      </c>
    </row>
    <row r="28" spans="1:13" x14ac:dyDescent="0.25">
      <c r="A28" s="1">
        <v>27</v>
      </c>
      <c r="B28" s="2">
        <v>0.1</v>
      </c>
      <c r="C28" s="2">
        <v>0.9</v>
      </c>
      <c r="D28" s="2">
        <v>0.3</v>
      </c>
      <c r="E28" s="2">
        <v>0.7</v>
      </c>
      <c r="F28" s="2">
        <v>0</v>
      </c>
      <c r="G28" s="2">
        <v>0.3</v>
      </c>
      <c r="H28" s="2">
        <v>0.2</v>
      </c>
      <c r="I28" s="2">
        <v>0.5</v>
      </c>
      <c r="J28" s="2">
        <v>0.6</v>
      </c>
      <c r="K28" s="2">
        <v>0.4</v>
      </c>
      <c r="L28" s="2">
        <v>1</v>
      </c>
      <c r="M28" s="2">
        <v>0.8</v>
      </c>
    </row>
    <row r="29" spans="1:13" x14ac:dyDescent="0.25">
      <c r="A29" s="1">
        <v>28</v>
      </c>
      <c r="B29" s="2">
        <v>0.6</v>
      </c>
      <c r="C29" s="2">
        <v>0</v>
      </c>
      <c r="D29" s="2">
        <v>0.9</v>
      </c>
      <c r="E29" s="2">
        <v>0.1</v>
      </c>
      <c r="F29" s="2">
        <v>1</v>
      </c>
      <c r="G29" s="2">
        <v>0.2</v>
      </c>
      <c r="H29" s="2">
        <v>0.4</v>
      </c>
      <c r="I29" s="2">
        <v>0.8</v>
      </c>
      <c r="J29" s="2">
        <v>0.1</v>
      </c>
      <c r="K29" s="2">
        <v>0.5</v>
      </c>
      <c r="L29" s="2">
        <v>0.3</v>
      </c>
      <c r="M29" s="2">
        <v>0.7</v>
      </c>
    </row>
    <row r="30" spans="1:13" x14ac:dyDescent="0.25">
      <c r="A30" s="1">
        <v>29</v>
      </c>
      <c r="B30" s="2">
        <v>0.4</v>
      </c>
      <c r="C30" s="2">
        <v>0.1</v>
      </c>
      <c r="D30" s="2">
        <v>0.8</v>
      </c>
      <c r="E30" s="2">
        <v>0.5</v>
      </c>
      <c r="F30" s="2">
        <v>0.7</v>
      </c>
      <c r="G30" s="2">
        <v>0.6</v>
      </c>
      <c r="H30" s="2">
        <v>0.2</v>
      </c>
      <c r="I30" s="2">
        <v>0.3</v>
      </c>
      <c r="J30" s="2">
        <v>0.9</v>
      </c>
      <c r="K30" s="2">
        <v>1</v>
      </c>
      <c r="L30" s="2">
        <v>0.5</v>
      </c>
      <c r="M30" s="2">
        <v>0</v>
      </c>
    </row>
    <row r="31" spans="1:13" x14ac:dyDescent="0.25">
      <c r="A31" s="1">
        <v>30</v>
      </c>
      <c r="B31" s="2">
        <v>0.1</v>
      </c>
      <c r="C31" s="2">
        <v>0.7</v>
      </c>
      <c r="D31" s="2">
        <v>0.9</v>
      </c>
      <c r="E31" s="2">
        <v>0.8</v>
      </c>
      <c r="F31" s="2">
        <v>0.5</v>
      </c>
      <c r="G31" s="2">
        <v>0.6</v>
      </c>
      <c r="H31" s="2">
        <v>0.3</v>
      </c>
      <c r="I31" s="2">
        <v>0.6</v>
      </c>
      <c r="J31" s="2">
        <v>0.4</v>
      </c>
      <c r="K31" s="2">
        <v>1</v>
      </c>
      <c r="L31" s="2">
        <v>0.2</v>
      </c>
      <c r="M31" s="2">
        <v>0</v>
      </c>
    </row>
    <row r="32" spans="1:13" x14ac:dyDescent="0.25">
      <c r="A32" s="1">
        <v>31</v>
      </c>
      <c r="B32" s="2">
        <v>0.2</v>
      </c>
      <c r="C32" s="2">
        <v>0.8</v>
      </c>
      <c r="D32" s="2">
        <v>0</v>
      </c>
      <c r="E32" s="2">
        <v>0.3</v>
      </c>
      <c r="F32" s="2">
        <v>0.6</v>
      </c>
      <c r="G32" s="2">
        <v>0.5</v>
      </c>
      <c r="H32" s="2">
        <v>0.7</v>
      </c>
      <c r="I32" s="2">
        <v>0.5</v>
      </c>
      <c r="J32" s="2">
        <v>1</v>
      </c>
      <c r="K32" s="2">
        <v>0.1</v>
      </c>
      <c r="L32" s="2">
        <v>0.9</v>
      </c>
      <c r="M32" s="2">
        <v>0.4</v>
      </c>
    </row>
  </sheetData>
  <sheetProtection algorithmName="SHA-512" hashValue="hwrgc63JMfg06fcJGXAEJD3DuJC83fZ67Z1VoElLrFeqGaHD9vnN2sIv7IwO7hQOEE32x++e6JC7CKohqQnCxg==" saltValue="GJvN+CYGHVA5Jl+3nb0yLA==" spinCount="100000" sheet="1" objects="1" scenarios="1"/>
  <pageMargins left="0.7" right="0.7" top="0.75" bottom="0.75" header="0.3" footer="0.3"/>
  <pageSetup orientation="portrait" r:id="rId1"/>
  <headerFooter>
    <oddHeader>&amp;L&amp;16&amp;F&amp;R&amp;G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Calculator</vt:lpstr>
      <vt:lpstr>Random Number R</vt:lpstr>
      <vt:lpstr>Test Position Offset Factor F</vt:lpstr>
      <vt:lpstr>Calculator!Print_Area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Grant Bosma</dc:creator>
  <cp:lastModifiedBy>Grant Bosma</cp:lastModifiedBy>
  <cp:lastPrinted>2024-06-10T20:59:21Z</cp:lastPrinted>
  <dcterms:created xsi:type="dcterms:W3CDTF">2024-04-29T21:37:55Z</dcterms:created>
  <dcterms:modified xsi:type="dcterms:W3CDTF">2025-05-26T21:44:34Z</dcterms:modified>
</cp:coreProperties>
</file>