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Ianme\AppData\Roaming\OpenText\OTEdit\EC_infohub\c49222404\"/>
    </mc:Choice>
  </mc:AlternateContent>
  <xr:revisionPtr revIDLastSave="0" documentId="13_ncr:1_{D62B168E-46EB-4066-965F-FE15BE5AE07B}" xr6:coauthVersionLast="47" xr6:coauthVersionMax="47" xr10:uidLastSave="{00000000-0000-0000-0000-000000000000}"/>
  <workbookProtection workbookAlgorithmName="SHA-512" workbookHashValue="ZaL7gqf3DgmwjMCIzW1u85GXlMXkLR0Z6KFzTlSHZmLszMVBK8YNO7YZ8pCHceZh/AXWxJLyveLH38EGJdGXfg==" workbookSaltValue="5cz06ZCH3vcDikIRv53KTQ==" workbookSpinCount="100000" lockStructure="1"/>
  <bookViews>
    <workbookView xWindow="-120" yWindow="-120" windowWidth="38640" windowHeight="21120" activeTab="2" xr2:uid="{B648C0D2-67EB-4DAB-95A9-43E8E648FE66}"/>
  </bookViews>
  <sheets>
    <sheet name="AST" sheetId="11" r:id="rId1"/>
    <sheet name="overview &amp; guide" sheetId="12" r:id="rId2"/>
    <sheet name="SP7-1" sheetId="13" r:id="rId3"/>
    <sheet name="SP7-2" sheetId="30" r:id="rId4"/>
    <sheet name="SP7-3" sheetId="24" r:id="rId5"/>
    <sheet name="SP7-4" sheetId="31" r:id="rId6"/>
    <sheet name="SP7-5" sheetId="28" r:id="rId7"/>
    <sheet name="SP7-6" sheetId="19" r:id="rId8"/>
    <sheet name="Tables" sheetId="29" state="hidden" r:id="rId9"/>
  </sheets>
  <definedNames>
    <definedName name="_sp111" localSheetId="6">#REF!</definedName>
    <definedName name="_sp111">#REF!</definedName>
    <definedName name="_sp112" localSheetId="6">#REF!</definedName>
    <definedName name="_sp112">#REF!</definedName>
    <definedName name="_sp1131" localSheetId="6">#REF!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22">#REF!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OG" localSheetId="6">#REF!</definedName>
    <definedName name="OG">#REF!</definedName>
    <definedName name="_xlnm.Print_Area" localSheetId="1">'overview &amp; guide'!$B$2:$O$30</definedName>
    <definedName name="_xlnm.Print_Area" localSheetId="2">'SP7-1'!$A$2:$O$42</definedName>
    <definedName name="_xlnm.Print_Area" localSheetId="3">'SP7-2'!$A$2:$T$20</definedName>
    <definedName name="_xlnm.Print_Area" localSheetId="4">'SP7-3'!$A$2:$T$33</definedName>
    <definedName name="_xlnm.Print_Area" localSheetId="5">'SP7-4'!$A$2:$T$28</definedName>
    <definedName name="_xlnm.Print_Area" localSheetId="6">'SP7-5'!$A$2:$R$8</definedName>
    <definedName name="_xlnm.Print_Area" localSheetId="7">'SP7-6'!$A$2:$T$23</definedName>
    <definedName name="SP">#REF!</definedName>
  </definedNames>
  <calcPr calcId="191029" iterate="1" iterateCount="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9" i="30" l="1"/>
  <c r="I17" i="11"/>
  <c r="Q41" i="28" l="1"/>
  <c r="P41" i="28"/>
  <c r="O41" i="28"/>
  <c r="Q40" i="28"/>
  <c r="P40" i="28"/>
  <c r="O40" i="28"/>
  <c r="Q33" i="28"/>
  <c r="O33" i="28"/>
  <c r="Q32" i="28"/>
  <c r="O32" i="28"/>
  <c r="Q37" i="28"/>
  <c r="O37" i="28"/>
  <c r="Q36" i="28"/>
  <c r="O36" i="28"/>
  <c r="S32" i="24" l="1"/>
  <c r="S27" i="31"/>
  <c r="K12" i="24" l="1"/>
  <c r="Q29" i="28"/>
  <c r="P29" i="28"/>
  <c r="O29" i="28"/>
  <c r="Q28" i="28"/>
  <c r="P28" i="28"/>
  <c r="O28" i="28"/>
  <c r="E9" i="24" l="1"/>
  <c r="E11" i="24"/>
  <c r="E10" i="24"/>
  <c r="Q39" i="28"/>
  <c r="P39" i="28"/>
  <c r="O39" i="28"/>
  <c r="Q38" i="28"/>
  <c r="O38" i="28"/>
  <c r="O30" i="28"/>
  <c r="P30" i="28"/>
  <c r="Q30" i="28"/>
  <c r="Q31" i="28" l="1"/>
  <c r="P31" i="28"/>
  <c r="O31" i="28"/>
  <c r="D4" i="29" l="1"/>
  <c r="Q21" i="31" l="1"/>
  <c r="Q28" i="24" l="1"/>
  <c r="F8" i="11"/>
  <c r="O22" i="19" l="1"/>
  <c r="Q22" i="19"/>
  <c r="S22" i="19"/>
  <c r="I13" i="19"/>
  <c r="K13" i="19"/>
  <c r="G13" i="19"/>
  <c r="G7" i="19"/>
  <c r="G6" i="19"/>
  <c r="Q25" i="31" l="1"/>
  <c r="O25" i="31"/>
  <c r="B13" i="28" l="1"/>
  <c r="B14" i="28"/>
  <c r="B15" i="28"/>
  <c r="B16" i="28"/>
  <c r="B17" i="28"/>
  <c r="B18" i="28"/>
  <c r="B12" i="28"/>
  <c r="AD18" i="28" l="1"/>
  <c r="Q18" i="28"/>
  <c r="AD17" i="28"/>
  <c r="Q17" i="28"/>
  <c r="AD16" i="28"/>
  <c r="Q16" i="28"/>
  <c r="AD15" i="28"/>
  <c r="Q15" i="28"/>
  <c r="AD14" i="28"/>
  <c r="Q14" i="28"/>
  <c r="AD13" i="28"/>
  <c r="Q13" i="28"/>
  <c r="AD12" i="28"/>
  <c r="Q12" i="28"/>
  <c r="AD11" i="28"/>
  <c r="L23" i="31" s="1"/>
  <c r="B8" i="29"/>
  <c r="B5" i="29"/>
  <c r="B3" i="29"/>
  <c r="H8" i="28"/>
  <c r="O23" i="31"/>
  <c r="N20" i="31"/>
  <c r="Q20" i="31" s="1"/>
  <c r="N19" i="31"/>
  <c r="Q19" i="31" s="1"/>
  <c r="N18" i="31"/>
  <c r="Q18" i="31" s="1"/>
  <c r="N17" i="31"/>
  <c r="Q17" i="31" s="1"/>
  <c r="N16" i="31"/>
  <c r="Q16" i="31" s="1"/>
  <c r="N15" i="31"/>
  <c r="Q15" i="31" s="1"/>
  <c r="N14" i="31"/>
  <c r="Q14" i="31" s="1"/>
  <c r="N13" i="31"/>
  <c r="Q13" i="31" s="1"/>
  <c r="N12" i="31"/>
  <c r="Q12" i="31" s="1"/>
  <c r="O8" i="31"/>
  <c r="Q8" i="31" s="1"/>
  <c r="Q2" i="31"/>
  <c r="AD9" i="30"/>
  <c r="AD10" i="30"/>
  <c r="AD11" i="30"/>
  <c r="AD12" i="30"/>
  <c r="AD13" i="30"/>
  <c r="AD14" i="30"/>
  <c r="AD15" i="30"/>
  <c r="AD8" i="30"/>
  <c r="N19" i="30"/>
  <c r="Q10" i="30"/>
  <c r="Q11" i="30"/>
  <c r="Q12" i="30"/>
  <c r="Q13" i="30"/>
  <c r="Q14" i="30"/>
  <c r="Q15" i="30"/>
  <c r="Q2" i="30"/>
  <c r="O30" i="24"/>
  <c r="N20" i="24"/>
  <c r="N21" i="24"/>
  <c r="N22" i="24"/>
  <c r="N23" i="24"/>
  <c r="N24" i="24"/>
  <c r="N25" i="24"/>
  <c r="N26" i="24"/>
  <c r="N27" i="24"/>
  <c r="N19" i="24"/>
  <c r="K15" i="24"/>
  <c r="O15" i="24"/>
  <c r="Q15" i="24" l="1"/>
  <c r="Q23" i="31"/>
  <c r="R27" i="31" s="1"/>
  <c r="AD19" i="28"/>
  <c r="Q19" i="28"/>
  <c r="AD16" i="30"/>
  <c r="Q16" i="30"/>
  <c r="P21" i="28" l="1"/>
  <c r="N32" i="28"/>
  <c r="N28" i="28"/>
  <c r="N30" i="28"/>
  <c r="N38" i="28"/>
  <c r="N40" i="28"/>
  <c r="N36" i="28"/>
  <c r="L30" i="24"/>
  <c r="N22" i="28" l="1"/>
  <c r="N24" i="28"/>
  <c r="N23" i="28"/>
  <c r="Q30" i="24"/>
  <c r="R32" i="24" s="1"/>
  <c r="S29" i="31"/>
  <c r="F10" i="11" s="1"/>
  <c r="Q45" i="28"/>
  <c r="Q44" i="28"/>
  <c r="D6" i="29"/>
  <c r="D2" i="29"/>
  <c r="D8" i="29"/>
  <c r="D5" i="29"/>
  <c r="D3" i="29"/>
  <c r="N33" i="28" l="1"/>
  <c r="N37" i="28"/>
  <c r="N41" i="28"/>
  <c r="N29" i="28"/>
  <c r="N31" i="28"/>
  <c r="N39" i="28"/>
  <c r="E3" i="11"/>
  <c r="Q2" i="19" l="1"/>
  <c r="O2" i="28"/>
  <c r="Q2" i="24"/>
  <c r="Q27" i="24" l="1"/>
  <c r="Q26" i="24"/>
  <c r="Q25" i="24"/>
  <c r="Q24" i="24"/>
  <c r="Q23" i="24" l="1"/>
  <c r="Q22" i="24"/>
  <c r="Q21" i="24"/>
  <c r="Q20" i="24"/>
  <c r="Q19" i="24"/>
  <c r="Q21" i="19" l="1"/>
  <c r="O21" i="19"/>
  <c r="S21" i="19" s="1"/>
  <c r="Q20" i="19"/>
  <c r="O20" i="19"/>
  <c r="S20" i="19" s="1"/>
  <c r="Q19" i="19"/>
  <c r="O19" i="19"/>
  <c r="K2" i="12"/>
  <c r="J40" i="13"/>
  <c r="M38" i="13"/>
  <c r="I10" i="11" l="1"/>
  <c r="M41" i="13"/>
  <c r="J39" i="13"/>
  <c r="M39" i="13" s="1"/>
  <c r="I11" i="11" s="1"/>
  <c r="I8" i="11"/>
  <c r="S19" i="19"/>
  <c r="C3" i="11"/>
  <c r="F12" i="11" l="1"/>
  <c r="P23" i="28" l="1"/>
  <c r="P22" i="28"/>
  <c r="P24" i="28" l="1"/>
  <c r="P38" i="28" l="1"/>
  <c r="P36" i="28"/>
  <c r="P37" i="28"/>
  <c r="P32" i="28" l="1"/>
  <c r="P33" i="28"/>
  <c r="P25" i="2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
  <commentList>
    <comment ref="B4" authorId="0" shapeId="0" xr:uid="{30229DF7-B448-4A76-A3C6-5115D92F3A93}">
      <text>
        <r>
          <rPr>
            <sz val="10"/>
            <color indexed="9"/>
            <rFont val="Calibri"/>
            <family val="2"/>
          </rPr>
          <t>Problem/opportunity statement as defined by the business case.</t>
        </r>
      </text>
    </comment>
    <comment ref="D4" authorId="0" shapeId="0" xr:uid="{21A69FB7-AC6C-48E8-9309-902459B6C93F}">
      <text>
        <r>
          <rPr>
            <sz val="10"/>
            <color indexed="9"/>
            <rFont val="Calibri"/>
            <family val="2"/>
          </rPr>
          <t>The intended outcomes or goals of an investment.</t>
        </r>
      </text>
    </comment>
    <comment ref="F4" authorId="0" shapeId="0" xr:uid="{19C8D012-CB4B-4944-8270-2D2C3125AC75}">
      <text>
        <r>
          <rPr>
            <sz val="10"/>
            <color indexed="9"/>
            <rFont val="Calibri"/>
            <family val="2"/>
          </rPr>
          <t>Summary of how a project gives effect to GPS priorities (high level outcome).</t>
        </r>
      </text>
    </comment>
    <comment ref="H4" authorId="0" shapeId="0" xr:uid="{5FA65A8A-1056-4977-850C-82BBE8351C8A}">
      <text>
        <r>
          <rPr>
            <sz val="10"/>
            <color indexed="9"/>
            <rFont val="Calibri"/>
            <family val="2"/>
          </rPr>
          <t>Summary of how a project gives effect to local community outcomes.</t>
        </r>
      </text>
    </comment>
    <comment ref="B7" authorId="0" shapeId="0" xr:uid="{2556F05F-AB3C-4BE4-9FD8-E5E926A636DE}">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7C955992-6208-464B-81DA-D52600105422}">
      <text>
        <r>
          <rPr>
            <sz val="10"/>
            <color indexed="9"/>
            <rFont val="Calibri"/>
            <family val="2"/>
          </rPr>
          <t>Total dollars in nominal, non-discounted terms provided for context only ahead of financial case.</t>
        </r>
      </text>
    </comment>
    <comment ref="G7" authorId="0" shapeId="0" xr:uid="{AD34FA79-7BC2-4ADD-8859-901B7053669B}">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9616EA8E-EA8A-4D42-886F-436075239FEF}">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B4CFADC3-F92D-4958-91BD-A9020353EA21}">
      <text>
        <r>
          <rPr>
            <sz val="10"/>
            <color indexed="9"/>
            <rFont val="Calibri"/>
            <family val="2"/>
          </rPr>
          <t xml:space="preserve">Total Monetised benefits are the standard monetised benefits as per the MBCM. </t>
        </r>
      </text>
    </comment>
    <comment ref="E10" authorId="0" shapeId="0" xr:uid="{BFEA159E-F05B-4C7E-A213-A4A4C777CE17}">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BB40A9A-E044-4C5C-9A61-D229B0BA9662}">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82292674-C8FD-46BC-8442-81C452BC5588}">
      <text>
        <r>
          <rPr>
            <sz val="10"/>
            <color theme="0"/>
            <rFont val="Calibri"/>
            <family val="2"/>
          </rPr>
          <t>Total Costs of the summation of Capital and Operating costs.</t>
        </r>
        <r>
          <rPr>
            <sz val="11"/>
            <color theme="0"/>
            <rFont val="Calibri"/>
            <family val="2"/>
          </rPr>
          <t xml:space="preserve">
</t>
        </r>
      </text>
    </comment>
    <comment ref="B14" authorId="0" shapeId="0" xr:uid="{5A42CD18-2F0B-4915-83DE-511E42B63A31}">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4374CDB5-DA4A-42CF-BD3C-AB3D2428D362}">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90DF70CB-D0DB-489D-B532-2F27DDAC3437}">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E6FA1E85-1B49-4183-BF94-45088B86FF65}">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F68D68C3-4AE0-49F4-830E-D76177FFCC45}">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8894517F-647F-4DE3-A9FF-6ECA9FFBB8E3}">
      <text>
        <r>
          <rPr>
            <sz val="10"/>
            <color indexed="9"/>
            <rFont val="Calibri"/>
            <family val="2"/>
          </rPr>
          <t>Forecast of expected change over time, should the option be implemented.  Using forecast data or qualitative description.  
Accumulated impacts</t>
        </r>
      </text>
    </comment>
    <comment ref="H15" authorId="0" shapeId="0" xr:uid="{ABD7E771-9CC8-4970-8ECA-33E79D8EACCB}">
      <text>
        <r>
          <rPr>
            <sz val="10"/>
            <color indexed="9"/>
            <rFont val="Calibri"/>
            <family val="2"/>
          </rPr>
          <t xml:space="preserve">Forecast expected change of monetised impacts over time if there was no intervention or investment beyond the do minimum.   
</t>
        </r>
      </text>
    </comment>
    <comment ref="I15" authorId="0" shapeId="0" xr:uid="{CB7B8D17-2971-4CE0-AC1B-9F16D2C2E05C}">
      <text>
        <r>
          <rPr>
            <sz val="10"/>
            <color indexed="9"/>
            <rFont val="Calibri"/>
            <family val="2"/>
          </rPr>
          <t xml:space="preserve">Positive or negative benefit in dollar terms, non-discounted to allow comparison with the do minimum.  
</t>
        </r>
      </text>
    </comment>
    <comment ref="B19" authorId="0" shapeId="0" xr:uid="{8D76848F-4722-4A28-9FDE-684455D7E2A6}">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FF2AB979-A190-42F8-A73B-7705A400B44D}">
      <text>
        <r>
          <rPr>
            <sz val="8"/>
            <color indexed="81"/>
            <rFont val="Verdana"/>
            <family val="2"/>
          </rPr>
          <t>1. Enter the full name, contact details, name of organisation, office location, etc of the evaluator(s) and reviewer(s).</t>
        </r>
      </text>
    </comment>
    <comment ref="B10" authorId="0" shapeId="0" xr:uid="{2B7D909D-8F01-4AEB-BFE8-96EF0206994E}">
      <text>
        <r>
          <rPr>
            <sz val="8"/>
            <color indexed="81"/>
            <rFont val="Verdana"/>
            <family val="2"/>
          </rPr>
          <t>2. Provide a general description of the activity and package/programme (where relevant). Describe the issues with the existing road section and the issues to be addressed.</t>
        </r>
      </text>
    </comment>
    <comment ref="B16" authorId="0" shapeId="0" xr:uid="{A4901501-017A-4F41-81DE-6280A8D92A13}">
      <text>
        <r>
          <rPr>
            <sz val="8"/>
            <color indexed="81"/>
            <rFont val="Verdana"/>
            <family val="2"/>
          </rPr>
          <t>3. Provide a brief description of the activity location including page references to route map and layout plan within the documentation, used as the foundation of the economics.</t>
        </r>
      </text>
    </comment>
    <comment ref="B18" authorId="0" shapeId="0" xr:uid="{F4929144-C856-439F-8667-00ACDAC324A1}">
      <text>
        <r>
          <rPr>
            <sz val="8"/>
            <color indexed="81"/>
            <rFont val="Verdana"/>
            <family val="2"/>
          </rPr>
          <t>4. Describe the do-minimum that is usually the least cost option to maintain the road section in an unimproved state. Describe the options assessed and how the preferred option will improve the resilience of the road section.</t>
        </r>
      </text>
    </comment>
    <comment ref="B21" authorId="0" shapeId="0" xr:uid="{A0D130BD-A804-45BE-9788-ED1582683730}">
      <text>
        <r>
          <rPr>
            <sz val="8"/>
            <color indexed="81"/>
            <rFont val="Verdana"/>
            <family val="2"/>
          </rPr>
          <t>5. For the economic efficiency evaluation the construction start is assumed to be 1 July of the financial year in which the activity is submitted for a commitment to funding.</t>
        </r>
      </text>
    </comment>
    <comment ref="B26" authorId="0" shapeId="0" xr:uid="{4C854E40-5EDB-4F7E-9F5C-07328A4CCD31}">
      <text>
        <r>
          <rPr>
            <sz val="8"/>
            <color indexed="81"/>
            <rFont val="Verdana"/>
            <family val="2"/>
          </rPr>
          <t>6. Enter the timeframe information, the road and traffic data, identify the existing traffic speed, and alternative route information.</t>
        </r>
      </text>
    </comment>
    <comment ref="B35" authorId="0" shapeId="0" xr:uid="{5AC0C286-F8C1-49ED-A527-B4592C8C7AF9}">
      <text>
        <r>
          <rPr>
            <sz val="8"/>
            <color indexed="81"/>
            <rFont val="Verdana"/>
            <family val="2"/>
          </rPr>
          <t>7. Use worksheet 3 to calculate the PV cost of the do-minimum. This should be the lowest cost option that will keep the road in service. It will provide no improvements.</t>
        </r>
      </text>
    </comment>
    <comment ref="B36" authorId="0" shapeId="0" xr:uid="{CEB69584-3FCE-44EF-A3B3-AF5D58182C51}">
      <text>
        <r>
          <rPr>
            <sz val="8"/>
            <color indexed="81"/>
            <rFont val="Verdana"/>
            <family val="2"/>
          </rPr>
          <t>8. Use worksheet 3 to estimate the preferred option PV cost.</t>
        </r>
      </text>
    </comment>
    <comment ref="B37" authorId="0" shapeId="0" xr:uid="{9434B3DB-9168-414C-9902-D1778D19CC36}">
      <text>
        <r>
          <rPr>
            <sz val="8"/>
            <color indexed="81"/>
            <rFont val="Verdana"/>
            <family val="2"/>
          </rPr>
          <t>9. Enter the total benefit value from worksheet 5. To bring the benefit up to the base date value, use the travel time update factor on the MBCM web page.</t>
        </r>
      </text>
    </comment>
    <comment ref="B39" authorId="0" shapeId="0" xr:uid="{7D4962E7-6A7A-4A31-A9EA-D4E1A078417E}">
      <text>
        <r>
          <rPr>
            <sz val="8"/>
            <color indexed="81"/>
            <rFont val="Verdana"/>
            <family val="2"/>
          </rPr>
          <t>10. The BCR</t>
        </r>
        <r>
          <rPr>
            <vertAlign val="subscript"/>
            <sz val="8"/>
            <color indexed="81"/>
            <rFont val="Verdana"/>
            <family val="2"/>
          </rPr>
          <t>N</t>
        </r>
        <r>
          <rPr>
            <sz val="8"/>
            <color indexed="81"/>
            <rFont val="Verdana"/>
            <family val="2"/>
          </rPr>
          <t xml:space="preserve"> is calculated by dividing the PV of the net benefits (PV benefits of the do-minimum subtracted from the PV benefits of the option) by PV of the net costs (PV costs of the do-minimum subtracted from the PV costs of the option).
It is possible for the net costs to be negative, if the cost of the improvement is outweighed by the savings in future maintainence. The resulting BCR will be negative. In this case, the option with the largest negative cost should be treated as the do-minimum.</t>
        </r>
      </text>
    </comment>
    <comment ref="B41" authorId="0" shapeId="0" xr:uid="{2264B055-E92F-4C85-873D-E6E5D2C7E93D}">
      <text>
        <r>
          <rPr>
            <sz val="8"/>
            <color indexed="81"/>
            <rFont val="Verdana"/>
            <family val="2"/>
          </rPr>
          <t xml:space="preserve">11. The FYRR is calculated as the benefits in the first full year following completion (ie year 2) divided by the activity costs.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EEFCB5FC-9CE4-4F9A-ACE5-5377D371CE5F}">
      <text>
        <r>
          <rPr>
            <sz val="8"/>
            <color indexed="81"/>
            <rFont val="Verdana"/>
            <family val="2"/>
          </rPr>
          <t>1. The annual and periodic maintenance costs should be obtained from maintenance records and resealing records. If pavement rehabilitation is proposed at some future date as part of the do-minimum, then:
• it must be tested against the option of continued pavement maintenance in order to establish that it is the true do-minimum, and
• only the costs of basic sealed smoothing work shall be used in the analysis.</t>
        </r>
      </text>
    </comment>
    <comment ref="B14" authorId="0" shapeId="0" xr:uid="{A59185A1-C42C-42C1-B85C-5AE1839EF9F5}">
      <text>
        <r>
          <rPr>
            <sz val="8"/>
            <color indexed="81"/>
            <rFont val="Verdana"/>
            <family val="2"/>
          </rPr>
          <t xml:space="preserve">2. Calculate the PV of annual maintenance costs </t>
        </r>
        <r>
          <rPr>
            <b/>
            <sz val="8"/>
            <color indexed="81"/>
            <rFont val="Verdana"/>
            <family val="2"/>
          </rPr>
          <t>(a)</t>
        </r>
        <r>
          <rPr>
            <sz val="8"/>
            <color indexed="81"/>
            <rFont val="Verdana"/>
            <family val="2"/>
          </rPr>
          <t xml:space="preserve"> for the do-minimum by multiplying the annual cost by the appropriate discount factor.</t>
        </r>
      </text>
    </comment>
    <comment ref="B16" authorId="0" shapeId="0" xr:uid="{33582244-C1D7-4F3F-BC3A-27B177C76F08}">
      <text>
        <r>
          <rPr>
            <sz val="8"/>
            <color indexed="81"/>
            <rFont val="Verdana"/>
            <family val="2"/>
          </rPr>
          <t xml:space="preserve">3. Schedule any periodic maintenance, according to the year in which this work is expected to be undertaken. Apply the appropriate SPPWF to determine the PV at time zero. Sum the PV of the periodic costs to determine the PV of total periodic maintenance costs </t>
        </r>
        <r>
          <rPr>
            <b/>
            <sz val="8"/>
            <color indexed="81"/>
            <rFont val="Verdana"/>
            <family val="2"/>
          </rPr>
          <t>(b)</t>
        </r>
        <r>
          <rPr>
            <sz val="8"/>
            <color indexed="81"/>
            <rFont val="Verdana"/>
            <family val="2"/>
          </rPr>
          <t>.</t>
        </r>
      </text>
    </comment>
    <comment ref="B29" authorId="0" shapeId="0" xr:uid="{E58DAC06-BBCE-4959-8D23-28405F6053B9}">
      <text>
        <r>
          <rPr>
            <sz val="8"/>
            <color indexed="81"/>
            <rFont val="Verdana"/>
            <family val="2"/>
          </rPr>
          <t xml:space="preserve">4. Calculate the PV of the annualised cost of reinstatement following a disruptive event </t>
        </r>
        <r>
          <rPr>
            <b/>
            <sz val="8"/>
            <color indexed="81"/>
            <rFont val="Verdana"/>
            <family val="2"/>
          </rPr>
          <t>(c)</t>
        </r>
        <r>
          <rPr>
            <sz val="8"/>
            <color indexed="81"/>
            <rFont val="Verdana"/>
            <family val="2"/>
          </rPr>
          <t xml:space="preserve"> for the do-minimum by multiplying the annualised cost by the appropriate discount factor.</t>
        </r>
      </text>
    </comment>
    <comment ref="B31" authorId="0" shapeId="0" xr:uid="{640703F3-E1B7-4CF8-B7D9-49F02D09B726}">
      <text>
        <r>
          <rPr>
            <sz val="8"/>
            <color indexed="81"/>
            <rFont val="Verdana"/>
            <family val="2"/>
          </rPr>
          <t xml:space="preserve">5. Calculate the PV cost of the do-minimum by adding </t>
        </r>
        <r>
          <rPr>
            <b/>
            <sz val="8"/>
            <color indexed="81"/>
            <rFont val="Verdana"/>
            <family val="2"/>
          </rPr>
          <t>(a)</t>
        </r>
        <r>
          <rPr>
            <sz val="8"/>
            <color indexed="81"/>
            <rFont val="Verdana"/>
            <family val="2"/>
          </rPr>
          <t xml:space="preserve"> + </t>
        </r>
        <r>
          <rPr>
            <b/>
            <sz val="8"/>
            <color indexed="81"/>
            <rFont val="Verdana"/>
            <family val="2"/>
          </rPr>
          <t>(b) + (C)</t>
        </r>
        <r>
          <rPr>
            <sz val="8"/>
            <color indexed="81"/>
            <rFont val="Verdana"/>
            <family val="2"/>
          </rPr>
          <t xml:space="preserve">. Transfer the PV costs of the do-minimum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on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3D25A57D-D480-484C-889C-752ABEF635FC}">
      <text>
        <r>
          <rPr>
            <sz val="8"/>
            <color indexed="81"/>
            <rFont val="Verdana"/>
            <family val="2"/>
          </rPr>
          <t>Historic maintence information will be the same as in the do-minimum, so does not need to be re-entered here.</t>
        </r>
      </text>
    </comment>
    <comment ref="B9" authorId="0" shapeId="0" xr:uid="{48CD0DC6-CEE9-4AF8-84CB-0D047ECCF0FA}">
      <text>
        <r>
          <rPr>
            <sz val="8"/>
            <color indexed="81"/>
            <rFont val="Verdana"/>
            <family val="2"/>
          </rPr>
          <t xml:space="preserve">3. Schedule any periodic maintenance, according to the year in which this work is expected to be undertaken. Apply the appropriate SPPWF to determine the PV at time zero. Sum the PV of the periodic costs to determine the PV of total periodic maintenance costs </t>
        </r>
        <r>
          <rPr>
            <b/>
            <sz val="8"/>
            <color indexed="81"/>
            <rFont val="Verdana"/>
            <family val="2"/>
          </rPr>
          <t>(b)</t>
        </r>
        <r>
          <rPr>
            <sz val="8"/>
            <color indexed="81"/>
            <rFont val="Verdana"/>
            <family val="2"/>
          </rPr>
          <t>.</t>
        </r>
      </text>
    </comment>
    <comment ref="B22" authorId="0" shapeId="0" xr:uid="{E832551C-B761-4A06-B9AC-0D731B0F6AFA}">
      <text>
        <r>
          <rPr>
            <sz val="8"/>
            <color indexed="81"/>
            <rFont val="Verdana"/>
            <family val="2"/>
          </rPr>
          <t xml:space="preserve">3. Calculate the PV of the annualised cost of reinstatement following a disruptive event </t>
        </r>
        <r>
          <rPr>
            <b/>
            <sz val="8"/>
            <color indexed="81"/>
            <rFont val="Verdana"/>
            <family val="2"/>
          </rPr>
          <t>(c)</t>
        </r>
        <r>
          <rPr>
            <sz val="8"/>
            <color indexed="81"/>
            <rFont val="Verdana"/>
            <family val="2"/>
          </rPr>
          <t xml:space="preserve"> by multiplying the annualised cost by the appropriate discount factor.</t>
        </r>
      </text>
    </comment>
    <comment ref="B24" authorId="0" shapeId="0" xr:uid="{C0BFBE92-5794-4FFC-AB7A-F9CB9AF0E22E}">
      <text>
        <r>
          <rPr>
            <sz val="8"/>
            <color indexed="81"/>
            <rFont val="Verdana"/>
            <family val="2"/>
          </rPr>
          <t xml:space="preserve">4. Calculate the PV of the resilience improvement work </t>
        </r>
        <r>
          <rPr>
            <b/>
            <sz val="8"/>
            <color indexed="81"/>
            <rFont val="Verdana"/>
            <family val="2"/>
          </rPr>
          <t>(c)</t>
        </r>
        <r>
          <rPr>
            <sz val="8"/>
            <color indexed="81"/>
            <rFont val="Verdana"/>
            <family val="2"/>
          </rPr>
          <t xml:space="preserve"> by multiplying the cost by the appropriate discount factor.</t>
        </r>
      </text>
    </comment>
    <comment ref="B26" authorId="0" shapeId="0" xr:uid="{4C4BEEFB-D558-45A3-B7D3-688679779BC2}">
      <text>
        <r>
          <rPr>
            <sz val="8"/>
            <color indexed="81"/>
            <rFont val="Verdana"/>
            <family val="2"/>
          </rPr>
          <t xml:space="preserve">5. Calculate the PV cost of the option(s) by adding </t>
        </r>
        <r>
          <rPr>
            <b/>
            <sz val="8"/>
            <color indexed="81"/>
            <rFont val="Verdana"/>
            <family val="2"/>
          </rPr>
          <t>(a)</t>
        </r>
        <r>
          <rPr>
            <sz val="8"/>
            <color indexed="81"/>
            <rFont val="Verdana"/>
            <family val="2"/>
          </rPr>
          <t xml:space="preserve"> + </t>
        </r>
        <r>
          <rPr>
            <b/>
            <sz val="8"/>
            <color indexed="81"/>
            <rFont val="Verdana"/>
            <family val="2"/>
          </rPr>
          <t>(b) + (c) + (d)</t>
        </r>
        <r>
          <rPr>
            <sz val="8"/>
            <color indexed="81"/>
            <rFont val="Verdana"/>
            <family val="2"/>
          </rPr>
          <t xml:space="preserve">. Transfer the PV costs of the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9" authorId="0" shapeId="0" xr:uid="{1A24BA80-905E-4E2B-8702-20B801945BFF}">
      <text>
        <r>
          <rPr>
            <sz val="8"/>
            <color indexed="81"/>
            <rFont val="Verdana"/>
            <family val="2"/>
          </rPr>
          <t>Cost benefit analysis
1. Enter the PVs for the benefits and costs for each option.
2. Calculate the national BCR by dividing the net benefits by the net costs.</t>
        </r>
      </text>
    </comment>
  </commentList>
</comments>
</file>

<file path=xl/sharedStrings.xml><?xml version="1.0" encoding="utf-8"?>
<sst xmlns="http://schemas.openxmlformats.org/spreadsheetml/2006/main" count="376" uniqueCount="285">
  <si>
    <t>Total</t>
  </si>
  <si>
    <t>Discount rate</t>
  </si>
  <si>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</si>
  <si>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</si>
  <si>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</si>
  <si>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</si>
  <si>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</si>
  <si>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</si>
  <si>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</si>
  <si>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</si>
  <si>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</si>
  <si>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</si>
  <si>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</si>
  <si>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</si>
  <si>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</si>
  <si>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</si>
  <si>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</si>
  <si>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</si>
  <si>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Total Monetised Benefits</t>
  </si>
  <si>
    <t>Operating Costs</t>
  </si>
  <si>
    <t>Total Economic Costs</t>
  </si>
  <si>
    <t>BCR (excluding WEBs)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</si>
  <si>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</si>
  <si>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</si>
  <si>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</si>
  <si>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</si>
  <si>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</si>
  <si>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</si>
  <si>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</si>
  <si>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</si>
  <si>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</si>
  <si>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t>N/A</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</si>
  <si>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</si>
  <si>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t>Rationale for option selection decision</t>
  </si>
  <si>
    <t>General Information</t>
  </si>
  <si>
    <t>limitations of usage</t>
  </si>
  <si>
    <t xml:space="preserve">Designed for the appraisal of activities to which the following assumptions apply:. </t>
  </si>
  <si>
    <t>Full procedures must be used if these criteria are not met.</t>
  </si>
  <si>
    <t>Northland</t>
  </si>
  <si>
    <t>Auckland</t>
  </si>
  <si>
    <t xml:space="preserve">General cell guide </t>
  </si>
  <si>
    <t>Waikato</t>
  </si>
  <si>
    <r>
      <t>-</t>
    </r>
    <r>
      <rPr>
        <b/>
        <sz val="10"/>
        <rFont val="Verdana"/>
        <family val="2"/>
      </rPr>
      <t>pale yellow, non-bordered cells</t>
    </r>
    <r>
      <rPr>
        <sz val="10"/>
        <rFont val="Verdana"/>
        <family val="2"/>
      </rPr>
      <t xml:space="preserve"> are generally open for overlaying or inputting data or information as required</t>
    </r>
  </si>
  <si>
    <t>Gisborne</t>
  </si>
  <si>
    <r>
      <t>-</t>
    </r>
    <r>
      <rPr>
        <b/>
        <sz val="10"/>
        <rFont val="Verdana"/>
        <family val="2"/>
      </rPr>
      <t>white, non-bordered cells</t>
    </r>
    <r>
      <rPr>
        <sz val="10"/>
        <rFont val="Verdana"/>
        <family val="2"/>
      </rPr>
      <t xml:space="preserve"> are generally auto-populate cells and their data are calculated/transferred from other cells</t>
    </r>
  </si>
  <si>
    <t>Hawkes Bay</t>
  </si>
  <si>
    <r>
      <t>-</t>
    </r>
    <r>
      <rPr>
        <b/>
        <sz val="10"/>
        <rFont val="Verdana"/>
        <family val="2"/>
      </rPr>
      <t>green, black bordered cells</t>
    </r>
    <r>
      <rPr>
        <sz val="10"/>
        <rFont val="Verdana"/>
        <family val="2"/>
      </rPr>
      <t xml:space="preserve"> are providing further guidance or links for external resources.</t>
    </r>
  </si>
  <si>
    <t>Taranaki</t>
  </si>
  <si>
    <t>Manawatu-Wanganui</t>
  </si>
  <si>
    <t>Wellington</t>
  </si>
  <si>
    <t>Worksheet title (and link):</t>
  </si>
  <si>
    <t>Marlborough</t>
  </si>
  <si>
    <t xml:space="preserve">    a brief description</t>
  </si>
  <si>
    <t>Nelson</t>
  </si>
  <si>
    <t>Canterbury</t>
  </si>
  <si>
    <t xml:space="preserve">   - Provides a summary of the general data used for the evaluation as well as the results of the analysis.</t>
  </si>
  <si>
    <t>West Coast</t>
  </si>
  <si>
    <t xml:space="preserve"> </t>
  </si>
  <si>
    <t>Otago</t>
  </si>
  <si>
    <t>Southland</t>
  </si>
  <si>
    <t xml:space="preserve">   - This worksheet is used for relative comparison of the options.</t>
  </si>
  <si>
    <t xml:space="preserve">Worksheet Completion Steps: </t>
  </si>
  <si>
    <t xml:space="preserve">Spreadsheet problems? </t>
  </si>
  <si>
    <t>Email: MBCM@nzta.govt.nz</t>
  </si>
  <si>
    <t>Worksheet 1 - Evaluation summary</t>
  </si>
  <si>
    <t>Worksheet 1 provides a summary of the general data used for the evaluation as well as the results of the analysis.
The information required is a subset of the information entered into Transport Investment Online.</t>
  </si>
  <si>
    <t>Evaluator(s)</t>
  </si>
  <si>
    <t>Full name, contact details, name of organisation, office location, etc</t>
  </si>
  <si>
    <t>Reviewer(s)</t>
  </si>
  <si>
    <t>Activity/package details</t>
  </si>
  <si>
    <t>Approved organisation name</t>
  </si>
  <si>
    <t>Activity/package name</t>
  </si>
  <si>
    <t>Your reference</t>
  </si>
  <si>
    <t>Activity description</t>
  </si>
  <si>
    <t xml:space="preserve">
</t>
  </si>
  <si>
    <t>Describe the issues to be addressed</t>
  </si>
  <si>
    <t>Location</t>
  </si>
  <si>
    <t>Brief description of location</t>
  </si>
  <si>
    <t>Alternatives and options</t>
  </si>
  <si>
    <t>Describe the do-minimum</t>
  </si>
  <si>
    <t>Summarise the options assessed</t>
  </si>
  <si>
    <t xml:space="preserve">
</t>
  </si>
  <si>
    <t>Timing</t>
  </si>
  <si>
    <t>Time zero (assumed construction start date)</t>
  </si>
  <si>
    <t>1 July</t>
  </si>
  <si>
    <t>The financial year in which the activity is submitted for a commitment to funding.</t>
  </si>
  <si>
    <t>Expected duration of construction (months)</t>
  </si>
  <si>
    <t>Eval. Period (yrs)</t>
  </si>
  <si>
    <t>Economic efficiency</t>
  </si>
  <si>
    <t>Date economic evaluation completed (mm/yyyy)</t>
  </si>
  <si>
    <t>Base date for costs and benefits</t>
  </si>
  <si>
    <t>The financial year which represents the present year for the calculation of PVs.</t>
  </si>
  <si>
    <t>AADT at time zero</t>
  </si>
  <si>
    <t>Traffic growth rate at time zero (%)</t>
  </si>
  <si>
    <t>km/h</t>
  </si>
  <si>
    <t>Option</t>
  </si>
  <si>
    <t>PV cost of do-minimum</t>
  </si>
  <si>
    <t>$</t>
  </si>
  <si>
    <t>A</t>
  </si>
  <si>
    <t>PV cost of the preferred option</t>
  </si>
  <si>
    <t xml:space="preserve"> $</t>
  </si>
  <si>
    <t>B</t>
  </si>
  <si>
    <r>
      <t>C</t>
    </r>
    <r>
      <rPr>
        <sz val="8"/>
        <rFont val="Verdana"/>
        <family val="2"/>
      </rPr>
      <t xml:space="preserve"> x Update factor </t>
    </r>
    <r>
      <rPr>
        <vertAlign val="superscript"/>
        <sz val="8"/>
        <rFont val="Verdana"/>
        <family val="2"/>
      </rPr>
      <t>TT</t>
    </r>
  </si>
  <si>
    <t>= $</t>
  </si>
  <si>
    <t>Z</t>
  </si>
  <si>
    <r>
      <t>BCR</t>
    </r>
    <r>
      <rPr>
        <vertAlign val="subscript"/>
        <sz val="8"/>
        <rFont val="Verdana"/>
        <family val="2"/>
      </rPr>
      <t>N</t>
    </r>
    <r>
      <rPr>
        <sz val="8"/>
        <rFont val="Verdana"/>
        <family val="2"/>
      </rPr>
      <t xml:space="preserve">   =</t>
    </r>
  </si>
  <si>
    <t>PV net benefits</t>
  </si>
  <si>
    <t>=</t>
  </si>
  <si>
    <t>PV net costs</t>
  </si>
  <si>
    <t>B - A</t>
  </si>
  <si>
    <t>FYRR   =</t>
  </si>
  <si>
    <r>
      <t>PV 1</t>
    </r>
    <r>
      <rPr>
        <vertAlign val="superscript"/>
        <sz val="8"/>
        <rFont val="Verdana"/>
        <family val="2"/>
      </rPr>
      <t>st</t>
    </r>
    <r>
      <rPr>
        <sz val="8"/>
        <rFont val="Verdana"/>
        <family val="2"/>
      </rPr>
      <t xml:space="preserve"> year benefits</t>
    </r>
  </si>
  <si>
    <t>%</t>
  </si>
  <si>
    <r>
      <t>B</t>
    </r>
    <r>
      <rPr>
        <sz val="8"/>
        <rFont val="Verdana"/>
        <family val="2"/>
      </rPr>
      <t xml:space="preserve"> - </t>
    </r>
    <r>
      <rPr>
        <b/>
        <sz val="8"/>
        <rFont val="Verdana"/>
        <family val="2"/>
      </rPr>
      <t>A</t>
    </r>
  </si>
  <si>
    <t>Historic maintenance cost data (indicate whether assessed or actual)</t>
  </si>
  <si>
    <t>Maintenance costs for the site over last three years</t>
  </si>
  <si>
    <t>Year 1</t>
  </si>
  <si>
    <t>Should be obtained from maintenance records and resealing records.
If pavement rehabilitation is proposed at some future date as part of the do-minimum, then:
• it must be tested against the option of continued pavement maintenance in order to establish that it is the true do-minimum, and
• only the costs of basic sealed smoothing work shall be used in the analysis.</t>
  </si>
  <si>
    <t>Year 2</t>
  </si>
  <si>
    <t>Year 3</t>
  </si>
  <si>
    <t>Maintenance costs for the site this year</t>
  </si>
  <si>
    <t>Future annual maintenance costs</t>
  </si>
  <si>
    <t>Annual costs required to maintain the existing condition (business as usual).</t>
  </si>
  <si>
    <t>PV of annual maintenance costs</t>
  </si>
  <si>
    <t>Total =      $</t>
  </si>
  <si>
    <t>x</t>
  </si>
  <si>
    <t xml:space="preserve"> =   $</t>
  </si>
  <si>
    <t>(a)</t>
  </si>
  <si>
    <t>PV of periodic maintenance costs</t>
  </si>
  <si>
    <t>Time zero</t>
  </si>
  <si>
    <t>Periodic maintenance will be required in the following years:</t>
  </si>
  <si>
    <t>Year</t>
  </si>
  <si>
    <t>Type of maintenance</t>
  </si>
  <si>
    <t>Amount $</t>
  </si>
  <si>
    <t>SPPWF</t>
  </si>
  <si>
    <t>Present value</t>
  </si>
  <si>
    <t>Periodic costs required to maintain the existing condition (business as usual).</t>
  </si>
  <si>
    <t>Sum of PV of periodic maintenance $</t>
  </si>
  <si>
    <t>(b)</t>
  </si>
  <si>
    <t>PV of the do-minimum</t>
  </si>
  <si>
    <r>
      <t xml:space="preserve">Transfer the PV cost of do minimum </t>
    </r>
    <r>
      <rPr>
        <b/>
        <sz val="8"/>
        <rFont val="Verdana"/>
        <family val="2"/>
      </rPr>
      <t>A</t>
    </r>
    <r>
      <rPr>
        <sz val="8"/>
        <rFont val="Verdana"/>
        <family val="2"/>
      </rPr>
      <t xml:space="preserve">, to </t>
    </r>
    <r>
      <rPr>
        <b/>
        <sz val="8"/>
        <rFont val="Verdana"/>
        <family val="2"/>
      </rPr>
      <t>A</t>
    </r>
    <r>
      <rPr>
        <sz val="8"/>
        <rFont val="Verdana"/>
        <family val="2"/>
      </rPr>
      <t xml:space="preserve"> on worksheet 1.</t>
    </r>
  </si>
  <si>
    <t>Assessed</t>
  </si>
  <si>
    <t>Actual</t>
  </si>
  <si>
    <t>(c)</t>
  </si>
  <si>
    <t>Base date</t>
  </si>
  <si>
    <r>
      <t>BCR</t>
    </r>
    <r>
      <rPr>
        <b/>
        <vertAlign val="subscript"/>
        <sz val="8"/>
        <color indexed="9"/>
        <rFont val="Verdana"/>
        <family val="2"/>
      </rPr>
      <t>N</t>
    </r>
  </si>
  <si>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</si>
  <si>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</si>
  <si>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</si>
  <si>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</si>
  <si>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</si>
  <si>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</si>
  <si>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</si>
  <si>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</si>
  <si>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</si>
  <si>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</si>
  <si>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</si>
  <si>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</si>
  <si>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(7)=(6)/(5)</t>
    </r>
  </si>
  <si>
    <r>
      <t xml:space="preserve">- may be used for improvements to resilience </t>
    </r>
    <r>
      <rPr>
        <b/>
        <sz val="10"/>
        <rFont val="Verdana"/>
        <family val="2"/>
      </rPr>
      <t>where the undiscounted whole-of-life cost ≤$15,000,000</t>
    </r>
    <r>
      <rPr>
        <sz val="10"/>
        <rFont val="Verdana"/>
        <family val="2"/>
      </rPr>
      <t>.</t>
    </r>
  </si>
  <si>
    <r>
      <t xml:space="preserve">- The procedure assumes that funded projects </t>
    </r>
    <r>
      <rPr>
        <b/>
        <sz val="10"/>
        <rFont val="Verdana"/>
        <family val="2"/>
      </rPr>
      <t>will be completed in the first year</t>
    </r>
    <r>
      <rPr>
        <sz val="10"/>
        <rFont val="Verdana"/>
        <family val="2"/>
      </rPr>
      <t xml:space="preserve"> and will be in service by the start of year 2.</t>
    </r>
  </si>
  <si>
    <r>
      <t xml:space="preserve">- the activty improves the resilience of an </t>
    </r>
    <r>
      <rPr>
        <b/>
        <sz val="10"/>
        <rFont val="Verdana"/>
        <family val="2"/>
      </rPr>
      <t>existing road</t>
    </r>
    <r>
      <rPr>
        <sz val="10"/>
        <rFont val="Verdana"/>
        <family val="2"/>
      </rPr>
      <t>, as opposed to the construction of an alternative route</t>
    </r>
  </si>
  <si>
    <r>
      <rPr>
        <sz val="10"/>
        <color indexed="8"/>
        <rFont val="Arial"/>
        <family val="2"/>
      </rPr>
      <t xml:space="preserve">For more information please refer to section 3.14 of the </t>
    </r>
    <r>
      <rPr>
        <u/>
        <sz val="10"/>
        <color indexed="12"/>
        <rFont val="Arial"/>
        <family val="2"/>
      </rPr>
      <t>Monetised benefits and Costs Manual.</t>
    </r>
  </si>
  <si>
    <t>SP7 Resilience improvements - Overview and Guidance</t>
  </si>
  <si>
    <t>SP7 Resilience improvements</t>
  </si>
  <si>
    <t xml:space="preserve">SP7-1: 'Evaluation Summary </t>
  </si>
  <si>
    <t xml:space="preserve">   - This worksheet is used to calculate the PV cost of the do-minimum. The do-minimum is the minimum level of expenditure necessary to keep the road open and generally consists of maintainence work.</t>
  </si>
  <si>
    <t>- there is an existing alternative route available</t>
  </si>
  <si>
    <t>4.1 Impact on system vulnerabilities and redundancies</t>
  </si>
  <si>
    <t>Travel disruption cost savings</t>
  </si>
  <si>
    <t>Mean traffic speed of route</t>
  </si>
  <si>
    <t>Mean traffic speed of nearest alternative route</t>
  </si>
  <si>
    <t>On the route for which improvements are being assessed</t>
  </si>
  <si>
    <t>On the best alternative route (for diversionary use when the primary route is disrupted)</t>
  </si>
  <si>
    <t>By analysing the traffic count data (for at least the last 5 years and preferably
for the last 10 years) - see Appendix 3 of the MBCM for more information.</t>
  </si>
  <si>
    <t>PV travel disruption cost savings</t>
  </si>
  <si>
    <t>Evaluation Period: 
(baseline and forecast year) 
e.g 2025 - 2065</t>
  </si>
  <si>
    <t>2% for years 1-30, 1.5% for years 31-40</t>
  </si>
  <si>
    <t>Mean trip length on route</t>
  </si>
  <si>
    <t>km</t>
  </si>
  <si>
    <t>The average trip length along the route (trips with origin/destination outside the route may equal, but cannot exceed, the full length of the route, while trips that originate/terminate within the route will equal only a portion of the route length).</t>
  </si>
  <si>
    <t>Mean diversion trip length via nearest alternative route</t>
  </si>
  <si>
    <t>The approximate mean diversion trip length using the nearest alternative route.</t>
  </si>
  <si>
    <t>USPWF(1)</t>
  </si>
  <si>
    <t>USPWF(E)</t>
  </si>
  <si>
    <t>SPPWF(1)</t>
  </si>
  <si>
    <t>AGPWF(E)</t>
  </si>
  <si>
    <t>AGPWF(1)</t>
  </si>
  <si>
    <t>yr (n)</t>
  </si>
  <si>
    <t>time</t>
  </si>
  <si>
    <t>SPPWFi</t>
  </si>
  <si>
    <t>USPWFi</t>
  </si>
  <si>
    <t>AGPWFi</t>
  </si>
  <si>
    <r>
      <t>(a)</t>
    </r>
    <r>
      <rPr>
        <sz val="8"/>
        <rFont val="Verdana"/>
        <family val="2"/>
      </rPr>
      <t xml:space="preserve"> + </t>
    </r>
    <r>
      <rPr>
        <b/>
        <sz val="8"/>
        <rFont val="Verdana"/>
        <family val="2"/>
      </rPr>
      <t xml:space="preserve">(b) + (c) </t>
    </r>
    <r>
      <rPr>
        <sz val="8"/>
        <rFont val="Verdana"/>
        <family val="2"/>
      </rPr>
      <t>= $</t>
    </r>
  </si>
  <si>
    <t>PV of event reinstatement cost</t>
  </si>
  <si>
    <t>Per event = $</t>
  </si>
  <si>
    <t>Annualised = $</t>
  </si>
  <si>
    <t>Worksheet 3 - Cost of do-minimum</t>
  </si>
  <si>
    <t>Worksheet 5 - Travel disruption cost savings</t>
  </si>
  <si>
    <t>Worksheet 6 - BCR and incremental analysis</t>
  </si>
  <si>
    <t>Worksheet 2 - Disruptive events</t>
  </si>
  <si>
    <t>SP7-2: 'Disruptive events</t>
  </si>
  <si>
    <t xml:space="preserve">   - This worksheet includes all of the inputs concerning disruptive event likelihood and impact.</t>
  </si>
  <si>
    <t>SP7-3: 'Cost of do-minimum</t>
  </si>
  <si>
    <t>SP7-5: 'Travel disruption cost savings</t>
  </si>
  <si>
    <t>SP7-6: 'BCR and incremental analysis</t>
  </si>
  <si>
    <t>Step 1: Complete SP7-1 Evaluation Summary</t>
  </si>
  <si>
    <t>Step 2: Complete SP7-2 Disruptive events</t>
  </si>
  <si>
    <t>Step 2: Complete SP7-3 Cost of do-minimum</t>
  </si>
  <si>
    <t>Step 4: Complete SP7-5 Travel disruption cost savings</t>
  </si>
  <si>
    <t>Step 5: Complete SP7-6 Incremental Analysis if required</t>
  </si>
  <si>
    <t>Worksheet 3 is used to calculate the PV cost of the do minimum. The do minimum is the minimum level of expenditure necessary to keep a road open and generally consists of maintenance work.</t>
  </si>
  <si>
    <t>Potential disruptive events</t>
  </si>
  <si>
    <t>Behavioural response to disruptive events</t>
  </si>
  <si>
    <t>Event Type</t>
  </si>
  <si>
    <t>Annual Recurrence Interval (years)</t>
  </si>
  <si>
    <t>Include as many or as few potential disruptive event types as appropriate. The Annual Recurrence Interval (ARI) equals in how many years a given event is likely to reoccur (eg 1 in 20 year event = 20, a 1 in 100 year event = 100, etc). For natural disasters, the ARI should, at a minimum, be based on historic occurence frequency (but may need to be higher to account for climate change, etc).</t>
  </si>
  <si>
    <t>Closure Per Event (days)</t>
  </si>
  <si>
    <t>AATOC (days)</t>
  </si>
  <si>
    <t>Postpone (%)</t>
  </si>
  <si>
    <t>Cancel (%)</t>
  </si>
  <si>
    <t>Divert (%)</t>
  </si>
  <si>
    <t xml:space="preserve">Enter the proportion of drivers expected to divert or postpone their trips in response to a disruptive event that closes the route. If possible this should be based on evidence from a previous closure, but if no such evidence exists, default to equal proportions (33%). Note, in order to ensure the three responses sum to 100, the last column (Cancel) is auotmated based on the entry in the first two columns. </t>
  </si>
  <si>
    <t>Enter the expected cost to reinstate/repair the route following the occurance of a disruptive event.</t>
  </si>
  <si>
    <t>Option 2</t>
  </si>
  <si>
    <t>Option 3</t>
  </si>
  <si>
    <t>Future annual maintenance costs may vary from the do-minimum if the resilience improvement would require more/less maintenance than the do-minimum. If the resilience improvement is not expected to change future maintenance costs, then enter the same value here as in the do-minimum.</t>
  </si>
  <si>
    <t>PV of future maintenance costs</t>
  </si>
  <si>
    <t>Periodic costs required to maintain the existing condition (business as usual) may vary from the do-minimum if the resilience improvement would require more/less periodic maintenance than the do-minimum. If the resilience improvement is not expected to to change period maintenance requirements, then enter the same values here as in the do-minimum.</t>
  </si>
  <si>
    <t>The expected cost to reinstate/repair the route following the occurance of a disruptive event may vary from the do-minimum if the resilience improvement would require more/less work to reinstate the route than under the do-minimum. Even if the per event reinstatement cost is the same as in the do-minimum, the annualised reinstatement cost will change due to the resilience improvement.</t>
  </si>
  <si>
    <t>Type in the value of A from worksheet 3.</t>
  </si>
  <si>
    <t>Type in the value of B from worksheet 4.</t>
  </si>
  <si>
    <t>Composite value of travel time (2021) $/h</t>
  </si>
  <si>
    <t>For conservatism, this is based on the lowest "all-periods" value from MBCM Table 16.</t>
  </si>
  <si>
    <t>SPPWF transposed</t>
  </si>
  <si>
    <t>Equalised value of travel time (2021) $/h</t>
  </si>
  <si>
    <t>For conservatism, this is based on the uncongested "other non-work travel purposes" value from MBCM Table 14.</t>
  </si>
  <si>
    <r>
      <rPr>
        <b/>
        <sz val="8"/>
        <rFont val="Verdana"/>
        <family val="2"/>
      </rPr>
      <t>(a)</t>
    </r>
    <r>
      <rPr>
        <sz val="8"/>
        <rFont val="Verdana"/>
        <family val="2"/>
      </rPr>
      <t xml:space="preserve"> + </t>
    </r>
    <r>
      <rPr>
        <b/>
        <sz val="8"/>
        <rFont val="Verdana"/>
        <family val="2"/>
      </rPr>
      <t>(b)</t>
    </r>
    <r>
      <rPr>
        <sz val="8"/>
        <rFont val="Verdana"/>
        <family val="2"/>
      </rPr>
      <t xml:space="preserve"> + </t>
    </r>
    <r>
      <rPr>
        <b/>
        <sz val="8"/>
        <rFont val="Verdana"/>
        <family val="2"/>
      </rPr>
      <t>(c)</t>
    </r>
    <r>
      <rPr>
        <sz val="8"/>
        <rFont val="Verdana"/>
        <family val="2"/>
      </rPr>
      <t xml:space="preserve"> = $</t>
    </r>
  </si>
  <si>
    <t>Worksheet 4 - Cost of option(s)</t>
  </si>
  <si>
    <t>Worksheet 4 is used to calculate the PV cost of proposed resilience improvements.</t>
  </si>
  <si>
    <t>SP7-4: 'Cost of option(s).</t>
  </si>
  <si>
    <t xml:space="preserve">   - This worksheet is used to calculate the PV cost of options. If there are multiple options, this worksheet will need to be completed multiple times, with the results added to worksheet 6 (BCR and incremental analysis). </t>
  </si>
  <si>
    <t>Step 3: Complete SP7-4 Cost of option(s)</t>
  </si>
  <si>
    <t xml:space="preserve">   - This worksheet is used for calculating the travel disruption cost savings. If there are multiple options, this worksheet will need to be completed multiple times, with the results added to worksheet 6 (BCR and incremental analysis).</t>
  </si>
  <si>
    <r>
      <t xml:space="preserve">Transfer the PV cost of the option </t>
    </r>
    <r>
      <rPr>
        <b/>
        <sz val="8"/>
        <rFont val="Verdana"/>
        <family val="2"/>
      </rPr>
      <t>B</t>
    </r>
    <r>
      <rPr>
        <sz val="8"/>
        <rFont val="Verdana"/>
        <family val="2"/>
      </rPr>
      <t xml:space="preserve">, to </t>
    </r>
    <r>
      <rPr>
        <b/>
        <sz val="8"/>
        <rFont val="Verdana"/>
        <family val="2"/>
      </rPr>
      <t>B</t>
    </r>
    <r>
      <rPr>
        <sz val="8"/>
        <rFont val="Verdana"/>
        <family val="2"/>
      </rPr>
      <t xml:space="preserve"> on worksheet 1.</t>
    </r>
  </si>
  <si>
    <t>PV of improvement</t>
  </si>
  <si>
    <t>Resilience improvement = $</t>
  </si>
  <si>
    <t>(d)</t>
  </si>
  <si>
    <r>
      <t>(a)</t>
    </r>
    <r>
      <rPr>
        <sz val="8"/>
        <rFont val="Verdana"/>
        <family val="2"/>
      </rPr>
      <t xml:space="preserve"> + </t>
    </r>
    <r>
      <rPr>
        <b/>
        <sz val="8"/>
        <rFont val="Verdana"/>
        <family val="2"/>
      </rPr>
      <t xml:space="preserve">(b) + (c) + (d) </t>
    </r>
    <r>
      <rPr>
        <sz val="8"/>
        <rFont val="Verdana"/>
        <family val="2"/>
      </rPr>
      <t>= $</t>
    </r>
  </si>
  <si>
    <t>Improvement impact on resilience</t>
  </si>
  <si>
    <t>Worksheet 2 is used to calculate the Average Annual Time of Closure (AATOC) due to disruptive events in the do-minimum (ie without the resilience improvements).</t>
  </si>
  <si>
    <t>Enter the Annual Recurrence Interval (ARI) and Closure Per Event once the resilience improvement has been completed. The ARI and/or the Closure Per Event for at least one event type must differ from those inputted in worksheet 2. 
Note, a reduction in ARI does not mean the likelihood of a given disruptive event has changed, but rather that the enhanced resilience of the route means it would take a more severe (and hence rarer) event to create a closure.</t>
  </si>
  <si>
    <t>Note, these are the benefits from the resilience improvement - ie the difference between the do-minimum disruption costs and the option disruption costs.</t>
  </si>
  <si>
    <t>Reduction in PV of diversion costs $</t>
  </si>
  <si>
    <t>Reduction in PV of postponement costs $</t>
  </si>
  <si>
    <t>Reduction in PV of cancellation costs $</t>
  </si>
  <si>
    <t>PV of option resilience benefits</t>
  </si>
  <si>
    <r>
      <rPr>
        <sz val="8"/>
        <rFont val="Verdana"/>
        <family val="2"/>
      </rPr>
      <t xml:space="preserve">Visit </t>
    </r>
    <r>
      <rPr>
        <u/>
        <sz val="8"/>
        <color indexed="12"/>
        <rFont val="Verdana"/>
        <family val="2"/>
      </rPr>
      <t>MBCM web page</t>
    </r>
    <r>
      <rPr>
        <sz val="8"/>
        <rFont val="Verdana"/>
        <family val="2"/>
      </rPr>
      <t xml:space="preserve"> for the latest travel time update factor.</t>
    </r>
  </si>
  <si>
    <t>Benefit values from worksheet 5</t>
  </si>
  <si>
    <t>C</t>
  </si>
  <si>
    <r>
      <t xml:space="preserve">Transfer the PV benefit of the option </t>
    </r>
    <r>
      <rPr>
        <b/>
        <sz val="8"/>
        <rFont val="Verdana"/>
        <family val="2"/>
      </rPr>
      <t>C</t>
    </r>
    <r>
      <rPr>
        <sz val="8"/>
        <rFont val="Verdana"/>
        <family val="2"/>
      </rPr>
      <t xml:space="preserve">, to </t>
    </r>
    <r>
      <rPr>
        <b/>
        <sz val="8"/>
        <rFont val="Verdana"/>
        <family val="2"/>
      </rPr>
      <t>C</t>
    </r>
    <r>
      <rPr>
        <sz val="8"/>
        <rFont val="Verdana"/>
        <family val="2"/>
      </rPr>
      <t xml:space="preserve"> on worksheet 1.</t>
    </r>
  </si>
  <si>
    <r>
      <t>Z</t>
    </r>
    <r>
      <rPr>
        <vertAlign val="superscript"/>
        <sz val="8"/>
        <rFont val="Verdana"/>
        <family val="2"/>
      </rPr>
      <t>1st year</t>
    </r>
  </si>
  <si>
    <t>Option1</t>
  </si>
  <si>
    <t>PV benefits (Z)</t>
  </si>
  <si>
    <t>PV costs (B - A)</t>
  </si>
  <si>
    <t>Values to be calculated separately for each option.</t>
  </si>
  <si>
    <t>PV of posteponement costs</t>
  </si>
  <si>
    <t>PV of diversion costs</t>
  </si>
  <si>
    <t>Do-minimum travel disruption costs (years 2+)</t>
  </si>
  <si>
    <t>Option travel disruption costs (years 2+)</t>
  </si>
  <si>
    <t>Annual diversion cost</t>
  </si>
  <si>
    <t>Annual postponement cost</t>
  </si>
  <si>
    <t>Annual cancellation costs</t>
  </si>
  <si>
    <t>Annual diversion costs</t>
  </si>
  <si>
    <t>Annual postponement costs</t>
  </si>
  <si>
    <t>PV of cancellation costs</t>
  </si>
  <si>
    <t>Worksheet 5 is used for calculating travel disruption cost savings. There are three different types of travel disruption cost: diversion costs, waiting costs, and cancellation costs.</t>
  </si>
  <si>
    <t>Reduction in travel disruption costs</t>
  </si>
  <si>
    <t>FYRR</t>
  </si>
  <si>
    <t>Financial op cost</t>
  </si>
  <si>
    <t>AST Option impact</t>
  </si>
  <si>
    <t>Reduction in number of disrupted trips per annum (from year 2+)</t>
  </si>
  <si>
    <t>Used for calculating diversion and cancellation costs.</t>
  </si>
  <si>
    <t>Used for calculating waiting costs.</t>
  </si>
  <si>
    <r>
      <t>Spreadsheet release May</t>
    </r>
    <r>
      <rPr>
        <sz val="6"/>
        <color rgb="FFFF0000"/>
        <rFont val="Verdana"/>
        <family val="2"/>
      </rPr>
      <t xml:space="preserve"> </t>
    </r>
    <r>
      <rPr>
        <sz val="6"/>
        <rFont val="Verdana"/>
        <family val="2"/>
      </rPr>
      <t>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</si>
</sst>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Red]\-&quot;$&quot;#,##0"/>
    <numFmt numFmtId="44" formatCode="_-&quot;$&quot;* #,##0.00_-;\-&quot;$&quot;* #,##0.00_-;_-&quot;$&quot;* &quot;-&quot;??_-;_-@_-"/>
    <numFmt numFmtId="43" formatCode="_-* #,##0.00_-;\-* #,##0.00_-;_-* &quot;-&quot;??_-;_-@_-"/>
    <numFmt numFmtId="164" formatCode="0.0"/>
    <numFmt numFmtId="165" formatCode="#,##0.0;[Red]#,##0.0"/>
    <numFmt numFmtId="166" formatCode="d/mm/yyyy;@"/>
    <numFmt numFmtId="167" formatCode="&quot;$&quot;#,##0;[Red]&quot;$&quot;#,##0"/>
    <numFmt numFmtId="168" formatCode="_-* #,##0_-;\-* #,##0_-;_-* &quot;-&quot;??_-;_-@_-"/>
    <numFmt numFmtId="169" formatCode="0.0000"/>
  </numFmts>
  <fonts count="63">
    <font>
      <sz val="11"/>
      <color theme="1"/>
      <name val="Calibri"/>
      <family val="2"/>
      <scheme val="minor"/>
    </font>
    <font>
      <sz val="10"/>
      <color theme="1"/>
      <name val="Lucida Sans"/>
      <family val="2"/>
    </font>
    <font>
      <sz val="12"/>
      <color theme="1"/>
      <name val="Lucida Sans"/>
      <family val="2"/>
    </font>
    <font>
      <sz val="11"/>
      <color theme="1"/>
      <name val="Calibri"/>
      <family val="2"/>
      <scheme val="minor"/>
    </font>
    <font>
      <b/>
      <sz val="12"/>
      <color theme="1"/>
      <name val="Calibri"/>
      <family val="2"/>
    </font>
    <font>
      <sz val="12"/>
      <color theme="1"/>
      <name val="Calibri"/>
      <family val="2"/>
      <scheme val="minor"/>
    </font>
    <font>
      <sz val="12"/>
      <color theme="1"/>
      <name val="Whitney Light"/>
    </font>
    <font>
      <b/>
      <sz val="30"/>
      <color theme="0"/>
      <name val="Calibri"/>
      <family val="2"/>
    </font>
    <font>
      <b/>
      <sz val="28"/>
      <color theme="0"/>
      <name val="Calibri"/>
      <family val="2"/>
    </font>
    <font>
      <b/>
      <sz val="12"/>
      <color rgb="FF043B61"/>
      <name val="Calibri"/>
      <family val="2"/>
    </font>
    <font>
      <sz val="12"/>
      <color theme="1" tint="0.34998626667073579"/>
      <name val="Calibri"/>
      <family val="2"/>
    </font>
    <font>
      <sz val="10"/>
      <name val="Arial"/>
      <family val="2"/>
    </font>
    <font>
      <sz val="8"/>
      <name val="Verdana"/>
      <family val="2"/>
    </font>
    <font>
      <sz val="12"/>
      <color theme="1"/>
      <name val="Whitney Book"/>
    </font>
    <font>
      <sz val="12"/>
      <color theme="1"/>
      <name val="Calibri"/>
      <family val="2"/>
    </font>
    <font>
      <b/>
      <sz val="12"/>
      <color theme="1" tint="0.34998626667073579"/>
      <name val="Calibri"/>
      <family val="2"/>
    </font>
    <font>
      <sz val="14"/>
      <color rgb="FF043B61"/>
      <name val="Calibri"/>
      <family val="2"/>
    </font>
    <font>
      <b/>
      <sz val="14"/>
      <color rgb="FF043B61"/>
      <name val="Calibri"/>
      <family val="2"/>
    </font>
    <font>
      <sz val="12"/>
      <color indexed="63"/>
      <name val="Calibri"/>
      <family val="2"/>
    </font>
    <font>
      <sz val="12"/>
      <color rgb="FF043B61"/>
      <name val="Whitney Semibold"/>
    </font>
    <font>
      <b/>
      <sz val="12"/>
      <color indexed="56"/>
      <name val="Calibri"/>
      <family val="2"/>
    </font>
    <font>
      <sz val="12"/>
      <color indexed="56"/>
      <name val="Whitney Semibold"/>
    </font>
    <font>
      <sz val="12"/>
      <color rgb="FF80A30A"/>
      <name val="Whitney Semibold"/>
      <family val="2"/>
    </font>
    <font>
      <i/>
      <sz val="12"/>
      <color indexed="63"/>
      <name val="Calibri"/>
      <family val="2"/>
    </font>
    <font>
      <sz val="8"/>
      <color theme="1"/>
      <name val="Calibri"/>
      <family val="2"/>
    </font>
    <font>
      <b/>
      <sz val="12"/>
      <color indexed="52"/>
      <name val="Calibri"/>
      <family val="2"/>
    </font>
    <font>
      <sz val="12"/>
      <color indexed="53"/>
      <name val="Whitney Semibold"/>
    </font>
    <font>
      <sz val="12"/>
      <color rgb="FF80A30A"/>
      <name val="Whitney Semibold"/>
    </font>
    <font>
      <sz val="12"/>
      <color theme="1" tint="0.34998626667073579"/>
      <name val="Whitney Light"/>
    </font>
    <font>
      <sz val="12"/>
      <color theme="1" tint="0.249977111117893"/>
      <name val="Calibri"/>
      <family val="2"/>
    </font>
    <font>
      <sz val="10"/>
      <color indexed="9"/>
      <name val="Calibri"/>
      <family val="2"/>
    </font>
    <font>
      <sz val="10"/>
      <color theme="0"/>
      <name val="Calibri"/>
      <family val="2"/>
    </font>
    <font>
      <sz val="11"/>
      <color theme="0"/>
      <name val="Calibri"/>
      <family val="2"/>
    </font>
    <font>
      <sz val="10"/>
      <name val="Verdana"/>
      <family val="2"/>
    </font>
    <font>
      <b/>
      <sz val="10"/>
      <name val="Verdana"/>
      <family val="2"/>
    </font>
    <font>
      <b/>
      <sz val="12"/>
      <name val="Verdana"/>
      <family val="2"/>
    </font>
    <font>
      <b/>
      <u/>
      <sz val="10"/>
      <color theme="3"/>
      <name val="Verdana"/>
      <family val="2"/>
    </font>
    <font>
      <sz val="8"/>
      <color theme="3"/>
      <name val="Verdana"/>
      <family val="2"/>
    </font>
    <font>
      <b/>
      <i/>
      <sz val="9"/>
      <name val="Verdana"/>
      <family val="2"/>
    </font>
    <font>
      <sz val="10"/>
      <color theme="3"/>
      <name val="Verdana"/>
      <family val="2"/>
    </font>
    <font>
      <i/>
      <sz val="8"/>
      <name val="Verdana"/>
      <family val="2"/>
    </font>
    <font>
      <u/>
      <sz val="10"/>
      <color indexed="12"/>
      <name val="Arial"/>
      <family val="2"/>
    </font>
    <font>
      <sz val="10"/>
      <color indexed="8"/>
      <name val="Arial"/>
      <family val="2"/>
    </font>
    <font>
      <i/>
      <sz val="10"/>
      <name val="Verdana"/>
      <family val="2"/>
    </font>
    <font>
      <b/>
      <i/>
      <sz val="10"/>
      <name val="Verdana"/>
      <family val="2"/>
    </font>
    <font>
      <b/>
      <u/>
      <sz val="10"/>
      <name val="Verdana"/>
      <family val="2"/>
    </font>
    <font>
      <sz val="9"/>
      <name val="Verdana"/>
      <family val="2"/>
    </font>
    <font>
      <sz val="6"/>
      <name val="Verdana"/>
      <family val="2"/>
    </font>
    <font>
      <b/>
      <sz val="8"/>
      <name val="Verdana"/>
      <family val="2"/>
    </font>
    <font>
      <vertAlign val="superscript"/>
      <sz val="8"/>
      <name val="Verdana"/>
      <family val="2"/>
    </font>
    <font>
      <u/>
      <sz val="8"/>
      <color indexed="12"/>
      <name val="Verdana"/>
      <family val="2"/>
    </font>
    <font>
      <vertAlign val="subscript"/>
      <sz val="8"/>
      <name val="Verdana"/>
      <family val="2"/>
    </font>
    <font>
      <sz val="8"/>
      <color indexed="81"/>
      <name val="Verdana"/>
      <family val="2"/>
    </font>
    <font>
      <vertAlign val="subscript"/>
      <sz val="8"/>
      <color indexed="81"/>
      <name val="Verdana"/>
      <family val="2"/>
    </font>
    <font>
      <b/>
      <sz val="8"/>
      <color indexed="81"/>
      <name val="Verdana"/>
      <family val="2"/>
    </font>
    <font>
      <sz val="6"/>
      <color rgb="FFFF0000"/>
      <name val="Verdana"/>
      <family val="2"/>
    </font>
    <font>
      <b/>
      <sz val="8"/>
      <color indexed="9"/>
      <name val="Verdana"/>
      <family val="2"/>
    </font>
    <font>
      <b/>
      <vertAlign val="subscript"/>
      <sz val="8"/>
      <color indexed="9"/>
      <name val="Verdana"/>
      <family val="2"/>
    </font>
    <font>
      <b/>
      <sz val="8"/>
      <color theme="0"/>
      <name val="Verdana"/>
      <family val="2"/>
    </font>
    <font>
      <sz val="8"/>
      <color indexed="8"/>
      <name val="Verdana"/>
      <family val="2"/>
    </font>
    <font>
      <vertAlign val="subscript"/>
      <sz val="8"/>
      <color indexed="8"/>
      <name val="Verdana"/>
      <family val="2"/>
    </font>
    <font>
      <b/>
      <sz val="8"/>
      <color indexed="8"/>
      <name val="Verdana"/>
      <family val="2"/>
    </font>
    <font>
      <b/>
      <sz val="9"/>
      <name val="Verdana"/>
      <family val="2"/>
    </font>
  </fonts>
  <fills count="15">
    <fill>
      <patternFill patternType="none"/>
    </fill>
    <fill>
      <patternFill patternType="gray125"/>
    </fill>
    <fill>
      <patternFill patternType="solid">
        <fgColor theme="7" tint="0.59999389629810485"/>
        <bgColor indexed="64"/>
      </patternFill>
    </fill>
    <fill>
      <patternFill patternType="solid">
        <fgColor rgb="FF043B61"/>
        <bgColor indexed="64"/>
      </patternFill>
    </fill>
    <fill>
      <patternFill patternType="solid">
        <fgColor indexed="26"/>
        <bgColor indexed="64"/>
      </patternFill>
    </fill>
    <fill>
      <patternFill patternType="solid">
        <fgColor theme="0"/>
        <bgColor indexed="64"/>
      </patternFill>
    </fill>
    <fill>
      <patternFill patternType="solid">
        <fgColor indexed="22"/>
        <bgColor indexed="64"/>
      </patternFill>
    </fill>
    <fill>
      <patternFill patternType="solid">
        <fgColor indexed="9"/>
        <bgColor indexed="64"/>
      </patternFill>
    </fill>
    <fill>
      <patternFill patternType="solid">
        <fgColor rgb="FF92D050"/>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rgb="FFFFFFCC"/>
        <bgColor indexed="64"/>
      </patternFill>
    </fill>
    <fill>
      <patternFill patternType="solid">
        <fgColor theme="5" tint="-0.249977111117893"/>
        <bgColor indexed="64"/>
      </patternFill>
    </fill>
    <fill>
      <patternFill patternType="solid">
        <fgColor theme="0" tint="-0.249977111117893"/>
        <bgColor indexed="64"/>
      </patternFill>
    </fill>
  </fills>
  <borders count="84">
    <border>
      <left/>
      <right/>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theme="1"/>
      </bottom>
      <diagonal/>
    </border>
    <border>
      <left/>
      <right/>
      <top style="medium">
        <color indexed="64"/>
      </top>
      <bottom style="medium">
        <color theme="1"/>
      </bottom>
      <diagonal/>
    </border>
    <border>
      <left/>
      <right style="medium">
        <color indexed="64"/>
      </right>
      <top style="medium">
        <color indexed="64"/>
      </top>
      <bottom style="medium">
        <color theme="1"/>
      </bottom>
      <diagonal/>
    </border>
    <border>
      <left style="medium">
        <color indexed="64"/>
      </left>
      <right/>
      <top style="medium">
        <color theme="1"/>
      </top>
      <bottom style="thin">
        <color theme="1" tint="0.249977111117893"/>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style="thin">
        <color theme="1" tint="0.249977111117893"/>
      </left>
      <right style="medium">
        <color indexed="64"/>
      </right>
      <top style="medium">
        <color theme="1"/>
      </top>
      <bottom style="thin">
        <color theme="1" tint="0.249977111117893"/>
      </bottom>
      <diagonal/>
    </border>
    <border>
      <left/>
      <right style="thick">
        <color theme="0" tint="-4.9989318521683403E-2"/>
      </right>
      <top style="thick">
        <color theme="0" tint="-4.9989318521683403E-2"/>
      </top>
      <bottom style="thick">
        <color theme="0" tint="-4.9989318521683403E-2"/>
      </bottom>
      <diagonal/>
    </border>
    <border>
      <left style="medium">
        <color indexed="64"/>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top style="thin">
        <color theme="1" tint="0.249977111117893"/>
      </top>
      <bottom/>
      <diagonal/>
    </border>
    <border>
      <left/>
      <right style="medium">
        <color indexed="64"/>
      </right>
      <top style="thin">
        <color theme="1" tint="0.249977111117893"/>
      </top>
      <bottom/>
      <diagonal/>
    </border>
    <border>
      <left/>
      <right style="thin">
        <color theme="1" tint="0.249977111117893"/>
      </right>
      <top/>
      <bottom/>
      <diagonal/>
    </border>
    <border>
      <left style="thin">
        <color theme="1" tint="0.249977111117893"/>
      </left>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theme="1" tint="0.249977111117893"/>
      </bottom>
      <diagonal/>
    </border>
    <border>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top/>
      <bottom style="thin">
        <color theme="1" tint="0.249977111117893"/>
      </bottom>
      <diagonal/>
    </border>
    <border>
      <left/>
      <right style="medium">
        <color indexed="64"/>
      </right>
      <top/>
      <bottom style="thin">
        <color theme="1" tint="0.249977111117893"/>
      </bottom>
      <diagonal/>
    </border>
    <border>
      <left/>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medium">
        <color indexed="64"/>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style="thin">
        <color theme="1" tint="0.249977111117893"/>
      </left>
      <right style="medium">
        <color indexed="64"/>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style="medium">
        <color indexed="64"/>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style="medium">
        <color indexed="64"/>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style="thin">
        <color theme="1" tint="0.249977111117893"/>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theme="0" tint="-4.9989318521683403E-2"/>
      </left>
      <right/>
      <top style="thick">
        <color theme="0" tint="-4.9989318521683403E-2"/>
      </top>
      <bottom style="thick">
        <color theme="0" tint="-4.9989318521683403E-2"/>
      </bottom>
      <diagonal/>
    </border>
    <border>
      <left style="thick">
        <color theme="0" tint="-4.9989318521683403E-2"/>
      </left>
      <right style="thick">
        <color theme="0" tint="-4.9989318521683403E-2"/>
      </right>
      <top style="thick">
        <color theme="0" tint="-4.9989318521683403E-2"/>
      </top>
      <bottom/>
      <diagonal/>
    </border>
    <border>
      <left style="thin">
        <color indexed="64"/>
      </left>
      <right style="thin">
        <color indexed="64"/>
      </right>
      <top style="thin">
        <color indexed="64"/>
      </top>
      <bottom style="thin">
        <color indexed="64"/>
      </bottom>
      <diagonal/>
    </border>
    <border>
      <left/>
      <right/>
      <top style="thick">
        <color theme="0"/>
      </top>
      <bottom/>
      <diagonal/>
    </border>
    <border>
      <left style="thick">
        <color theme="0" tint="-4.9989318521683403E-2"/>
      </left>
      <right style="thick">
        <color theme="0" tint="-4.9989318521683403E-2"/>
      </right>
      <top style="thick">
        <color theme="0" tint="-4.9989318521683403E-2"/>
      </top>
      <bottom style="thick">
        <color theme="0" tint="-4.9989318521683403E-2"/>
      </bottom>
      <diagonal/>
    </border>
    <border>
      <left style="thick">
        <color theme="0" tint="-4.9989318521683403E-2"/>
      </left>
      <right style="thick">
        <color theme="0" tint="-4.9989318521683403E-2"/>
      </right>
      <top/>
      <bottom style="thick">
        <color theme="0" tint="-4.9989318521683403E-2"/>
      </bottom>
      <diagonal/>
    </border>
    <border>
      <left/>
      <right/>
      <top style="thick">
        <color theme="0" tint="-4.9989318521683403E-2"/>
      </top>
      <bottom style="thick">
        <color theme="0" tint="-4.9989318521683403E-2"/>
      </bottom>
      <diagonal/>
    </border>
    <border>
      <left style="thick">
        <color theme="0" tint="-4.9989318521683403E-2"/>
      </left>
      <right style="thick">
        <color theme="0" tint="-4.9989318521683403E-2"/>
      </right>
      <top style="thick">
        <color theme="0" tint="-4.9989318521683403E-2"/>
      </top>
      <bottom style="thin">
        <color indexed="64"/>
      </bottom>
      <diagonal/>
    </border>
    <border>
      <left style="medium">
        <color indexed="64"/>
      </left>
      <right style="thick">
        <color theme="0" tint="-4.9989318521683403E-2"/>
      </right>
      <top style="medium">
        <color indexed="64"/>
      </top>
      <bottom style="thick">
        <color theme="0" tint="-4.9989318521683403E-2"/>
      </bottom>
      <diagonal/>
    </border>
    <border>
      <left style="thick">
        <color theme="0" tint="-4.9989318521683403E-2"/>
      </left>
      <right style="medium">
        <color indexed="64"/>
      </right>
      <top style="medium">
        <color indexed="64"/>
      </top>
      <bottom style="thick">
        <color theme="0" tint="-4.9989318521683403E-2"/>
      </bottom>
      <diagonal/>
    </border>
    <border>
      <left style="medium">
        <color indexed="64"/>
      </left>
      <right style="thick">
        <color theme="0" tint="-4.9989318521683403E-2"/>
      </right>
      <top style="thick">
        <color theme="0" tint="-4.9989318521683403E-2"/>
      </top>
      <bottom style="medium">
        <color indexed="64"/>
      </bottom>
      <diagonal/>
    </border>
    <border>
      <left style="thick">
        <color theme="0" tint="-4.9989318521683403E-2"/>
      </left>
      <right style="medium">
        <color indexed="64"/>
      </right>
      <top style="thick">
        <color theme="0" tint="-4.9989318521683403E-2"/>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theme="0" tint="-4.9989318521683403E-2"/>
      </left>
      <right style="medium">
        <color theme="0" tint="-4.9989318521683403E-2"/>
      </right>
      <top style="medium">
        <color theme="0" tint="-4.9989318521683403E-2"/>
      </top>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medium">
        <color theme="0" tint="-4.9989318521683403E-2"/>
      </right>
      <top style="medium">
        <color theme="0" tint="-4.9989318521683403E-2"/>
      </top>
      <bottom style="medium">
        <color theme="0" tint="-4.9989318521683403E-2"/>
      </bottom>
      <diagonal/>
    </border>
    <border>
      <left style="thick">
        <color theme="0" tint="-4.9989318521683403E-2"/>
      </left>
      <right/>
      <top/>
      <bottom style="thick">
        <color theme="0" tint="-4.9989318521683403E-2"/>
      </bottom>
      <diagonal/>
    </border>
    <border>
      <left/>
      <right/>
      <top/>
      <bottom style="thick">
        <color theme="0" tint="-4.9989318521683403E-2"/>
      </bottom>
      <diagonal/>
    </border>
    <border>
      <left/>
      <right style="thick">
        <color theme="0" tint="-4.9989318521683403E-2"/>
      </right>
      <top/>
      <bottom style="thick">
        <color theme="0" tint="-4.9989318521683403E-2"/>
      </bottom>
      <diagonal/>
    </border>
    <border>
      <left style="thin">
        <color theme="0" tint="-0.24994659260841701"/>
      </left>
      <right/>
      <top/>
      <bottom style="thin">
        <color theme="0" tint="-0.24994659260841701"/>
      </bottom>
      <diagonal/>
    </border>
    <border>
      <left style="thin">
        <color theme="0" tint="-0.24994659260841701"/>
      </left>
      <right/>
      <top style="thin">
        <color theme="0" tint="-0.24994659260841701"/>
      </top>
      <bottom/>
      <diagonal/>
    </border>
    <border>
      <left/>
      <right/>
      <top style="thin">
        <color theme="0" tint="-0.24994659260841701"/>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style="thin">
        <color theme="0" tint="-0.24994659260841701"/>
      </right>
      <top/>
      <bottom style="thin">
        <color theme="0" tint="-0.24994659260841701"/>
      </bottom>
      <diagonal/>
    </border>
    <border>
      <left style="thick">
        <color indexed="64"/>
      </left>
      <right style="thick">
        <color indexed="64"/>
      </right>
      <top style="thick">
        <color indexed="64"/>
      </top>
      <bottom style="thick">
        <color indexed="64"/>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ck">
        <color theme="0" tint="-4.9989318521683403E-2"/>
      </left>
      <right/>
      <top style="thick">
        <color theme="0" tint="-4.9989318521683403E-2"/>
      </top>
      <bottom/>
      <diagonal/>
    </border>
    <border>
      <left/>
      <right/>
      <top style="thick">
        <color theme="0" tint="-4.9989318521683403E-2"/>
      </top>
      <bottom/>
      <diagonal/>
    </border>
    <border>
      <left/>
      <right style="thick">
        <color theme="0" tint="-4.9989318521683403E-2"/>
      </right>
      <top style="thick">
        <color theme="0" tint="-4.9989318521683403E-2"/>
      </top>
      <bottom/>
      <diagonal/>
    </border>
  </borders>
  <cellStyleXfs count="13">
    <xf numFmtId="0" fontId="0" fillId="0" borderId="0"/>
    <xf numFmtId="0" fontId="1" fillId="0" borderId="0"/>
    <xf numFmtId="0" fontId="5" fillId="0" borderId="0"/>
    <xf numFmtId="0" fontId="5" fillId="0" borderId="0"/>
    <xf numFmtId="0" fontId="11" fillId="0" borderId="0"/>
    <xf numFmtId="44" fontId="5" fillId="0" borderId="0" applyFont="0" applyFill="0" applyBorder="0" applyAlignment="0" applyProtection="0"/>
    <xf numFmtId="43" fontId="5" fillId="0" borderId="0" applyFont="0" applyFill="0" applyBorder="0" applyAlignment="0" applyProtection="0"/>
    <xf numFmtId="0" fontId="41" fillId="0" borderId="0" applyNumberFormat="0" applyFill="0" applyBorder="0" applyAlignment="0" applyProtection="0">
      <alignment vertical="top"/>
      <protection locked="0"/>
    </xf>
    <xf numFmtId="9" fontId="5" fillId="0" borderId="0" applyFont="0" applyFill="0" applyBorder="0" applyAlignment="0" applyProtection="0"/>
    <xf numFmtId="0" fontId="12" fillId="8" borderId="77">
      <alignment vertical="center"/>
    </xf>
    <xf numFmtId="43" fontId="3" fillId="0" borderId="0" applyFont="0" applyFill="0" applyBorder="0" applyAlignment="0" applyProtection="0"/>
    <xf numFmtId="9" fontId="11" fillId="0" borderId="0" applyFont="0" applyFill="0" applyBorder="0" applyAlignment="0" applyProtection="0"/>
    <xf numFmtId="0" fontId="11" fillId="0" borderId="0"/>
  </cellStyleXfs>
  <cellXfs count="397">
    <xf numFmtId="0" fontId="0" fillId="0" borderId="0" xfId="0"/>
    <xf numFmtId="0" fontId="2" fillId="0" borderId="0" xfId="1" applyFont="1"/>
    <xf numFmtId="0" fontId="6" fillId="0" borderId="0" xfId="2" applyFont="1"/>
    <xf numFmtId="0" fontId="5" fillId="0" borderId="0" xfId="2"/>
    <xf numFmtId="0" fontId="9" fillId="0" borderId="7" xfId="2" applyFont="1" applyBorder="1" applyAlignment="1">
      <alignment vertical="center"/>
    </xf>
    <xf numFmtId="166" fontId="10" fillId="0" borderId="8" xfId="2" applyNumberFormat="1" applyFont="1" applyBorder="1" applyAlignment="1">
      <alignment horizontal="left" vertical="center" wrapText="1"/>
    </xf>
    <xf numFmtId="0" fontId="9" fillId="0" borderId="9" xfId="2" applyFont="1" applyBorder="1" applyAlignment="1">
      <alignment horizontal="left" vertical="center" wrapText="1"/>
    </xf>
    <xf numFmtId="0" fontId="10" fillId="0" borderId="10" xfId="3" applyFont="1" applyBorder="1" applyAlignment="1">
      <alignment horizontal="left" vertical="center" wrapText="1"/>
    </xf>
    <xf numFmtId="0" fontId="9" fillId="0" borderId="9" xfId="2" applyFont="1" applyBorder="1" applyAlignment="1">
      <alignment horizontal="left" vertical="center"/>
    </xf>
    <xf numFmtId="0" fontId="9" fillId="0" borderId="11" xfId="2" applyFont="1" applyBorder="1" applyAlignment="1" applyProtection="1">
      <alignment horizontal="left" vertical="top"/>
      <protection locked="0"/>
    </xf>
    <xf numFmtId="0" fontId="12" fillId="4" borderId="12" xfId="4" applyFont="1" applyFill="1" applyBorder="1" applyAlignment="1" applyProtection="1">
      <alignment vertical="center" wrapText="1" shrinkToFit="1"/>
      <protection locked="0"/>
    </xf>
    <xf numFmtId="0" fontId="13" fillId="0" borderId="0" xfId="2" applyFont="1" applyAlignment="1">
      <alignment vertical="center"/>
    </xf>
    <xf numFmtId="0" fontId="5" fillId="0" borderId="0" xfId="2" applyAlignment="1">
      <alignment vertical="center"/>
    </xf>
    <xf numFmtId="0" fontId="14" fillId="0" borderId="0" xfId="2" applyFont="1" applyAlignment="1">
      <alignment wrapText="1"/>
    </xf>
    <xf numFmtId="0" fontId="10" fillId="0" borderId="19" xfId="2" applyFont="1" applyBorder="1" applyAlignment="1">
      <alignment horizontal="left" vertical="top" wrapText="1"/>
    </xf>
    <xf numFmtId="0" fontId="10" fillId="0" borderId="20" xfId="2" applyFont="1" applyBorder="1" applyAlignment="1">
      <alignment horizontal="left" vertical="top" wrapText="1"/>
    </xf>
    <xf numFmtId="0" fontId="10" fillId="0" borderId="21" xfId="2" applyFont="1" applyBorder="1" applyAlignment="1">
      <alignment horizontal="left" vertical="top" wrapText="1"/>
    </xf>
    <xf numFmtId="0" fontId="4" fillId="0" borderId="0" xfId="2" applyFont="1"/>
    <xf numFmtId="0" fontId="4" fillId="0" borderId="0" xfId="2" applyFont="1" applyAlignment="1">
      <alignment vertical="top"/>
    </xf>
    <xf numFmtId="167" fontId="15" fillId="0" borderId="29" xfId="2" applyNumberFormat="1" applyFont="1" applyBorder="1" applyAlignment="1">
      <alignment horizontal="right" vertical="top" wrapText="1"/>
    </xf>
    <xf numFmtId="0" fontId="14" fillId="0" borderId="0" xfId="2" applyFont="1"/>
    <xf numFmtId="0" fontId="14" fillId="0" borderId="0" xfId="2" applyFont="1" applyAlignment="1">
      <alignment vertical="top"/>
    </xf>
    <xf numFmtId="167" fontId="10" fillId="0" borderId="31" xfId="2" applyNumberFormat="1" applyFont="1" applyBorder="1" applyAlignment="1">
      <alignment horizontal="right" vertical="top" wrapText="1"/>
    </xf>
    <xf numFmtId="167" fontId="15" fillId="0" borderId="33" xfId="3" applyNumberFormat="1" applyFont="1" applyBorder="1" applyAlignment="1">
      <alignment horizontal="right" vertical="top" wrapText="1"/>
    </xf>
    <xf numFmtId="165" fontId="15" fillId="0" borderId="29" xfId="2" applyNumberFormat="1" applyFont="1" applyBorder="1" applyAlignment="1">
      <alignment horizontal="right" vertical="top" wrapText="1"/>
    </xf>
    <xf numFmtId="0" fontId="10" fillId="0" borderId="32" xfId="2" applyFont="1" applyBorder="1" applyAlignment="1">
      <alignment horizontal="left" vertical="top" wrapText="1"/>
    </xf>
    <xf numFmtId="6" fontId="15" fillId="0" borderId="32" xfId="3" applyNumberFormat="1" applyFont="1" applyBorder="1" applyAlignment="1">
      <alignment horizontal="center" vertical="top" wrapText="1"/>
    </xf>
    <xf numFmtId="165" fontId="10" fillId="0" borderId="31" xfId="2" applyNumberFormat="1" applyFont="1" applyBorder="1" applyAlignment="1">
      <alignment horizontal="right" vertical="top" wrapText="1"/>
    </xf>
    <xf numFmtId="0" fontId="14" fillId="0" borderId="3" xfId="2" applyFont="1" applyBorder="1"/>
    <xf numFmtId="0" fontId="6" fillId="0" borderId="0" xfId="2" applyFont="1" applyAlignment="1">
      <alignment vertical="center"/>
    </xf>
    <xf numFmtId="0" fontId="9" fillId="0" borderId="32" xfId="2" applyFont="1" applyBorder="1"/>
    <xf numFmtId="0" fontId="9" fillId="0" borderId="33" xfId="2" applyFont="1" applyBorder="1"/>
    <xf numFmtId="0" fontId="9" fillId="0" borderId="0" xfId="2" applyFont="1" applyAlignment="1">
      <alignment horizontal="right" wrapText="1"/>
    </xf>
    <xf numFmtId="0" fontId="22" fillId="0" borderId="22" xfId="2" quotePrefix="1" applyFont="1" applyBorder="1" applyAlignment="1">
      <alignment horizontal="left"/>
    </xf>
    <xf numFmtId="0" fontId="24" fillId="0" borderId="0" xfId="2" applyFont="1" applyAlignment="1">
      <alignment wrapText="1"/>
    </xf>
    <xf numFmtId="2" fontId="14" fillId="0" borderId="0" xfId="2" applyNumberFormat="1" applyFont="1"/>
    <xf numFmtId="0" fontId="27" fillId="0" borderId="23" xfId="2" applyFont="1" applyBorder="1"/>
    <xf numFmtId="0" fontId="28" fillId="0" borderId="0" xfId="2" applyFont="1"/>
    <xf numFmtId="0" fontId="28" fillId="0" borderId="3" xfId="2" applyFont="1" applyBorder="1"/>
    <xf numFmtId="3" fontId="14" fillId="0" borderId="0" xfId="2" applyNumberFormat="1" applyFont="1"/>
    <xf numFmtId="0" fontId="9" fillId="0" borderId="0" xfId="2" applyFont="1"/>
    <xf numFmtId="0" fontId="10" fillId="0" borderId="0" xfId="2" applyFont="1"/>
    <xf numFmtId="0" fontId="33" fillId="5" borderId="0" xfId="4" applyFont="1" applyFill="1"/>
    <xf numFmtId="0" fontId="36" fillId="2" borderId="0" xfId="4" applyFont="1" applyFill="1" applyAlignment="1">
      <alignment vertical="center"/>
    </xf>
    <xf numFmtId="0" fontId="37" fillId="2" borderId="0" xfId="4" applyFont="1" applyFill="1" applyAlignment="1">
      <alignment horizontal="left" vertical="top" wrapText="1"/>
    </xf>
    <xf numFmtId="0" fontId="38" fillId="5" borderId="0" xfId="4" applyFont="1" applyFill="1" applyAlignment="1">
      <alignment horizontal="left" vertical="center" wrapText="1"/>
    </xf>
    <xf numFmtId="0" fontId="37" fillId="5" borderId="0" xfId="4" applyFont="1" applyFill="1" applyAlignment="1">
      <alignment horizontal="left" vertical="center" wrapText="1"/>
    </xf>
    <xf numFmtId="0" fontId="37" fillId="5" borderId="0" xfId="4" applyFont="1" applyFill="1" applyAlignment="1">
      <alignment horizontal="left" vertical="top" wrapText="1"/>
    </xf>
    <xf numFmtId="0" fontId="33" fillId="5" borderId="0" xfId="4" quotePrefix="1" applyFont="1" applyFill="1" applyAlignment="1">
      <alignment horizontal="left" vertical="center"/>
    </xf>
    <xf numFmtId="0" fontId="39" fillId="5" borderId="0" xfId="4" applyFont="1" applyFill="1" applyAlignment="1">
      <alignment horizontal="left" vertical="center"/>
    </xf>
    <xf numFmtId="0" fontId="39" fillId="5" borderId="0" xfId="4" applyFont="1" applyFill="1" applyAlignment="1">
      <alignment horizontal="left" vertical="top"/>
    </xf>
    <xf numFmtId="0" fontId="37" fillId="5" borderId="0" xfId="4" applyFont="1" applyFill="1" applyAlignment="1">
      <alignment horizontal="left" vertical="top"/>
    </xf>
    <xf numFmtId="0" fontId="33" fillId="5" borderId="0" xfId="4" applyFont="1" applyFill="1" applyAlignment="1">
      <alignment vertical="center" wrapText="1"/>
    </xf>
    <xf numFmtId="0" fontId="33" fillId="5" borderId="0" xfId="4" applyFont="1" applyFill="1" applyAlignment="1">
      <alignment vertical="top" wrapText="1"/>
    </xf>
    <xf numFmtId="0" fontId="12" fillId="5" borderId="0" xfId="4" applyFont="1" applyFill="1" applyAlignment="1">
      <alignment vertical="top" wrapText="1"/>
    </xf>
    <xf numFmtId="0" fontId="33" fillId="5" borderId="0" xfId="4" applyFont="1" applyFill="1" applyAlignment="1">
      <alignment vertical="center"/>
    </xf>
    <xf numFmtId="0" fontId="33" fillId="6" borderId="0" xfId="4" applyFont="1" applyFill="1"/>
    <xf numFmtId="0" fontId="40" fillId="5" borderId="0" xfId="4" applyFont="1" applyFill="1" applyAlignment="1">
      <alignment vertical="top" wrapText="1"/>
    </xf>
    <xf numFmtId="0" fontId="43" fillId="5" borderId="0" xfId="4" applyFont="1" applyFill="1" applyAlignment="1">
      <alignment vertical="top" wrapText="1"/>
    </xf>
    <xf numFmtId="0" fontId="44" fillId="5" borderId="0" xfId="4" applyFont="1" applyFill="1" applyAlignment="1">
      <alignment horizontal="left" vertical="center" wrapText="1"/>
    </xf>
    <xf numFmtId="0" fontId="33" fillId="5" borderId="0" xfId="4" quotePrefix="1" applyFont="1" applyFill="1" applyAlignment="1">
      <alignment horizontal="left"/>
    </xf>
    <xf numFmtId="0" fontId="12" fillId="5" borderId="0" xfId="4" quotePrefix="1" applyFont="1" applyFill="1" applyAlignment="1">
      <alignment horizontal="left"/>
    </xf>
    <xf numFmtId="0" fontId="33" fillId="5" borderId="0" xfId="4" quotePrefix="1" applyFont="1" applyFill="1" applyAlignment="1">
      <alignment horizontal="left" vertical="top"/>
    </xf>
    <xf numFmtId="0" fontId="12" fillId="5" borderId="0" xfId="4" quotePrefix="1" applyFont="1" applyFill="1" applyAlignment="1">
      <alignment horizontal="left" vertical="top"/>
    </xf>
    <xf numFmtId="0" fontId="33" fillId="5" borderId="0" xfId="4" quotePrefix="1" applyFont="1" applyFill="1" applyAlignment="1">
      <alignment vertical="center"/>
    </xf>
    <xf numFmtId="0" fontId="33" fillId="8" borderId="42" xfId="4" applyFont="1" applyFill="1" applyBorder="1" applyAlignment="1">
      <alignment vertical="center"/>
    </xf>
    <xf numFmtId="0" fontId="33" fillId="8" borderId="43" xfId="4" applyFont="1" applyFill="1" applyBorder="1" applyAlignment="1">
      <alignment vertical="center"/>
    </xf>
    <xf numFmtId="0" fontId="33" fillId="5" borderId="0" xfId="4" quotePrefix="1" applyFont="1" applyFill="1" applyAlignment="1">
      <alignment vertical="top"/>
    </xf>
    <xf numFmtId="0" fontId="45" fillId="9" borderId="0" xfId="4" applyFont="1" applyFill="1"/>
    <xf numFmtId="0" fontId="38" fillId="9" borderId="0" xfId="4" applyFont="1" applyFill="1"/>
    <xf numFmtId="0" fontId="33" fillId="9" borderId="0" xfId="4" applyFont="1" applyFill="1"/>
    <xf numFmtId="0" fontId="45" fillId="5" borderId="0" xfId="4" applyFont="1" applyFill="1"/>
    <xf numFmtId="0" fontId="38" fillId="5" borderId="0" xfId="4" applyFont="1" applyFill="1"/>
    <xf numFmtId="0" fontId="5" fillId="0" borderId="0" xfId="2" quotePrefix="1"/>
    <xf numFmtId="0" fontId="33" fillId="5" borderId="0" xfId="4" applyFont="1" applyFill="1" applyProtection="1">
      <protection locked="0"/>
    </xf>
    <xf numFmtId="0" fontId="33" fillId="10" borderId="0" xfId="4" applyFont="1" applyFill="1"/>
    <xf numFmtId="0" fontId="33" fillId="11" borderId="0" xfId="4" applyFont="1" applyFill="1"/>
    <xf numFmtId="0" fontId="33" fillId="0" borderId="0" xfId="4" applyFont="1"/>
    <xf numFmtId="0" fontId="41" fillId="5" borderId="0" xfId="7" applyFill="1" applyAlignment="1" applyProtection="1"/>
    <xf numFmtId="0" fontId="46" fillId="5" borderId="0" xfId="4" applyFont="1" applyFill="1" applyAlignment="1">
      <alignment vertical="center"/>
    </xf>
    <xf numFmtId="0" fontId="12" fillId="5" borderId="0" xfId="4" applyFont="1" applyFill="1" applyAlignment="1">
      <alignment vertical="center"/>
    </xf>
    <xf numFmtId="0" fontId="35" fillId="7" borderId="0" xfId="4" applyFont="1" applyFill="1" applyAlignment="1">
      <alignment horizontal="left" vertical="center"/>
    </xf>
    <xf numFmtId="0" fontId="12" fillId="7" borderId="0" xfId="4" applyFont="1" applyFill="1" applyAlignment="1">
      <alignment vertical="center"/>
    </xf>
    <xf numFmtId="0" fontId="47" fillId="5" borderId="0" xfId="4" applyFont="1" applyFill="1" applyAlignment="1">
      <alignment horizontal="left" vertical="center"/>
    </xf>
    <xf numFmtId="0" fontId="33" fillId="7" borderId="0" xfId="4" applyFont="1" applyFill="1" applyAlignment="1">
      <alignment vertical="center"/>
    </xf>
    <xf numFmtId="0" fontId="12" fillId="5" borderId="0" xfId="4" applyFont="1" applyFill="1"/>
    <xf numFmtId="0" fontId="48" fillId="7" borderId="0" xfId="4" applyFont="1" applyFill="1" applyAlignment="1">
      <alignment horizontal="left" vertical="center"/>
    </xf>
    <xf numFmtId="0" fontId="46" fillId="7" borderId="0" xfId="4" applyFont="1" applyFill="1" applyAlignment="1">
      <alignment vertical="center"/>
    </xf>
    <xf numFmtId="0" fontId="35" fillId="5" borderId="0" xfId="4" applyFont="1" applyFill="1" applyAlignment="1">
      <alignment horizontal="left" vertical="center"/>
    </xf>
    <xf numFmtId="0" fontId="12" fillId="7" borderId="0" xfId="4" applyFont="1" applyFill="1" applyAlignment="1">
      <alignment horizontal="center" vertical="center"/>
    </xf>
    <xf numFmtId="0" fontId="12" fillId="7" borderId="50" xfId="4" applyFont="1" applyFill="1" applyBorder="1" applyAlignment="1">
      <alignment vertical="center"/>
    </xf>
    <xf numFmtId="0" fontId="12" fillId="10" borderId="51" xfId="4" applyFont="1" applyFill="1" applyBorder="1" applyAlignment="1">
      <alignment horizontal="center" vertical="center"/>
    </xf>
    <xf numFmtId="0" fontId="12" fillId="10" borderId="51" xfId="4" applyFont="1" applyFill="1" applyBorder="1" applyAlignment="1">
      <alignment vertical="center"/>
    </xf>
    <xf numFmtId="0" fontId="48" fillId="10" borderId="51" xfId="4" applyFont="1" applyFill="1" applyBorder="1" applyAlignment="1">
      <alignment horizontal="center" vertical="center"/>
    </xf>
    <xf numFmtId="0" fontId="48" fillId="10" borderId="51" xfId="4" applyFont="1" applyFill="1" applyBorder="1" applyAlignment="1">
      <alignment vertical="center"/>
    </xf>
    <xf numFmtId="0" fontId="46" fillId="7" borderId="50" xfId="4" applyFont="1" applyFill="1" applyBorder="1" applyAlignment="1">
      <alignment vertical="center"/>
    </xf>
    <xf numFmtId="0" fontId="12" fillId="10" borderId="51" xfId="4" applyFont="1" applyFill="1" applyBorder="1" applyAlignment="1">
      <alignment vertical="top"/>
    </xf>
    <xf numFmtId="0" fontId="12" fillId="10" borderId="51" xfId="4" applyFont="1" applyFill="1" applyBorder="1" applyAlignment="1">
      <alignment vertical="top" wrapText="1"/>
    </xf>
    <xf numFmtId="0" fontId="12" fillId="10" borderId="51" xfId="4" applyFont="1" applyFill="1" applyBorder="1" applyAlignment="1">
      <alignment vertical="center" wrapText="1"/>
    </xf>
    <xf numFmtId="0" fontId="48" fillId="7" borderId="0" xfId="4" applyFont="1" applyFill="1" applyAlignment="1">
      <alignment vertical="center"/>
    </xf>
    <xf numFmtId="0" fontId="48" fillId="10" borderId="48" xfId="4" applyFont="1" applyFill="1" applyBorder="1" applyAlignment="1">
      <alignment horizontal="left" vertical="center"/>
    </xf>
    <xf numFmtId="0" fontId="48" fillId="10" borderId="48" xfId="4" applyFont="1" applyFill="1" applyBorder="1" applyAlignment="1">
      <alignment vertical="center"/>
    </xf>
    <xf numFmtId="0" fontId="48" fillId="7" borderId="50" xfId="4" applyFont="1" applyFill="1" applyBorder="1" applyAlignment="1">
      <alignment vertical="center"/>
    </xf>
    <xf numFmtId="49" fontId="12" fillId="10" borderId="47" xfId="4" applyNumberFormat="1" applyFont="1" applyFill="1" applyBorder="1" applyAlignment="1">
      <alignment horizontal="right" vertical="center"/>
    </xf>
    <xf numFmtId="0" fontId="12" fillId="10" borderId="12" xfId="4" applyFont="1" applyFill="1" applyBorder="1" applyAlignment="1">
      <alignment vertical="center"/>
    </xf>
    <xf numFmtId="0" fontId="12" fillId="10" borderId="51" xfId="4" applyFont="1" applyFill="1" applyBorder="1" applyAlignment="1">
      <alignment horizontal="right" vertical="center"/>
    </xf>
    <xf numFmtId="0" fontId="12" fillId="10" borderId="0" xfId="4" applyFont="1" applyFill="1" applyAlignment="1">
      <alignment horizontal="left" vertical="center"/>
    </xf>
    <xf numFmtId="0" fontId="12" fillId="10" borderId="0" xfId="4" applyFont="1" applyFill="1" applyAlignment="1">
      <alignment horizontal="center" vertical="center"/>
    </xf>
    <xf numFmtId="0" fontId="48" fillId="10" borderId="51" xfId="4" applyFont="1" applyFill="1" applyBorder="1" applyAlignment="1">
      <alignment horizontal="right" vertical="center"/>
    </xf>
    <xf numFmtId="0" fontId="48" fillId="10" borderId="51" xfId="4" applyFont="1" applyFill="1" applyBorder="1" applyAlignment="1">
      <alignment horizontal="left" vertical="center"/>
    </xf>
    <xf numFmtId="49" fontId="12" fillId="10" borderId="51" xfId="4" applyNumberFormat="1" applyFont="1" applyFill="1" applyBorder="1" applyAlignment="1">
      <alignment horizontal="right" vertical="center"/>
    </xf>
    <xf numFmtId="0" fontId="12" fillId="10" borderId="0" xfId="4" applyFont="1" applyFill="1" applyAlignment="1">
      <alignment vertical="center"/>
    </xf>
    <xf numFmtId="0" fontId="12" fillId="10" borderId="0" xfId="4" applyFont="1" applyFill="1" applyAlignment="1">
      <alignment horizontal="right" vertical="center"/>
    </xf>
    <xf numFmtId="0" fontId="48" fillId="7" borderId="0" xfId="4" applyFont="1" applyFill="1" applyAlignment="1">
      <alignment horizontal="center" vertical="center"/>
    </xf>
    <xf numFmtId="164" fontId="48" fillId="10" borderId="12" xfId="4" applyNumberFormat="1" applyFont="1" applyFill="1" applyBorder="1" applyAlignment="1">
      <alignment vertical="center"/>
    </xf>
    <xf numFmtId="0" fontId="12" fillId="7" borderId="0" xfId="4" applyFont="1" applyFill="1" applyAlignment="1">
      <alignment horizontal="center"/>
    </xf>
    <xf numFmtId="0" fontId="12" fillId="7" borderId="0" xfId="4" applyFont="1" applyFill="1"/>
    <xf numFmtId="0" fontId="46" fillId="7" borderId="0" xfId="4" applyFont="1" applyFill="1"/>
    <xf numFmtId="0" fontId="33" fillId="7" borderId="0" xfId="4" applyFont="1" applyFill="1" applyAlignment="1">
      <alignment horizontal="center"/>
    </xf>
    <xf numFmtId="0" fontId="33" fillId="7" borderId="0" xfId="4" applyFont="1" applyFill="1"/>
    <xf numFmtId="0" fontId="34" fillId="13" borderId="44" xfId="4" applyFont="1" applyFill="1" applyBorder="1"/>
    <xf numFmtId="0" fontId="35" fillId="13" borderId="45" xfId="4" applyFont="1" applyFill="1" applyBorder="1" applyAlignment="1">
      <alignment horizontal="left" vertical="center"/>
    </xf>
    <xf numFmtId="0" fontId="34" fillId="13" borderId="45" xfId="4" applyFont="1" applyFill="1" applyBorder="1"/>
    <xf numFmtId="0" fontId="33" fillId="13" borderId="45" xfId="4" applyFont="1" applyFill="1" applyBorder="1"/>
    <xf numFmtId="0" fontId="34" fillId="13" borderId="46" xfId="4" applyFont="1" applyFill="1" applyBorder="1"/>
    <xf numFmtId="0" fontId="12" fillId="5" borderId="0" xfId="4" applyFont="1" applyFill="1" applyAlignment="1">
      <alignment horizontal="center" vertical="center"/>
    </xf>
    <xf numFmtId="0" fontId="12" fillId="10" borderId="48" xfId="4" applyFont="1" applyFill="1" applyBorder="1" applyAlignment="1">
      <alignment vertical="center"/>
    </xf>
    <xf numFmtId="0" fontId="12" fillId="10" borderId="47" xfId="4" applyFont="1" applyFill="1" applyBorder="1" applyAlignment="1">
      <alignment vertical="center"/>
    </xf>
    <xf numFmtId="2" fontId="12" fillId="10" borderId="51" xfId="4" applyNumberFormat="1" applyFont="1" applyFill="1" applyBorder="1" applyAlignment="1">
      <alignment vertical="center"/>
    </xf>
    <xf numFmtId="0" fontId="56" fillId="14" borderId="66" xfId="4" applyFont="1" applyFill="1" applyBorder="1" applyAlignment="1">
      <alignment horizontal="center" vertical="center"/>
    </xf>
    <xf numFmtId="0" fontId="12" fillId="4" borderId="51" xfId="4" applyFont="1" applyFill="1" applyBorder="1" applyAlignment="1" applyProtection="1">
      <alignment horizontal="center" vertical="center" wrapText="1"/>
      <protection locked="0"/>
    </xf>
    <xf numFmtId="0" fontId="48" fillId="10" borderId="0" xfId="4" applyFont="1" applyFill="1" applyAlignment="1">
      <alignment horizontal="center" vertical="center"/>
    </xf>
    <xf numFmtId="0" fontId="12" fillId="10" borderId="52" xfId="4" applyFont="1" applyFill="1" applyBorder="1" applyAlignment="1">
      <alignment vertical="center"/>
    </xf>
    <xf numFmtId="0" fontId="12" fillId="10" borderId="52" xfId="4" applyFont="1" applyFill="1" applyBorder="1" applyAlignment="1">
      <alignment horizontal="right" vertical="center"/>
    </xf>
    <xf numFmtId="0" fontId="12" fillId="7" borderId="0" xfId="4" applyFont="1" applyFill="1" applyAlignment="1">
      <alignment horizontal="right" vertical="center"/>
    </xf>
    <xf numFmtId="0" fontId="12" fillId="5" borderId="0" xfId="4" applyFont="1" applyFill="1" applyAlignment="1">
      <alignment horizontal="left" indent="2"/>
    </xf>
    <xf numFmtId="0" fontId="11" fillId="5" borderId="0" xfId="4" applyFill="1"/>
    <xf numFmtId="0" fontId="48" fillId="10" borderId="0" xfId="4" applyFont="1" applyFill="1" applyAlignment="1">
      <alignment vertical="center"/>
    </xf>
    <xf numFmtId="0" fontId="12" fillId="14" borderId="72" xfId="4" applyFont="1" applyFill="1" applyBorder="1"/>
    <xf numFmtId="0" fontId="56" fillId="14" borderId="73" xfId="4" quotePrefix="1" applyFont="1" applyFill="1" applyBorder="1" applyAlignment="1">
      <alignment vertical="center"/>
    </xf>
    <xf numFmtId="0" fontId="12" fillId="14" borderId="74" xfId="4" applyFont="1" applyFill="1" applyBorder="1"/>
    <xf numFmtId="0" fontId="58" fillId="14" borderId="76" xfId="4" applyFont="1" applyFill="1" applyBorder="1" applyAlignment="1">
      <alignment horizontal="right" vertical="center"/>
    </xf>
    <xf numFmtId="0" fontId="59" fillId="10" borderId="0" xfId="4" applyFont="1" applyFill="1" applyAlignment="1">
      <alignment horizontal="left" vertical="center"/>
    </xf>
    <xf numFmtId="0" fontId="59" fillId="10" borderId="0" xfId="4" applyFont="1" applyFill="1" applyAlignment="1">
      <alignment vertical="center"/>
    </xf>
    <xf numFmtId="0" fontId="61" fillId="10" borderId="0" xfId="4" applyFont="1" applyFill="1" applyAlignment="1">
      <alignment horizontal="left" vertical="center"/>
    </xf>
    <xf numFmtId="0" fontId="12" fillId="7" borderId="0" xfId="4" applyFont="1" applyFill="1" applyAlignment="1">
      <alignment horizontal="left" vertical="center"/>
    </xf>
    <xf numFmtId="1" fontId="12" fillId="7" borderId="0" xfId="4" applyNumberFormat="1" applyFont="1" applyFill="1" applyAlignment="1">
      <alignment horizontal="left" vertical="center"/>
    </xf>
    <xf numFmtId="0" fontId="48" fillId="10" borderId="52" xfId="4" applyFont="1" applyFill="1" applyBorder="1" applyAlignment="1">
      <alignment horizontal="center" vertical="center"/>
    </xf>
    <xf numFmtId="0" fontId="10" fillId="0" borderId="28" xfId="2" applyFont="1" applyBorder="1" applyAlignment="1">
      <alignment wrapText="1"/>
    </xf>
    <xf numFmtId="0" fontId="4" fillId="0" borderId="1" xfId="2" applyFont="1" applyBorder="1"/>
    <xf numFmtId="0" fontId="10" fillId="0" borderId="28" xfId="2" applyFont="1" applyBorder="1" applyAlignment="1">
      <alignment horizontal="center" wrapText="1"/>
    </xf>
    <xf numFmtId="1" fontId="10" fillId="0" borderId="39" xfId="2" applyNumberFormat="1" applyFont="1" applyBorder="1" applyAlignment="1" applyProtection="1">
      <alignment wrapText="1"/>
      <protection locked="0"/>
    </xf>
    <xf numFmtId="0" fontId="10" fillId="0" borderId="28" xfId="2" applyFont="1" applyBorder="1" applyAlignment="1" applyProtection="1">
      <alignment horizontal="center" wrapText="1"/>
      <protection locked="0"/>
    </xf>
    <xf numFmtId="0" fontId="10" fillId="0" borderId="39" xfId="2" applyFont="1" applyBorder="1" applyAlignment="1" applyProtection="1">
      <alignment horizontal="center" wrapText="1"/>
      <protection locked="0"/>
    </xf>
    <xf numFmtId="0" fontId="48" fillId="5" borderId="0" xfId="4" applyFont="1" applyFill="1" applyAlignment="1">
      <alignment horizontal="left" vertical="center"/>
    </xf>
    <xf numFmtId="0" fontId="12" fillId="10" borderId="51" xfId="4" applyFont="1" applyFill="1" applyBorder="1" applyAlignment="1">
      <alignment horizontal="left" vertical="center"/>
    </xf>
    <xf numFmtId="0" fontId="12" fillId="8" borderId="42" xfId="4" applyFont="1" applyFill="1" applyBorder="1" applyAlignment="1">
      <alignment horizontal="left" vertical="center"/>
    </xf>
    <xf numFmtId="0" fontId="12" fillId="8" borderId="20" xfId="4" applyFont="1" applyFill="1" applyBorder="1" applyAlignment="1">
      <alignment horizontal="left" vertical="center"/>
    </xf>
    <xf numFmtId="0" fontId="12" fillId="8" borderId="43" xfId="4" applyFont="1" applyFill="1" applyBorder="1" applyAlignment="1">
      <alignment horizontal="left" vertical="center"/>
    </xf>
    <xf numFmtId="0" fontId="12" fillId="10" borderId="47" xfId="4" applyFont="1" applyFill="1" applyBorder="1" applyAlignment="1">
      <alignment horizontal="left" vertical="center"/>
    </xf>
    <xf numFmtId="0" fontId="12" fillId="10" borderId="12" xfId="4" applyFont="1" applyFill="1" applyBorder="1" applyAlignment="1">
      <alignment horizontal="center" vertical="center"/>
    </xf>
    <xf numFmtId="0" fontId="12" fillId="10" borderId="53" xfId="4" applyFont="1" applyFill="1" applyBorder="1" applyAlignment="1">
      <alignment horizontal="left" vertical="center"/>
    </xf>
    <xf numFmtId="0" fontId="12" fillId="10" borderId="12" xfId="4" applyFont="1" applyFill="1" applyBorder="1" applyAlignment="1">
      <alignment horizontal="left" vertical="center"/>
    </xf>
    <xf numFmtId="0" fontId="11" fillId="0" borderId="0" xfId="12" applyAlignment="1">
      <alignment horizontal="center"/>
    </xf>
    <xf numFmtId="0" fontId="11" fillId="0" borderId="0" xfId="12"/>
    <xf numFmtId="0" fontId="62" fillId="7" borderId="0" xfId="4" applyFont="1" applyFill="1" applyAlignment="1">
      <alignment vertical="center"/>
    </xf>
    <xf numFmtId="0" fontId="12" fillId="10" borderId="47" xfId="4" applyFont="1" applyFill="1" applyBorder="1" applyAlignment="1">
      <alignment horizontal="right" vertical="center"/>
    </xf>
    <xf numFmtId="0" fontId="48" fillId="10" borderId="12" xfId="4" applyFont="1" applyFill="1" applyBorder="1" applyAlignment="1">
      <alignment horizontal="center" vertical="center"/>
    </xf>
    <xf numFmtId="0" fontId="12" fillId="10" borderId="53" xfId="4" applyFont="1" applyFill="1" applyBorder="1" applyAlignment="1">
      <alignment vertical="center"/>
    </xf>
    <xf numFmtId="0" fontId="56" fillId="14" borderId="79" xfId="4" applyFont="1" applyFill="1" applyBorder="1" applyAlignment="1">
      <alignment vertical="center"/>
    </xf>
    <xf numFmtId="167" fontId="10" fillId="0" borderId="40" xfId="3" applyNumberFormat="1" applyFont="1" applyBorder="1" applyAlignment="1" applyProtection="1">
      <alignment horizontal="right" wrapText="1"/>
      <protection locked="0"/>
    </xf>
    <xf numFmtId="17" fontId="12" fillId="7" borderId="0" xfId="4" applyNumberFormat="1" applyFont="1" applyFill="1" applyAlignment="1">
      <alignment vertical="center"/>
    </xf>
    <xf numFmtId="169" fontId="2" fillId="0" borderId="0" xfId="1" applyNumberFormat="1" applyFont="1"/>
    <xf numFmtId="3" fontId="12" fillId="7" borderId="0" xfId="4" applyNumberFormat="1" applyFont="1" applyFill="1" applyAlignment="1">
      <alignment vertical="center"/>
    </xf>
    <xf numFmtId="0" fontId="48" fillId="5" borderId="0" xfId="4" applyFont="1" applyFill="1" applyAlignment="1">
      <alignment vertical="center"/>
    </xf>
    <xf numFmtId="0" fontId="12" fillId="5" borderId="0" xfId="4" applyFont="1" applyFill="1" applyAlignment="1">
      <alignment horizontal="left" vertical="center"/>
    </xf>
    <xf numFmtId="49" fontId="12" fillId="5" borderId="0" xfId="4" applyNumberFormat="1" applyFont="1" applyFill="1" applyAlignment="1">
      <alignment horizontal="left" vertical="center"/>
    </xf>
    <xf numFmtId="3" fontId="12" fillId="5" borderId="0" xfId="4" applyNumberFormat="1" applyFont="1" applyFill="1" applyAlignment="1" applyProtection="1">
      <alignment vertical="center"/>
      <protection hidden="1"/>
    </xf>
    <xf numFmtId="168" fontId="12" fillId="5" borderId="0" xfId="10" applyNumberFormat="1" applyFont="1" applyFill="1" applyAlignment="1">
      <alignment vertical="center"/>
    </xf>
    <xf numFmtId="168" fontId="12" fillId="5" borderId="0" xfId="4" applyNumberFormat="1" applyFont="1" applyFill="1" applyAlignment="1">
      <alignment vertical="center"/>
    </xf>
    <xf numFmtId="0" fontId="12" fillId="10" borderId="81" xfId="4" applyFont="1" applyFill="1" applyBorder="1" applyAlignment="1">
      <alignment vertical="top" wrapText="1"/>
    </xf>
    <xf numFmtId="0" fontId="12" fillId="10" borderId="82" xfId="4" applyFont="1" applyFill="1" applyBorder="1" applyAlignment="1">
      <alignment vertical="top" wrapText="1"/>
    </xf>
    <xf numFmtId="0" fontId="12" fillId="10" borderId="69" xfId="4" applyFont="1" applyFill="1" applyBorder="1" applyAlignment="1">
      <alignment vertical="top" wrapText="1"/>
    </xf>
    <xf numFmtId="0" fontId="12" fillId="10" borderId="70" xfId="4" applyFont="1" applyFill="1" applyBorder="1" applyAlignment="1">
      <alignment vertical="top" wrapText="1"/>
    </xf>
    <xf numFmtId="0" fontId="12" fillId="10" borderId="71" xfId="4" applyFont="1" applyFill="1" applyBorder="1" applyAlignment="1">
      <alignment vertical="top" wrapText="1"/>
    </xf>
    <xf numFmtId="0" fontId="48" fillId="7" borderId="0" xfId="4" applyFont="1" applyFill="1"/>
    <xf numFmtId="168" fontId="12" fillId="0" borderId="0" xfId="10" applyNumberFormat="1" applyFont="1" applyFill="1"/>
    <xf numFmtId="3" fontId="12" fillId="7" borderId="0" xfId="4" applyNumberFormat="1" applyFont="1" applyFill="1" applyAlignment="1">
      <alignment horizontal="right" vertical="center"/>
    </xf>
    <xf numFmtId="0" fontId="48" fillId="7" borderId="0" xfId="4" applyFont="1" applyFill="1" applyAlignment="1">
      <alignment horizontal="right"/>
    </xf>
    <xf numFmtId="0" fontId="7" fillId="3" borderId="4" xfId="2" applyFont="1" applyFill="1" applyBorder="1" applyAlignment="1">
      <alignment vertical="center"/>
    </xf>
    <xf numFmtId="0" fontId="8" fillId="3" borderId="5" xfId="2" applyFont="1" applyFill="1" applyBorder="1" applyAlignment="1">
      <alignment vertical="center"/>
    </xf>
    <xf numFmtId="0" fontId="8" fillId="3" borderId="6" xfId="2" applyFont="1" applyFill="1" applyBorder="1" applyAlignment="1">
      <alignment vertical="center"/>
    </xf>
    <xf numFmtId="0" fontId="10" fillId="0" borderId="10" xfId="3" applyFont="1" applyBorder="1" applyAlignment="1" applyProtection="1">
      <alignment horizontal="left" vertical="center" wrapText="1"/>
      <protection locked="0"/>
    </xf>
    <xf numFmtId="0" fontId="9" fillId="0" borderId="13" xfId="2" applyFont="1" applyBorder="1" applyAlignment="1">
      <alignment horizontal="left" vertical="center" wrapText="1"/>
    </xf>
    <xf numFmtId="0" fontId="9" fillId="0" borderId="14" xfId="2" applyFont="1" applyBorder="1" applyAlignment="1">
      <alignment horizontal="left" vertical="center" wrapText="1"/>
    </xf>
    <xf numFmtId="0" fontId="9" fillId="0" borderId="15" xfId="2" applyFont="1" applyBorder="1" applyAlignment="1">
      <alignment horizontal="left" vertical="center"/>
    </xf>
    <xf numFmtId="0" fontId="9" fillId="0" borderId="14" xfId="2" applyFont="1" applyBorder="1" applyAlignment="1">
      <alignment horizontal="left" vertical="center"/>
    </xf>
    <xf numFmtId="0" fontId="9" fillId="0" borderId="16" xfId="2" applyFont="1" applyBorder="1" applyAlignment="1">
      <alignment horizontal="left" vertical="center"/>
    </xf>
    <xf numFmtId="0" fontId="10" fillId="0" borderId="2" xfId="2" applyFont="1" applyBorder="1" applyAlignment="1">
      <alignment horizontal="left" vertical="top" wrapText="1"/>
    </xf>
    <xf numFmtId="0" fontId="10" fillId="0" borderId="17" xfId="2" applyFont="1" applyBorder="1" applyAlignment="1">
      <alignment horizontal="left" vertical="top" wrapText="1"/>
    </xf>
    <xf numFmtId="0" fontId="10" fillId="0" borderId="18" xfId="2" applyFont="1" applyBorder="1" applyAlignment="1" applyProtection="1">
      <alignment horizontal="left" vertical="top" wrapText="1"/>
      <protection locked="0"/>
    </xf>
    <xf numFmtId="0" fontId="10" fillId="0" borderId="17" xfId="2" applyFont="1" applyBorder="1" applyAlignment="1" applyProtection="1">
      <alignment horizontal="left" vertical="top" wrapText="1"/>
      <protection locked="0"/>
    </xf>
    <xf numFmtId="0" fontId="10" fillId="0" borderId="3" xfId="2" applyFont="1" applyBorder="1" applyAlignment="1" applyProtection="1">
      <alignment horizontal="left" vertical="top" wrapText="1"/>
      <protection locked="0"/>
    </xf>
    <xf numFmtId="0" fontId="9" fillId="0" borderId="22" xfId="2" applyFont="1" applyBorder="1" applyAlignment="1">
      <alignment vertical="top"/>
    </xf>
    <xf numFmtId="0" fontId="9" fillId="0" borderId="23" xfId="2" applyFont="1" applyBorder="1" applyAlignment="1">
      <alignment vertical="top"/>
    </xf>
    <xf numFmtId="0" fontId="9" fillId="0" borderId="24" xfId="2" applyFont="1" applyBorder="1" applyAlignment="1">
      <alignment vertical="top"/>
    </xf>
    <xf numFmtId="0" fontId="9" fillId="0" borderId="25" xfId="2" applyFont="1" applyBorder="1" applyAlignment="1">
      <alignment horizontal="left" vertical="top" wrapText="1"/>
    </xf>
    <xf numFmtId="0" fontId="9" fillId="0" borderId="24" xfId="2" applyFont="1" applyBorder="1" applyAlignment="1">
      <alignment horizontal="left" vertical="top" wrapText="1"/>
    </xf>
    <xf numFmtId="0" fontId="9" fillId="0" borderId="23" xfId="2" applyFont="1" applyBorder="1" applyAlignment="1">
      <alignment horizontal="left" vertical="top" wrapText="1"/>
    </xf>
    <xf numFmtId="0" fontId="9" fillId="0" borderId="26" xfId="2" applyFont="1" applyBorder="1" applyAlignment="1">
      <alignment horizontal="left" vertical="top" wrapText="1"/>
    </xf>
    <xf numFmtId="0" fontId="10" fillId="0" borderId="13" xfId="2" applyFont="1" applyBorder="1" applyAlignment="1">
      <alignment vertical="top" wrapText="1"/>
    </xf>
    <xf numFmtId="0" fontId="10" fillId="0" borderId="27" xfId="2" applyFont="1" applyBorder="1" applyAlignment="1">
      <alignment vertical="top" wrapText="1"/>
    </xf>
    <xf numFmtId="0" fontId="10" fillId="0" borderId="14" xfId="2" applyFont="1" applyBorder="1" applyAlignment="1">
      <alignment vertical="top" wrapText="1"/>
    </xf>
    <xf numFmtId="0" fontId="10" fillId="0" borderId="2" xfId="2" applyFont="1" applyBorder="1" applyAlignment="1">
      <alignment vertical="top" wrapText="1"/>
    </xf>
    <xf numFmtId="0" fontId="10" fillId="0" borderId="0" xfId="2" applyFont="1" applyAlignment="1">
      <alignment vertical="top" wrapText="1"/>
    </xf>
    <xf numFmtId="0" fontId="10" fillId="0" borderId="17" xfId="2" applyFont="1" applyBorder="1" applyAlignment="1">
      <alignment vertical="top" wrapText="1"/>
    </xf>
    <xf numFmtId="0" fontId="10" fillId="0" borderId="22" xfId="2" applyFont="1" applyBorder="1" applyAlignment="1">
      <alignment vertical="top" wrapText="1"/>
    </xf>
    <xf numFmtId="0" fontId="10" fillId="0" borderId="23" xfId="2" applyFont="1" applyBorder="1" applyAlignment="1">
      <alignment vertical="top" wrapText="1"/>
    </xf>
    <xf numFmtId="0" fontId="10" fillId="0" borderId="24" xfId="2" applyFont="1" applyBorder="1" applyAlignment="1">
      <alignment vertical="top" wrapText="1"/>
    </xf>
    <xf numFmtId="0" fontId="10" fillId="0" borderId="15" xfId="2" applyFont="1" applyBorder="1" applyAlignment="1">
      <alignment horizontal="left" vertical="top" wrapText="1"/>
    </xf>
    <xf numFmtId="0" fontId="10" fillId="0" borderId="25" xfId="2" applyFont="1" applyBorder="1" applyAlignment="1">
      <alignment horizontal="left" vertical="top" wrapText="1"/>
    </xf>
    <xf numFmtId="6" fontId="15" fillId="0" borderId="28" xfId="3" applyNumberFormat="1" applyFont="1" applyBorder="1" applyAlignment="1">
      <alignment horizontal="center" vertical="top" wrapText="1"/>
    </xf>
    <xf numFmtId="6" fontId="15" fillId="0" borderId="30" xfId="3" applyNumberFormat="1" applyFont="1" applyBorder="1" applyAlignment="1">
      <alignment horizontal="center" vertical="top" wrapText="1"/>
    </xf>
    <xf numFmtId="0" fontId="10" fillId="0" borderId="28" xfId="2" applyFont="1" applyBorder="1" applyAlignment="1">
      <alignment horizontal="left" vertical="top" wrapText="1"/>
    </xf>
    <xf numFmtId="0" fontId="10" fillId="0" borderId="30" xfId="2" applyFont="1" applyBorder="1" applyAlignment="1">
      <alignment horizontal="left" vertical="top" wrapText="1"/>
    </xf>
    <xf numFmtId="0" fontId="10" fillId="0" borderId="32" xfId="2" applyFont="1" applyBorder="1" applyAlignment="1">
      <alignment horizontal="left" vertical="top" wrapText="1"/>
    </xf>
    <xf numFmtId="0" fontId="9" fillId="0" borderId="41" xfId="2" applyFont="1" applyBorder="1" applyAlignment="1">
      <alignment horizontal="left"/>
    </xf>
    <xf numFmtId="0" fontId="10" fillId="0" borderId="42" xfId="2" applyFont="1" applyBorder="1" applyAlignment="1">
      <alignment horizontal="left" vertical="top" wrapText="1"/>
    </xf>
    <xf numFmtId="0" fontId="10" fillId="0" borderId="20" xfId="2" applyFont="1" applyBorder="1" applyAlignment="1">
      <alignment horizontal="left" vertical="top" wrapText="1"/>
    </xf>
    <xf numFmtId="0" fontId="10" fillId="0" borderId="43" xfId="2" applyFont="1" applyBorder="1" applyAlignment="1">
      <alignment horizontal="left" vertical="top" wrapText="1"/>
    </xf>
    <xf numFmtId="0" fontId="29" fillId="0" borderId="38" xfId="2" applyFont="1" applyBorder="1"/>
    <xf numFmtId="0" fontId="29" fillId="0" borderId="39" xfId="2" applyFont="1" applyBorder="1"/>
    <xf numFmtId="0" fontId="16" fillId="0" borderId="13" xfId="2" applyFont="1" applyBorder="1" applyAlignment="1">
      <alignment horizontal="left" vertical="center"/>
    </xf>
    <xf numFmtId="0" fontId="16" fillId="0" borderId="27" xfId="2" applyFont="1" applyBorder="1" applyAlignment="1">
      <alignment horizontal="left" vertical="center"/>
    </xf>
    <xf numFmtId="0" fontId="17" fillId="0" borderId="2" xfId="2" applyFont="1" applyBorder="1" applyAlignment="1">
      <alignment horizontal="left"/>
    </xf>
    <xf numFmtId="0" fontId="17" fillId="0" borderId="17" xfId="2" applyFont="1" applyBorder="1" applyAlignment="1">
      <alignment horizontal="left"/>
    </xf>
    <xf numFmtId="0" fontId="9" fillId="0" borderId="34" xfId="2" applyFont="1" applyBorder="1" applyAlignment="1">
      <alignment horizontal="center" vertical="center" wrapText="1"/>
    </xf>
    <xf numFmtId="0" fontId="9" fillId="0" borderId="35" xfId="2" applyFont="1" applyBorder="1" applyAlignment="1">
      <alignment horizontal="center" vertical="center"/>
    </xf>
    <xf numFmtId="0" fontId="9" fillId="0" borderId="36" xfId="2" applyFont="1" applyBorder="1" applyAlignment="1">
      <alignment horizontal="center" vertical="center"/>
    </xf>
    <xf numFmtId="0" fontId="19" fillId="0" borderId="34" xfId="2" applyFont="1" applyBorder="1" applyAlignment="1">
      <alignment horizontal="center" vertical="center" wrapText="1"/>
    </xf>
    <xf numFmtId="0" fontId="19" fillId="0" borderId="37" xfId="2" applyFont="1" applyBorder="1" applyAlignment="1">
      <alignment horizontal="center" vertical="center" wrapText="1"/>
    </xf>
    <xf numFmtId="0" fontId="9" fillId="0" borderId="2" xfId="2" applyFont="1" applyBorder="1"/>
    <xf numFmtId="0" fontId="9" fillId="0" borderId="17" xfId="2" applyFont="1" applyBorder="1"/>
    <xf numFmtId="0" fontId="33" fillId="11" borderId="0" xfId="4" applyFont="1" applyFill="1" applyAlignment="1">
      <alignment horizontal="left"/>
    </xf>
    <xf numFmtId="0" fontId="34" fillId="5" borderId="0" xfId="4" quotePrefix="1" applyFont="1" applyFill="1" applyAlignment="1">
      <alignment horizontal="left" vertical="center"/>
    </xf>
    <xf numFmtId="0" fontId="41" fillId="5" borderId="0" xfId="7" quotePrefix="1" applyFill="1" applyAlignment="1" applyProtection="1">
      <alignment horizontal="left" vertical="center"/>
      <protection locked="0"/>
    </xf>
    <xf numFmtId="2" fontId="33" fillId="4" borderId="47" xfId="4" applyNumberFormat="1" applyFont="1" applyFill="1" applyBorder="1" applyAlignment="1" applyProtection="1">
      <alignment horizontal="center" vertical="center"/>
      <protection locked="0"/>
    </xf>
    <xf numFmtId="2" fontId="33" fillId="4" borderId="12" xfId="4" applyNumberFormat="1" applyFont="1" applyFill="1" applyBorder="1" applyAlignment="1" applyProtection="1">
      <alignment horizontal="center" vertical="center"/>
      <protection locked="0"/>
    </xf>
    <xf numFmtId="3" fontId="33" fillId="7" borderId="48" xfId="4" applyNumberFormat="1" applyFont="1" applyFill="1" applyBorder="1" applyAlignment="1">
      <alignment horizontal="center" vertical="center"/>
    </xf>
    <xf numFmtId="0" fontId="33" fillId="5" borderId="0" xfId="4" applyFont="1" applyFill="1" applyAlignment="1">
      <alignment horizontal="left" vertical="center" wrapText="1"/>
    </xf>
    <xf numFmtId="0" fontId="12" fillId="8" borderId="49" xfId="4" applyFont="1" applyFill="1" applyBorder="1" applyAlignment="1">
      <alignment horizontal="left" vertical="center"/>
    </xf>
    <xf numFmtId="0" fontId="12" fillId="4" borderId="51" xfId="4" applyFont="1" applyFill="1" applyBorder="1" applyAlignment="1" applyProtection="1">
      <alignment horizontal="left" vertical="center" wrapText="1" shrinkToFit="1"/>
      <protection locked="0"/>
    </xf>
    <xf numFmtId="0" fontId="12" fillId="10" borderId="51" xfId="4" applyFont="1" applyFill="1" applyBorder="1" applyAlignment="1">
      <alignment horizontal="left" vertical="center"/>
    </xf>
    <xf numFmtId="0" fontId="12" fillId="4" borderId="52" xfId="4" applyFont="1" applyFill="1" applyBorder="1" applyAlignment="1" applyProtection="1">
      <alignment horizontal="center" vertical="center"/>
      <protection locked="0"/>
    </xf>
    <xf numFmtId="0" fontId="12" fillId="8" borderId="49" xfId="4" applyFont="1" applyFill="1" applyBorder="1" applyAlignment="1">
      <alignment horizontal="left" vertical="top" wrapText="1"/>
    </xf>
    <xf numFmtId="0" fontId="12" fillId="8" borderId="42" xfId="4" applyFont="1" applyFill="1" applyBorder="1" applyAlignment="1">
      <alignment horizontal="left" vertical="center"/>
    </xf>
    <xf numFmtId="0" fontId="12" fillId="8" borderId="20" xfId="4" applyFont="1" applyFill="1" applyBorder="1" applyAlignment="1">
      <alignment horizontal="left" vertical="center"/>
    </xf>
    <xf numFmtId="0" fontId="12" fillId="8" borderId="43" xfId="4" applyFont="1" applyFill="1" applyBorder="1" applyAlignment="1">
      <alignment horizontal="left" vertical="center"/>
    </xf>
    <xf numFmtId="9" fontId="12" fillId="10" borderId="47" xfId="4" applyNumberFormat="1" applyFont="1" applyFill="1" applyBorder="1" applyAlignment="1">
      <alignment horizontal="center" vertical="center"/>
    </xf>
    <xf numFmtId="9" fontId="12" fillId="10" borderId="53" xfId="4" applyNumberFormat="1" applyFont="1" applyFill="1" applyBorder="1" applyAlignment="1">
      <alignment horizontal="center" vertical="center"/>
    </xf>
    <xf numFmtId="9" fontId="12" fillId="10" borderId="12" xfId="4" applyNumberFormat="1" applyFont="1" applyFill="1" applyBorder="1" applyAlignment="1">
      <alignment horizontal="center" vertical="center"/>
    </xf>
    <xf numFmtId="9" fontId="12" fillId="4" borderId="51" xfId="8" applyFont="1" applyFill="1" applyBorder="1" applyAlignment="1" applyProtection="1">
      <alignment horizontal="center" vertical="center"/>
      <protection locked="0"/>
    </xf>
    <xf numFmtId="0" fontId="12" fillId="8" borderId="42" xfId="4" applyFont="1" applyFill="1" applyBorder="1" applyAlignment="1">
      <alignment horizontal="left" vertical="center" wrapText="1"/>
    </xf>
    <xf numFmtId="0" fontId="12" fillId="8" borderId="20" xfId="4" applyFont="1" applyFill="1" applyBorder="1" applyAlignment="1">
      <alignment horizontal="left" vertical="center" wrapText="1"/>
    </xf>
    <xf numFmtId="0" fontId="12" fillId="8" borderId="43" xfId="4" applyFont="1" applyFill="1" applyBorder="1" applyAlignment="1">
      <alignment horizontal="left" vertical="center" wrapText="1"/>
    </xf>
    <xf numFmtId="17" fontId="12" fillId="4" borderId="51" xfId="4" applyNumberFormat="1" applyFont="1" applyFill="1" applyBorder="1" applyAlignment="1" applyProtection="1">
      <alignment horizontal="center" vertical="center"/>
      <protection locked="0"/>
    </xf>
    <xf numFmtId="0" fontId="12" fillId="4" borderId="51" xfId="4" applyFont="1" applyFill="1" applyBorder="1" applyAlignment="1" applyProtection="1">
      <alignment horizontal="center" vertical="center"/>
      <protection locked="0"/>
    </xf>
    <xf numFmtId="3" fontId="12" fillId="4" borderId="51" xfId="4" applyNumberFormat="1" applyFont="1" applyFill="1" applyBorder="1" applyAlignment="1" applyProtection="1">
      <alignment horizontal="center" vertical="center"/>
      <protection locked="0"/>
    </xf>
    <xf numFmtId="3" fontId="12" fillId="4" borderId="47" xfId="4" applyNumberFormat="1" applyFont="1" applyFill="1" applyBorder="1" applyAlignment="1" applyProtection="1">
      <alignment horizontal="center" vertical="center"/>
      <protection locked="0"/>
    </xf>
    <xf numFmtId="3" fontId="12" fillId="4" borderId="12" xfId="4" applyNumberFormat="1" applyFont="1" applyFill="1" applyBorder="1" applyAlignment="1" applyProtection="1">
      <alignment horizontal="center" vertical="center"/>
      <protection locked="0"/>
    </xf>
    <xf numFmtId="3" fontId="12" fillId="12" borderId="47" xfId="4" applyNumberFormat="1" applyFont="1" applyFill="1" applyBorder="1" applyAlignment="1" applyProtection="1">
      <alignment horizontal="right" vertical="center"/>
      <protection locked="0"/>
    </xf>
    <xf numFmtId="3" fontId="12" fillId="12" borderId="12" xfId="4" applyNumberFormat="1" applyFont="1" applyFill="1" applyBorder="1" applyAlignment="1" applyProtection="1">
      <alignment horizontal="right" vertical="center"/>
      <protection locked="0"/>
    </xf>
    <xf numFmtId="3" fontId="12" fillId="12" borderId="51" xfId="4" applyNumberFormat="1" applyFont="1" applyFill="1" applyBorder="1" applyAlignment="1" applyProtection="1">
      <alignment horizontal="center" vertical="center"/>
      <protection locked="0"/>
    </xf>
    <xf numFmtId="2" fontId="12" fillId="4" borderId="51" xfId="4" applyNumberFormat="1" applyFont="1" applyFill="1" applyBorder="1" applyAlignment="1" applyProtection="1">
      <alignment horizontal="center" vertical="center"/>
      <protection locked="0"/>
    </xf>
    <xf numFmtId="3" fontId="12" fillId="7" borderId="51" xfId="4" applyNumberFormat="1" applyFont="1" applyFill="1" applyBorder="1" applyAlignment="1">
      <alignment horizontal="right" vertical="center"/>
    </xf>
    <xf numFmtId="0" fontId="50" fillId="8" borderId="49" xfId="7" applyFont="1" applyFill="1" applyBorder="1" applyAlignment="1" applyProtection="1">
      <alignment horizontal="left" vertical="center"/>
    </xf>
    <xf numFmtId="0" fontId="12" fillId="10" borderId="52" xfId="4" applyFont="1" applyFill="1" applyBorder="1" applyAlignment="1">
      <alignment horizontal="center" vertical="center"/>
    </xf>
    <xf numFmtId="0" fontId="48" fillId="10" borderId="52" xfId="4" applyFont="1" applyFill="1" applyBorder="1" applyAlignment="1">
      <alignment horizontal="center" vertical="center"/>
    </xf>
    <xf numFmtId="0" fontId="48" fillId="10" borderId="51" xfId="4" applyFont="1" applyFill="1" applyBorder="1" applyAlignment="1">
      <alignment horizontal="center" vertical="center"/>
    </xf>
    <xf numFmtId="0" fontId="12" fillId="10" borderId="51" xfId="4" applyFont="1" applyFill="1" applyBorder="1" applyAlignment="1">
      <alignment horizontal="center" vertical="center"/>
    </xf>
    <xf numFmtId="0" fontId="12" fillId="10" borderId="54" xfId="4" applyFont="1" applyFill="1" applyBorder="1" applyAlignment="1">
      <alignment horizontal="center" vertical="center"/>
    </xf>
    <xf numFmtId="0" fontId="48" fillId="10" borderId="54" xfId="4" applyFont="1" applyFill="1" applyBorder="1" applyAlignment="1">
      <alignment horizontal="center" vertical="center"/>
    </xf>
    <xf numFmtId="0" fontId="12" fillId="10" borderId="51" xfId="4" quotePrefix="1" applyFont="1" applyFill="1" applyBorder="1" applyAlignment="1">
      <alignment horizontal="center" vertical="center"/>
    </xf>
    <xf numFmtId="164" fontId="35" fillId="7" borderId="55" xfId="4" applyNumberFormat="1" applyFont="1" applyFill="1" applyBorder="1" applyAlignment="1">
      <alignment horizontal="center" vertical="center"/>
    </xf>
    <xf numFmtId="164" fontId="35" fillId="7" borderId="56" xfId="4" applyNumberFormat="1" applyFont="1" applyFill="1" applyBorder="1" applyAlignment="1">
      <alignment horizontal="center" vertical="center"/>
    </xf>
    <xf numFmtId="164" fontId="35" fillId="7" borderId="57" xfId="4" applyNumberFormat="1" applyFont="1" applyFill="1" applyBorder="1" applyAlignment="1">
      <alignment horizontal="center" vertical="center"/>
    </xf>
    <xf numFmtId="164" fontId="35" fillId="7" borderId="58" xfId="4" applyNumberFormat="1" applyFont="1" applyFill="1" applyBorder="1" applyAlignment="1">
      <alignment horizontal="center" vertical="center"/>
    </xf>
    <xf numFmtId="0" fontId="12" fillId="10" borderId="47" xfId="4" applyFont="1" applyFill="1" applyBorder="1" applyAlignment="1">
      <alignment horizontal="left" vertical="center"/>
    </xf>
    <xf numFmtId="0" fontId="48" fillId="10" borderId="47" xfId="4" applyFont="1" applyFill="1" applyBorder="1" applyAlignment="1">
      <alignment horizontal="center" vertical="center"/>
    </xf>
    <xf numFmtId="0" fontId="12" fillId="4" borderId="51" xfId="4" applyFont="1" applyFill="1" applyBorder="1" applyAlignment="1" applyProtection="1">
      <alignment horizontal="center" vertical="center" wrapText="1"/>
      <protection locked="0"/>
    </xf>
    <xf numFmtId="0" fontId="56" fillId="14" borderId="47" xfId="4" applyFont="1" applyFill="1" applyBorder="1" applyAlignment="1">
      <alignment horizontal="center" vertical="center"/>
    </xf>
    <xf numFmtId="0" fontId="56" fillId="14" borderId="53" xfId="4" applyFont="1" applyFill="1" applyBorder="1" applyAlignment="1">
      <alignment horizontal="center" vertical="center"/>
    </xf>
    <xf numFmtId="0" fontId="56" fillId="14" borderId="12" xfId="4" applyFont="1" applyFill="1" applyBorder="1" applyAlignment="1">
      <alignment horizontal="center" vertical="center"/>
    </xf>
    <xf numFmtId="3" fontId="12" fillId="7" borderId="47" xfId="4" applyNumberFormat="1" applyFont="1" applyFill="1" applyBorder="1" applyAlignment="1">
      <alignment horizontal="center" vertical="center"/>
    </xf>
    <xf numFmtId="3" fontId="12" fillId="7" borderId="53" xfId="4" applyNumberFormat="1" applyFont="1" applyFill="1" applyBorder="1" applyAlignment="1">
      <alignment horizontal="center" vertical="center"/>
    </xf>
    <xf numFmtId="3" fontId="12" fillId="7" borderId="12" xfId="4" applyNumberFormat="1" applyFont="1" applyFill="1" applyBorder="1" applyAlignment="1">
      <alignment horizontal="center" vertical="center"/>
    </xf>
    <xf numFmtId="0" fontId="12" fillId="8" borderId="59" xfId="4" applyFont="1" applyFill="1" applyBorder="1" applyAlignment="1">
      <alignment horizontal="left" vertical="top" wrapText="1"/>
    </xf>
    <xf numFmtId="0" fontId="12" fillId="8" borderId="60" xfId="4" applyFont="1" applyFill="1" applyBorder="1" applyAlignment="1">
      <alignment horizontal="left" vertical="top" wrapText="1"/>
    </xf>
    <xf numFmtId="0" fontId="12" fillId="8" borderId="61" xfId="4" applyFont="1" applyFill="1" applyBorder="1" applyAlignment="1">
      <alignment horizontal="left" vertical="top" wrapText="1"/>
    </xf>
    <xf numFmtId="0" fontId="12" fillId="8" borderId="62" xfId="4" applyFont="1" applyFill="1" applyBorder="1" applyAlignment="1">
      <alignment horizontal="left" vertical="top" wrapText="1"/>
    </xf>
    <xf numFmtId="0" fontId="12" fillId="8" borderId="41" xfId="4" applyFont="1" applyFill="1" applyBorder="1" applyAlignment="1">
      <alignment horizontal="left" vertical="top" wrapText="1"/>
    </xf>
    <xf numFmtId="0" fontId="12" fillId="8" borderId="63" xfId="4" applyFont="1" applyFill="1" applyBorder="1" applyAlignment="1">
      <alignment horizontal="left" vertical="top" wrapText="1"/>
    </xf>
    <xf numFmtId="0" fontId="12" fillId="8" borderId="64" xfId="4" applyFont="1" applyFill="1" applyBorder="1" applyAlignment="1">
      <alignment horizontal="left" vertical="top" wrapText="1"/>
    </xf>
    <xf numFmtId="0" fontId="12" fillId="8" borderId="0" xfId="4" applyFont="1" applyFill="1" applyAlignment="1">
      <alignment horizontal="left" vertical="top" wrapText="1"/>
    </xf>
    <xf numFmtId="0" fontId="12" fillId="8" borderId="65" xfId="4" applyFont="1" applyFill="1" applyBorder="1" applyAlignment="1">
      <alignment horizontal="left" vertical="top" wrapText="1"/>
    </xf>
    <xf numFmtId="0" fontId="12" fillId="4" borderId="47" xfId="4" applyFont="1" applyFill="1" applyBorder="1" applyAlignment="1" applyProtection="1">
      <alignment horizontal="center" vertical="center"/>
      <protection locked="0"/>
    </xf>
    <xf numFmtId="0" fontId="12" fillId="4" borderId="53" xfId="4" applyFont="1" applyFill="1" applyBorder="1" applyAlignment="1" applyProtection="1">
      <alignment horizontal="center" vertical="center"/>
      <protection locked="0"/>
    </xf>
    <xf numFmtId="0" fontId="12" fillId="4" borderId="12" xfId="4" applyFont="1" applyFill="1" applyBorder="1" applyAlignment="1" applyProtection="1">
      <alignment horizontal="center" vertical="center"/>
      <protection locked="0"/>
    </xf>
    <xf numFmtId="4" fontId="12" fillId="7" borderId="51" xfId="4" applyNumberFormat="1" applyFont="1" applyFill="1" applyBorder="1" applyAlignment="1">
      <alignment horizontal="right" vertical="center"/>
    </xf>
    <xf numFmtId="3" fontId="12" fillId="4" borderId="53" xfId="4" applyNumberFormat="1" applyFont="1" applyFill="1" applyBorder="1" applyAlignment="1" applyProtection="1">
      <alignment horizontal="center" vertical="center"/>
      <protection locked="0"/>
    </xf>
    <xf numFmtId="0" fontId="12" fillId="4" borderId="47" xfId="4" applyFont="1" applyFill="1" applyBorder="1" applyAlignment="1" applyProtection="1">
      <alignment horizontal="center" vertical="center" wrapText="1"/>
      <protection locked="0"/>
    </xf>
    <xf numFmtId="0" fontId="12" fillId="4" borderId="53" xfId="4" applyFont="1" applyFill="1" applyBorder="1" applyAlignment="1" applyProtection="1">
      <alignment horizontal="center" vertical="center" wrapText="1"/>
      <protection locked="0"/>
    </xf>
    <xf numFmtId="0" fontId="12" fillId="4" borderId="12" xfId="4" applyFont="1" applyFill="1" applyBorder="1" applyAlignment="1" applyProtection="1">
      <alignment horizontal="center" vertical="center" wrapText="1"/>
      <protection locked="0"/>
    </xf>
    <xf numFmtId="0" fontId="56" fillId="14" borderId="51" xfId="4" applyFont="1" applyFill="1" applyBorder="1" applyAlignment="1">
      <alignment horizontal="center" vertical="center"/>
    </xf>
    <xf numFmtId="3" fontId="12" fillId="7" borderId="51" xfId="4" applyNumberFormat="1" applyFont="1" applyFill="1" applyBorder="1" applyAlignment="1">
      <alignment horizontal="center" vertical="center"/>
    </xf>
    <xf numFmtId="3" fontId="12" fillId="4" borderId="81" xfId="4" applyNumberFormat="1" applyFont="1" applyFill="1" applyBorder="1" applyAlignment="1" applyProtection="1">
      <alignment horizontal="center" vertical="center"/>
      <protection locked="0"/>
    </xf>
    <xf numFmtId="3" fontId="12" fillId="4" borderId="82" xfId="4" applyNumberFormat="1" applyFont="1" applyFill="1" applyBorder="1" applyAlignment="1" applyProtection="1">
      <alignment horizontal="center" vertical="center"/>
      <protection locked="0"/>
    </xf>
    <xf numFmtId="3" fontId="12" fillId="4" borderId="83" xfId="4" applyNumberFormat="1" applyFont="1" applyFill="1" applyBorder="1" applyAlignment="1" applyProtection="1">
      <alignment horizontal="center" vertical="center"/>
      <protection locked="0"/>
    </xf>
    <xf numFmtId="3" fontId="12" fillId="7" borderId="53" xfId="4" applyNumberFormat="1" applyFont="1" applyFill="1" applyBorder="1" applyAlignment="1">
      <alignment horizontal="right" vertical="center"/>
    </xf>
    <xf numFmtId="3" fontId="12" fillId="7" borderId="12" xfId="4" applyNumberFormat="1" applyFont="1" applyFill="1" applyBorder="1" applyAlignment="1">
      <alignment horizontal="right" vertical="center"/>
    </xf>
    <xf numFmtId="0" fontId="12" fillId="4" borderId="67" xfId="4" applyFont="1" applyFill="1" applyBorder="1" applyAlignment="1" applyProtection="1">
      <alignment horizontal="center" vertical="center"/>
      <protection locked="0"/>
    </xf>
    <xf numFmtId="3" fontId="12" fillId="4" borderId="67" xfId="4" applyNumberFormat="1" applyFont="1" applyFill="1" applyBorder="1" applyAlignment="1" applyProtection="1">
      <alignment horizontal="center" vertical="center"/>
      <protection locked="0"/>
    </xf>
    <xf numFmtId="2" fontId="12" fillId="7" borderId="67" xfId="4" applyNumberFormat="1" applyFont="1" applyFill="1" applyBorder="1" applyAlignment="1">
      <alignment horizontal="center" vertical="center"/>
    </xf>
    <xf numFmtId="3" fontId="12" fillId="7" borderId="67" xfId="4" applyNumberFormat="1" applyFont="1" applyFill="1" applyBorder="1" applyAlignment="1">
      <alignment horizontal="right" vertical="center"/>
    </xf>
    <xf numFmtId="3" fontId="12" fillId="7" borderId="69" xfId="4" applyNumberFormat="1" applyFont="1" applyFill="1" applyBorder="1" applyAlignment="1">
      <alignment horizontal="right" vertical="center"/>
    </xf>
    <xf numFmtId="3" fontId="12" fillId="7" borderId="70" xfId="4" applyNumberFormat="1" applyFont="1" applyFill="1" applyBorder="1" applyAlignment="1">
      <alignment horizontal="right" vertical="center"/>
    </xf>
    <xf numFmtId="3" fontId="12" fillId="7" borderId="71" xfId="4" applyNumberFormat="1" applyFont="1" applyFill="1" applyBorder="1" applyAlignment="1">
      <alignment horizontal="right" vertical="center"/>
    </xf>
    <xf numFmtId="0" fontId="12" fillId="10" borderId="52" xfId="4" applyFont="1" applyFill="1" applyBorder="1" applyAlignment="1">
      <alignment horizontal="left" vertical="center"/>
    </xf>
    <xf numFmtId="3" fontId="12" fillId="5" borderId="51" xfId="4" applyNumberFormat="1" applyFont="1" applyFill="1" applyBorder="1" applyAlignment="1">
      <alignment horizontal="center" vertical="center"/>
    </xf>
    <xf numFmtId="0" fontId="12" fillId="10" borderId="47" xfId="4" applyFont="1" applyFill="1" applyBorder="1" applyAlignment="1">
      <alignment horizontal="center" vertical="center"/>
    </xf>
    <xf numFmtId="0" fontId="12" fillId="10" borderId="53" xfId="4" applyFont="1" applyFill="1" applyBorder="1" applyAlignment="1">
      <alignment horizontal="center" vertical="center"/>
    </xf>
    <xf numFmtId="0" fontId="56" fillId="14" borderId="67" xfId="4" applyFont="1" applyFill="1" applyBorder="1" applyAlignment="1">
      <alignment horizontal="center" vertical="center"/>
    </xf>
    <xf numFmtId="0" fontId="12" fillId="4" borderId="68" xfId="4" applyFont="1" applyFill="1" applyBorder="1" applyAlignment="1" applyProtection="1">
      <alignment horizontal="center" vertical="center"/>
      <protection locked="0"/>
    </xf>
    <xf numFmtId="0" fontId="12" fillId="10" borderId="12" xfId="4" applyFont="1" applyFill="1" applyBorder="1" applyAlignment="1">
      <alignment horizontal="center" vertical="center"/>
    </xf>
    <xf numFmtId="0" fontId="12" fillId="8" borderId="59" xfId="4" applyFont="1" applyFill="1" applyBorder="1" applyAlignment="1">
      <alignment horizontal="left" vertical="center" wrapText="1"/>
    </xf>
    <xf numFmtId="0" fontId="12" fillId="8" borderId="60" xfId="4" applyFont="1" applyFill="1" applyBorder="1" applyAlignment="1">
      <alignment horizontal="left" vertical="center" wrapText="1"/>
    </xf>
    <xf numFmtId="0" fontId="12" fillId="8" borderId="61" xfId="4" applyFont="1" applyFill="1" applyBorder="1" applyAlignment="1">
      <alignment horizontal="left" vertical="center" wrapText="1"/>
    </xf>
    <xf numFmtId="0" fontId="12" fillId="8" borderId="62" xfId="4" applyFont="1" applyFill="1" applyBorder="1" applyAlignment="1">
      <alignment horizontal="left" vertical="center" wrapText="1"/>
    </xf>
    <xf numFmtId="0" fontId="12" fillId="8" borderId="41" xfId="4" applyFont="1" applyFill="1" applyBorder="1" applyAlignment="1">
      <alignment horizontal="left" vertical="center" wrapText="1"/>
    </xf>
    <xf numFmtId="0" fontId="12" fillId="8" borderId="63" xfId="4" applyFont="1" applyFill="1" applyBorder="1" applyAlignment="1">
      <alignment horizontal="left" vertical="center" wrapText="1"/>
    </xf>
    <xf numFmtId="0" fontId="12" fillId="8" borderId="42" xfId="4" applyFont="1" applyFill="1" applyBorder="1" applyAlignment="1">
      <alignment horizontal="left" vertical="top" wrapText="1"/>
    </xf>
    <xf numFmtId="0" fontId="12" fillId="8" borderId="20" xfId="4" applyFont="1" applyFill="1" applyBorder="1" applyAlignment="1">
      <alignment horizontal="left" vertical="top" wrapText="1"/>
    </xf>
    <xf numFmtId="0" fontId="12" fillId="8" borderId="43" xfId="4" applyFont="1" applyFill="1" applyBorder="1" applyAlignment="1">
      <alignment horizontal="left" vertical="top" wrapText="1"/>
    </xf>
    <xf numFmtId="0" fontId="12" fillId="10" borderId="53" xfId="4" applyFont="1" applyFill="1" applyBorder="1" applyAlignment="1">
      <alignment horizontal="left" vertical="center"/>
    </xf>
    <xf numFmtId="0" fontId="12" fillId="10" borderId="12" xfId="4" applyFont="1" applyFill="1" applyBorder="1" applyAlignment="1">
      <alignment horizontal="left" vertical="center"/>
    </xf>
    <xf numFmtId="3" fontId="12" fillId="0" borderId="47" xfId="4" applyNumberFormat="1" applyFont="1" applyBorder="1" applyAlignment="1">
      <alignment horizontal="right" vertical="center"/>
    </xf>
    <xf numFmtId="3" fontId="12" fillId="0" borderId="53" xfId="4" applyNumberFormat="1" applyFont="1" applyBorder="1" applyAlignment="1">
      <alignment horizontal="right" vertical="center"/>
    </xf>
    <xf numFmtId="3" fontId="12" fillId="0" borderId="12" xfId="4" applyNumberFormat="1" applyFont="1" applyBorder="1" applyAlignment="1">
      <alignment horizontal="right" vertical="center"/>
    </xf>
    <xf numFmtId="3" fontId="12" fillId="5" borderId="47" xfId="4" applyNumberFormat="1" applyFont="1" applyFill="1" applyBorder="1" applyAlignment="1">
      <alignment horizontal="right" vertical="center"/>
    </xf>
    <xf numFmtId="3" fontId="12" fillId="5" borderId="12" xfId="4" applyNumberFormat="1" applyFont="1" applyFill="1" applyBorder="1" applyAlignment="1">
      <alignment horizontal="right" vertical="center"/>
    </xf>
    <xf numFmtId="3" fontId="12" fillId="0" borderId="51" xfId="4" applyNumberFormat="1" applyFont="1" applyBorder="1" applyAlignment="1">
      <alignment horizontal="right" vertical="center"/>
    </xf>
    <xf numFmtId="0" fontId="12" fillId="10" borderId="53" xfId="4" applyFont="1" applyFill="1" applyBorder="1" applyAlignment="1">
      <alignment horizontal="right" vertical="center"/>
    </xf>
    <xf numFmtId="0" fontId="12" fillId="10" borderId="12" xfId="4" applyFont="1" applyFill="1" applyBorder="1" applyAlignment="1">
      <alignment horizontal="right" vertical="center"/>
    </xf>
    <xf numFmtId="4" fontId="12" fillId="7" borderId="51" xfId="4" applyNumberFormat="1" applyFont="1" applyFill="1" applyBorder="1" applyAlignment="1">
      <alignment horizontal="center" vertical="center"/>
    </xf>
    <xf numFmtId="3" fontId="12" fillId="5" borderId="53" xfId="4" applyNumberFormat="1" applyFont="1" applyFill="1" applyBorder="1" applyAlignment="1">
      <alignment horizontal="right" vertical="center"/>
    </xf>
    <xf numFmtId="4" fontId="12" fillId="7" borderId="47" xfId="4" applyNumberFormat="1" applyFont="1" applyFill="1" applyBorder="1" applyAlignment="1">
      <alignment horizontal="center" vertical="center"/>
    </xf>
    <xf numFmtId="0" fontId="12" fillId="8" borderId="42" xfId="4" applyFont="1" applyFill="1" applyBorder="1" applyAlignment="1">
      <alignment horizontal="center" vertical="center"/>
    </xf>
    <xf numFmtId="0" fontId="12" fillId="8" borderId="20" xfId="4" applyFont="1" applyFill="1" applyBorder="1" applyAlignment="1">
      <alignment horizontal="center" vertical="center"/>
    </xf>
    <xf numFmtId="0" fontId="12" fillId="8" borderId="43" xfId="4" applyFont="1" applyFill="1" applyBorder="1" applyAlignment="1">
      <alignment horizontal="center" vertical="center"/>
    </xf>
    <xf numFmtId="4" fontId="12" fillId="7" borderId="53" xfId="4" applyNumberFormat="1" applyFont="1" applyFill="1" applyBorder="1" applyAlignment="1">
      <alignment horizontal="center" vertical="center"/>
    </xf>
    <xf numFmtId="4" fontId="12" fillId="7" borderId="12" xfId="4" applyNumberFormat="1" applyFont="1" applyFill="1" applyBorder="1" applyAlignment="1">
      <alignment horizontal="center" vertical="center"/>
    </xf>
    <xf numFmtId="168" fontId="12" fillId="5" borderId="0" xfId="10" applyNumberFormat="1" applyFont="1" applyFill="1" applyAlignment="1">
      <alignment horizontal="center" vertical="center"/>
    </xf>
    <xf numFmtId="49" fontId="12" fillId="5" borderId="0" xfId="4" applyNumberFormat="1" applyFont="1" applyFill="1" applyAlignment="1">
      <alignment horizontal="center" vertical="center"/>
    </xf>
    <xf numFmtId="168" fontId="12" fillId="5" borderId="0" xfId="10" applyNumberFormat="1" applyFont="1" applyFill="1" applyAlignment="1">
      <alignment horizontal="right" vertical="center"/>
    </xf>
    <xf numFmtId="0" fontId="56" fillId="14" borderId="75" xfId="4" applyFont="1" applyFill="1" applyBorder="1" applyAlignment="1">
      <alignment horizontal="center" vertical="center"/>
    </xf>
    <xf numFmtId="49" fontId="12" fillId="7" borderId="51" xfId="4" applyNumberFormat="1" applyFont="1" applyFill="1" applyBorder="1" applyAlignment="1">
      <alignment horizontal="center" vertical="center"/>
    </xf>
    <xf numFmtId="0" fontId="12" fillId="5" borderId="51" xfId="4" applyFont="1" applyFill="1" applyBorder="1" applyAlignment="1">
      <alignment horizontal="center" vertical="center"/>
    </xf>
    <xf numFmtId="0" fontId="56" fillId="14" borderId="75" xfId="4" applyFont="1" applyFill="1" applyBorder="1" applyAlignment="1">
      <alignment horizontal="center" vertical="center" wrapText="1"/>
    </xf>
    <xf numFmtId="0" fontId="61" fillId="10" borderId="78" xfId="4" applyFont="1" applyFill="1" applyBorder="1" applyAlignment="1">
      <alignment horizontal="left" vertical="center" wrapText="1"/>
    </xf>
    <xf numFmtId="0" fontId="61" fillId="10" borderId="79" xfId="4" applyFont="1" applyFill="1" applyBorder="1" applyAlignment="1">
      <alignment horizontal="left" vertical="center" wrapText="1"/>
    </xf>
    <xf numFmtId="0" fontId="61" fillId="10" borderId="80" xfId="4" applyFont="1" applyFill="1" applyBorder="1" applyAlignment="1">
      <alignment horizontal="left" vertical="center" wrapText="1"/>
    </xf>
    <xf numFmtId="3" fontId="12" fillId="4" borderId="78" xfId="4" applyNumberFormat="1" applyFont="1" applyFill="1" applyBorder="1" applyAlignment="1" applyProtection="1">
      <alignment horizontal="center" vertical="center" shrinkToFit="1"/>
      <protection locked="0"/>
    </xf>
    <xf numFmtId="3" fontId="12" fillId="4" borderId="80" xfId="4" applyNumberFormat="1" applyFont="1" applyFill="1" applyBorder="1" applyAlignment="1" applyProtection="1">
      <alignment horizontal="center" vertical="center" shrinkToFit="1"/>
      <protection locked="0"/>
    </xf>
    <xf numFmtId="0" fontId="12" fillId="4" borderId="75" xfId="4" applyFont="1" applyFill="1" applyBorder="1" applyAlignment="1" applyProtection="1">
      <alignment horizontal="center" vertical="center" shrinkToFit="1"/>
      <protection locked="0"/>
    </xf>
    <xf numFmtId="3" fontId="12" fillId="4" borderId="75" xfId="4" applyNumberFormat="1" applyFont="1" applyFill="1" applyBorder="1" applyAlignment="1" applyProtection="1">
      <alignment horizontal="center" vertical="center" shrinkToFit="1"/>
      <protection locked="0"/>
    </xf>
    <xf numFmtId="0" fontId="56" fillId="14" borderId="78" xfId="4" applyFont="1" applyFill="1" applyBorder="1" applyAlignment="1">
      <alignment horizontal="right" vertical="center"/>
    </xf>
    <xf numFmtId="0" fontId="56" fillId="14" borderId="79" xfId="4" applyFont="1" applyFill="1" applyBorder="1" applyAlignment="1">
      <alignment horizontal="right" vertical="center"/>
    </xf>
    <xf numFmtId="0" fontId="56" fillId="14" borderId="80" xfId="4" applyFont="1" applyFill="1" applyBorder="1" applyAlignment="1">
      <alignment horizontal="right" vertical="center"/>
    </xf>
    <xf numFmtId="3" fontId="12" fillId="7" borderId="78" xfId="4" applyNumberFormat="1" applyFont="1" applyFill="1" applyBorder="1" applyAlignment="1">
      <alignment horizontal="center" vertical="center" shrinkToFit="1"/>
    </xf>
    <xf numFmtId="3" fontId="12" fillId="7" borderId="80" xfId="4" applyNumberFormat="1" applyFont="1" applyFill="1" applyBorder="1" applyAlignment="1">
      <alignment horizontal="center" vertical="center" shrinkToFit="1"/>
    </xf>
    <xf numFmtId="3" fontId="12" fillId="7" borderId="75" xfId="4" applyNumberFormat="1" applyFont="1" applyFill="1" applyBorder="1" applyAlignment="1">
      <alignment horizontal="right" vertical="center"/>
    </xf>
    <xf numFmtId="2" fontId="59" fillId="4" borderId="0" xfId="4" applyNumberFormat="1" applyFont="1" applyFill="1" applyAlignment="1" applyProtection="1">
      <alignment horizontal="center" vertical="center"/>
      <protection locked="0"/>
    </xf>
    <xf numFmtId="0" fontId="59" fillId="10" borderId="75" xfId="4" applyFont="1" applyFill="1" applyBorder="1" applyAlignment="1">
      <alignment horizontal="center" vertical="center" wrapText="1"/>
    </xf>
    <xf numFmtId="0" fontId="61" fillId="10" borderId="75" xfId="4" applyFont="1" applyFill="1" applyBorder="1" applyAlignment="1">
      <alignment horizontal="center" vertical="center" wrapText="1"/>
    </xf>
    <xf numFmtId="0" fontId="59" fillId="10" borderId="75" xfId="4" quotePrefix="1" applyFont="1" applyFill="1" applyBorder="1" applyAlignment="1">
      <alignment horizontal="center" vertical="center" wrapText="1"/>
    </xf>
    <xf numFmtId="2" fontId="12" fillId="7" borderId="75" xfId="4" applyNumberFormat="1" applyFont="1" applyFill="1" applyBorder="1" applyAlignment="1">
      <alignment horizontal="center" vertical="center"/>
    </xf>
    <xf numFmtId="3" fontId="12" fillId="7" borderId="78" xfId="4" applyNumberFormat="1" applyFont="1" applyFill="1" applyBorder="1" applyAlignment="1">
      <alignment horizontal="right" vertical="center"/>
    </xf>
    <xf numFmtId="3" fontId="12" fillId="7" borderId="80" xfId="4" applyNumberFormat="1" applyFont="1" applyFill="1" applyBorder="1" applyAlignment="1">
      <alignment horizontal="right" vertical="center"/>
    </xf>
    <xf numFmtId="2" fontId="12" fillId="7" borderId="78" xfId="4" applyNumberFormat="1" applyFont="1" applyFill="1" applyBorder="1" applyAlignment="1">
      <alignment horizontal="center" vertical="center"/>
    </xf>
    <xf numFmtId="2" fontId="12" fillId="7" borderId="80" xfId="4" applyNumberFormat="1" applyFont="1" applyFill="1" applyBorder="1" applyAlignment="1">
      <alignment horizontal="center" vertical="center"/>
    </xf>
    <xf numFmtId="1" fontId="12" fillId="7" borderId="0" xfId="4" applyNumberFormat="1" applyFont="1" applyFill="1" applyAlignment="1">
      <alignment horizontal="center" vertical="center"/>
    </xf>
    <xf numFmtId="0" fontId="12" fillId="4" borderId="78" xfId="4" applyFont="1" applyFill="1" applyBorder="1" applyAlignment="1" applyProtection="1">
      <alignment horizontal="center" vertical="center" shrinkToFit="1"/>
      <protection locked="0"/>
    </xf>
    <xf numFmtId="0" fontId="12" fillId="4" borderId="79" xfId="4" applyFont="1" applyFill="1" applyBorder="1" applyAlignment="1" applyProtection="1">
      <alignment horizontal="center" vertical="center" shrinkToFit="1"/>
      <protection locked="0"/>
    </xf>
    <xf numFmtId="0" fontId="12" fillId="4" borderId="80" xfId="4" applyFont="1" applyFill="1" applyBorder="1" applyAlignment="1" applyProtection="1">
      <alignment horizontal="center" vertical="center" shrinkToFit="1"/>
      <protection locked="0"/>
    </xf>
    <xf numFmtId="0" fontId="12" fillId="8" borderId="42" xfId="9" applyBorder="1" applyAlignment="1">
      <alignment horizontal="left" vertical="top" wrapText="1"/>
    </xf>
    <xf numFmtId="0" fontId="12" fillId="8" borderId="20" xfId="9" applyBorder="1" applyAlignment="1">
      <alignment horizontal="left" vertical="top" wrapText="1"/>
    </xf>
    <xf numFmtId="0" fontId="12" fillId="8" borderId="43" xfId="9" applyBorder="1" applyAlignment="1">
      <alignment horizontal="left" vertical="top" wrapText="1"/>
    </xf>
  </cellXfs>
  <cellStyles count="13">
    <cellStyle name="Comma" xfId="10" builtinId="3"/>
    <cellStyle name="Comma 2" xfId="6" xr:uid="{5F4E9C1B-B5D1-42A3-9B72-6F301DBD369F}"/>
    <cellStyle name="Currency 2" xfId="5" xr:uid="{019322A2-CEBB-4D79-854C-F48E547197FB}"/>
    <cellStyle name="Guide 2" xfId="9" xr:uid="{A4250767-D466-4741-A193-F56800EC2731}"/>
    <cellStyle name="Hyperlink 2" xfId="7" xr:uid="{B6C1D51A-274A-4A47-BCA6-821241E781BC}"/>
    <cellStyle name="Normal" xfId="0" builtinId="0"/>
    <cellStyle name="Normal 2" xfId="1" xr:uid="{0E45D342-6872-4E95-8D40-A9A4E709EC77}"/>
    <cellStyle name="Normal 2 2" xfId="4" xr:uid="{C632D6A3-DA0B-48D2-96ED-4E6CC67DA223}"/>
    <cellStyle name="Normal 3" xfId="2" xr:uid="{46D89E63-9AFF-440E-AE65-5D521F7F99FD}"/>
    <cellStyle name="Normal 4" xfId="3" xr:uid="{92263411-3C20-48BB-BFB2-394356F2FE16}"/>
    <cellStyle name="Normal 5" xfId="12" xr:uid="{E4A15F46-7B27-4539-A979-E293141A0118}"/>
    <cellStyle name="Percent 2" xfId="8" xr:uid="{2AE0C59A-89BC-4F6B-8C0C-C793ED19BAAC}"/>
    <cellStyle name="Percent 2 2" xfId="11" xr:uid="{2E100E0F-A3CA-4BDD-A6F2-C7F8FDC75CB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828675</xdr:colOff>
          <xdr:row>2</xdr:row>
          <xdr:rowOff>285750</xdr:rowOff>
        </xdr:from>
        <xdr:to>
          <xdr:col>8</xdr:col>
          <xdr:colOff>1209675</xdr:colOff>
          <xdr:row>2</xdr:row>
          <xdr:rowOff>609600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28575</xdr:rowOff>
    </xdr:from>
    <xdr:to>
      <xdr:col>0</xdr:col>
      <xdr:colOff>0</xdr:colOff>
      <xdr:row>2</xdr:row>
      <xdr:rowOff>0</xdr:rowOff>
    </xdr:to>
    <xdr:cxnSp macro="">
      <xdr:nvCxnSpPr>
        <xdr:cNvPr id="2" name="AutoShape 30">
          <a:extLst>
            <a:ext uri="{FF2B5EF4-FFF2-40B4-BE49-F238E27FC236}">
              <a16:creationId xmlns:a16="http://schemas.microsoft.com/office/drawing/2014/main" id="{826EB6AC-805B-4AD3-B5B6-60098B81F1F0}"/>
            </a:ext>
          </a:extLst>
        </xdr:cNvPr>
        <xdr:cNvCxnSpPr>
          <a:cxnSpLocks noChangeShapeType="1"/>
        </xdr:cNvCxnSpPr>
      </xdr:nvCxnSpPr>
      <xdr:spPr bwMode="auto">
        <a:xfrm>
          <a:off x="0" y="219075"/>
          <a:ext cx="0" cy="161925"/>
        </a:xfrm>
        <a:prstGeom prst="straightConnector1">
          <a:avLst/>
        </a:prstGeom>
        <a:noFill/>
        <a:ln w="19050">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5.xml"/><Relationship Id="rId4"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41F1A-8F42-4C72-841B-8AC30D0554F5}">
  <sheetPr>
    <pageSetUpPr fitToPage="1"/>
  </sheetPr>
  <dimension ref="B1:T23"/>
  <sheetViews>
    <sheetView showGridLines="0" zoomScale="70" zoomScaleNormal="70" workbookViewId="0">
      <selection activeCell="B2" sqref="B2:I2"/>
    </sheetView>
  </sheetViews>
  <sheetFormatPr defaultColWidth="12.28515625" defaultRowHeight="15.75"/>
  <cols>
    <col min="1" max="1" width="5" style="3" customWidth="1"/>
    <col min="2" max="2" width="28.85546875" style="2" customWidth="1"/>
    <col min="3" max="3" width="46.5703125" style="2" customWidth="1"/>
    <col min="4" max="4" width="35.5703125" style="2" customWidth="1"/>
    <col min="5" max="9" width="28.85546875" style="2" customWidth="1"/>
    <col min="10" max="10" width="16.85546875" style="2" bestFit="1" customWidth="1"/>
    <col min="11" max="11" width="12.28515625" style="2"/>
    <col min="12" max="12" width="15.28515625" style="2" bestFit="1" customWidth="1"/>
    <col min="13" max="13" width="12.28515625" style="2"/>
    <col min="14" max="14" width="14" style="3" bestFit="1" customWidth="1"/>
    <col min="15" max="16384" width="12.28515625" style="3"/>
  </cols>
  <sheetData>
    <row r="1" spans="2:20" ht="33" customHeight="1" thickBot="1"/>
    <row r="2" spans="2:20" ht="66" customHeight="1" thickBot="1">
      <c r="B2" s="189" t="s">
        <v>2</v>
      </c>
      <c r="C2" s="190"/>
      <c r="D2" s="190"/>
      <c r="E2" s="190"/>
      <c r="F2" s="190"/>
      <c r="G2" s="190"/>
      <c r="H2" s="190"/>
      <c r="I2" s="191"/>
      <c r="J2" s="3" t="s">
        <v>3</v>
      </c>
      <c r="K2" s="3"/>
      <c r="L2" s="3"/>
      <c r="M2" s="3"/>
    </row>
    <row r="3" spans="2:20" ht="57" customHeight="1" thickTop="1" thickBot="1">
      <c r="B3" s="4" t="s">
        <v>4</v>
      </c>
      <c r="C3" s="5">
        <f ca="1">NOW()</f>
        <v>45783.632554861113</v>
      </c>
      <c r="D3" s="6" t="s">
        <v>176</v>
      </c>
      <c r="E3" s="7" t="str">
        <f>_xlfn.CONCAT(_xlfn.VALUETOTEXT('SP7-1'!I22)," - ",_xlfn.VALUETOTEXT('SP7-1'!I22+'SP7-1'!I24))</f>
        <v xml:space="preserve"> - 0</v>
      </c>
      <c r="F3" s="8" t="s">
        <v>5</v>
      </c>
      <c r="G3" s="192"/>
      <c r="H3" s="192"/>
      <c r="I3" s="9" t="s">
        <v>6</v>
      </c>
      <c r="J3" s="10" t="s">
        <v>7</v>
      </c>
      <c r="K3" s="3"/>
      <c r="L3" s="11"/>
      <c r="M3" s="11"/>
      <c r="N3" s="11"/>
      <c r="O3" s="11"/>
      <c r="P3" s="11"/>
      <c r="Q3" s="11"/>
      <c r="R3" s="11"/>
      <c r="S3" s="11"/>
      <c r="T3" s="11"/>
    </row>
    <row r="4" spans="2:20" s="12" customFormat="1" ht="27.95" customHeight="1" thickTop="1">
      <c r="B4" s="193" t="s">
        <v>8</v>
      </c>
      <c r="C4" s="194"/>
      <c r="D4" s="195" t="s">
        <v>9</v>
      </c>
      <c r="E4" s="196"/>
      <c r="F4" s="195" t="s">
        <v>10</v>
      </c>
      <c r="G4" s="196"/>
      <c r="H4" s="195" t="s">
        <v>11</v>
      </c>
      <c r="I4" s="197"/>
      <c r="J4" s="11"/>
      <c r="K4" s="11"/>
      <c r="L4" s="11"/>
      <c r="M4" s="11"/>
      <c r="N4" s="11"/>
      <c r="O4" s="11"/>
      <c r="P4" s="11"/>
      <c r="Q4" s="11"/>
      <c r="R4" s="11"/>
      <c r="S4" s="11"/>
      <c r="T4" s="11"/>
    </row>
    <row r="5" spans="2:20" s="13" customFormat="1" ht="27.95" customHeight="1">
      <c r="B5" s="198" t="s">
        <v>12</v>
      </c>
      <c r="C5" s="199"/>
      <c r="D5" s="200" t="s">
        <v>12</v>
      </c>
      <c r="E5" s="201"/>
      <c r="F5" s="200" t="s">
        <v>12</v>
      </c>
      <c r="G5" s="201"/>
      <c r="H5" s="200" t="s">
        <v>12</v>
      </c>
      <c r="I5" s="202"/>
    </row>
    <row r="6" spans="2:20" s="13" customFormat="1" ht="27.95" customHeight="1">
      <c r="B6" s="14"/>
      <c r="C6" s="15"/>
      <c r="D6" s="15"/>
      <c r="E6" s="15"/>
      <c r="F6" s="15"/>
      <c r="G6" s="15"/>
      <c r="H6" s="15"/>
      <c r="I6" s="16"/>
    </row>
    <row r="7" spans="2:20" s="18" customFormat="1" ht="51" customHeight="1">
      <c r="B7" s="203" t="s">
        <v>13</v>
      </c>
      <c r="C7" s="204"/>
      <c r="D7" s="205"/>
      <c r="E7" s="206" t="s">
        <v>14</v>
      </c>
      <c r="F7" s="207"/>
      <c r="G7" s="206" t="s">
        <v>15</v>
      </c>
      <c r="H7" s="208"/>
      <c r="I7" s="209"/>
      <c r="J7" s="17"/>
      <c r="K7" s="17"/>
    </row>
    <row r="8" spans="2:20" s="21" customFormat="1" ht="35.1" customHeight="1">
      <c r="B8" s="210" t="s">
        <v>16</v>
      </c>
      <c r="C8" s="211"/>
      <c r="D8" s="212"/>
      <c r="E8" s="219" t="s">
        <v>17</v>
      </c>
      <c r="F8" s="221">
        <f>'SP7-4'!K25</f>
        <v>0</v>
      </c>
      <c r="G8" s="223" t="s">
        <v>18</v>
      </c>
      <c r="H8" s="223"/>
      <c r="I8" s="19">
        <f>'SP7-1'!M38</f>
        <v>0</v>
      </c>
      <c r="J8" s="20"/>
      <c r="K8" s="20"/>
    </row>
    <row r="9" spans="2:20" s="20" customFormat="1" ht="35.1" customHeight="1">
      <c r="B9" s="213"/>
      <c r="C9" s="214"/>
      <c r="D9" s="215"/>
      <c r="E9" s="220"/>
      <c r="F9" s="222"/>
      <c r="G9" s="224"/>
      <c r="H9" s="224"/>
      <c r="I9" s="22"/>
    </row>
    <row r="10" spans="2:20" s="20" customFormat="1" ht="35.1" customHeight="1">
      <c r="B10" s="213"/>
      <c r="C10" s="214"/>
      <c r="D10" s="215"/>
      <c r="E10" s="219" t="s">
        <v>19</v>
      </c>
      <c r="F10" s="221">
        <f>IF('SP7-4'!D23="",0,('SP7-4'!S29*'SP7-1'!I24))</f>
        <v>0</v>
      </c>
      <c r="G10" s="225" t="s">
        <v>20</v>
      </c>
      <c r="H10" s="225"/>
      <c r="I10" s="23">
        <f>'SP7-1'!J40</f>
        <v>0</v>
      </c>
    </row>
    <row r="11" spans="2:20" s="20" customFormat="1" ht="35.1" customHeight="1">
      <c r="B11" s="213"/>
      <c r="C11" s="214"/>
      <c r="D11" s="215"/>
      <c r="E11" s="220"/>
      <c r="F11" s="222"/>
      <c r="G11" s="223" t="s">
        <v>21</v>
      </c>
      <c r="H11" s="223"/>
      <c r="I11" s="24">
        <f>'SP7-1'!M39</f>
        <v>0</v>
      </c>
    </row>
    <row r="12" spans="2:20" s="20" customFormat="1" ht="57" customHeight="1">
      <c r="B12" s="216"/>
      <c r="C12" s="217"/>
      <c r="D12" s="218"/>
      <c r="E12" s="25" t="s">
        <v>22</v>
      </c>
      <c r="F12" s="26">
        <f>F8+F10</f>
        <v>0</v>
      </c>
      <c r="G12" s="224"/>
      <c r="H12" s="224"/>
      <c r="I12" s="27"/>
    </row>
    <row r="13" spans="2:20" s="20" customFormat="1" ht="24.95" customHeight="1">
      <c r="B13" s="232"/>
      <c r="C13" s="233"/>
      <c r="I13" s="28"/>
    </row>
    <row r="14" spans="2:20" s="12" customFormat="1" ht="42.95" customHeight="1">
      <c r="B14" s="234" t="s">
        <v>23</v>
      </c>
      <c r="C14" s="235"/>
      <c r="D14" s="236" t="s">
        <v>24</v>
      </c>
      <c r="E14" s="237"/>
      <c r="F14" s="237"/>
      <c r="G14" s="238"/>
      <c r="H14" s="239" t="s">
        <v>25</v>
      </c>
      <c r="I14" s="240"/>
      <c r="J14" s="29"/>
      <c r="K14" s="29"/>
      <c r="L14" s="29"/>
      <c r="M14" s="29"/>
    </row>
    <row r="15" spans="2:20" s="17" customFormat="1" ht="27.95" customHeight="1">
      <c r="B15" s="241" t="s">
        <v>26</v>
      </c>
      <c r="C15" s="242"/>
      <c r="D15" s="30" t="s">
        <v>27</v>
      </c>
      <c r="E15" s="30" t="s">
        <v>28</v>
      </c>
      <c r="F15" s="30" t="s">
        <v>29</v>
      </c>
      <c r="G15" s="30" t="s">
        <v>30</v>
      </c>
      <c r="H15" s="30" t="s">
        <v>29</v>
      </c>
      <c r="I15" s="31" t="s">
        <v>30</v>
      </c>
      <c r="J15" s="20"/>
      <c r="L15" s="32"/>
      <c r="M15" s="32"/>
      <c r="N15" s="32"/>
      <c r="O15" s="20"/>
      <c r="P15" s="20"/>
      <c r="Q15" s="20"/>
      <c r="R15" s="20"/>
      <c r="S15" s="20"/>
    </row>
    <row r="16" spans="2:20" ht="27.95" customHeight="1">
      <c r="B16" s="33" t="s">
        <v>32</v>
      </c>
      <c r="C16" s="36"/>
      <c r="D16" s="37"/>
      <c r="E16" s="37"/>
      <c r="F16" s="37"/>
      <c r="G16" s="37"/>
      <c r="H16" s="37"/>
      <c r="I16" s="38"/>
      <c r="K16" s="3"/>
      <c r="M16" s="20"/>
      <c r="N16" s="20"/>
    </row>
    <row r="17" spans="2:14" s="20" customFormat="1" ht="27.95" customHeight="1" thickBot="1">
      <c r="B17" s="230" t="s">
        <v>168</v>
      </c>
      <c r="C17" s="231"/>
      <c r="D17" s="148" t="s">
        <v>169</v>
      </c>
      <c r="E17" s="150" t="s">
        <v>31</v>
      </c>
      <c r="F17" s="152" t="s">
        <v>31</v>
      </c>
      <c r="G17" s="153" t="s">
        <v>31</v>
      </c>
      <c r="H17" s="151">
        <v>0</v>
      </c>
      <c r="I17" s="170">
        <f>IF('SP7-1'!I24="",0,'SP7-1'!I24*'SP7-5'!Q45)</f>
        <v>0</v>
      </c>
      <c r="L17" s="34"/>
      <c r="M17" s="35"/>
      <c r="N17" s="39"/>
    </row>
    <row r="18" spans="2:14" s="17" customFormat="1">
      <c r="D18" s="149"/>
      <c r="E18" s="149"/>
      <c r="F18" s="149"/>
      <c r="L18" s="20"/>
      <c r="M18" s="20"/>
      <c r="N18" s="20"/>
    </row>
    <row r="19" spans="2:14" s="17" customFormat="1">
      <c r="B19" s="226" t="s">
        <v>33</v>
      </c>
      <c r="C19" s="226"/>
      <c r="D19" s="40"/>
      <c r="E19" s="40"/>
      <c r="F19" s="40"/>
      <c r="G19" s="40"/>
      <c r="H19" s="40"/>
      <c r="I19" s="40"/>
      <c r="L19" s="20"/>
      <c r="M19" s="20"/>
      <c r="N19" s="20"/>
    </row>
    <row r="20" spans="2:14" s="41" customFormat="1" ht="39.950000000000003" customHeight="1">
      <c r="B20" s="227"/>
      <c r="C20" s="228"/>
      <c r="D20" s="228"/>
      <c r="E20" s="228"/>
      <c r="F20" s="228"/>
      <c r="G20" s="228"/>
      <c r="H20" s="228"/>
      <c r="I20" s="229"/>
      <c r="L20" s="20"/>
      <c r="M20" s="20"/>
      <c r="N20" s="20"/>
    </row>
    <row r="21" spans="2:14">
      <c r="L21" s="20"/>
      <c r="M21" s="20"/>
      <c r="N21" s="20"/>
    </row>
    <row r="22" spans="2:14">
      <c r="L22" s="20"/>
      <c r="M22" s="20"/>
      <c r="N22" s="20"/>
    </row>
    <row r="23" spans="2:14">
      <c r="L23" s="20"/>
      <c r="M23" s="20"/>
      <c r="N23" s="20"/>
    </row>
  </sheetData>
  <sheetProtection algorithmName="SHA-512" hashValue="sphXFjYlr8nZn7uOx2dvUx9Dq0z2H59/jCrv6dEUGSxgg2EU1Zl6tiUHtRppWzAvRNsbyFmRTW1Px9js6Ng1Xg==" saltValue="Kc4cW5kOJUAVLpLlk8v45w==" spinCount="100000" sheet="1" objects="1" scenarios="1"/>
  <protectedRanges>
    <protectedRange sqref="J3" name="Range2_1"/>
  </protectedRanges>
  <mergeCells count="31">
    <mergeCell ref="B19:C19"/>
    <mergeCell ref="B20:I20"/>
    <mergeCell ref="B17:C17"/>
    <mergeCell ref="B13:C13"/>
    <mergeCell ref="B14:C14"/>
    <mergeCell ref="D14:G14"/>
    <mergeCell ref="H14:I14"/>
    <mergeCell ref="B15:C15"/>
    <mergeCell ref="B8:D12"/>
    <mergeCell ref="E8:E9"/>
    <mergeCell ref="F8:F9"/>
    <mergeCell ref="G8:H8"/>
    <mergeCell ref="G9:H9"/>
    <mergeCell ref="E10:E11"/>
    <mergeCell ref="F10:F11"/>
    <mergeCell ref="G10:H10"/>
    <mergeCell ref="G11:H11"/>
    <mergeCell ref="G12:H12"/>
    <mergeCell ref="B5:C5"/>
    <mergeCell ref="D5:E5"/>
    <mergeCell ref="F5:G5"/>
    <mergeCell ref="H5:I5"/>
    <mergeCell ref="B7:D7"/>
    <mergeCell ref="E7:F7"/>
    <mergeCell ref="G7:I7"/>
    <mergeCell ref="B2:I2"/>
    <mergeCell ref="G3:H3"/>
    <mergeCell ref="B4:C4"/>
    <mergeCell ref="D4:E4"/>
    <mergeCell ref="F4:G4"/>
    <mergeCell ref="H4:I4"/>
  </mergeCells>
  <dataValidations count="1">
    <dataValidation type="list" allowBlank="1" showInputMessage="1" showErrorMessage="1" sqref="L17" xr:uid="{DD42B33C-4498-4C0A-9CFA-DE0D61E2848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8</xdr:col>
                    <xdr:colOff>828675</xdr:colOff>
                    <xdr:row>2</xdr:row>
                    <xdr:rowOff>285750</xdr:rowOff>
                  </from>
                  <to>
                    <xdr:col>8</xdr:col>
                    <xdr:colOff>1209675</xdr:colOff>
                    <xdr:row>2</xdr:row>
                    <xdr:rowOff>609600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4B74F-1DA4-44CB-81C7-21D5845E5491}">
  <sheetPr>
    <tabColor theme="0"/>
    <pageSetUpPr fitToPage="1"/>
  </sheetPr>
  <dimension ref="B1:CE42"/>
  <sheetViews>
    <sheetView zoomScale="90" zoomScaleNormal="90" workbookViewId="0">
      <selection activeCell="C12" sqref="C12:D12"/>
    </sheetView>
  </sheetViews>
  <sheetFormatPr defaultRowHeight="12.75"/>
  <cols>
    <col min="1" max="1" width="4" style="42" customWidth="1"/>
    <col min="2" max="2" width="2.28515625" style="42" customWidth="1"/>
    <col min="3" max="3" width="36.140625" style="42" customWidth="1"/>
    <col min="4" max="4" width="50.7109375" style="42" customWidth="1"/>
    <col min="5" max="5" width="23.85546875" style="42" customWidth="1"/>
    <col min="6" max="14" width="8.85546875" style="42"/>
    <col min="15" max="15" width="10.28515625" style="42" customWidth="1"/>
    <col min="16" max="256" width="8.85546875" style="42"/>
    <col min="257" max="257" width="4" style="42" customWidth="1"/>
    <col min="258" max="258" width="2.28515625" style="42" customWidth="1"/>
    <col min="259" max="259" width="29.7109375" style="42" customWidth="1"/>
    <col min="260" max="260" width="50.7109375" style="42" customWidth="1"/>
    <col min="261" max="261" width="23.85546875" style="42" customWidth="1"/>
    <col min="262" max="270" width="8.85546875" style="42"/>
    <col min="271" max="271" width="10.28515625" style="42" customWidth="1"/>
    <col min="272" max="512" width="8.85546875" style="42"/>
    <col min="513" max="513" width="4" style="42" customWidth="1"/>
    <col min="514" max="514" width="2.28515625" style="42" customWidth="1"/>
    <col min="515" max="515" width="29.7109375" style="42" customWidth="1"/>
    <col min="516" max="516" width="50.7109375" style="42" customWidth="1"/>
    <col min="517" max="517" width="23.85546875" style="42" customWidth="1"/>
    <col min="518" max="526" width="8.85546875" style="42"/>
    <col min="527" max="527" width="10.28515625" style="42" customWidth="1"/>
    <col min="528" max="768" width="8.85546875" style="42"/>
    <col min="769" max="769" width="4" style="42" customWidth="1"/>
    <col min="770" max="770" width="2.28515625" style="42" customWidth="1"/>
    <col min="771" max="771" width="29.7109375" style="42" customWidth="1"/>
    <col min="772" max="772" width="50.7109375" style="42" customWidth="1"/>
    <col min="773" max="773" width="23.85546875" style="42" customWidth="1"/>
    <col min="774" max="782" width="8.85546875" style="42"/>
    <col min="783" max="783" width="10.28515625" style="42" customWidth="1"/>
    <col min="784" max="1024" width="8.85546875" style="42"/>
    <col min="1025" max="1025" width="4" style="42" customWidth="1"/>
    <col min="1026" max="1026" width="2.28515625" style="42" customWidth="1"/>
    <col min="1027" max="1027" width="29.7109375" style="42" customWidth="1"/>
    <col min="1028" max="1028" width="50.7109375" style="42" customWidth="1"/>
    <col min="1029" max="1029" width="23.85546875" style="42" customWidth="1"/>
    <col min="1030" max="1038" width="8.85546875" style="42"/>
    <col min="1039" max="1039" width="10.28515625" style="42" customWidth="1"/>
    <col min="1040" max="1280" width="8.85546875" style="42"/>
    <col min="1281" max="1281" width="4" style="42" customWidth="1"/>
    <col min="1282" max="1282" width="2.28515625" style="42" customWidth="1"/>
    <col min="1283" max="1283" width="29.7109375" style="42" customWidth="1"/>
    <col min="1284" max="1284" width="50.7109375" style="42" customWidth="1"/>
    <col min="1285" max="1285" width="23.85546875" style="42" customWidth="1"/>
    <col min="1286" max="1294" width="8.85546875" style="42"/>
    <col min="1295" max="1295" width="10.28515625" style="42" customWidth="1"/>
    <col min="1296" max="1536" width="8.85546875" style="42"/>
    <col min="1537" max="1537" width="4" style="42" customWidth="1"/>
    <col min="1538" max="1538" width="2.28515625" style="42" customWidth="1"/>
    <col min="1539" max="1539" width="29.7109375" style="42" customWidth="1"/>
    <col min="1540" max="1540" width="50.7109375" style="42" customWidth="1"/>
    <col min="1541" max="1541" width="23.85546875" style="42" customWidth="1"/>
    <col min="1542" max="1550" width="8.85546875" style="42"/>
    <col min="1551" max="1551" width="10.28515625" style="42" customWidth="1"/>
    <col min="1552" max="1792" width="8.85546875" style="42"/>
    <col min="1793" max="1793" width="4" style="42" customWidth="1"/>
    <col min="1794" max="1794" width="2.28515625" style="42" customWidth="1"/>
    <col min="1795" max="1795" width="29.7109375" style="42" customWidth="1"/>
    <col min="1796" max="1796" width="50.7109375" style="42" customWidth="1"/>
    <col min="1797" max="1797" width="23.85546875" style="42" customWidth="1"/>
    <col min="1798" max="1806" width="8.85546875" style="42"/>
    <col min="1807" max="1807" width="10.28515625" style="42" customWidth="1"/>
    <col min="1808" max="2048" width="8.85546875" style="42"/>
    <col min="2049" max="2049" width="4" style="42" customWidth="1"/>
    <col min="2050" max="2050" width="2.28515625" style="42" customWidth="1"/>
    <col min="2051" max="2051" width="29.7109375" style="42" customWidth="1"/>
    <col min="2052" max="2052" width="50.7109375" style="42" customWidth="1"/>
    <col min="2053" max="2053" width="23.85546875" style="42" customWidth="1"/>
    <col min="2054" max="2062" width="8.85546875" style="42"/>
    <col min="2063" max="2063" width="10.28515625" style="42" customWidth="1"/>
    <col min="2064" max="2304" width="8.85546875" style="42"/>
    <col min="2305" max="2305" width="4" style="42" customWidth="1"/>
    <col min="2306" max="2306" width="2.28515625" style="42" customWidth="1"/>
    <col min="2307" max="2307" width="29.7109375" style="42" customWidth="1"/>
    <col min="2308" max="2308" width="50.7109375" style="42" customWidth="1"/>
    <col min="2309" max="2309" width="23.85546875" style="42" customWidth="1"/>
    <col min="2310" max="2318" width="8.85546875" style="42"/>
    <col min="2319" max="2319" width="10.28515625" style="42" customWidth="1"/>
    <col min="2320" max="2560" width="8.85546875" style="42"/>
    <col min="2561" max="2561" width="4" style="42" customWidth="1"/>
    <col min="2562" max="2562" width="2.28515625" style="42" customWidth="1"/>
    <col min="2563" max="2563" width="29.7109375" style="42" customWidth="1"/>
    <col min="2564" max="2564" width="50.7109375" style="42" customWidth="1"/>
    <col min="2565" max="2565" width="23.85546875" style="42" customWidth="1"/>
    <col min="2566" max="2574" width="8.85546875" style="42"/>
    <col min="2575" max="2575" width="10.28515625" style="42" customWidth="1"/>
    <col min="2576" max="2816" width="8.85546875" style="42"/>
    <col min="2817" max="2817" width="4" style="42" customWidth="1"/>
    <col min="2818" max="2818" width="2.28515625" style="42" customWidth="1"/>
    <col min="2819" max="2819" width="29.7109375" style="42" customWidth="1"/>
    <col min="2820" max="2820" width="50.7109375" style="42" customWidth="1"/>
    <col min="2821" max="2821" width="23.85546875" style="42" customWidth="1"/>
    <col min="2822" max="2830" width="8.85546875" style="42"/>
    <col min="2831" max="2831" width="10.28515625" style="42" customWidth="1"/>
    <col min="2832" max="3072" width="8.85546875" style="42"/>
    <col min="3073" max="3073" width="4" style="42" customWidth="1"/>
    <col min="3074" max="3074" width="2.28515625" style="42" customWidth="1"/>
    <col min="3075" max="3075" width="29.7109375" style="42" customWidth="1"/>
    <col min="3076" max="3076" width="50.7109375" style="42" customWidth="1"/>
    <col min="3077" max="3077" width="23.85546875" style="42" customWidth="1"/>
    <col min="3078" max="3086" width="8.85546875" style="42"/>
    <col min="3087" max="3087" width="10.28515625" style="42" customWidth="1"/>
    <col min="3088" max="3328" width="8.85546875" style="42"/>
    <col min="3329" max="3329" width="4" style="42" customWidth="1"/>
    <col min="3330" max="3330" width="2.28515625" style="42" customWidth="1"/>
    <col min="3331" max="3331" width="29.7109375" style="42" customWidth="1"/>
    <col min="3332" max="3332" width="50.7109375" style="42" customWidth="1"/>
    <col min="3333" max="3333" width="23.85546875" style="42" customWidth="1"/>
    <col min="3334" max="3342" width="8.85546875" style="42"/>
    <col min="3343" max="3343" width="10.28515625" style="42" customWidth="1"/>
    <col min="3344" max="3584" width="8.85546875" style="42"/>
    <col min="3585" max="3585" width="4" style="42" customWidth="1"/>
    <col min="3586" max="3586" width="2.28515625" style="42" customWidth="1"/>
    <col min="3587" max="3587" width="29.7109375" style="42" customWidth="1"/>
    <col min="3588" max="3588" width="50.7109375" style="42" customWidth="1"/>
    <col min="3589" max="3589" width="23.85546875" style="42" customWidth="1"/>
    <col min="3590" max="3598" width="8.85546875" style="42"/>
    <col min="3599" max="3599" width="10.28515625" style="42" customWidth="1"/>
    <col min="3600" max="3840" width="8.85546875" style="42"/>
    <col min="3841" max="3841" width="4" style="42" customWidth="1"/>
    <col min="3842" max="3842" width="2.28515625" style="42" customWidth="1"/>
    <col min="3843" max="3843" width="29.7109375" style="42" customWidth="1"/>
    <col min="3844" max="3844" width="50.7109375" style="42" customWidth="1"/>
    <col min="3845" max="3845" width="23.85546875" style="42" customWidth="1"/>
    <col min="3846" max="3854" width="8.85546875" style="42"/>
    <col min="3855" max="3855" width="10.28515625" style="42" customWidth="1"/>
    <col min="3856" max="4096" width="8.85546875" style="42"/>
    <col min="4097" max="4097" width="4" style="42" customWidth="1"/>
    <col min="4098" max="4098" width="2.28515625" style="42" customWidth="1"/>
    <col min="4099" max="4099" width="29.7109375" style="42" customWidth="1"/>
    <col min="4100" max="4100" width="50.7109375" style="42" customWidth="1"/>
    <col min="4101" max="4101" width="23.85546875" style="42" customWidth="1"/>
    <col min="4102" max="4110" width="8.85546875" style="42"/>
    <col min="4111" max="4111" width="10.28515625" style="42" customWidth="1"/>
    <col min="4112" max="4352" width="8.85546875" style="42"/>
    <col min="4353" max="4353" width="4" style="42" customWidth="1"/>
    <col min="4354" max="4354" width="2.28515625" style="42" customWidth="1"/>
    <col min="4355" max="4355" width="29.7109375" style="42" customWidth="1"/>
    <col min="4356" max="4356" width="50.7109375" style="42" customWidth="1"/>
    <col min="4357" max="4357" width="23.85546875" style="42" customWidth="1"/>
    <col min="4358" max="4366" width="8.85546875" style="42"/>
    <col min="4367" max="4367" width="10.28515625" style="42" customWidth="1"/>
    <col min="4368" max="4608" width="8.85546875" style="42"/>
    <col min="4609" max="4609" width="4" style="42" customWidth="1"/>
    <col min="4610" max="4610" width="2.28515625" style="42" customWidth="1"/>
    <col min="4611" max="4611" width="29.7109375" style="42" customWidth="1"/>
    <col min="4612" max="4612" width="50.7109375" style="42" customWidth="1"/>
    <col min="4613" max="4613" width="23.85546875" style="42" customWidth="1"/>
    <col min="4614" max="4622" width="8.85546875" style="42"/>
    <col min="4623" max="4623" width="10.28515625" style="42" customWidth="1"/>
    <col min="4624" max="4864" width="8.85546875" style="42"/>
    <col min="4865" max="4865" width="4" style="42" customWidth="1"/>
    <col min="4866" max="4866" width="2.28515625" style="42" customWidth="1"/>
    <col min="4867" max="4867" width="29.7109375" style="42" customWidth="1"/>
    <col min="4868" max="4868" width="50.7109375" style="42" customWidth="1"/>
    <col min="4869" max="4869" width="23.85546875" style="42" customWidth="1"/>
    <col min="4870" max="4878" width="8.85546875" style="42"/>
    <col min="4879" max="4879" width="10.28515625" style="42" customWidth="1"/>
    <col min="4880" max="5120" width="8.85546875" style="42"/>
    <col min="5121" max="5121" width="4" style="42" customWidth="1"/>
    <col min="5122" max="5122" width="2.28515625" style="42" customWidth="1"/>
    <col min="5123" max="5123" width="29.7109375" style="42" customWidth="1"/>
    <col min="5124" max="5124" width="50.7109375" style="42" customWidth="1"/>
    <col min="5125" max="5125" width="23.85546875" style="42" customWidth="1"/>
    <col min="5126" max="5134" width="8.85546875" style="42"/>
    <col min="5135" max="5135" width="10.28515625" style="42" customWidth="1"/>
    <col min="5136" max="5376" width="8.85546875" style="42"/>
    <col min="5377" max="5377" width="4" style="42" customWidth="1"/>
    <col min="5378" max="5378" width="2.28515625" style="42" customWidth="1"/>
    <col min="5379" max="5379" width="29.7109375" style="42" customWidth="1"/>
    <col min="5380" max="5380" width="50.7109375" style="42" customWidth="1"/>
    <col min="5381" max="5381" width="23.85546875" style="42" customWidth="1"/>
    <col min="5382" max="5390" width="8.85546875" style="42"/>
    <col min="5391" max="5391" width="10.28515625" style="42" customWidth="1"/>
    <col min="5392" max="5632" width="8.85546875" style="42"/>
    <col min="5633" max="5633" width="4" style="42" customWidth="1"/>
    <col min="5634" max="5634" width="2.28515625" style="42" customWidth="1"/>
    <col min="5635" max="5635" width="29.7109375" style="42" customWidth="1"/>
    <col min="5636" max="5636" width="50.7109375" style="42" customWidth="1"/>
    <col min="5637" max="5637" width="23.85546875" style="42" customWidth="1"/>
    <col min="5638" max="5646" width="8.85546875" style="42"/>
    <col min="5647" max="5647" width="10.28515625" style="42" customWidth="1"/>
    <col min="5648" max="5888" width="8.85546875" style="42"/>
    <col min="5889" max="5889" width="4" style="42" customWidth="1"/>
    <col min="5890" max="5890" width="2.28515625" style="42" customWidth="1"/>
    <col min="5891" max="5891" width="29.7109375" style="42" customWidth="1"/>
    <col min="5892" max="5892" width="50.7109375" style="42" customWidth="1"/>
    <col min="5893" max="5893" width="23.85546875" style="42" customWidth="1"/>
    <col min="5894" max="5902" width="8.85546875" style="42"/>
    <col min="5903" max="5903" width="10.28515625" style="42" customWidth="1"/>
    <col min="5904" max="6144" width="8.85546875" style="42"/>
    <col min="6145" max="6145" width="4" style="42" customWidth="1"/>
    <col min="6146" max="6146" width="2.28515625" style="42" customWidth="1"/>
    <col min="6147" max="6147" width="29.7109375" style="42" customWidth="1"/>
    <col min="6148" max="6148" width="50.7109375" style="42" customWidth="1"/>
    <col min="6149" max="6149" width="23.85546875" style="42" customWidth="1"/>
    <col min="6150" max="6158" width="8.85546875" style="42"/>
    <col min="6159" max="6159" width="10.28515625" style="42" customWidth="1"/>
    <col min="6160" max="6400" width="8.85546875" style="42"/>
    <col min="6401" max="6401" width="4" style="42" customWidth="1"/>
    <col min="6402" max="6402" width="2.28515625" style="42" customWidth="1"/>
    <col min="6403" max="6403" width="29.7109375" style="42" customWidth="1"/>
    <col min="6404" max="6404" width="50.7109375" style="42" customWidth="1"/>
    <col min="6405" max="6405" width="23.85546875" style="42" customWidth="1"/>
    <col min="6406" max="6414" width="8.85546875" style="42"/>
    <col min="6415" max="6415" width="10.28515625" style="42" customWidth="1"/>
    <col min="6416" max="6656" width="8.85546875" style="42"/>
    <col min="6657" max="6657" width="4" style="42" customWidth="1"/>
    <col min="6658" max="6658" width="2.28515625" style="42" customWidth="1"/>
    <col min="6659" max="6659" width="29.7109375" style="42" customWidth="1"/>
    <col min="6660" max="6660" width="50.7109375" style="42" customWidth="1"/>
    <col min="6661" max="6661" width="23.85546875" style="42" customWidth="1"/>
    <col min="6662" max="6670" width="8.85546875" style="42"/>
    <col min="6671" max="6671" width="10.28515625" style="42" customWidth="1"/>
    <col min="6672" max="6912" width="8.85546875" style="42"/>
    <col min="6913" max="6913" width="4" style="42" customWidth="1"/>
    <col min="6914" max="6914" width="2.28515625" style="42" customWidth="1"/>
    <col min="6915" max="6915" width="29.7109375" style="42" customWidth="1"/>
    <col min="6916" max="6916" width="50.7109375" style="42" customWidth="1"/>
    <col min="6917" max="6917" width="23.85546875" style="42" customWidth="1"/>
    <col min="6918" max="6926" width="8.85546875" style="42"/>
    <col min="6927" max="6927" width="10.28515625" style="42" customWidth="1"/>
    <col min="6928" max="7168" width="8.85546875" style="42"/>
    <col min="7169" max="7169" width="4" style="42" customWidth="1"/>
    <col min="7170" max="7170" width="2.28515625" style="42" customWidth="1"/>
    <col min="7171" max="7171" width="29.7109375" style="42" customWidth="1"/>
    <col min="7172" max="7172" width="50.7109375" style="42" customWidth="1"/>
    <col min="7173" max="7173" width="23.85546875" style="42" customWidth="1"/>
    <col min="7174" max="7182" width="8.85546875" style="42"/>
    <col min="7183" max="7183" width="10.28515625" style="42" customWidth="1"/>
    <col min="7184" max="7424" width="8.85546875" style="42"/>
    <col min="7425" max="7425" width="4" style="42" customWidth="1"/>
    <col min="7426" max="7426" width="2.28515625" style="42" customWidth="1"/>
    <col min="7427" max="7427" width="29.7109375" style="42" customWidth="1"/>
    <col min="7428" max="7428" width="50.7109375" style="42" customWidth="1"/>
    <col min="7429" max="7429" width="23.85546875" style="42" customWidth="1"/>
    <col min="7430" max="7438" width="8.85546875" style="42"/>
    <col min="7439" max="7439" width="10.28515625" style="42" customWidth="1"/>
    <col min="7440" max="7680" width="8.85546875" style="42"/>
    <col min="7681" max="7681" width="4" style="42" customWidth="1"/>
    <col min="7682" max="7682" width="2.28515625" style="42" customWidth="1"/>
    <col min="7683" max="7683" width="29.7109375" style="42" customWidth="1"/>
    <col min="7684" max="7684" width="50.7109375" style="42" customWidth="1"/>
    <col min="7685" max="7685" width="23.85546875" style="42" customWidth="1"/>
    <col min="7686" max="7694" width="8.85546875" style="42"/>
    <col min="7695" max="7695" width="10.28515625" style="42" customWidth="1"/>
    <col min="7696" max="7936" width="8.85546875" style="42"/>
    <col min="7937" max="7937" width="4" style="42" customWidth="1"/>
    <col min="7938" max="7938" width="2.28515625" style="42" customWidth="1"/>
    <col min="7939" max="7939" width="29.7109375" style="42" customWidth="1"/>
    <col min="7940" max="7940" width="50.7109375" style="42" customWidth="1"/>
    <col min="7941" max="7941" width="23.85546875" style="42" customWidth="1"/>
    <col min="7942" max="7950" width="8.85546875" style="42"/>
    <col min="7951" max="7951" width="10.28515625" style="42" customWidth="1"/>
    <col min="7952" max="8192" width="8.85546875" style="42"/>
    <col min="8193" max="8193" width="4" style="42" customWidth="1"/>
    <col min="8194" max="8194" width="2.28515625" style="42" customWidth="1"/>
    <col min="8195" max="8195" width="29.7109375" style="42" customWidth="1"/>
    <col min="8196" max="8196" width="50.7109375" style="42" customWidth="1"/>
    <col min="8197" max="8197" width="23.85546875" style="42" customWidth="1"/>
    <col min="8198" max="8206" width="8.85546875" style="42"/>
    <col min="8207" max="8207" width="10.28515625" style="42" customWidth="1"/>
    <col min="8208" max="8448" width="8.85546875" style="42"/>
    <col min="8449" max="8449" width="4" style="42" customWidth="1"/>
    <col min="8450" max="8450" width="2.28515625" style="42" customWidth="1"/>
    <col min="8451" max="8451" width="29.7109375" style="42" customWidth="1"/>
    <col min="8452" max="8452" width="50.7109375" style="42" customWidth="1"/>
    <col min="8453" max="8453" width="23.85546875" style="42" customWidth="1"/>
    <col min="8454" max="8462" width="8.85546875" style="42"/>
    <col min="8463" max="8463" width="10.28515625" style="42" customWidth="1"/>
    <col min="8464" max="8704" width="8.85546875" style="42"/>
    <col min="8705" max="8705" width="4" style="42" customWidth="1"/>
    <col min="8706" max="8706" width="2.28515625" style="42" customWidth="1"/>
    <col min="8707" max="8707" width="29.7109375" style="42" customWidth="1"/>
    <col min="8708" max="8708" width="50.7109375" style="42" customWidth="1"/>
    <col min="8709" max="8709" width="23.85546875" style="42" customWidth="1"/>
    <col min="8710" max="8718" width="8.85546875" style="42"/>
    <col min="8719" max="8719" width="10.28515625" style="42" customWidth="1"/>
    <col min="8720" max="8960" width="8.85546875" style="42"/>
    <col min="8961" max="8961" width="4" style="42" customWidth="1"/>
    <col min="8962" max="8962" width="2.28515625" style="42" customWidth="1"/>
    <col min="8963" max="8963" width="29.7109375" style="42" customWidth="1"/>
    <col min="8964" max="8964" width="50.7109375" style="42" customWidth="1"/>
    <col min="8965" max="8965" width="23.85546875" style="42" customWidth="1"/>
    <col min="8966" max="8974" width="8.85546875" style="42"/>
    <col min="8975" max="8975" width="10.28515625" style="42" customWidth="1"/>
    <col min="8976" max="9216" width="8.85546875" style="42"/>
    <col min="9217" max="9217" width="4" style="42" customWidth="1"/>
    <col min="9218" max="9218" width="2.28515625" style="42" customWidth="1"/>
    <col min="9219" max="9219" width="29.7109375" style="42" customWidth="1"/>
    <col min="9220" max="9220" width="50.7109375" style="42" customWidth="1"/>
    <col min="9221" max="9221" width="23.85546875" style="42" customWidth="1"/>
    <col min="9222" max="9230" width="8.85546875" style="42"/>
    <col min="9231" max="9231" width="10.28515625" style="42" customWidth="1"/>
    <col min="9232" max="9472" width="8.85546875" style="42"/>
    <col min="9473" max="9473" width="4" style="42" customWidth="1"/>
    <col min="9474" max="9474" width="2.28515625" style="42" customWidth="1"/>
    <col min="9475" max="9475" width="29.7109375" style="42" customWidth="1"/>
    <col min="9476" max="9476" width="50.7109375" style="42" customWidth="1"/>
    <col min="9477" max="9477" width="23.85546875" style="42" customWidth="1"/>
    <col min="9478" max="9486" width="8.85546875" style="42"/>
    <col min="9487" max="9487" width="10.28515625" style="42" customWidth="1"/>
    <col min="9488" max="9728" width="8.85546875" style="42"/>
    <col min="9729" max="9729" width="4" style="42" customWidth="1"/>
    <col min="9730" max="9730" width="2.28515625" style="42" customWidth="1"/>
    <col min="9731" max="9731" width="29.7109375" style="42" customWidth="1"/>
    <col min="9732" max="9732" width="50.7109375" style="42" customWidth="1"/>
    <col min="9733" max="9733" width="23.85546875" style="42" customWidth="1"/>
    <col min="9734" max="9742" width="8.85546875" style="42"/>
    <col min="9743" max="9743" width="10.28515625" style="42" customWidth="1"/>
    <col min="9744" max="9984" width="8.85546875" style="42"/>
    <col min="9985" max="9985" width="4" style="42" customWidth="1"/>
    <col min="9986" max="9986" width="2.28515625" style="42" customWidth="1"/>
    <col min="9987" max="9987" width="29.7109375" style="42" customWidth="1"/>
    <col min="9988" max="9988" width="50.7109375" style="42" customWidth="1"/>
    <col min="9989" max="9989" width="23.85546875" style="42" customWidth="1"/>
    <col min="9990" max="9998" width="8.85546875" style="42"/>
    <col min="9999" max="9999" width="10.28515625" style="42" customWidth="1"/>
    <col min="10000" max="10240" width="8.85546875" style="42"/>
    <col min="10241" max="10241" width="4" style="42" customWidth="1"/>
    <col min="10242" max="10242" width="2.28515625" style="42" customWidth="1"/>
    <col min="10243" max="10243" width="29.7109375" style="42" customWidth="1"/>
    <col min="10244" max="10244" width="50.7109375" style="42" customWidth="1"/>
    <col min="10245" max="10245" width="23.85546875" style="42" customWidth="1"/>
    <col min="10246" max="10254" width="8.85546875" style="42"/>
    <col min="10255" max="10255" width="10.28515625" style="42" customWidth="1"/>
    <col min="10256" max="10496" width="8.85546875" style="42"/>
    <col min="10497" max="10497" width="4" style="42" customWidth="1"/>
    <col min="10498" max="10498" width="2.28515625" style="42" customWidth="1"/>
    <col min="10499" max="10499" width="29.7109375" style="42" customWidth="1"/>
    <col min="10500" max="10500" width="50.7109375" style="42" customWidth="1"/>
    <col min="10501" max="10501" width="23.85546875" style="42" customWidth="1"/>
    <col min="10502" max="10510" width="8.85546875" style="42"/>
    <col min="10511" max="10511" width="10.28515625" style="42" customWidth="1"/>
    <col min="10512" max="10752" width="8.85546875" style="42"/>
    <col min="10753" max="10753" width="4" style="42" customWidth="1"/>
    <col min="10754" max="10754" width="2.28515625" style="42" customWidth="1"/>
    <col min="10755" max="10755" width="29.7109375" style="42" customWidth="1"/>
    <col min="10756" max="10756" width="50.7109375" style="42" customWidth="1"/>
    <col min="10757" max="10757" width="23.85546875" style="42" customWidth="1"/>
    <col min="10758" max="10766" width="8.85546875" style="42"/>
    <col min="10767" max="10767" width="10.28515625" style="42" customWidth="1"/>
    <col min="10768" max="11008" width="8.85546875" style="42"/>
    <col min="11009" max="11009" width="4" style="42" customWidth="1"/>
    <col min="11010" max="11010" width="2.28515625" style="42" customWidth="1"/>
    <col min="11011" max="11011" width="29.7109375" style="42" customWidth="1"/>
    <col min="11012" max="11012" width="50.7109375" style="42" customWidth="1"/>
    <col min="11013" max="11013" width="23.85546875" style="42" customWidth="1"/>
    <col min="11014" max="11022" width="8.85546875" style="42"/>
    <col min="11023" max="11023" width="10.28515625" style="42" customWidth="1"/>
    <col min="11024" max="11264" width="8.85546875" style="42"/>
    <col min="11265" max="11265" width="4" style="42" customWidth="1"/>
    <col min="11266" max="11266" width="2.28515625" style="42" customWidth="1"/>
    <col min="11267" max="11267" width="29.7109375" style="42" customWidth="1"/>
    <col min="11268" max="11268" width="50.7109375" style="42" customWidth="1"/>
    <col min="11269" max="11269" width="23.85546875" style="42" customWidth="1"/>
    <col min="11270" max="11278" width="8.85546875" style="42"/>
    <col min="11279" max="11279" width="10.28515625" style="42" customWidth="1"/>
    <col min="11280" max="11520" width="8.85546875" style="42"/>
    <col min="11521" max="11521" width="4" style="42" customWidth="1"/>
    <col min="11522" max="11522" width="2.28515625" style="42" customWidth="1"/>
    <col min="11523" max="11523" width="29.7109375" style="42" customWidth="1"/>
    <col min="11524" max="11524" width="50.7109375" style="42" customWidth="1"/>
    <col min="11525" max="11525" width="23.85546875" style="42" customWidth="1"/>
    <col min="11526" max="11534" width="8.85546875" style="42"/>
    <col min="11535" max="11535" width="10.28515625" style="42" customWidth="1"/>
    <col min="11536" max="11776" width="8.85546875" style="42"/>
    <col min="11777" max="11777" width="4" style="42" customWidth="1"/>
    <col min="11778" max="11778" width="2.28515625" style="42" customWidth="1"/>
    <col min="11779" max="11779" width="29.7109375" style="42" customWidth="1"/>
    <col min="11780" max="11780" width="50.7109375" style="42" customWidth="1"/>
    <col min="11781" max="11781" width="23.85546875" style="42" customWidth="1"/>
    <col min="11782" max="11790" width="8.85546875" style="42"/>
    <col min="11791" max="11791" width="10.28515625" style="42" customWidth="1"/>
    <col min="11792" max="12032" width="8.85546875" style="42"/>
    <col min="12033" max="12033" width="4" style="42" customWidth="1"/>
    <col min="12034" max="12034" width="2.28515625" style="42" customWidth="1"/>
    <col min="12035" max="12035" width="29.7109375" style="42" customWidth="1"/>
    <col min="12036" max="12036" width="50.7109375" style="42" customWidth="1"/>
    <col min="12037" max="12037" width="23.85546875" style="42" customWidth="1"/>
    <col min="12038" max="12046" width="8.85546875" style="42"/>
    <col min="12047" max="12047" width="10.28515625" style="42" customWidth="1"/>
    <col min="12048" max="12288" width="8.85546875" style="42"/>
    <col min="12289" max="12289" width="4" style="42" customWidth="1"/>
    <col min="12290" max="12290" width="2.28515625" style="42" customWidth="1"/>
    <col min="12291" max="12291" width="29.7109375" style="42" customWidth="1"/>
    <col min="12292" max="12292" width="50.7109375" style="42" customWidth="1"/>
    <col min="12293" max="12293" width="23.85546875" style="42" customWidth="1"/>
    <col min="12294" max="12302" width="8.85546875" style="42"/>
    <col min="12303" max="12303" width="10.28515625" style="42" customWidth="1"/>
    <col min="12304" max="12544" width="8.85546875" style="42"/>
    <col min="12545" max="12545" width="4" style="42" customWidth="1"/>
    <col min="12546" max="12546" width="2.28515625" style="42" customWidth="1"/>
    <col min="12547" max="12547" width="29.7109375" style="42" customWidth="1"/>
    <col min="12548" max="12548" width="50.7109375" style="42" customWidth="1"/>
    <col min="12549" max="12549" width="23.85546875" style="42" customWidth="1"/>
    <col min="12550" max="12558" width="8.85546875" style="42"/>
    <col min="12559" max="12559" width="10.28515625" style="42" customWidth="1"/>
    <col min="12560" max="12800" width="8.85546875" style="42"/>
    <col min="12801" max="12801" width="4" style="42" customWidth="1"/>
    <col min="12802" max="12802" width="2.28515625" style="42" customWidth="1"/>
    <col min="12803" max="12803" width="29.7109375" style="42" customWidth="1"/>
    <col min="12804" max="12804" width="50.7109375" style="42" customWidth="1"/>
    <col min="12805" max="12805" width="23.85546875" style="42" customWidth="1"/>
    <col min="12806" max="12814" width="8.85546875" style="42"/>
    <col min="12815" max="12815" width="10.28515625" style="42" customWidth="1"/>
    <col min="12816" max="13056" width="8.85546875" style="42"/>
    <col min="13057" max="13057" width="4" style="42" customWidth="1"/>
    <col min="13058" max="13058" width="2.28515625" style="42" customWidth="1"/>
    <col min="13059" max="13059" width="29.7109375" style="42" customWidth="1"/>
    <col min="13060" max="13060" width="50.7109375" style="42" customWidth="1"/>
    <col min="13061" max="13061" width="23.85546875" style="42" customWidth="1"/>
    <col min="13062" max="13070" width="8.85546875" style="42"/>
    <col min="13071" max="13071" width="10.28515625" style="42" customWidth="1"/>
    <col min="13072" max="13312" width="8.85546875" style="42"/>
    <col min="13313" max="13313" width="4" style="42" customWidth="1"/>
    <col min="13314" max="13314" width="2.28515625" style="42" customWidth="1"/>
    <col min="13315" max="13315" width="29.7109375" style="42" customWidth="1"/>
    <col min="13316" max="13316" width="50.7109375" style="42" customWidth="1"/>
    <col min="13317" max="13317" width="23.85546875" style="42" customWidth="1"/>
    <col min="13318" max="13326" width="8.85546875" style="42"/>
    <col min="13327" max="13327" width="10.28515625" style="42" customWidth="1"/>
    <col min="13328" max="13568" width="8.85546875" style="42"/>
    <col min="13569" max="13569" width="4" style="42" customWidth="1"/>
    <col min="13570" max="13570" width="2.28515625" style="42" customWidth="1"/>
    <col min="13571" max="13571" width="29.7109375" style="42" customWidth="1"/>
    <col min="13572" max="13572" width="50.7109375" style="42" customWidth="1"/>
    <col min="13573" max="13573" width="23.85546875" style="42" customWidth="1"/>
    <col min="13574" max="13582" width="8.85546875" style="42"/>
    <col min="13583" max="13583" width="10.28515625" style="42" customWidth="1"/>
    <col min="13584" max="13824" width="8.85546875" style="42"/>
    <col min="13825" max="13825" width="4" style="42" customWidth="1"/>
    <col min="13826" max="13826" width="2.28515625" style="42" customWidth="1"/>
    <col min="13827" max="13827" width="29.7109375" style="42" customWidth="1"/>
    <col min="13828" max="13828" width="50.7109375" style="42" customWidth="1"/>
    <col min="13829" max="13829" width="23.85546875" style="42" customWidth="1"/>
    <col min="13830" max="13838" width="8.85546875" style="42"/>
    <col min="13839" max="13839" width="10.28515625" style="42" customWidth="1"/>
    <col min="13840" max="14080" width="8.85546875" style="42"/>
    <col min="14081" max="14081" width="4" style="42" customWidth="1"/>
    <col min="14082" max="14082" width="2.28515625" style="42" customWidth="1"/>
    <col min="14083" max="14083" width="29.7109375" style="42" customWidth="1"/>
    <col min="14084" max="14084" width="50.7109375" style="42" customWidth="1"/>
    <col min="14085" max="14085" width="23.85546875" style="42" customWidth="1"/>
    <col min="14086" max="14094" width="8.85546875" style="42"/>
    <col min="14095" max="14095" width="10.28515625" style="42" customWidth="1"/>
    <col min="14096" max="14336" width="8.85546875" style="42"/>
    <col min="14337" max="14337" width="4" style="42" customWidth="1"/>
    <col min="14338" max="14338" width="2.28515625" style="42" customWidth="1"/>
    <col min="14339" max="14339" width="29.7109375" style="42" customWidth="1"/>
    <col min="14340" max="14340" width="50.7109375" style="42" customWidth="1"/>
    <col min="14341" max="14341" width="23.85546875" style="42" customWidth="1"/>
    <col min="14342" max="14350" width="8.85546875" style="42"/>
    <col min="14351" max="14351" width="10.28515625" style="42" customWidth="1"/>
    <col min="14352" max="14592" width="8.85546875" style="42"/>
    <col min="14593" max="14593" width="4" style="42" customWidth="1"/>
    <col min="14594" max="14594" width="2.28515625" style="42" customWidth="1"/>
    <col min="14595" max="14595" width="29.7109375" style="42" customWidth="1"/>
    <col min="14596" max="14596" width="50.7109375" style="42" customWidth="1"/>
    <col min="14597" max="14597" width="23.85546875" style="42" customWidth="1"/>
    <col min="14598" max="14606" width="8.85546875" style="42"/>
    <col min="14607" max="14607" width="10.28515625" style="42" customWidth="1"/>
    <col min="14608" max="14848" width="8.85546875" style="42"/>
    <col min="14849" max="14849" width="4" style="42" customWidth="1"/>
    <col min="14850" max="14850" width="2.28515625" style="42" customWidth="1"/>
    <col min="14851" max="14851" width="29.7109375" style="42" customWidth="1"/>
    <col min="14852" max="14852" width="50.7109375" style="42" customWidth="1"/>
    <col min="14853" max="14853" width="23.85546875" style="42" customWidth="1"/>
    <col min="14854" max="14862" width="8.85546875" style="42"/>
    <col min="14863" max="14863" width="10.28515625" style="42" customWidth="1"/>
    <col min="14864" max="15104" width="8.85546875" style="42"/>
    <col min="15105" max="15105" width="4" style="42" customWidth="1"/>
    <col min="15106" max="15106" width="2.28515625" style="42" customWidth="1"/>
    <col min="15107" max="15107" width="29.7109375" style="42" customWidth="1"/>
    <col min="15108" max="15108" width="50.7109375" style="42" customWidth="1"/>
    <col min="15109" max="15109" width="23.85546875" style="42" customWidth="1"/>
    <col min="15110" max="15118" width="8.85546875" style="42"/>
    <col min="15119" max="15119" width="10.28515625" style="42" customWidth="1"/>
    <col min="15120" max="15360" width="8.85546875" style="42"/>
    <col min="15361" max="15361" width="4" style="42" customWidth="1"/>
    <col min="15362" max="15362" width="2.28515625" style="42" customWidth="1"/>
    <col min="15363" max="15363" width="29.7109375" style="42" customWidth="1"/>
    <col min="15364" max="15364" width="50.7109375" style="42" customWidth="1"/>
    <col min="15365" max="15365" width="23.85546875" style="42" customWidth="1"/>
    <col min="15366" max="15374" width="8.85546875" style="42"/>
    <col min="15375" max="15375" width="10.28515625" style="42" customWidth="1"/>
    <col min="15376" max="15616" width="8.85546875" style="42"/>
    <col min="15617" max="15617" width="4" style="42" customWidth="1"/>
    <col min="15618" max="15618" width="2.28515625" style="42" customWidth="1"/>
    <col min="15619" max="15619" width="29.7109375" style="42" customWidth="1"/>
    <col min="15620" max="15620" width="50.7109375" style="42" customWidth="1"/>
    <col min="15621" max="15621" width="23.85546875" style="42" customWidth="1"/>
    <col min="15622" max="15630" width="8.85546875" style="42"/>
    <col min="15631" max="15631" width="10.28515625" style="42" customWidth="1"/>
    <col min="15632" max="15872" width="8.85546875" style="42"/>
    <col min="15873" max="15873" width="4" style="42" customWidth="1"/>
    <col min="15874" max="15874" width="2.28515625" style="42" customWidth="1"/>
    <col min="15875" max="15875" width="29.7109375" style="42" customWidth="1"/>
    <col min="15876" max="15876" width="50.7109375" style="42" customWidth="1"/>
    <col min="15877" max="15877" width="23.85546875" style="42" customWidth="1"/>
    <col min="15878" max="15886" width="8.85546875" style="42"/>
    <col min="15887" max="15887" width="10.28515625" style="42" customWidth="1"/>
    <col min="15888" max="16128" width="8.85546875" style="42"/>
    <col min="16129" max="16129" width="4" style="42" customWidth="1"/>
    <col min="16130" max="16130" width="2.28515625" style="42" customWidth="1"/>
    <col min="16131" max="16131" width="29.7109375" style="42" customWidth="1"/>
    <col min="16132" max="16132" width="50.7109375" style="42" customWidth="1"/>
    <col min="16133" max="16133" width="23.85546875" style="42" customWidth="1"/>
    <col min="16134" max="16142" width="8.85546875" style="42"/>
    <col min="16143" max="16143" width="10.28515625" style="42" customWidth="1"/>
    <col min="16144" max="16384" width="8.85546875" style="42"/>
  </cols>
  <sheetData>
    <row r="1" spans="2:83" ht="20.100000000000001" customHeight="1" thickBot="1"/>
    <row r="2" spans="2:83" ht="20.100000000000001" customHeight="1" thickBot="1">
      <c r="B2" s="120"/>
      <c r="C2" s="121" t="s">
        <v>163</v>
      </c>
      <c r="D2" s="122"/>
      <c r="E2" s="122"/>
      <c r="F2" s="122"/>
      <c r="G2" s="122"/>
      <c r="H2" s="122"/>
      <c r="I2" s="122"/>
      <c r="J2" s="123"/>
      <c r="K2" s="122" t="str">
        <f>'SP7-1'!L2</f>
        <v>Spreadsheet release May 2025</v>
      </c>
      <c r="L2" s="122"/>
      <c r="M2" s="122"/>
      <c r="N2" s="122"/>
      <c r="O2" s="122"/>
      <c r="P2" s="122"/>
      <c r="Q2" s="122"/>
      <c r="R2" s="122"/>
      <c r="S2" s="124"/>
    </row>
    <row r="3" spans="2:83" ht="9.9499999999999993" customHeight="1"/>
    <row r="4" spans="2:83" ht="20.100000000000001" customHeight="1">
      <c r="C4" s="43" t="s">
        <v>34</v>
      </c>
      <c r="D4" s="44"/>
      <c r="E4" s="44"/>
      <c r="F4" s="44"/>
      <c r="G4" s="44"/>
      <c r="H4" s="44"/>
      <c r="I4" s="44"/>
      <c r="J4" s="44"/>
      <c r="K4" s="44"/>
      <c r="L4" s="44"/>
      <c r="M4" s="44"/>
      <c r="N4" s="44"/>
      <c r="O4" s="44"/>
      <c r="P4" s="44"/>
      <c r="Q4" s="44"/>
      <c r="R4" s="44"/>
      <c r="S4" s="44"/>
    </row>
    <row r="5" spans="2:83" ht="20.100000000000001" customHeight="1">
      <c r="C5" s="45" t="s">
        <v>35</v>
      </c>
      <c r="D5" s="46"/>
      <c r="E5" s="47"/>
      <c r="F5" s="47"/>
      <c r="G5" s="47"/>
      <c r="H5" s="47"/>
      <c r="I5" s="47"/>
      <c r="J5" s="47"/>
      <c r="K5" s="47"/>
      <c r="L5" s="47"/>
      <c r="M5" s="47"/>
      <c r="N5" s="47"/>
      <c r="O5" s="47"/>
    </row>
    <row r="6" spans="2:83" ht="20.100000000000001" customHeight="1">
      <c r="C6" s="48" t="s">
        <v>36</v>
      </c>
      <c r="D6" s="49"/>
      <c r="E6" s="50"/>
      <c r="F6" s="50"/>
      <c r="G6" s="50"/>
      <c r="H6" s="50"/>
      <c r="I6" s="50"/>
      <c r="J6" s="51"/>
      <c r="K6" s="51"/>
      <c r="L6" s="51"/>
      <c r="M6" s="51"/>
      <c r="N6" s="51"/>
      <c r="O6" s="47"/>
    </row>
    <row r="7" spans="2:83" ht="20.100000000000001" customHeight="1">
      <c r="C7" s="48" t="s">
        <v>159</v>
      </c>
      <c r="D7" s="52"/>
      <c r="E7" s="53"/>
      <c r="F7" s="53"/>
      <c r="G7" s="53"/>
      <c r="H7" s="53"/>
      <c r="I7" s="53"/>
      <c r="J7" s="54"/>
      <c r="K7" s="54"/>
      <c r="L7" s="54"/>
      <c r="M7" s="54"/>
      <c r="N7" s="54"/>
      <c r="O7" s="47"/>
    </row>
    <row r="8" spans="2:83" ht="20.100000000000001" customHeight="1">
      <c r="C8" s="48" t="s">
        <v>161</v>
      </c>
      <c r="D8" s="52"/>
      <c r="E8" s="53"/>
      <c r="F8" s="53"/>
      <c r="G8" s="53"/>
      <c r="H8" s="53"/>
      <c r="I8" s="53"/>
      <c r="J8" s="54"/>
      <c r="K8" s="54"/>
      <c r="L8" s="54"/>
      <c r="M8" s="54"/>
      <c r="N8" s="54"/>
      <c r="O8" s="47"/>
    </row>
    <row r="9" spans="2:83" ht="20.100000000000001" customHeight="1">
      <c r="C9" s="48" t="s">
        <v>167</v>
      </c>
      <c r="D9" s="52"/>
      <c r="E9" s="53"/>
      <c r="F9" s="53"/>
      <c r="G9" s="53"/>
      <c r="H9" s="53"/>
      <c r="I9" s="53"/>
      <c r="J9" s="54"/>
      <c r="K9" s="54"/>
      <c r="L9" s="54"/>
      <c r="M9" s="54"/>
      <c r="N9" s="54"/>
      <c r="O9" s="47"/>
    </row>
    <row r="10" spans="2:83" ht="20.100000000000001" customHeight="1">
      <c r="C10" s="48" t="s">
        <v>160</v>
      </c>
      <c r="D10" s="55"/>
      <c r="E10" s="53"/>
      <c r="F10" s="53"/>
      <c r="G10" s="53"/>
      <c r="H10" s="53"/>
      <c r="I10" s="53"/>
      <c r="J10" s="54"/>
      <c r="K10" s="54"/>
      <c r="L10" s="54"/>
      <c r="M10" s="54"/>
      <c r="N10" s="54"/>
      <c r="O10" s="47"/>
    </row>
    <row r="11" spans="2:83" ht="20.100000000000001" customHeight="1">
      <c r="C11" s="244" t="s">
        <v>37</v>
      </c>
      <c r="D11" s="244"/>
      <c r="E11" s="53"/>
      <c r="F11" s="53"/>
      <c r="G11" s="53"/>
      <c r="H11" s="53"/>
      <c r="I11" s="53"/>
      <c r="J11" s="54"/>
      <c r="K11" s="54"/>
      <c r="L11" s="54"/>
      <c r="M11" s="54"/>
      <c r="N11" s="54"/>
      <c r="O11" s="47"/>
      <c r="CE11" s="56"/>
    </row>
    <row r="12" spans="2:83" ht="20.100000000000001" customHeight="1">
      <c r="B12" s="57"/>
      <c r="C12" s="245" t="s">
        <v>162</v>
      </c>
      <c r="D12" s="245"/>
      <c r="E12" s="53"/>
      <c r="F12" s="53"/>
      <c r="G12" s="53"/>
      <c r="H12" s="53"/>
      <c r="I12" s="53"/>
      <c r="J12" s="54"/>
      <c r="K12" s="54"/>
      <c r="L12" s="54"/>
      <c r="M12" s="54"/>
      <c r="N12" s="54"/>
      <c r="O12" s="47"/>
      <c r="CE12" s="56" t="s">
        <v>38</v>
      </c>
    </row>
    <row r="13" spans="2:83" ht="20.100000000000001" customHeight="1">
      <c r="E13" s="58"/>
      <c r="F13" s="58"/>
      <c r="G13" s="58"/>
      <c r="H13" s="58"/>
      <c r="I13" s="58"/>
      <c r="J13" s="57"/>
      <c r="K13" s="57"/>
      <c r="L13" s="57"/>
      <c r="M13" s="57"/>
      <c r="CE13" s="56" t="s">
        <v>39</v>
      </c>
    </row>
    <row r="14" spans="2:83" ht="20.100000000000001" customHeight="1" thickBot="1">
      <c r="C14" s="59" t="s">
        <v>40</v>
      </c>
      <c r="E14" s="60"/>
      <c r="F14" s="60"/>
      <c r="G14" s="60"/>
      <c r="H14" s="60"/>
      <c r="I14" s="60"/>
      <c r="J14" s="61"/>
      <c r="K14" s="61"/>
      <c r="L14" s="61"/>
      <c r="M14" s="61"/>
      <c r="CE14" s="56" t="s">
        <v>41</v>
      </c>
    </row>
    <row r="15" spans="2:83" s="55" customFormat="1" ht="20.100000000000001" customHeight="1" thickTop="1" thickBot="1">
      <c r="C15" s="48" t="s">
        <v>42</v>
      </c>
      <c r="D15" s="53"/>
      <c r="E15" s="62"/>
      <c r="F15" s="42"/>
      <c r="G15" s="42"/>
      <c r="H15" s="246"/>
      <c r="I15" s="247"/>
      <c r="J15" s="63"/>
      <c r="K15" s="63"/>
      <c r="L15" s="63"/>
      <c r="M15" s="63"/>
      <c r="N15" s="42"/>
      <c r="O15" s="42"/>
      <c r="P15" s="42"/>
      <c r="Q15" s="42"/>
      <c r="R15" s="42"/>
      <c r="S15" s="42"/>
      <c r="CD15" s="56" t="s">
        <v>43</v>
      </c>
    </row>
    <row r="16" spans="2:83" ht="20.100000000000001" customHeight="1" thickTop="1">
      <c r="C16" s="48" t="s">
        <v>44</v>
      </c>
      <c r="F16" s="55"/>
      <c r="G16" s="55"/>
      <c r="H16" s="248"/>
      <c r="I16" s="248"/>
      <c r="J16" s="55"/>
      <c r="K16" s="55"/>
      <c r="L16" s="55"/>
      <c r="M16" s="55"/>
      <c r="N16" s="55"/>
      <c r="O16" s="55"/>
      <c r="P16" s="55"/>
      <c r="Q16" s="55"/>
      <c r="R16" s="55"/>
      <c r="S16" s="55"/>
      <c r="CB16" s="56" t="s">
        <v>45</v>
      </c>
    </row>
    <row r="17" spans="3:83" ht="20.100000000000001" customHeight="1">
      <c r="C17" s="64" t="s">
        <v>46</v>
      </c>
      <c r="D17" s="60"/>
      <c r="H17" s="65"/>
      <c r="I17" s="66"/>
      <c r="CE17" s="56" t="s">
        <v>47</v>
      </c>
    </row>
    <row r="18" spans="3:83" ht="15" customHeight="1">
      <c r="C18" s="67"/>
      <c r="D18" s="60"/>
      <c r="CE18" s="56" t="s">
        <v>48</v>
      </c>
    </row>
    <row r="19" spans="3:83" ht="5.0999999999999996" customHeight="1">
      <c r="D19" s="62"/>
      <c r="CE19" s="56" t="s">
        <v>49</v>
      </c>
    </row>
    <row r="20" spans="3:83" ht="20.100000000000001" customHeight="1">
      <c r="C20" s="68" t="s">
        <v>50</v>
      </c>
      <c r="D20" s="69"/>
      <c r="E20" s="70"/>
      <c r="F20" s="70"/>
      <c r="G20" s="70"/>
      <c r="H20" s="70"/>
      <c r="I20" s="70"/>
      <c r="J20" s="70"/>
      <c r="K20" s="70"/>
      <c r="L20" s="70"/>
      <c r="M20" s="70"/>
      <c r="N20" s="70"/>
      <c r="O20" s="70"/>
      <c r="P20" s="70"/>
      <c r="Q20" s="70"/>
      <c r="R20" s="70"/>
      <c r="S20" s="70"/>
      <c r="CE20" s="56" t="s">
        <v>51</v>
      </c>
    </row>
    <row r="21" spans="3:83" ht="20.100000000000001" customHeight="1">
      <c r="C21" s="71"/>
      <c r="D21" s="72" t="s">
        <v>52</v>
      </c>
      <c r="CE21" s="56" t="s">
        <v>53</v>
      </c>
    </row>
    <row r="22" spans="3:83" ht="5.0999999999999996" customHeight="1">
      <c r="CE22" s="56" t="s">
        <v>54</v>
      </c>
    </row>
    <row r="23" spans="3:83" ht="20.100000000000001" customHeight="1">
      <c r="C23" s="73" t="s">
        <v>165</v>
      </c>
      <c r="D23" s="55" t="s">
        <v>55</v>
      </c>
      <c r="E23" s="55"/>
      <c r="F23" s="55"/>
      <c r="G23" s="55"/>
      <c r="H23" s="55"/>
      <c r="I23" s="55"/>
      <c r="J23" s="55"/>
      <c r="K23" s="55"/>
      <c r="L23" s="55"/>
      <c r="M23" s="55"/>
      <c r="N23" s="55"/>
      <c r="O23" s="55"/>
      <c r="CE23" s="56" t="s">
        <v>56</v>
      </c>
    </row>
    <row r="24" spans="3:83" ht="5.0999999999999996" customHeight="1">
      <c r="C24" s="74"/>
      <c r="D24" s="55" t="s">
        <v>57</v>
      </c>
      <c r="E24" s="55"/>
      <c r="F24" s="55"/>
      <c r="G24" s="55"/>
      <c r="H24" s="55"/>
      <c r="I24" s="55"/>
      <c r="J24" s="55"/>
      <c r="K24" s="55"/>
      <c r="L24" s="55"/>
      <c r="M24" s="55"/>
      <c r="N24" s="55"/>
      <c r="O24" s="55"/>
      <c r="CE24" s="56" t="s">
        <v>58</v>
      </c>
    </row>
    <row r="25" spans="3:83" ht="19.899999999999999" customHeight="1">
      <c r="C25" s="74" t="s">
        <v>201</v>
      </c>
      <c r="D25" s="55" t="s">
        <v>202</v>
      </c>
      <c r="E25" s="55"/>
      <c r="F25" s="55"/>
      <c r="G25" s="55"/>
      <c r="H25" s="55"/>
      <c r="I25" s="55"/>
      <c r="J25" s="55"/>
      <c r="K25" s="55"/>
      <c r="L25" s="55"/>
      <c r="M25" s="55"/>
      <c r="N25" s="55"/>
      <c r="O25" s="55"/>
      <c r="CE25" s="56"/>
    </row>
    <row r="26" spans="3:83" ht="4.9000000000000004" customHeight="1">
      <c r="C26" s="74"/>
      <c r="D26" s="55"/>
      <c r="E26" s="55"/>
      <c r="F26" s="55"/>
      <c r="G26" s="55"/>
      <c r="H26" s="55"/>
      <c r="I26" s="55"/>
      <c r="J26" s="55"/>
      <c r="K26" s="55"/>
      <c r="L26" s="55"/>
      <c r="M26" s="55"/>
      <c r="N26" s="55"/>
      <c r="O26" s="55"/>
      <c r="CE26" s="56"/>
    </row>
    <row r="27" spans="3:83" ht="19.899999999999999" customHeight="1">
      <c r="C27" s="74" t="s">
        <v>203</v>
      </c>
      <c r="D27" s="55" t="s">
        <v>166</v>
      </c>
      <c r="E27" s="55"/>
      <c r="F27" s="55"/>
      <c r="G27" s="55"/>
      <c r="H27" s="55"/>
      <c r="I27" s="55"/>
      <c r="J27" s="55"/>
      <c r="K27" s="55"/>
      <c r="L27" s="55"/>
      <c r="M27" s="55"/>
      <c r="N27" s="55"/>
      <c r="O27" s="55"/>
      <c r="CE27" s="56"/>
    </row>
    <row r="28" spans="3:83" ht="4.9000000000000004" customHeight="1">
      <c r="C28" s="74"/>
      <c r="D28" s="55"/>
      <c r="E28" s="55"/>
      <c r="F28" s="55"/>
      <c r="G28" s="55"/>
      <c r="H28" s="55"/>
      <c r="I28" s="55"/>
      <c r="J28" s="55"/>
      <c r="K28" s="55"/>
      <c r="L28" s="55"/>
      <c r="M28" s="55"/>
      <c r="N28" s="55"/>
      <c r="O28" s="55"/>
      <c r="CE28" s="56"/>
    </row>
    <row r="29" spans="3:83" ht="20.100000000000001" customHeight="1">
      <c r="C29" s="73" t="s">
        <v>240</v>
      </c>
      <c r="D29" s="55" t="s">
        <v>241</v>
      </c>
      <c r="E29" s="55"/>
      <c r="F29" s="55"/>
      <c r="G29" s="55"/>
      <c r="H29" s="55"/>
      <c r="I29" s="55"/>
      <c r="J29" s="55"/>
      <c r="K29" s="55"/>
      <c r="L29" s="55"/>
      <c r="M29" s="55"/>
      <c r="N29" s="55"/>
      <c r="O29" s="55"/>
      <c r="CE29" s="56" t="s">
        <v>59</v>
      </c>
    </row>
    <row r="30" spans="3:83" ht="5.0999999999999996" customHeight="1">
      <c r="C30" s="74"/>
      <c r="D30" s="55"/>
      <c r="E30" s="55"/>
      <c r="F30" s="55"/>
      <c r="G30" s="55"/>
      <c r="H30" s="55"/>
      <c r="I30" s="55"/>
      <c r="J30" s="55"/>
      <c r="K30" s="55"/>
      <c r="L30" s="55"/>
      <c r="M30" s="55"/>
      <c r="N30" s="55"/>
      <c r="O30" s="55"/>
      <c r="CE30" s="75"/>
    </row>
    <row r="31" spans="3:83" ht="20.100000000000001" customHeight="1">
      <c r="C31" s="73" t="s">
        <v>204</v>
      </c>
      <c r="D31" s="55" t="s">
        <v>243</v>
      </c>
      <c r="E31" s="55"/>
      <c r="F31" s="55"/>
      <c r="G31" s="55"/>
      <c r="H31" s="55"/>
      <c r="I31" s="55"/>
      <c r="J31" s="55"/>
      <c r="K31" s="55"/>
      <c r="L31" s="55"/>
      <c r="M31" s="55"/>
      <c r="N31" s="55"/>
      <c r="O31" s="55"/>
    </row>
    <row r="32" spans="3:83" ht="5.0999999999999996" customHeight="1">
      <c r="C32" s="74"/>
      <c r="D32" s="55"/>
      <c r="E32" s="55"/>
      <c r="F32" s="55"/>
      <c r="G32" s="55"/>
      <c r="H32" s="55"/>
      <c r="I32" s="55"/>
      <c r="J32" s="55"/>
      <c r="K32" s="55"/>
      <c r="L32" s="55"/>
      <c r="M32" s="55"/>
      <c r="N32" s="55"/>
      <c r="O32" s="55"/>
    </row>
    <row r="33" spans="3:15" ht="20.100000000000001" customHeight="1">
      <c r="C33" s="73" t="s">
        <v>205</v>
      </c>
      <c r="D33" s="249" t="s">
        <v>60</v>
      </c>
      <c r="E33" s="249"/>
      <c r="F33" s="249"/>
      <c r="G33" s="249"/>
      <c r="H33" s="249"/>
      <c r="I33" s="249"/>
      <c r="J33" s="249"/>
      <c r="K33" s="249"/>
      <c r="L33" s="249"/>
      <c r="M33" s="249"/>
      <c r="N33" s="249"/>
      <c r="O33" s="249"/>
    </row>
    <row r="34" spans="3:15" ht="12.75" customHeight="1"/>
    <row r="35" spans="3:15" ht="12.75" customHeight="1"/>
    <row r="36" spans="3:15" ht="12.75" customHeight="1">
      <c r="C36" s="76" t="s">
        <v>61</v>
      </c>
      <c r="D36" s="76" t="s">
        <v>206</v>
      </c>
      <c r="E36" s="76"/>
    </row>
    <row r="37" spans="3:15" ht="12.75" customHeight="1">
      <c r="D37" s="76" t="s">
        <v>207</v>
      </c>
      <c r="E37" s="76"/>
    </row>
    <row r="38" spans="3:15">
      <c r="D38" s="76" t="s">
        <v>208</v>
      </c>
      <c r="E38" s="76"/>
    </row>
    <row r="39" spans="3:15">
      <c r="D39" s="76" t="s">
        <v>242</v>
      </c>
      <c r="E39" s="76"/>
    </row>
    <row r="40" spans="3:15">
      <c r="D40" s="76" t="s">
        <v>209</v>
      </c>
      <c r="E40" s="76"/>
    </row>
    <row r="41" spans="3:15">
      <c r="D41" s="243" t="s">
        <v>210</v>
      </c>
      <c r="E41" s="243"/>
    </row>
    <row r="42" spans="3:15">
      <c r="D42" s="78"/>
    </row>
  </sheetData>
  <sheetProtection algorithmName="SHA-512" hashValue="bLaKyxuC9yjtVwCHyKs9WDM1+RmS0w5WSR7AJ4l1WuPa6IM+1h9pOEEVL8ge+kzPwYWSI+zMI154KpOJr9t7ig==" saltValue="HpcpJ+IjAxT7BP5Smuolig==" spinCount="100000" sheet="1" objects="1" scenarios="1" selectLockedCells="1"/>
  <mergeCells count="6">
    <mergeCell ref="D41:E41"/>
    <mergeCell ref="C11:D11"/>
    <mergeCell ref="C12:D12"/>
    <mergeCell ref="H15:I15"/>
    <mergeCell ref="H16:I16"/>
    <mergeCell ref="D33:O33"/>
  </mergeCells>
  <hyperlinks>
    <hyperlink ref="C12" r:id="rId1" display="for more information please refer to section 3.3 of Economic Evaluation Manual." xr:uid="{A25005A0-215A-402C-AF1B-1E3D964262D0}"/>
    <hyperlink ref="C12:D12" r:id="rId2" display="For more information please refer to section 4.1 of Monetised benefits and Costs Manual." xr:uid="{57DCA142-7212-4CEB-8683-CBBFC36B0000}"/>
  </hyperlinks>
  <pageMargins left="0.25" right="0.25" top="0.75" bottom="0.75" header="0.3" footer="0.3"/>
  <pageSetup paperSize="8" orientation="landscape"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1FF36D-39F4-4590-A5DF-DD675AD2A4FC}">
  <sheetPr>
    <pageSetUpPr fitToPage="1"/>
  </sheetPr>
  <dimension ref="A1:AA86"/>
  <sheetViews>
    <sheetView tabSelected="1" zoomScaleNormal="100" workbookViewId="0">
      <selection activeCell="C8" sqref="C8:N8"/>
    </sheetView>
  </sheetViews>
  <sheetFormatPr defaultColWidth="8.5703125" defaultRowHeight="12.75"/>
  <cols>
    <col min="1" max="1" width="2.7109375" style="118" customWidth="1"/>
    <col min="2" max="2" width="11.140625" style="119" customWidth="1"/>
    <col min="3" max="3" width="13.85546875" style="119" customWidth="1"/>
    <col min="4" max="4" width="7.28515625" style="119" customWidth="1"/>
    <col min="5" max="6" width="5.42578125" style="119" customWidth="1"/>
    <col min="7" max="7" width="6" style="119" customWidth="1"/>
    <col min="8" max="8" width="6.7109375" style="119" customWidth="1"/>
    <col min="9" max="14" width="5.42578125" style="119" customWidth="1"/>
    <col min="15" max="15" width="17.85546875" style="119" customWidth="1"/>
    <col min="16" max="16" width="10.28515625" style="119" customWidth="1"/>
    <col min="17" max="17" width="29.7109375" style="119" customWidth="1"/>
    <col min="18" max="20" width="10.28515625" style="119" customWidth="1"/>
    <col min="21" max="21" width="12.28515625" style="119" customWidth="1"/>
    <col min="22" max="22" width="5.42578125" style="119" customWidth="1"/>
    <col min="23" max="253" width="8.5703125" style="119"/>
    <col min="254" max="254" width="4" style="119" customWidth="1"/>
    <col min="255" max="256" width="11.140625" style="119" customWidth="1"/>
    <col min="257" max="257" width="7.28515625" style="119" customWidth="1"/>
    <col min="258" max="259" width="5.42578125" style="119" customWidth="1"/>
    <col min="260" max="260" width="6" style="119" customWidth="1"/>
    <col min="261" max="261" width="6.7109375" style="119" customWidth="1"/>
    <col min="262" max="267" width="5.42578125" style="119" customWidth="1"/>
    <col min="268" max="268" width="17.85546875" style="119" customWidth="1"/>
    <col min="269" max="269" width="10.28515625" style="119" customWidth="1"/>
    <col min="270" max="270" width="29.7109375" style="119" customWidth="1"/>
    <col min="271" max="273" width="10.28515625" style="119" customWidth="1"/>
    <col min="274" max="274" width="12.28515625" style="119" customWidth="1"/>
    <col min="275" max="275" width="5.42578125" style="119" customWidth="1"/>
    <col min="276" max="276" width="10.28515625" style="119" customWidth="1"/>
    <col min="277" max="277" width="11.7109375" style="119" customWidth="1"/>
    <col min="278" max="278" width="11.140625" style="119" customWidth="1"/>
    <col min="279" max="509" width="8.5703125" style="119"/>
    <col min="510" max="510" width="4" style="119" customWidth="1"/>
    <col min="511" max="512" width="11.140625" style="119" customWidth="1"/>
    <col min="513" max="513" width="7.28515625" style="119" customWidth="1"/>
    <col min="514" max="515" width="5.42578125" style="119" customWidth="1"/>
    <col min="516" max="516" width="6" style="119" customWidth="1"/>
    <col min="517" max="517" width="6.7109375" style="119" customWidth="1"/>
    <col min="518" max="523" width="5.42578125" style="119" customWidth="1"/>
    <col min="524" max="524" width="17.85546875" style="119" customWidth="1"/>
    <col min="525" max="525" width="10.28515625" style="119" customWidth="1"/>
    <col min="526" max="526" width="29.7109375" style="119" customWidth="1"/>
    <col min="527" max="529" width="10.28515625" style="119" customWidth="1"/>
    <col min="530" max="530" width="12.28515625" style="119" customWidth="1"/>
    <col min="531" max="531" width="5.42578125" style="119" customWidth="1"/>
    <col min="532" max="532" width="10.28515625" style="119" customWidth="1"/>
    <col min="533" max="533" width="11.7109375" style="119" customWidth="1"/>
    <col min="534" max="534" width="11.140625" style="119" customWidth="1"/>
    <col min="535" max="765" width="8.5703125" style="119"/>
    <col min="766" max="766" width="4" style="119" customWidth="1"/>
    <col min="767" max="768" width="11.140625" style="119" customWidth="1"/>
    <col min="769" max="769" width="7.28515625" style="119" customWidth="1"/>
    <col min="770" max="771" width="5.42578125" style="119" customWidth="1"/>
    <col min="772" max="772" width="6" style="119" customWidth="1"/>
    <col min="773" max="773" width="6.7109375" style="119" customWidth="1"/>
    <col min="774" max="779" width="5.42578125" style="119" customWidth="1"/>
    <col min="780" max="780" width="17.85546875" style="119" customWidth="1"/>
    <col min="781" max="781" width="10.28515625" style="119" customWidth="1"/>
    <col min="782" max="782" width="29.7109375" style="119" customWidth="1"/>
    <col min="783" max="785" width="10.28515625" style="119" customWidth="1"/>
    <col min="786" max="786" width="12.28515625" style="119" customWidth="1"/>
    <col min="787" max="787" width="5.42578125" style="119" customWidth="1"/>
    <col min="788" max="788" width="10.28515625" style="119" customWidth="1"/>
    <col min="789" max="789" width="11.7109375" style="119" customWidth="1"/>
    <col min="790" max="790" width="11.140625" style="119" customWidth="1"/>
    <col min="791" max="1021" width="8.5703125" style="119"/>
    <col min="1022" max="1022" width="4" style="119" customWidth="1"/>
    <col min="1023" max="1024" width="11.140625" style="119" customWidth="1"/>
    <col min="1025" max="1025" width="7.28515625" style="119" customWidth="1"/>
    <col min="1026" max="1027" width="5.42578125" style="119" customWidth="1"/>
    <col min="1028" max="1028" width="6" style="119" customWidth="1"/>
    <col min="1029" max="1029" width="6.7109375" style="119" customWidth="1"/>
    <col min="1030" max="1035" width="5.42578125" style="119" customWidth="1"/>
    <col min="1036" max="1036" width="17.85546875" style="119" customWidth="1"/>
    <col min="1037" max="1037" width="10.28515625" style="119" customWidth="1"/>
    <col min="1038" max="1038" width="29.7109375" style="119" customWidth="1"/>
    <col min="1039" max="1041" width="10.28515625" style="119" customWidth="1"/>
    <col min="1042" max="1042" width="12.28515625" style="119" customWidth="1"/>
    <col min="1043" max="1043" width="5.42578125" style="119" customWidth="1"/>
    <col min="1044" max="1044" width="10.28515625" style="119" customWidth="1"/>
    <col min="1045" max="1045" width="11.7109375" style="119" customWidth="1"/>
    <col min="1046" max="1046" width="11.140625" style="119" customWidth="1"/>
    <col min="1047" max="1277" width="8.5703125" style="119"/>
    <col min="1278" max="1278" width="4" style="119" customWidth="1"/>
    <col min="1279" max="1280" width="11.140625" style="119" customWidth="1"/>
    <col min="1281" max="1281" width="7.28515625" style="119" customWidth="1"/>
    <col min="1282" max="1283" width="5.42578125" style="119" customWidth="1"/>
    <col min="1284" max="1284" width="6" style="119" customWidth="1"/>
    <col min="1285" max="1285" width="6.7109375" style="119" customWidth="1"/>
    <col min="1286" max="1291" width="5.42578125" style="119" customWidth="1"/>
    <col min="1292" max="1292" width="17.85546875" style="119" customWidth="1"/>
    <col min="1293" max="1293" width="10.28515625" style="119" customWidth="1"/>
    <col min="1294" max="1294" width="29.7109375" style="119" customWidth="1"/>
    <col min="1295" max="1297" width="10.28515625" style="119" customWidth="1"/>
    <col min="1298" max="1298" width="12.28515625" style="119" customWidth="1"/>
    <col min="1299" max="1299" width="5.42578125" style="119" customWidth="1"/>
    <col min="1300" max="1300" width="10.28515625" style="119" customWidth="1"/>
    <col min="1301" max="1301" width="11.7109375" style="119" customWidth="1"/>
    <col min="1302" max="1302" width="11.140625" style="119" customWidth="1"/>
    <col min="1303" max="1533" width="8.5703125" style="119"/>
    <col min="1534" max="1534" width="4" style="119" customWidth="1"/>
    <col min="1535" max="1536" width="11.140625" style="119" customWidth="1"/>
    <col min="1537" max="1537" width="7.28515625" style="119" customWidth="1"/>
    <col min="1538" max="1539" width="5.42578125" style="119" customWidth="1"/>
    <col min="1540" max="1540" width="6" style="119" customWidth="1"/>
    <col min="1541" max="1541" width="6.7109375" style="119" customWidth="1"/>
    <col min="1542" max="1547" width="5.42578125" style="119" customWidth="1"/>
    <col min="1548" max="1548" width="17.85546875" style="119" customWidth="1"/>
    <col min="1549" max="1549" width="10.28515625" style="119" customWidth="1"/>
    <col min="1550" max="1550" width="29.7109375" style="119" customWidth="1"/>
    <col min="1551" max="1553" width="10.28515625" style="119" customWidth="1"/>
    <col min="1554" max="1554" width="12.28515625" style="119" customWidth="1"/>
    <col min="1555" max="1555" width="5.42578125" style="119" customWidth="1"/>
    <col min="1556" max="1556" width="10.28515625" style="119" customWidth="1"/>
    <col min="1557" max="1557" width="11.7109375" style="119" customWidth="1"/>
    <col min="1558" max="1558" width="11.140625" style="119" customWidth="1"/>
    <col min="1559" max="1789" width="8.5703125" style="119"/>
    <col min="1790" max="1790" width="4" style="119" customWidth="1"/>
    <col min="1791" max="1792" width="11.140625" style="119" customWidth="1"/>
    <col min="1793" max="1793" width="7.28515625" style="119" customWidth="1"/>
    <col min="1794" max="1795" width="5.42578125" style="119" customWidth="1"/>
    <col min="1796" max="1796" width="6" style="119" customWidth="1"/>
    <col min="1797" max="1797" width="6.7109375" style="119" customWidth="1"/>
    <col min="1798" max="1803" width="5.42578125" style="119" customWidth="1"/>
    <col min="1804" max="1804" width="17.85546875" style="119" customWidth="1"/>
    <col min="1805" max="1805" width="10.28515625" style="119" customWidth="1"/>
    <col min="1806" max="1806" width="29.7109375" style="119" customWidth="1"/>
    <col min="1807" max="1809" width="10.28515625" style="119" customWidth="1"/>
    <col min="1810" max="1810" width="12.28515625" style="119" customWidth="1"/>
    <col min="1811" max="1811" width="5.42578125" style="119" customWidth="1"/>
    <col min="1812" max="1812" width="10.28515625" style="119" customWidth="1"/>
    <col min="1813" max="1813" width="11.7109375" style="119" customWidth="1"/>
    <col min="1814" max="1814" width="11.140625" style="119" customWidth="1"/>
    <col min="1815" max="2045" width="8.5703125" style="119"/>
    <col min="2046" max="2046" width="4" style="119" customWidth="1"/>
    <col min="2047" max="2048" width="11.140625" style="119" customWidth="1"/>
    <col min="2049" max="2049" width="7.28515625" style="119" customWidth="1"/>
    <col min="2050" max="2051" width="5.42578125" style="119" customWidth="1"/>
    <col min="2052" max="2052" width="6" style="119" customWidth="1"/>
    <col min="2053" max="2053" width="6.7109375" style="119" customWidth="1"/>
    <col min="2054" max="2059" width="5.42578125" style="119" customWidth="1"/>
    <col min="2060" max="2060" width="17.85546875" style="119" customWidth="1"/>
    <col min="2061" max="2061" width="10.28515625" style="119" customWidth="1"/>
    <col min="2062" max="2062" width="29.7109375" style="119" customWidth="1"/>
    <col min="2063" max="2065" width="10.28515625" style="119" customWidth="1"/>
    <col min="2066" max="2066" width="12.28515625" style="119" customWidth="1"/>
    <col min="2067" max="2067" width="5.42578125" style="119" customWidth="1"/>
    <col min="2068" max="2068" width="10.28515625" style="119" customWidth="1"/>
    <col min="2069" max="2069" width="11.7109375" style="119" customWidth="1"/>
    <col min="2070" max="2070" width="11.140625" style="119" customWidth="1"/>
    <col min="2071" max="2301" width="8.5703125" style="119"/>
    <col min="2302" max="2302" width="4" style="119" customWidth="1"/>
    <col min="2303" max="2304" width="11.140625" style="119" customWidth="1"/>
    <col min="2305" max="2305" width="7.28515625" style="119" customWidth="1"/>
    <col min="2306" max="2307" width="5.42578125" style="119" customWidth="1"/>
    <col min="2308" max="2308" width="6" style="119" customWidth="1"/>
    <col min="2309" max="2309" width="6.7109375" style="119" customWidth="1"/>
    <col min="2310" max="2315" width="5.42578125" style="119" customWidth="1"/>
    <col min="2316" max="2316" width="17.85546875" style="119" customWidth="1"/>
    <col min="2317" max="2317" width="10.28515625" style="119" customWidth="1"/>
    <col min="2318" max="2318" width="29.7109375" style="119" customWidth="1"/>
    <col min="2319" max="2321" width="10.28515625" style="119" customWidth="1"/>
    <col min="2322" max="2322" width="12.28515625" style="119" customWidth="1"/>
    <col min="2323" max="2323" width="5.42578125" style="119" customWidth="1"/>
    <col min="2324" max="2324" width="10.28515625" style="119" customWidth="1"/>
    <col min="2325" max="2325" width="11.7109375" style="119" customWidth="1"/>
    <col min="2326" max="2326" width="11.140625" style="119" customWidth="1"/>
    <col min="2327" max="2557" width="8.5703125" style="119"/>
    <col min="2558" max="2558" width="4" style="119" customWidth="1"/>
    <col min="2559" max="2560" width="11.140625" style="119" customWidth="1"/>
    <col min="2561" max="2561" width="7.28515625" style="119" customWidth="1"/>
    <col min="2562" max="2563" width="5.42578125" style="119" customWidth="1"/>
    <col min="2564" max="2564" width="6" style="119" customWidth="1"/>
    <col min="2565" max="2565" width="6.7109375" style="119" customWidth="1"/>
    <col min="2566" max="2571" width="5.42578125" style="119" customWidth="1"/>
    <col min="2572" max="2572" width="17.85546875" style="119" customWidth="1"/>
    <col min="2573" max="2573" width="10.28515625" style="119" customWidth="1"/>
    <col min="2574" max="2574" width="29.7109375" style="119" customWidth="1"/>
    <col min="2575" max="2577" width="10.28515625" style="119" customWidth="1"/>
    <col min="2578" max="2578" width="12.28515625" style="119" customWidth="1"/>
    <col min="2579" max="2579" width="5.42578125" style="119" customWidth="1"/>
    <col min="2580" max="2580" width="10.28515625" style="119" customWidth="1"/>
    <col min="2581" max="2581" width="11.7109375" style="119" customWidth="1"/>
    <col min="2582" max="2582" width="11.140625" style="119" customWidth="1"/>
    <col min="2583" max="2813" width="8.5703125" style="119"/>
    <col min="2814" max="2814" width="4" style="119" customWidth="1"/>
    <col min="2815" max="2816" width="11.140625" style="119" customWidth="1"/>
    <col min="2817" max="2817" width="7.28515625" style="119" customWidth="1"/>
    <col min="2818" max="2819" width="5.42578125" style="119" customWidth="1"/>
    <col min="2820" max="2820" width="6" style="119" customWidth="1"/>
    <col min="2821" max="2821" width="6.7109375" style="119" customWidth="1"/>
    <col min="2822" max="2827" width="5.42578125" style="119" customWidth="1"/>
    <col min="2828" max="2828" width="17.85546875" style="119" customWidth="1"/>
    <col min="2829" max="2829" width="10.28515625" style="119" customWidth="1"/>
    <col min="2830" max="2830" width="29.7109375" style="119" customWidth="1"/>
    <col min="2831" max="2833" width="10.28515625" style="119" customWidth="1"/>
    <col min="2834" max="2834" width="12.28515625" style="119" customWidth="1"/>
    <col min="2835" max="2835" width="5.42578125" style="119" customWidth="1"/>
    <col min="2836" max="2836" width="10.28515625" style="119" customWidth="1"/>
    <col min="2837" max="2837" width="11.7109375" style="119" customWidth="1"/>
    <col min="2838" max="2838" width="11.140625" style="119" customWidth="1"/>
    <col min="2839" max="3069" width="8.5703125" style="119"/>
    <col min="3070" max="3070" width="4" style="119" customWidth="1"/>
    <col min="3071" max="3072" width="11.140625" style="119" customWidth="1"/>
    <col min="3073" max="3073" width="7.28515625" style="119" customWidth="1"/>
    <col min="3074" max="3075" width="5.42578125" style="119" customWidth="1"/>
    <col min="3076" max="3076" width="6" style="119" customWidth="1"/>
    <col min="3077" max="3077" width="6.7109375" style="119" customWidth="1"/>
    <col min="3078" max="3083" width="5.42578125" style="119" customWidth="1"/>
    <col min="3084" max="3084" width="17.85546875" style="119" customWidth="1"/>
    <col min="3085" max="3085" width="10.28515625" style="119" customWidth="1"/>
    <col min="3086" max="3086" width="29.7109375" style="119" customWidth="1"/>
    <col min="3087" max="3089" width="10.28515625" style="119" customWidth="1"/>
    <col min="3090" max="3090" width="12.28515625" style="119" customWidth="1"/>
    <col min="3091" max="3091" width="5.42578125" style="119" customWidth="1"/>
    <col min="3092" max="3092" width="10.28515625" style="119" customWidth="1"/>
    <col min="3093" max="3093" width="11.7109375" style="119" customWidth="1"/>
    <col min="3094" max="3094" width="11.140625" style="119" customWidth="1"/>
    <col min="3095" max="3325" width="8.5703125" style="119"/>
    <col min="3326" max="3326" width="4" style="119" customWidth="1"/>
    <col min="3327" max="3328" width="11.140625" style="119" customWidth="1"/>
    <col min="3329" max="3329" width="7.28515625" style="119" customWidth="1"/>
    <col min="3330" max="3331" width="5.42578125" style="119" customWidth="1"/>
    <col min="3332" max="3332" width="6" style="119" customWidth="1"/>
    <col min="3333" max="3333" width="6.7109375" style="119" customWidth="1"/>
    <col min="3334" max="3339" width="5.42578125" style="119" customWidth="1"/>
    <col min="3340" max="3340" width="17.85546875" style="119" customWidth="1"/>
    <col min="3341" max="3341" width="10.28515625" style="119" customWidth="1"/>
    <col min="3342" max="3342" width="29.7109375" style="119" customWidth="1"/>
    <col min="3343" max="3345" width="10.28515625" style="119" customWidth="1"/>
    <col min="3346" max="3346" width="12.28515625" style="119" customWidth="1"/>
    <col min="3347" max="3347" width="5.42578125" style="119" customWidth="1"/>
    <col min="3348" max="3348" width="10.28515625" style="119" customWidth="1"/>
    <col min="3349" max="3349" width="11.7109375" style="119" customWidth="1"/>
    <col min="3350" max="3350" width="11.140625" style="119" customWidth="1"/>
    <col min="3351" max="3581" width="8.5703125" style="119"/>
    <col min="3582" max="3582" width="4" style="119" customWidth="1"/>
    <col min="3583" max="3584" width="11.140625" style="119" customWidth="1"/>
    <col min="3585" max="3585" width="7.28515625" style="119" customWidth="1"/>
    <col min="3586" max="3587" width="5.42578125" style="119" customWidth="1"/>
    <col min="3588" max="3588" width="6" style="119" customWidth="1"/>
    <col min="3589" max="3589" width="6.7109375" style="119" customWidth="1"/>
    <col min="3590" max="3595" width="5.42578125" style="119" customWidth="1"/>
    <col min="3596" max="3596" width="17.85546875" style="119" customWidth="1"/>
    <col min="3597" max="3597" width="10.28515625" style="119" customWidth="1"/>
    <col min="3598" max="3598" width="29.7109375" style="119" customWidth="1"/>
    <col min="3599" max="3601" width="10.28515625" style="119" customWidth="1"/>
    <col min="3602" max="3602" width="12.28515625" style="119" customWidth="1"/>
    <col min="3603" max="3603" width="5.42578125" style="119" customWidth="1"/>
    <col min="3604" max="3604" width="10.28515625" style="119" customWidth="1"/>
    <col min="3605" max="3605" width="11.7109375" style="119" customWidth="1"/>
    <col min="3606" max="3606" width="11.140625" style="119" customWidth="1"/>
    <col min="3607" max="3837" width="8.5703125" style="119"/>
    <col min="3838" max="3838" width="4" style="119" customWidth="1"/>
    <col min="3839" max="3840" width="11.140625" style="119" customWidth="1"/>
    <col min="3841" max="3841" width="7.28515625" style="119" customWidth="1"/>
    <col min="3842" max="3843" width="5.42578125" style="119" customWidth="1"/>
    <col min="3844" max="3844" width="6" style="119" customWidth="1"/>
    <col min="3845" max="3845" width="6.7109375" style="119" customWidth="1"/>
    <col min="3846" max="3851" width="5.42578125" style="119" customWidth="1"/>
    <col min="3852" max="3852" width="17.85546875" style="119" customWidth="1"/>
    <col min="3853" max="3853" width="10.28515625" style="119" customWidth="1"/>
    <col min="3854" max="3854" width="29.7109375" style="119" customWidth="1"/>
    <col min="3855" max="3857" width="10.28515625" style="119" customWidth="1"/>
    <col min="3858" max="3858" width="12.28515625" style="119" customWidth="1"/>
    <col min="3859" max="3859" width="5.42578125" style="119" customWidth="1"/>
    <col min="3860" max="3860" width="10.28515625" style="119" customWidth="1"/>
    <col min="3861" max="3861" width="11.7109375" style="119" customWidth="1"/>
    <col min="3862" max="3862" width="11.140625" style="119" customWidth="1"/>
    <col min="3863" max="4093" width="8.5703125" style="119"/>
    <col min="4094" max="4094" width="4" style="119" customWidth="1"/>
    <col min="4095" max="4096" width="11.140625" style="119" customWidth="1"/>
    <col min="4097" max="4097" width="7.28515625" style="119" customWidth="1"/>
    <col min="4098" max="4099" width="5.42578125" style="119" customWidth="1"/>
    <col min="4100" max="4100" width="6" style="119" customWidth="1"/>
    <col min="4101" max="4101" width="6.7109375" style="119" customWidth="1"/>
    <col min="4102" max="4107" width="5.42578125" style="119" customWidth="1"/>
    <col min="4108" max="4108" width="17.85546875" style="119" customWidth="1"/>
    <col min="4109" max="4109" width="10.28515625" style="119" customWidth="1"/>
    <col min="4110" max="4110" width="29.7109375" style="119" customWidth="1"/>
    <col min="4111" max="4113" width="10.28515625" style="119" customWidth="1"/>
    <col min="4114" max="4114" width="12.28515625" style="119" customWidth="1"/>
    <col min="4115" max="4115" width="5.42578125" style="119" customWidth="1"/>
    <col min="4116" max="4116" width="10.28515625" style="119" customWidth="1"/>
    <col min="4117" max="4117" width="11.7109375" style="119" customWidth="1"/>
    <col min="4118" max="4118" width="11.140625" style="119" customWidth="1"/>
    <col min="4119" max="4349" width="8.5703125" style="119"/>
    <col min="4350" max="4350" width="4" style="119" customWidth="1"/>
    <col min="4351" max="4352" width="11.140625" style="119" customWidth="1"/>
    <col min="4353" max="4353" width="7.28515625" style="119" customWidth="1"/>
    <col min="4354" max="4355" width="5.42578125" style="119" customWidth="1"/>
    <col min="4356" max="4356" width="6" style="119" customWidth="1"/>
    <col min="4357" max="4357" width="6.7109375" style="119" customWidth="1"/>
    <col min="4358" max="4363" width="5.42578125" style="119" customWidth="1"/>
    <col min="4364" max="4364" width="17.85546875" style="119" customWidth="1"/>
    <col min="4365" max="4365" width="10.28515625" style="119" customWidth="1"/>
    <col min="4366" max="4366" width="29.7109375" style="119" customWidth="1"/>
    <col min="4367" max="4369" width="10.28515625" style="119" customWidth="1"/>
    <col min="4370" max="4370" width="12.28515625" style="119" customWidth="1"/>
    <col min="4371" max="4371" width="5.42578125" style="119" customWidth="1"/>
    <col min="4372" max="4372" width="10.28515625" style="119" customWidth="1"/>
    <col min="4373" max="4373" width="11.7109375" style="119" customWidth="1"/>
    <col min="4374" max="4374" width="11.140625" style="119" customWidth="1"/>
    <col min="4375" max="4605" width="8.5703125" style="119"/>
    <col min="4606" max="4606" width="4" style="119" customWidth="1"/>
    <col min="4607" max="4608" width="11.140625" style="119" customWidth="1"/>
    <col min="4609" max="4609" width="7.28515625" style="119" customWidth="1"/>
    <col min="4610" max="4611" width="5.42578125" style="119" customWidth="1"/>
    <col min="4612" max="4612" width="6" style="119" customWidth="1"/>
    <col min="4613" max="4613" width="6.7109375" style="119" customWidth="1"/>
    <col min="4614" max="4619" width="5.42578125" style="119" customWidth="1"/>
    <col min="4620" max="4620" width="17.85546875" style="119" customWidth="1"/>
    <col min="4621" max="4621" width="10.28515625" style="119" customWidth="1"/>
    <col min="4622" max="4622" width="29.7109375" style="119" customWidth="1"/>
    <col min="4623" max="4625" width="10.28515625" style="119" customWidth="1"/>
    <col min="4626" max="4626" width="12.28515625" style="119" customWidth="1"/>
    <col min="4627" max="4627" width="5.42578125" style="119" customWidth="1"/>
    <col min="4628" max="4628" width="10.28515625" style="119" customWidth="1"/>
    <col min="4629" max="4629" width="11.7109375" style="119" customWidth="1"/>
    <col min="4630" max="4630" width="11.140625" style="119" customWidth="1"/>
    <col min="4631" max="4861" width="8.5703125" style="119"/>
    <col min="4862" max="4862" width="4" style="119" customWidth="1"/>
    <col min="4863" max="4864" width="11.140625" style="119" customWidth="1"/>
    <col min="4865" max="4865" width="7.28515625" style="119" customWidth="1"/>
    <col min="4866" max="4867" width="5.42578125" style="119" customWidth="1"/>
    <col min="4868" max="4868" width="6" style="119" customWidth="1"/>
    <col min="4869" max="4869" width="6.7109375" style="119" customWidth="1"/>
    <col min="4870" max="4875" width="5.42578125" style="119" customWidth="1"/>
    <col min="4876" max="4876" width="17.85546875" style="119" customWidth="1"/>
    <col min="4877" max="4877" width="10.28515625" style="119" customWidth="1"/>
    <col min="4878" max="4878" width="29.7109375" style="119" customWidth="1"/>
    <col min="4879" max="4881" width="10.28515625" style="119" customWidth="1"/>
    <col min="4882" max="4882" width="12.28515625" style="119" customWidth="1"/>
    <col min="4883" max="4883" width="5.42578125" style="119" customWidth="1"/>
    <col min="4884" max="4884" width="10.28515625" style="119" customWidth="1"/>
    <col min="4885" max="4885" width="11.7109375" style="119" customWidth="1"/>
    <col min="4886" max="4886" width="11.140625" style="119" customWidth="1"/>
    <col min="4887" max="5117" width="8.5703125" style="119"/>
    <col min="5118" max="5118" width="4" style="119" customWidth="1"/>
    <col min="5119" max="5120" width="11.140625" style="119" customWidth="1"/>
    <col min="5121" max="5121" width="7.28515625" style="119" customWidth="1"/>
    <col min="5122" max="5123" width="5.42578125" style="119" customWidth="1"/>
    <col min="5124" max="5124" width="6" style="119" customWidth="1"/>
    <col min="5125" max="5125" width="6.7109375" style="119" customWidth="1"/>
    <col min="5126" max="5131" width="5.42578125" style="119" customWidth="1"/>
    <col min="5132" max="5132" width="17.85546875" style="119" customWidth="1"/>
    <col min="5133" max="5133" width="10.28515625" style="119" customWidth="1"/>
    <col min="5134" max="5134" width="29.7109375" style="119" customWidth="1"/>
    <col min="5135" max="5137" width="10.28515625" style="119" customWidth="1"/>
    <col min="5138" max="5138" width="12.28515625" style="119" customWidth="1"/>
    <col min="5139" max="5139" width="5.42578125" style="119" customWidth="1"/>
    <col min="5140" max="5140" width="10.28515625" style="119" customWidth="1"/>
    <col min="5141" max="5141" width="11.7109375" style="119" customWidth="1"/>
    <col min="5142" max="5142" width="11.140625" style="119" customWidth="1"/>
    <col min="5143" max="5373" width="8.5703125" style="119"/>
    <col min="5374" max="5374" width="4" style="119" customWidth="1"/>
    <col min="5375" max="5376" width="11.140625" style="119" customWidth="1"/>
    <col min="5377" max="5377" width="7.28515625" style="119" customWidth="1"/>
    <col min="5378" max="5379" width="5.42578125" style="119" customWidth="1"/>
    <col min="5380" max="5380" width="6" style="119" customWidth="1"/>
    <col min="5381" max="5381" width="6.7109375" style="119" customWidth="1"/>
    <col min="5382" max="5387" width="5.42578125" style="119" customWidth="1"/>
    <col min="5388" max="5388" width="17.85546875" style="119" customWidth="1"/>
    <col min="5389" max="5389" width="10.28515625" style="119" customWidth="1"/>
    <col min="5390" max="5390" width="29.7109375" style="119" customWidth="1"/>
    <col min="5391" max="5393" width="10.28515625" style="119" customWidth="1"/>
    <col min="5394" max="5394" width="12.28515625" style="119" customWidth="1"/>
    <col min="5395" max="5395" width="5.42578125" style="119" customWidth="1"/>
    <col min="5396" max="5396" width="10.28515625" style="119" customWidth="1"/>
    <col min="5397" max="5397" width="11.7109375" style="119" customWidth="1"/>
    <col min="5398" max="5398" width="11.140625" style="119" customWidth="1"/>
    <col min="5399" max="5629" width="8.5703125" style="119"/>
    <col min="5630" max="5630" width="4" style="119" customWidth="1"/>
    <col min="5631" max="5632" width="11.140625" style="119" customWidth="1"/>
    <col min="5633" max="5633" width="7.28515625" style="119" customWidth="1"/>
    <col min="5634" max="5635" width="5.42578125" style="119" customWidth="1"/>
    <col min="5636" max="5636" width="6" style="119" customWidth="1"/>
    <col min="5637" max="5637" width="6.7109375" style="119" customWidth="1"/>
    <col min="5638" max="5643" width="5.42578125" style="119" customWidth="1"/>
    <col min="5644" max="5644" width="17.85546875" style="119" customWidth="1"/>
    <col min="5645" max="5645" width="10.28515625" style="119" customWidth="1"/>
    <col min="5646" max="5646" width="29.7109375" style="119" customWidth="1"/>
    <col min="5647" max="5649" width="10.28515625" style="119" customWidth="1"/>
    <col min="5650" max="5650" width="12.28515625" style="119" customWidth="1"/>
    <col min="5651" max="5651" width="5.42578125" style="119" customWidth="1"/>
    <col min="5652" max="5652" width="10.28515625" style="119" customWidth="1"/>
    <col min="5653" max="5653" width="11.7109375" style="119" customWidth="1"/>
    <col min="5654" max="5654" width="11.140625" style="119" customWidth="1"/>
    <col min="5655" max="5885" width="8.5703125" style="119"/>
    <col min="5886" max="5886" width="4" style="119" customWidth="1"/>
    <col min="5887" max="5888" width="11.140625" style="119" customWidth="1"/>
    <col min="5889" max="5889" width="7.28515625" style="119" customWidth="1"/>
    <col min="5890" max="5891" width="5.42578125" style="119" customWidth="1"/>
    <col min="5892" max="5892" width="6" style="119" customWidth="1"/>
    <col min="5893" max="5893" width="6.7109375" style="119" customWidth="1"/>
    <col min="5894" max="5899" width="5.42578125" style="119" customWidth="1"/>
    <col min="5900" max="5900" width="17.85546875" style="119" customWidth="1"/>
    <col min="5901" max="5901" width="10.28515625" style="119" customWidth="1"/>
    <col min="5902" max="5902" width="29.7109375" style="119" customWidth="1"/>
    <col min="5903" max="5905" width="10.28515625" style="119" customWidth="1"/>
    <col min="5906" max="5906" width="12.28515625" style="119" customWidth="1"/>
    <col min="5907" max="5907" width="5.42578125" style="119" customWidth="1"/>
    <col min="5908" max="5908" width="10.28515625" style="119" customWidth="1"/>
    <col min="5909" max="5909" width="11.7109375" style="119" customWidth="1"/>
    <col min="5910" max="5910" width="11.140625" style="119" customWidth="1"/>
    <col min="5911" max="6141" width="8.5703125" style="119"/>
    <col min="6142" max="6142" width="4" style="119" customWidth="1"/>
    <col min="6143" max="6144" width="11.140625" style="119" customWidth="1"/>
    <col min="6145" max="6145" width="7.28515625" style="119" customWidth="1"/>
    <col min="6146" max="6147" width="5.42578125" style="119" customWidth="1"/>
    <col min="6148" max="6148" width="6" style="119" customWidth="1"/>
    <col min="6149" max="6149" width="6.7109375" style="119" customWidth="1"/>
    <col min="6150" max="6155" width="5.42578125" style="119" customWidth="1"/>
    <col min="6156" max="6156" width="17.85546875" style="119" customWidth="1"/>
    <col min="6157" max="6157" width="10.28515625" style="119" customWidth="1"/>
    <col min="6158" max="6158" width="29.7109375" style="119" customWidth="1"/>
    <col min="6159" max="6161" width="10.28515625" style="119" customWidth="1"/>
    <col min="6162" max="6162" width="12.28515625" style="119" customWidth="1"/>
    <col min="6163" max="6163" width="5.42578125" style="119" customWidth="1"/>
    <col min="6164" max="6164" width="10.28515625" style="119" customWidth="1"/>
    <col min="6165" max="6165" width="11.7109375" style="119" customWidth="1"/>
    <col min="6166" max="6166" width="11.140625" style="119" customWidth="1"/>
    <col min="6167" max="6397" width="8.5703125" style="119"/>
    <col min="6398" max="6398" width="4" style="119" customWidth="1"/>
    <col min="6399" max="6400" width="11.140625" style="119" customWidth="1"/>
    <col min="6401" max="6401" width="7.28515625" style="119" customWidth="1"/>
    <col min="6402" max="6403" width="5.42578125" style="119" customWidth="1"/>
    <col min="6404" max="6404" width="6" style="119" customWidth="1"/>
    <col min="6405" max="6405" width="6.7109375" style="119" customWidth="1"/>
    <col min="6406" max="6411" width="5.42578125" style="119" customWidth="1"/>
    <col min="6412" max="6412" width="17.85546875" style="119" customWidth="1"/>
    <col min="6413" max="6413" width="10.28515625" style="119" customWidth="1"/>
    <col min="6414" max="6414" width="29.7109375" style="119" customWidth="1"/>
    <col min="6415" max="6417" width="10.28515625" style="119" customWidth="1"/>
    <col min="6418" max="6418" width="12.28515625" style="119" customWidth="1"/>
    <col min="6419" max="6419" width="5.42578125" style="119" customWidth="1"/>
    <col min="6420" max="6420" width="10.28515625" style="119" customWidth="1"/>
    <col min="6421" max="6421" width="11.7109375" style="119" customWidth="1"/>
    <col min="6422" max="6422" width="11.140625" style="119" customWidth="1"/>
    <col min="6423" max="6653" width="8.5703125" style="119"/>
    <col min="6654" max="6654" width="4" style="119" customWidth="1"/>
    <col min="6655" max="6656" width="11.140625" style="119" customWidth="1"/>
    <col min="6657" max="6657" width="7.28515625" style="119" customWidth="1"/>
    <col min="6658" max="6659" width="5.42578125" style="119" customWidth="1"/>
    <col min="6660" max="6660" width="6" style="119" customWidth="1"/>
    <col min="6661" max="6661" width="6.7109375" style="119" customWidth="1"/>
    <col min="6662" max="6667" width="5.42578125" style="119" customWidth="1"/>
    <col min="6668" max="6668" width="17.85546875" style="119" customWidth="1"/>
    <col min="6669" max="6669" width="10.28515625" style="119" customWidth="1"/>
    <col min="6670" max="6670" width="29.7109375" style="119" customWidth="1"/>
    <col min="6671" max="6673" width="10.28515625" style="119" customWidth="1"/>
    <col min="6674" max="6674" width="12.28515625" style="119" customWidth="1"/>
    <col min="6675" max="6675" width="5.42578125" style="119" customWidth="1"/>
    <col min="6676" max="6676" width="10.28515625" style="119" customWidth="1"/>
    <col min="6677" max="6677" width="11.7109375" style="119" customWidth="1"/>
    <col min="6678" max="6678" width="11.140625" style="119" customWidth="1"/>
    <col min="6679" max="6909" width="8.5703125" style="119"/>
    <col min="6910" max="6910" width="4" style="119" customWidth="1"/>
    <col min="6911" max="6912" width="11.140625" style="119" customWidth="1"/>
    <col min="6913" max="6913" width="7.28515625" style="119" customWidth="1"/>
    <col min="6914" max="6915" width="5.42578125" style="119" customWidth="1"/>
    <col min="6916" max="6916" width="6" style="119" customWidth="1"/>
    <col min="6917" max="6917" width="6.7109375" style="119" customWidth="1"/>
    <col min="6918" max="6923" width="5.42578125" style="119" customWidth="1"/>
    <col min="6924" max="6924" width="17.85546875" style="119" customWidth="1"/>
    <col min="6925" max="6925" width="10.28515625" style="119" customWidth="1"/>
    <col min="6926" max="6926" width="29.7109375" style="119" customWidth="1"/>
    <col min="6927" max="6929" width="10.28515625" style="119" customWidth="1"/>
    <col min="6930" max="6930" width="12.28515625" style="119" customWidth="1"/>
    <col min="6931" max="6931" width="5.42578125" style="119" customWidth="1"/>
    <col min="6932" max="6932" width="10.28515625" style="119" customWidth="1"/>
    <col min="6933" max="6933" width="11.7109375" style="119" customWidth="1"/>
    <col min="6934" max="6934" width="11.140625" style="119" customWidth="1"/>
    <col min="6935" max="7165" width="8.5703125" style="119"/>
    <col min="7166" max="7166" width="4" style="119" customWidth="1"/>
    <col min="7167" max="7168" width="11.140625" style="119" customWidth="1"/>
    <col min="7169" max="7169" width="7.28515625" style="119" customWidth="1"/>
    <col min="7170" max="7171" width="5.42578125" style="119" customWidth="1"/>
    <col min="7172" max="7172" width="6" style="119" customWidth="1"/>
    <col min="7173" max="7173" width="6.7109375" style="119" customWidth="1"/>
    <col min="7174" max="7179" width="5.42578125" style="119" customWidth="1"/>
    <col min="7180" max="7180" width="17.85546875" style="119" customWidth="1"/>
    <col min="7181" max="7181" width="10.28515625" style="119" customWidth="1"/>
    <col min="7182" max="7182" width="29.7109375" style="119" customWidth="1"/>
    <col min="7183" max="7185" width="10.28515625" style="119" customWidth="1"/>
    <col min="7186" max="7186" width="12.28515625" style="119" customWidth="1"/>
    <col min="7187" max="7187" width="5.42578125" style="119" customWidth="1"/>
    <col min="7188" max="7188" width="10.28515625" style="119" customWidth="1"/>
    <col min="7189" max="7189" width="11.7109375" style="119" customWidth="1"/>
    <col min="7190" max="7190" width="11.140625" style="119" customWidth="1"/>
    <col min="7191" max="7421" width="8.5703125" style="119"/>
    <col min="7422" max="7422" width="4" style="119" customWidth="1"/>
    <col min="7423" max="7424" width="11.140625" style="119" customWidth="1"/>
    <col min="7425" max="7425" width="7.28515625" style="119" customWidth="1"/>
    <col min="7426" max="7427" width="5.42578125" style="119" customWidth="1"/>
    <col min="7428" max="7428" width="6" style="119" customWidth="1"/>
    <col min="7429" max="7429" width="6.7109375" style="119" customWidth="1"/>
    <col min="7430" max="7435" width="5.42578125" style="119" customWidth="1"/>
    <col min="7436" max="7436" width="17.85546875" style="119" customWidth="1"/>
    <col min="7437" max="7437" width="10.28515625" style="119" customWidth="1"/>
    <col min="7438" max="7438" width="29.7109375" style="119" customWidth="1"/>
    <col min="7439" max="7441" width="10.28515625" style="119" customWidth="1"/>
    <col min="7442" max="7442" width="12.28515625" style="119" customWidth="1"/>
    <col min="7443" max="7443" width="5.42578125" style="119" customWidth="1"/>
    <col min="7444" max="7444" width="10.28515625" style="119" customWidth="1"/>
    <col min="7445" max="7445" width="11.7109375" style="119" customWidth="1"/>
    <col min="7446" max="7446" width="11.140625" style="119" customWidth="1"/>
    <col min="7447" max="7677" width="8.5703125" style="119"/>
    <col min="7678" max="7678" width="4" style="119" customWidth="1"/>
    <col min="7679" max="7680" width="11.140625" style="119" customWidth="1"/>
    <col min="7681" max="7681" width="7.28515625" style="119" customWidth="1"/>
    <col min="7682" max="7683" width="5.42578125" style="119" customWidth="1"/>
    <col min="7684" max="7684" width="6" style="119" customWidth="1"/>
    <col min="7685" max="7685" width="6.7109375" style="119" customWidth="1"/>
    <col min="7686" max="7691" width="5.42578125" style="119" customWidth="1"/>
    <col min="7692" max="7692" width="17.85546875" style="119" customWidth="1"/>
    <col min="7693" max="7693" width="10.28515625" style="119" customWidth="1"/>
    <col min="7694" max="7694" width="29.7109375" style="119" customWidth="1"/>
    <col min="7695" max="7697" width="10.28515625" style="119" customWidth="1"/>
    <col min="7698" max="7698" width="12.28515625" style="119" customWidth="1"/>
    <col min="7699" max="7699" width="5.42578125" style="119" customWidth="1"/>
    <col min="7700" max="7700" width="10.28515625" style="119" customWidth="1"/>
    <col min="7701" max="7701" width="11.7109375" style="119" customWidth="1"/>
    <col min="7702" max="7702" width="11.140625" style="119" customWidth="1"/>
    <col min="7703" max="7933" width="8.5703125" style="119"/>
    <col min="7934" max="7934" width="4" style="119" customWidth="1"/>
    <col min="7935" max="7936" width="11.140625" style="119" customWidth="1"/>
    <col min="7937" max="7937" width="7.28515625" style="119" customWidth="1"/>
    <col min="7938" max="7939" width="5.42578125" style="119" customWidth="1"/>
    <col min="7940" max="7940" width="6" style="119" customWidth="1"/>
    <col min="7941" max="7941" width="6.7109375" style="119" customWidth="1"/>
    <col min="7942" max="7947" width="5.42578125" style="119" customWidth="1"/>
    <col min="7948" max="7948" width="17.85546875" style="119" customWidth="1"/>
    <col min="7949" max="7949" width="10.28515625" style="119" customWidth="1"/>
    <col min="7950" max="7950" width="29.7109375" style="119" customWidth="1"/>
    <col min="7951" max="7953" width="10.28515625" style="119" customWidth="1"/>
    <col min="7954" max="7954" width="12.28515625" style="119" customWidth="1"/>
    <col min="7955" max="7955" width="5.42578125" style="119" customWidth="1"/>
    <col min="7956" max="7956" width="10.28515625" style="119" customWidth="1"/>
    <col min="7957" max="7957" width="11.7109375" style="119" customWidth="1"/>
    <col min="7958" max="7958" width="11.140625" style="119" customWidth="1"/>
    <col min="7959" max="8189" width="8.5703125" style="119"/>
    <col min="8190" max="8190" width="4" style="119" customWidth="1"/>
    <col min="8191" max="8192" width="11.140625" style="119" customWidth="1"/>
    <col min="8193" max="8193" width="7.28515625" style="119" customWidth="1"/>
    <col min="8194" max="8195" width="5.42578125" style="119" customWidth="1"/>
    <col min="8196" max="8196" width="6" style="119" customWidth="1"/>
    <col min="8197" max="8197" width="6.7109375" style="119" customWidth="1"/>
    <col min="8198" max="8203" width="5.42578125" style="119" customWidth="1"/>
    <col min="8204" max="8204" width="17.85546875" style="119" customWidth="1"/>
    <col min="8205" max="8205" width="10.28515625" style="119" customWidth="1"/>
    <col min="8206" max="8206" width="29.7109375" style="119" customWidth="1"/>
    <col min="8207" max="8209" width="10.28515625" style="119" customWidth="1"/>
    <col min="8210" max="8210" width="12.28515625" style="119" customWidth="1"/>
    <col min="8211" max="8211" width="5.42578125" style="119" customWidth="1"/>
    <col min="8212" max="8212" width="10.28515625" style="119" customWidth="1"/>
    <col min="8213" max="8213" width="11.7109375" style="119" customWidth="1"/>
    <col min="8214" max="8214" width="11.140625" style="119" customWidth="1"/>
    <col min="8215" max="8445" width="8.5703125" style="119"/>
    <col min="8446" max="8446" width="4" style="119" customWidth="1"/>
    <col min="8447" max="8448" width="11.140625" style="119" customWidth="1"/>
    <col min="8449" max="8449" width="7.28515625" style="119" customWidth="1"/>
    <col min="8450" max="8451" width="5.42578125" style="119" customWidth="1"/>
    <col min="8452" max="8452" width="6" style="119" customWidth="1"/>
    <col min="8453" max="8453" width="6.7109375" style="119" customWidth="1"/>
    <col min="8454" max="8459" width="5.42578125" style="119" customWidth="1"/>
    <col min="8460" max="8460" width="17.85546875" style="119" customWidth="1"/>
    <col min="8461" max="8461" width="10.28515625" style="119" customWidth="1"/>
    <col min="8462" max="8462" width="29.7109375" style="119" customWidth="1"/>
    <col min="8463" max="8465" width="10.28515625" style="119" customWidth="1"/>
    <col min="8466" max="8466" width="12.28515625" style="119" customWidth="1"/>
    <col min="8467" max="8467" width="5.42578125" style="119" customWidth="1"/>
    <col min="8468" max="8468" width="10.28515625" style="119" customWidth="1"/>
    <col min="8469" max="8469" width="11.7109375" style="119" customWidth="1"/>
    <col min="8470" max="8470" width="11.140625" style="119" customWidth="1"/>
    <col min="8471" max="8701" width="8.5703125" style="119"/>
    <col min="8702" max="8702" width="4" style="119" customWidth="1"/>
    <col min="8703" max="8704" width="11.140625" style="119" customWidth="1"/>
    <col min="8705" max="8705" width="7.28515625" style="119" customWidth="1"/>
    <col min="8706" max="8707" width="5.42578125" style="119" customWidth="1"/>
    <col min="8708" max="8708" width="6" style="119" customWidth="1"/>
    <col min="8709" max="8709" width="6.7109375" style="119" customWidth="1"/>
    <col min="8710" max="8715" width="5.42578125" style="119" customWidth="1"/>
    <col min="8716" max="8716" width="17.85546875" style="119" customWidth="1"/>
    <col min="8717" max="8717" width="10.28515625" style="119" customWidth="1"/>
    <col min="8718" max="8718" width="29.7109375" style="119" customWidth="1"/>
    <col min="8719" max="8721" width="10.28515625" style="119" customWidth="1"/>
    <col min="8722" max="8722" width="12.28515625" style="119" customWidth="1"/>
    <col min="8723" max="8723" width="5.42578125" style="119" customWidth="1"/>
    <col min="8724" max="8724" width="10.28515625" style="119" customWidth="1"/>
    <col min="8725" max="8725" width="11.7109375" style="119" customWidth="1"/>
    <col min="8726" max="8726" width="11.140625" style="119" customWidth="1"/>
    <col min="8727" max="8957" width="8.5703125" style="119"/>
    <col min="8958" max="8958" width="4" style="119" customWidth="1"/>
    <col min="8959" max="8960" width="11.140625" style="119" customWidth="1"/>
    <col min="8961" max="8961" width="7.28515625" style="119" customWidth="1"/>
    <col min="8962" max="8963" width="5.42578125" style="119" customWidth="1"/>
    <col min="8964" max="8964" width="6" style="119" customWidth="1"/>
    <col min="8965" max="8965" width="6.7109375" style="119" customWidth="1"/>
    <col min="8966" max="8971" width="5.42578125" style="119" customWidth="1"/>
    <col min="8972" max="8972" width="17.85546875" style="119" customWidth="1"/>
    <col min="8973" max="8973" width="10.28515625" style="119" customWidth="1"/>
    <col min="8974" max="8974" width="29.7109375" style="119" customWidth="1"/>
    <col min="8975" max="8977" width="10.28515625" style="119" customWidth="1"/>
    <col min="8978" max="8978" width="12.28515625" style="119" customWidth="1"/>
    <col min="8979" max="8979" width="5.42578125" style="119" customWidth="1"/>
    <col min="8980" max="8980" width="10.28515625" style="119" customWidth="1"/>
    <col min="8981" max="8981" width="11.7109375" style="119" customWidth="1"/>
    <col min="8982" max="8982" width="11.140625" style="119" customWidth="1"/>
    <col min="8983" max="9213" width="8.5703125" style="119"/>
    <col min="9214" max="9214" width="4" style="119" customWidth="1"/>
    <col min="9215" max="9216" width="11.140625" style="119" customWidth="1"/>
    <col min="9217" max="9217" width="7.28515625" style="119" customWidth="1"/>
    <col min="9218" max="9219" width="5.42578125" style="119" customWidth="1"/>
    <col min="9220" max="9220" width="6" style="119" customWidth="1"/>
    <col min="9221" max="9221" width="6.7109375" style="119" customWidth="1"/>
    <col min="9222" max="9227" width="5.42578125" style="119" customWidth="1"/>
    <col min="9228" max="9228" width="17.85546875" style="119" customWidth="1"/>
    <col min="9229" max="9229" width="10.28515625" style="119" customWidth="1"/>
    <col min="9230" max="9230" width="29.7109375" style="119" customWidth="1"/>
    <col min="9231" max="9233" width="10.28515625" style="119" customWidth="1"/>
    <col min="9234" max="9234" width="12.28515625" style="119" customWidth="1"/>
    <col min="9235" max="9235" width="5.42578125" style="119" customWidth="1"/>
    <col min="9236" max="9236" width="10.28515625" style="119" customWidth="1"/>
    <col min="9237" max="9237" width="11.7109375" style="119" customWidth="1"/>
    <col min="9238" max="9238" width="11.140625" style="119" customWidth="1"/>
    <col min="9239" max="9469" width="8.5703125" style="119"/>
    <col min="9470" max="9470" width="4" style="119" customWidth="1"/>
    <col min="9471" max="9472" width="11.140625" style="119" customWidth="1"/>
    <col min="9473" max="9473" width="7.28515625" style="119" customWidth="1"/>
    <col min="9474" max="9475" width="5.42578125" style="119" customWidth="1"/>
    <col min="9476" max="9476" width="6" style="119" customWidth="1"/>
    <col min="9477" max="9477" width="6.7109375" style="119" customWidth="1"/>
    <col min="9478" max="9483" width="5.42578125" style="119" customWidth="1"/>
    <col min="9484" max="9484" width="17.85546875" style="119" customWidth="1"/>
    <col min="9485" max="9485" width="10.28515625" style="119" customWidth="1"/>
    <col min="9486" max="9486" width="29.7109375" style="119" customWidth="1"/>
    <col min="9487" max="9489" width="10.28515625" style="119" customWidth="1"/>
    <col min="9490" max="9490" width="12.28515625" style="119" customWidth="1"/>
    <col min="9491" max="9491" width="5.42578125" style="119" customWidth="1"/>
    <col min="9492" max="9492" width="10.28515625" style="119" customWidth="1"/>
    <col min="9493" max="9493" width="11.7109375" style="119" customWidth="1"/>
    <col min="9494" max="9494" width="11.140625" style="119" customWidth="1"/>
    <col min="9495" max="9725" width="8.5703125" style="119"/>
    <col min="9726" max="9726" width="4" style="119" customWidth="1"/>
    <col min="9727" max="9728" width="11.140625" style="119" customWidth="1"/>
    <col min="9729" max="9729" width="7.28515625" style="119" customWidth="1"/>
    <col min="9730" max="9731" width="5.42578125" style="119" customWidth="1"/>
    <col min="9732" max="9732" width="6" style="119" customWidth="1"/>
    <col min="9733" max="9733" width="6.7109375" style="119" customWidth="1"/>
    <col min="9734" max="9739" width="5.42578125" style="119" customWidth="1"/>
    <col min="9740" max="9740" width="17.85546875" style="119" customWidth="1"/>
    <col min="9741" max="9741" width="10.28515625" style="119" customWidth="1"/>
    <col min="9742" max="9742" width="29.7109375" style="119" customWidth="1"/>
    <col min="9743" max="9745" width="10.28515625" style="119" customWidth="1"/>
    <col min="9746" max="9746" width="12.28515625" style="119" customWidth="1"/>
    <col min="9747" max="9747" width="5.42578125" style="119" customWidth="1"/>
    <col min="9748" max="9748" width="10.28515625" style="119" customWidth="1"/>
    <col min="9749" max="9749" width="11.7109375" style="119" customWidth="1"/>
    <col min="9750" max="9750" width="11.140625" style="119" customWidth="1"/>
    <col min="9751" max="9981" width="8.5703125" style="119"/>
    <col min="9982" max="9982" width="4" style="119" customWidth="1"/>
    <col min="9983" max="9984" width="11.140625" style="119" customWidth="1"/>
    <col min="9985" max="9985" width="7.28515625" style="119" customWidth="1"/>
    <col min="9986" max="9987" width="5.42578125" style="119" customWidth="1"/>
    <col min="9988" max="9988" width="6" style="119" customWidth="1"/>
    <col min="9989" max="9989" width="6.7109375" style="119" customWidth="1"/>
    <col min="9990" max="9995" width="5.42578125" style="119" customWidth="1"/>
    <col min="9996" max="9996" width="17.85546875" style="119" customWidth="1"/>
    <col min="9997" max="9997" width="10.28515625" style="119" customWidth="1"/>
    <col min="9998" max="9998" width="29.7109375" style="119" customWidth="1"/>
    <col min="9999" max="10001" width="10.28515625" style="119" customWidth="1"/>
    <col min="10002" max="10002" width="12.28515625" style="119" customWidth="1"/>
    <col min="10003" max="10003" width="5.42578125" style="119" customWidth="1"/>
    <col min="10004" max="10004" width="10.28515625" style="119" customWidth="1"/>
    <col min="10005" max="10005" width="11.7109375" style="119" customWidth="1"/>
    <col min="10006" max="10006" width="11.140625" style="119" customWidth="1"/>
    <col min="10007" max="10237" width="8.5703125" style="119"/>
    <col min="10238" max="10238" width="4" style="119" customWidth="1"/>
    <col min="10239" max="10240" width="11.140625" style="119" customWidth="1"/>
    <col min="10241" max="10241" width="7.28515625" style="119" customWidth="1"/>
    <col min="10242" max="10243" width="5.42578125" style="119" customWidth="1"/>
    <col min="10244" max="10244" width="6" style="119" customWidth="1"/>
    <col min="10245" max="10245" width="6.7109375" style="119" customWidth="1"/>
    <col min="10246" max="10251" width="5.42578125" style="119" customWidth="1"/>
    <col min="10252" max="10252" width="17.85546875" style="119" customWidth="1"/>
    <col min="10253" max="10253" width="10.28515625" style="119" customWidth="1"/>
    <col min="10254" max="10254" width="29.7109375" style="119" customWidth="1"/>
    <col min="10255" max="10257" width="10.28515625" style="119" customWidth="1"/>
    <col min="10258" max="10258" width="12.28515625" style="119" customWidth="1"/>
    <col min="10259" max="10259" width="5.42578125" style="119" customWidth="1"/>
    <col min="10260" max="10260" width="10.28515625" style="119" customWidth="1"/>
    <col min="10261" max="10261" width="11.7109375" style="119" customWidth="1"/>
    <col min="10262" max="10262" width="11.140625" style="119" customWidth="1"/>
    <col min="10263" max="10493" width="8.5703125" style="119"/>
    <col min="10494" max="10494" width="4" style="119" customWidth="1"/>
    <col min="10495" max="10496" width="11.140625" style="119" customWidth="1"/>
    <col min="10497" max="10497" width="7.28515625" style="119" customWidth="1"/>
    <col min="10498" max="10499" width="5.42578125" style="119" customWidth="1"/>
    <col min="10500" max="10500" width="6" style="119" customWidth="1"/>
    <col min="10501" max="10501" width="6.7109375" style="119" customWidth="1"/>
    <col min="10502" max="10507" width="5.42578125" style="119" customWidth="1"/>
    <col min="10508" max="10508" width="17.85546875" style="119" customWidth="1"/>
    <col min="10509" max="10509" width="10.28515625" style="119" customWidth="1"/>
    <col min="10510" max="10510" width="29.7109375" style="119" customWidth="1"/>
    <col min="10511" max="10513" width="10.28515625" style="119" customWidth="1"/>
    <col min="10514" max="10514" width="12.28515625" style="119" customWidth="1"/>
    <col min="10515" max="10515" width="5.42578125" style="119" customWidth="1"/>
    <col min="10516" max="10516" width="10.28515625" style="119" customWidth="1"/>
    <col min="10517" max="10517" width="11.7109375" style="119" customWidth="1"/>
    <col min="10518" max="10518" width="11.140625" style="119" customWidth="1"/>
    <col min="10519" max="10749" width="8.5703125" style="119"/>
    <col min="10750" max="10750" width="4" style="119" customWidth="1"/>
    <col min="10751" max="10752" width="11.140625" style="119" customWidth="1"/>
    <col min="10753" max="10753" width="7.28515625" style="119" customWidth="1"/>
    <col min="10754" max="10755" width="5.42578125" style="119" customWidth="1"/>
    <col min="10756" max="10756" width="6" style="119" customWidth="1"/>
    <col min="10757" max="10757" width="6.7109375" style="119" customWidth="1"/>
    <col min="10758" max="10763" width="5.42578125" style="119" customWidth="1"/>
    <col min="10764" max="10764" width="17.85546875" style="119" customWidth="1"/>
    <col min="10765" max="10765" width="10.28515625" style="119" customWidth="1"/>
    <col min="10766" max="10766" width="29.7109375" style="119" customWidth="1"/>
    <col min="10767" max="10769" width="10.28515625" style="119" customWidth="1"/>
    <col min="10770" max="10770" width="12.28515625" style="119" customWidth="1"/>
    <col min="10771" max="10771" width="5.42578125" style="119" customWidth="1"/>
    <col min="10772" max="10772" width="10.28515625" style="119" customWidth="1"/>
    <col min="10773" max="10773" width="11.7109375" style="119" customWidth="1"/>
    <col min="10774" max="10774" width="11.140625" style="119" customWidth="1"/>
    <col min="10775" max="11005" width="8.5703125" style="119"/>
    <col min="11006" max="11006" width="4" style="119" customWidth="1"/>
    <col min="11007" max="11008" width="11.140625" style="119" customWidth="1"/>
    <col min="11009" max="11009" width="7.28515625" style="119" customWidth="1"/>
    <col min="11010" max="11011" width="5.42578125" style="119" customWidth="1"/>
    <col min="11012" max="11012" width="6" style="119" customWidth="1"/>
    <col min="11013" max="11013" width="6.7109375" style="119" customWidth="1"/>
    <col min="11014" max="11019" width="5.42578125" style="119" customWidth="1"/>
    <col min="11020" max="11020" width="17.85546875" style="119" customWidth="1"/>
    <col min="11021" max="11021" width="10.28515625" style="119" customWidth="1"/>
    <col min="11022" max="11022" width="29.7109375" style="119" customWidth="1"/>
    <col min="11023" max="11025" width="10.28515625" style="119" customWidth="1"/>
    <col min="11026" max="11026" width="12.28515625" style="119" customWidth="1"/>
    <col min="11027" max="11027" width="5.42578125" style="119" customWidth="1"/>
    <col min="11028" max="11028" width="10.28515625" style="119" customWidth="1"/>
    <col min="11029" max="11029" width="11.7109375" style="119" customWidth="1"/>
    <col min="11030" max="11030" width="11.140625" style="119" customWidth="1"/>
    <col min="11031" max="11261" width="8.5703125" style="119"/>
    <col min="11262" max="11262" width="4" style="119" customWidth="1"/>
    <col min="11263" max="11264" width="11.140625" style="119" customWidth="1"/>
    <col min="11265" max="11265" width="7.28515625" style="119" customWidth="1"/>
    <col min="11266" max="11267" width="5.42578125" style="119" customWidth="1"/>
    <col min="11268" max="11268" width="6" style="119" customWidth="1"/>
    <col min="11269" max="11269" width="6.7109375" style="119" customWidth="1"/>
    <col min="11270" max="11275" width="5.42578125" style="119" customWidth="1"/>
    <col min="11276" max="11276" width="17.85546875" style="119" customWidth="1"/>
    <col min="11277" max="11277" width="10.28515625" style="119" customWidth="1"/>
    <col min="11278" max="11278" width="29.7109375" style="119" customWidth="1"/>
    <col min="11279" max="11281" width="10.28515625" style="119" customWidth="1"/>
    <col min="11282" max="11282" width="12.28515625" style="119" customWidth="1"/>
    <col min="11283" max="11283" width="5.42578125" style="119" customWidth="1"/>
    <col min="11284" max="11284" width="10.28515625" style="119" customWidth="1"/>
    <col min="11285" max="11285" width="11.7109375" style="119" customWidth="1"/>
    <col min="11286" max="11286" width="11.140625" style="119" customWidth="1"/>
    <col min="11287" max="11517" width="8.5703125" style="119"/>
    <col min="11518" max="11518" width="4" style="119" customWidth="1"/>
    <col min="11519" max="11520" width="11.140625" style="119" customWidth="1"/>
    <col min="11521" max="11521" width="7.28515625" style="119" customWidth="1"/>
    <col min="11522" max="11523" width="5.42578125" style="119" customWidth="1"/>
    <col min="11524" max="11524" width="6" style="119" customWidth="1"/>
    <col min="11525" max="11525" width="6.7109375" style="119" customWidth="1"/>
    <col min="11526" max="11531" width="5.42578125" style="119" customWidth="1"/>
    <col min="11532" max="11532" width="17.85546875" style="119" customWidth="1"/>
    <col min="11533" max="11533" width="10.28515625" style="119" customWidth="1"/>
    <col min="11534" max="11534" width="29.7109375" style="119" customWidth="1"/>
    <col min="11535" max="11537" width="10.28515625" style="119" customWidth="1"/>
    <col min="11538" max="11538" width="12.28515625" style="119" customWidth="1"/>
    <col min="11539" max="11539" width="5.42578125" style="119" customWidth="1"/>
    <col min="11540" max="11540" width="10.28515625" style="119" customWidth="1"/>
    <col min="11541" max="11541" width="11.7109375" style="119" customWidth="1"/>
    <col min="11542" max="11542" width="11.140625" style="119" customWidth="1"/>
    <col min="11543" max="11773" width="8.5703125" style="119"/>
    <col min="11774" max="11774" width="4" style="119" customWidth="1"/>
    <col min="11775" max="11776" width="11.140625" style="119" customWidth="1"/>
    <col min="11777" max="11777" width="7.28515625" style="119" customWidth="1"/>
    <col min="11778" max="11779" width="5.42578125" style="119" customWidth="1"/>
    <col min="11780" max="11780" width="6" style="119" customWidth="1"/>
    <col min="11781" max="11781" width="6.7109375" style="119" customWidth="1"/>
    <col min="11782" max="11787" width="5.42578125" style="119" customWidth="1"/>
    <col min="11788" max="11788" width="17.85546875" style="119" customWidth="1"/>
    <col min="11789" max="11789" width="10.28515625" style="119" customWidth="1"/>
    <col min="11790" max="11790" width="29.7109375" style="119" customWidth="1"/>
    <col min="11791" max="11793" width="10.28515625" style="119" customWidth="1"/>
    <col min="11794" max="11794" width="12.28515625" style="119" customWidth="1"/>
    <col min="11795" max="11795" width="5.42578125" style="119" customWidth="1"/>
    <col min="11796" max="11796" width="10.28515625" style="119" customWidth="1"/>
    <col min="11797" max="11797" width="11.7109375" style="119" customWidth="1"/>
    <col min="11798" max="11798" width="11.140625" style="119" customWidth="1"/>
    <col min="11799" max="12029" width="8.5703125" style="119"/>
    <col min="12030" max="12030" width="4" style="119" customWidth="1"/>
    <col min="12031" max="12032" width="11.140625" style="119" customWidth="1"/>
    <col min="12033" max="12033" width="7.28515625" style="119" customWidth="1"/>
    <col min="12034" max="12035" width="5.42578125" style="119" customWidth="1"/>
    <col min="12036" max="12036" width="6" style="119" customWidth="1"/>
    <col min="12037" max="12037" width="6.7109375" style="119" customWidth="1"/>
    <col min="12038" max="12043" width="5.42578125" style="119" customWidth="1"/>
    <col min="12044" max="12044" width="17.85546875" style="119" customWidth="1"/>
    <col min="12045" max="12045" width="10.28515625" style="119" customWidth="1"/>
    <col min="12046" max="12046" width="29.7109375" style="119" customWidth="1"/>
    <col min="12047" max="12049" width="10.28515625" style="119" customWidth="1"/>
    <col min="12050" max="12050" width="12.28515625" style="119" customWidth="1"/>
    <col min="12051" max="12051" width="5.42578125" style="119" customWidth="1"/>
    <col min="12052" max="12052" width="10.28515625" style="119" customWidth="1"/>
    <col min="12053" max="12053" width="11.7109375" style="119" customWidth="1"/>
    <col min="12054" max="12054" width="11.140625" style="119" customWidth="1"/>
    <col min="12055" max="12285" width="8.5703125" style="119"/>
    <col min="12286" max="12286" width="4" style="119" customWidth="1"/>
    <col min="12287" max="12288" width="11.140625" style="119" customWidth="1"/>
    <col min="12289" max="12289" width="7.28515625" style="119" customWidth="1"/>
    <col min="12290" max="12291" width="5.42578125" style="119" customWidth="1"/>
    <col min="12292" max="12292" width="6" style="119" customWidth="1"/>
    <col min="12293" max="12293" width="6.7109375" style="119" customWidth="1"/>
    <col min="12294" max="12299" width="5.42578125" style="119" customWidth="1"/>
    <col min="12300" max="12300" width="17.85546875" style="119" customWidth="1"/>
    <col min="12301" max="12301" width="10.28515625" style="119" customWidth="1"/>
    <col min="12302" max="12302" width="29.7109375" style="119" customWidth="1"/>
    <col min="12303" max="12305" width="10.28515625" style="119" customWidth="1"/>
    <col min="12306" max="12306" width="12.28515625" style="119" customWidth="1"/>
    <col min="12307" max="12307" width="5.42578125" style="119" customWidth="1"/>
    <col min="12308" max="12308" width="10.28515625" style="119" customWidth="1"/>
    <col min="12309" max="12309" width="11.7109375" style="119" customWidth="1"/>
    <col min="12310" max="12310" width="11.140625" style="119" customWidth="1"/>
    <col min="12311" max="12541" width="8.5703125" style="119"/>
    <col min="12542" max="12542" width="4" style="119" customWidth="1"/>
    <col min="12543" max="12544" width="11.140625" style="119" customWidth="1"/>
    <col min="12545" max="12545" width="7.28515625" style="119" customWidth="1"/>
    <col min="12546" max="12547" width="5.42578125" style="119" customWidth="1"/>
    <col min="12548" max="12548" width="6" style="119" customWidth="1"/>
    <col min="12549" max="12549" width="6.7109375" style="119" customWidth="1"/>
    <col min="12550" max="12555" width="5.42578125" style="119" customWidth="1"/>
    <col min="12556" max="12556" width="17.85546875" style="119" customWidth="1"/>
    <col min="12557" max="12557" width="10.28515625" style="119" customWidth="1"/>
    <col min="12558" max="12558" width="29.7109375" style="119" customWidth="1"/>
    <col min="12559" max="12561" width="10.28515625" style="119" customWidth="1"/>
    <col min="12562" max="12562" width="12.28515625" style="119" customWidth="1"/>
    <col min="12563" max="12563" width="5.42578125" style="119" customWidth="1"/>
    <col min="12564" max="12564" width="10.28515625" style="119" customWidth="1"/>
    <col min="12565" max="12565" width="11.7109375" style="119" customWidth="1"/>
    <col min="12566" max="12566" width="11.140625" style="119" customWidth="1"/>
    <col min="12567" max="12797" width="8.5703125" style="119"/>
    <col min="12798" max="12798" width="4" style="119" customWidth="1"/>
    <col min="12799" max="12800" width="11.140625" style="119" customWidth="1"/>
    <col min="12801" max="12801" width="7.28515625" style="119" customWidth="1"/>
    <col min="12802" max="12803" width="5.42578125" style="119" customWidth="1"/>
    <col min="12804" max="12804" width="6" style="119" customWidth="1"/>
    <col min="12805" max="12805" width="6.7109375" style="119" customWidth="1"/>
    <col min="12806" max="12811" width="5.42578125" style="119" customWidth="1"/>
    <col min="12812" max="12812" width="17.85546875" style="119" customWidth="1"/>
    <col min="12813" max="12813" width="10.28515625" style="119" customWidth="1"/>
    <col min="12814" max="12814" width="29.7109375" style="119" customWidth="1"/>
    <col min="12815" max="12817" width="10.28515625" style="119" customWidth="1"/>
    <col min="12818" max="12818" width="12.28515625" style="119" customWidth="1"/>
    <col min="12819" max="12819" width="5.42578125" style="119" customWidth="1"/>
    <col min="12820" max="12820" width="10.28515625" style="119" customWidth="1"/>
    <col min="12821" max="12821" width="11.7109375" style="119" customWidth="1"/>
    <col min="12822" max="12822" width="11.140625" style="119" customWidth="1"/>
    <col min="12823" max="13053" width="8.5703125" style="119"/>
    <col min="13054" max="13054" width="4" style="119" customWidth="1"/>
    <col min="13055" max="13056" width="11.140625" style="119" customWidth="1"/>
    <col min="13057" max="13057" width="7.28515625" style="119" customWidth="1"/>
    <col min="13058" max="13059" width="5.42578125" style="119" customWidth="1"/>
    <col min="13060" max="13060" width="6" style="119" customWidth="1"/>
    <col min="13061" max="13061" width="6.7109375" style="119" customWidth="1"/>
    <col min="13062" max="13067" width="5.42578125" style="119" customWidth="1"/>
    <col min="13068" max="13068" width="17.85546875" style="119" customWidth="1"/>
    <col min="13069" max="13069" width="10.28515625" style="119" customWidth="1"/>
    <col min="13070" max="13070" width="29.7109375" style="119" customWidth="1"/>
    <col min="13071" max="13073" width="10.28515625" style="119" customWidth="1"/>
    <col min="13074" max="13074" width="12.28515625" style="119" customWidth="1"/>
    <col min="13075" max="13075" width="5.42578125" style="119" customWidth="1"/>
    <col min="13076" max="13076" width="10.28515625" style="119" customWidth="1"/>
    <col min="13077" max="13077" width="11.7109375" style="119" customWidth="1"/>
    <col min="13078" max="13078" width="11.140625" style="119" customWidth="1"/>
    <col min="13079" max="13309" width="8.5703125" style="119"/>
    <col min="13310" max="13310" width="4" style="119" customWidth="1"/>
    <col min="13311" max="13312" width="11.140625" style="119" customWidth="1"/>
    <col min="13313" max="13313" width="7.28515625" style="119" customWidth="1"/>
    <col min="13314" max="13315" width="5.42578125" style="119" customWidth="1"/>
    <col min="13316" max="13316" width="6" style="119" customWidth="1"/>
    <col min="13317" max="13317" width="6.7109375" style="119" customWidth="1"/>
    <col min="13318" max="13323" width="5.42578125" style="119" customWidth="1"/>
    <col min="13324" max="13324" width="17.85546875" style="119" customWidth="1"/>
    <col min="13325" max="13325" width="10.28515625" style="119" customWidth="1"/>
    <col min="13326" max="13326" width="29.7109375" style="119" customWidth="1"/>
    <col min="13327" max="13329" width="10.28515625" style="119" customWidth="1"/>
    <col min="13330" max="13330" width="12.28515625" style="119" customWidth="1"/>
    <col min="13331" max="13331" width="5.42578125" style="119" customWidth="1"/>
    <col min="13332" max="13332" width="10.28515625" style="119" customWidth="1"/>
    <col min="13333" max="13333" width="11.7109375" style="119" customWidth="1"/>
    <col min="13334" max="13334" width="11.140625" style="119" customWidth="1"/>
    <col min="13335" max="13565" width="8.5703125" style="119"/>
    <col min="13566" max="13566" width="4" style="119" customWidth="1"/>
    <col min="13567" max="13568" width="11.140625" style="119" customWidth="1"/>
    <col min="13569" max="13569" width="7.28515625" style="119" customWidth="1"/>
    <col min="13570" max="13571" width="5.42578125" style="119" customWidth="1"/>
    <col min="13572" max="13572" width="6" style="119" customWidth="1"/>
    <col min="13573" max="13573" width="6.7109375" style="119" customWidth="1"/>
    <col min="13574" max="13579" width="5.42578125" style="119" customWidth="1"/>
    <col min="13580" max="13580" width="17.85546875" style="119" customWidth="1"/>
    <col min="13581" max="13581" width="10.28515625" style="119" customWidth="1"/>
    <col min="13582" max="13582" width="29.7109375" style="119" customWidth="1"/>
    <col min="13583" max="13585" width="10.28515625" style="119" customWidth="1"/>
    <col min="13586" max="13586" width="12.28515625" style="119" customWidth="1"/>
    <col min="13587" max="13587" width="5.42578125" style="119" customWidth="1"/>
    <col min="13588" max="13588" width="10.28515625" style="119" customWidth="1"/>
    <col min="13589" max="13589" width="11.7109375" style="119" customWidth="1"/>
    <col min="13590" max="13590" width="11.140625" style="119" customWidth="1"/>
    <col min="13591" max="13821" width="8.5703125" style="119"/>
    <col min="13822" max="13822" width="4" style="119" customWidth="1"/>
    <col min="13823" max="13824" width="11.140625" style="119" customWidth="1"/>
    <col min="13825" max="13825" width="7.28515625" style="119" customWidth="1"/>
    <col min="13826" max="13827" width="5.42578125" style="119" customWidth="1"/>
    <col min="13828" max="13828" width="6" style="119" customWidth="1"/>
    <col min="13829" max="13829" width="6.7109375" style="119" customWidth="1"/>
    <col min="13830" max="13835" width="5.42578125" style="119" customWidth="1"/>
    <col min="13836" max="13836" width="17.85546875" style="119" customWidth="1"/>
    <col min="13837" max="13837" width="10.28515625" style="119" customWidth="1"/>
    <col min="13838" max="13838" width="29.7109375" style="119" customWidth="1"/>
    <col min="13839" max="13841" width="10.28515625" style="119" customWidth="1"/>
    <col min="13842" max="13842" width="12.28515625" style="119" customWidth="1"/>
    <col min="13843" max="13843" width="5.42578125" style="119" customWidth="1"/>
    <col min="13844" max="13844" width="10.28515625" style="119" customWidth="1"/>
    <col min="13845" max="13845" width="11.7109375" style="119" customWidth="1"/>
    <col min="13846" max="13846" width="11.140625" style="119" customWidth="1"/>
    <col min="13847" max="14077" width="8.5703125" style="119"/>
    <col min="14078" max="14078" width="4" style="119" customWidth="1"/>
    <col min="14079" max="14080" width="11.140625" style="119" customWidth="1"/>
    <col min="14081" max="14081" width="7.28515625" style="119" customWidth="1"/>
    <col min="14082" max="14083" width="5.42578125" style="119" customWidth="1"/>
    <col min="14084" max="14084" width="6" style="119" customWidth="1"/>
    <col min="14085" max="14085" width="6.7109375" style="119" customWidth="1"/>
    <col min="14086" max="14091" width="5.42578125" style="119" customWidth="1"/>
    <col min="14092" max="14092" width="17.85546875" style="119" customWidth="1"/>
    <col min="14093" max="14093" width="10.28515625" style="119" customWidth="1"/>
    <col min="14094" max="14094" width="29.7109375" style="119" customWidth="1"/>
    <col min="14095" max="14097" width="10.28515625" style="119" customWidth="1"/>
    <col min="14098" max="14098" width="12.28515625" style="119" customWidth="1"/>
    <col min="14099" max="14099" width="5.42578125" style="119" customWidth="1"/>
    <col min="14100" max="14100" width="10.28515625" style="119" customWidth="1"/>
    <col min="14101" max="14101" width="11.7109375" style="119" customWidth="1"/>
    <col min="14102" max="14102" width="11.140625" style="119" customWidth="1"/>
    <col min="14103" max="14333" width="8.5703125" style="119"/>
    <col min="14334" max="14334" width="4" style="119" customWidth="1"/>
    <col min="14335" max="14336" width="11.140625" style="119" customWidth="1"/>
    <col min="14337" max="14337" width="7.28515625" style="119" customWidth="1"/>
    <col min="14338" max="14339" width="5.42578125" style="119" customWidth="1"/>
    <col min="14340" max="14340" width="6" style="119" customWidth="1"/>
    <col min="14341" max="14341" width="6.7109375" style="119" customWidth="1"/>
    <col min="14342" max="14347" width="5.42578125" style="119" customWidth="1"/>
    <col min="14348" max="14348" width="17.85546875" style="119" customWidth="1"/>
    <col min="14349" max="14349" width="10.28515625" style="119" customWidth="1"/>
    <col min="14350" max="14350" width="29.7109375" style="119" customWidth="1"/>
    <col min="14351" max="14353" width="10.28515625" style="119" customWidth="1"/>
    <col min="14354" max="14354" width="12.28515625" style="119" customWidth="1"/>
    <col min="14355" max="14355" width="5.42578125" style="119" customWidth="1"/>
    <col min="14356" max="14356" width="10.28515625" style="119" customWidth="1"/>
    <col min="14357" max="14357" width="11.7109375" style="119" customWidth="1"/>
    <col min="14358" max="14358" width="11.140625" style="119" customWidth="1"/>
    <col min="14359" max="14589" width="8.5703125" style="119"/>
    <col min="14590" max="14590" width="4" style="119" customWidth="1"/>
    <col min="14591" max="14592" width="11.140625" style="119" customWidth="1"/>
    <col min="14593" max="14593" width="7.28515625" style="119" customWidth="1"/>
    <col min="14594" max="14595" width="5.42578125" style="119" customWidth="1"/>
    <col min="14596" max="14596" width="6" style="119" customWidth="1"/>
    <col min="14597" max="14597" width="6.7109375" style="119" customWidth="1"/>
    <col min="14598" max="14603" width="5.42578125" style="119" customWidth="1"/>
    <col min="14604" max="14604" width="17.85546875" style="119" customWidth="1"/>
    <col min="14605" max="14605" width="10.28515625" style="119" customWidth="1"/>
    <col min="14606" max="14606" width="29.7109375" style="119" customWidth="1"/>
    <col min="14607" max="14609" width="10.28515625" style="119" customWidth="1"/>
    <col min="14610" max="14610" width="12.28515625" style="119" customWidth="1"/>
    <col min="14611" max="14611" width="5.42578125" style="119" customWidth="1"/>
    <col min="14612" max="14612" width="10.28515625" style="119" customWidth="1"/>
    <col min="14613" max="14613" width="11.7109375" style="119" customWidth="1"/>
    <col min="14614" max="14614" width="11.140625" style="119" customWidth="1"/>
    <col min="14615" max="14845" width="8.5703125" style="119"/>
    <col min="14846" max="14846" width="4" style="119" customWidth="1"/>
    <col min="14847" max="14848" width="11.140625" style="119" customWidth="1"/>
    <col min="14849" max="14849" width="7.28515625" style="119" customWidth="1"/>
    <col min="14850" max="14851" width="5.42578125" style="119" customWidth="1"/>
    <col min="14852" max="14852" width="6" style="119" customWidth="1"/>
    <col min="14853" max="14853" width="6.7109375" style="119" customWidth="1"/>
    <col min="14854" max="14859" width="5.42578125" style="119" customWidth="1"/>
    <col min="14860" max="14860" width="17.85546875" style="119" customWidth="1"/>
    <col min="14861" max="14861" width="10.28515625" style="119" customWidth="1"/>
    <col min="14862" max="14862" width="29.7109375" style="119" customWidth="1"/>
    <col min="14863" max="14865" width="10.28515625" style="119" customWidth="1"/>
    <col min="14866" max="14866" width="12.28515625" style="119" customWidth="1"/>
    <col min="14867" max="14867" width="5.42578125" style="119" customWidth="1"/>
    <col min="14868" max="14868" width="10.28515625" style="119" customWidth="1"/>
    <col min="14869" max="14869" width="11.7109375" style="119" customWidth="1"/>
    <col min="14870" max="14870" width="11.140625" style="119" customWidth="1"/>
    <col min="14871" max="15101" width="8.5703125" style="119"/>
    <col min="15102" max="15102" width="4" style="119" customWidth="1"/>
    <col min="15103" max="15104" width="11.140625" style="119" customWidth="1"/>
    <col min="15105" max="15105" width="7.28515625" style="119" customWidth="1"/>
    <col min="15106" max="15107" width="5.42578125" style="119" customWidth="1"/>
    <col min="15108" max="15108" width="6" style="119" customWidth="1"/>
    <col min="15109" max="15109" width="6.7109375" style="119" customWidth="1"/>
    <col min="15110" max="15115" width="5.42578125" style="119" customWidth="1"/>
    <col min="15116" max="15116" width="17.85546875" style="119" customWidth="1"/>
    <col min="15117" max="15117" width="10.28515625" style="119" customWidth="1"/>
    <col min="15118" max="15118" width="29.7109375" style="119" customWidth="1"/>
    <col min="15119" max="15121" width="10.28515625" style="119" customWidth="1"/>
    <col min="15122" max="15122" width="12.28515625" style="119" customWidth="1"/>
    <col min="15123" max="15123" width="5.42578125" style="119" customWidth="1"/>
    <col min="15124" max="15124" width="10.28515625" style="119" customWidth="1"/>
    <col min="15125" max="15125" width="11.7109375" style="119" customWidth="1"/>
    <col min="15126" max="15126" width="11.140625" style="119" customWidth="1"/>
    <col min="15127" max="15357" width="8.5703125" style="119"/>
    <col min="15358" max="15358" width="4" style="119" customWidth="1"/>
    <col min="15359" max="15360" width="11.140625" style="119" customWidth="1"/>
    <col min="15361" max="15361" width="7.28515625" style="119" customWidth="1"/>
    <col min="15362" max="15363" width="5.42578125" style="119" customWidth="1"/>
    <col min="15364" max="15364" width="6" style="119" customWidth="1"/>
    <col min="15365" max="15365" width="6.7109375" style="119" customWidth="1"/>
    <col min="15366" max="15371" width="5.42578125" style="119" customWidth="1"/>
    <col min="15372" max="15372" width="17.85546875" style="119" customWidth="1"/>
    <col min="15373" max="15373" width="10.28515625" style="119" customWidth="1"/>
    <col min="15374" max="15374" width="29.7109375" style="119" customWidth="1"/>
    <col min="15375" max="15377" width="10.28515625" style="119" customWidth="1"/>
    <col min="15378" max="15378" width="12.28515625" style="119" customWidth="1"/>
    <col min="15379" max="15379" width="5.42578125" style="119" customWidth="1"/>
    <col min="15380" max="15380" width="10.28515625" style="119" customWidth="1"/>
    <col min="15381" max="15381" width="11.7109375" style="119" customWidth="1"/>
    <col min="15382" max="15382" width="11.140625" style="119" customWidth="1"/>
    <col min="15383" max="15613" width="8.5703125" style="119"/>
    <col min="15614" max="15614" width="4" style="119" customWidth="1"/>
    <col min="15615" max="15616" width="11.140625" style="119" customWidth="1"/>
    <col min="15617" max="15617" width="7.28515625" style="119" customWidth="1"/>
    <col min="15618" max="15619" width="5.42578125" style="119" customWidth="1"/>
    <col min="15620" max="15620" width="6" style="119" customWidth="1"/>
    <col min="15621" max="15621" width="6.7109375" style="119" customWidth="1"/>
    <col min="15622" max="15627" width="5.42578125" style="119" customWidth="1"/>
    <col min="15628" max="15628" width="17.85546875" style="119" customWidth="1"/>
    <col min="15629" max="15629" width="10.28515625" style="119" customWidth="1"/>
    <col min="15630" max="15630" width="29.7109375" style="119" customWidth="1"/>
    <col min="15631" max="15633" width="10.28515625" style="119" customWidth="1"/>
    <col min="15634" max="15634" width="12.28515625" style="119" customWidth="1"/>
    <col min="15635" max="15635" width="5.42578125" style="119" customWidth="1"/>
    <col min="15636" max="15636" width="10.28515625" style="119" customWidth="1"/>
    <col min="15637" max="15637" width="11.7109375" style="119" customWidth="1"/>
    <col min="15638" max="15638" width="11.140625" style="119" customWidth="1"/>
    <col min="15639" max="15869" width="8.5703125" style="119"/>
    <col min="15870" max="15870" width="4" style="119" customWidth="1"/>
    <col min="15871" max="15872" width="11.140625" style="119" customWidth="1"/>
    <col min="15873" max="15873" width="7.28515625" style="119" customWidth="1"/>
    <col min="15874" max="15875" width="5.42578125" style="119" customWidth="1"/>
    <col min="15876" max="15876" width="6" style="119" customWidth="1"/>
    <col min="15877" max="15877" width="6.7109375" style="119" customWidth="1"/>
    <col min="15878" max="15883" width="5.42578125" style="119" customWidth="1"/>
    <col min="15884" max="15884" width="17.85546875" style="119" customWidth="1"/>
    <col min="15885" max="15885" width="10.28515625" style="119" customWidth="1"/>
    <col min="15886" max="15886" width="29.7109375" style="119" customWidth="1"/>
    <col min="15887" max="15889" width="10.28515625" style="119" customWidth="1"/>
    <col min="15890" max="15890" width="12.28515625" style="119" customWidth="1"/>
    <col min="15891" max="15891" width="5.42578125" style="119" customWidth="1"/>
    <col min="15892" max="15892" width="10.28515625" style="119" customWidth="1"/>
    <col min="15893" max="15893" width="11.7109375" style="119" customWidth="1"/>
    <col min="15894" max="15894" width="11.140625" style="119" customWidth="1"/>
    <col min="15895" max="16125" width="8.5703125" style="119"/>
    <col min="16126" max="16126" width="4" style="119" customWidth="1"/>
    <col min="16127" max="16128" width="11.140625" style="119" customWidth="1"/>
    <col min="16129" max="16129" width="7.28515625" style="119" customWidth="1"/>
    <col min="16130" max="16131" width="5.42578125" style="119" customWidth="1"/>
    <col min="16132" max="16132" width="6" style="119" customWidth="1"/>
    <col min="16133" max="16133" width="6.7109375" style="119" customWidth="1"/>
    <col min="16134" max="16139" width="5.42578125" style="119" customWidth="1"/>
    <col min="16140" max="16140" width="17.85546875" style="119" customWidth="1"/>
    <col min="16141" max="16141" width="10.28515625" style="119" customWidth="1"/>
    <col min="16142" max="16142" width="29.7109375" style="119" customWidth="1"/>
    <col min="16143" max="16145" width="10.28515625" style="119" customWidth="1"/>
    <col min="16146" max="16146" width="12.28515625" style="119" customWidth="1"/>
    <col min="16147" max="16147" width="5.42578125" style="119" customWidth="1"/>
    <col min="16148" max="16148" width="10.28515625" style="119" customWidth="1"/>
    <col min="16149" max="16149" width="11.7109375" style="119" customWidth="1"/>
    <col min="16150" max="16150" width="11.140625" style="119" customWidth="1"/>
    <col min="16151" max="16384" width="8.5703125" style="119"/>
  </cols>
  <sheetData>
    <row r="1" spans="1:23" s="79" customFormat="1" ht="15" customHeight="1">
      <c r="Q1" s="80" t="s">
        <v>62</v>
      </c>
    </row>
    <row r="2" spans="1:23" s="84" customFormat="1" ht="15" customHeight="1">
      <c r="A2" s="81" t="s">
        <v>164</v>
      </c>
      <c r="B2" s="82"/>
      <c r="C2" s="82"/>
      <c r="D2" s="82"/>
      <c r="E2" s="82"/>
      <c r="F2" s="82"/>
      <c r="G2" s="82"/>
      <c r="H2" s="82"/>
      <c r="I2" s="82"/>
      <c r="J2" s="82"/>
      <c r="K2" s="82"/>
      <c r="L2" s="83" t="s">
        <v>284</v>
      </c>
      <c r="M2" s="82"/>
      <c r="N2" s="82"/>
      <c r="O2" s="82"/>
      <c r="Q2" s="85" t="s">
        <v>63</v>
      </c>
      <c r="R2" s="77"/>
      <c r="S2" s="82"/>
      <c r="U2" s="80"/>
      <c r="V2" s="82"/>
      <c r="W2" s="82"/>
    </row>
    <row r="3" spans="1:23" s="87" customFormat="1" ht="15" customHeight="1">
      <c r="A3" s="86" t="s">
        <v>64</v>
      </c>
      <c r="B3" s="82"/>
      <c r="C3" s="82"/>
      <c r="D3" s="82"/>
      <c r="E3" s="82"/>
      <c r="F3" s="82"/>
      <c r="G3" s="82"/>
      <c r="H3" s="82"/>
      <c r="I3" s="82"/>
      <c r="J3" s="82"/>
      <c r="K3" s="82"/>
      <c r="L3" s="82"/>
      <c r="M3" s="82"/>
      <c r="N3" s="82"/>
      <c r="O3" s="82"/>
      <c r="P3" s="82"/>
      <c r="Q3" s="82"/>
      <c r="R3" s="82"/>
      <c r="S3" s="82"/>
      <c r="T3" s="82"/>
      <c r="U3" s="80"/>
      <c r="V3" s="82"/>
      <c r="W3" s="82"/>
    </row>
    <row r="4" spans="1:23" s="55" customFormat="1" ht="15" customHeight="1">
      <c r="A4" s="88"/>
      <c r="B4" s="254" t="s">
        <v>65</v>
      </c>
      <c r="C4" s="254"/>
      <c r="D4" s="254"/>
      <c r="E4" s="254"/>
      <c r="F4" s="254"/>
      <c r="G4" s="254"/>
      <c r="H4" s="254"/>
      <c r="I4" s="254"/>
      <c r="J4" s="254"/>
      <c r="K4" s="254"/>
      <c r="L4" s="254"/>
      <c r="M4" s="254"/>
      <c r="N4" s="254"/>
      <c r="O4" s="80"/>
      <c r="P4" s="80"/>
      <c r="Q4" s="42"/>
      <c r="R4" s="42"/>
      <c r="S4" s="80"/>
      <c r="T4" s="80"/>
      <c r="U4" s="80"/>
      <c r="V4" s="80"/>
      <c r="W4" s="80"/>
    </row>
    <row r="5" spans="1:23" s="55" customFormat="1" ht="18" customHeight="1" thickBot="1">
      <c r="A5" s="88"/>
      <c r="B5" s="254"/>
      <c r="C5" s="254"/>
      <c r="D5" s="254"/>
      <c r="E5" s="254"/>
      <c r="F5" s="254"/>
      <c r="G5" s="254"/>
      <c r="H5" s="254"/>
      <c r="I5" s="254"/>
      <c r="J5" s="254"/>
      <c r="K5" s="254"/>
      <c r="L5" s="254"/>
      <c r="M5" s="254"/>
      <c r="N5" s="254"/>
      <c r="O5" s="80"/>
      <c r="P5" s="80"/>
      <c r="Q5" s="42"/>
      <c r="R5" s="42"/>
      <c r="S5" s="80"/>
      <c r="T5" s="80"/>
      <c r="U5" s="80"/>
      <c r="V5" s="80"/>
      <c r="W5" s="80"/>
    </row>
    <row r="6" spans="1:23" s="87" customFormat="1" ht="6.75" customHeight="1" thickTop="1" thickBot="1">
      <c r="A6" s="89"/>
      <c r="B6" s="82"/>
      <c r="C6" s="82"/>
      <c r="D6" s="82"/>
      <c r="E6" s="82"/>
      <c r="F6" s="82"/>
      <c r="G6" s="82"/>
      <c r="H6" s="82"/>
      <c r="I6" s="82"/>
      <c r="J6" s="82"/>
      <c r="K6" s="82"/>
      <c r="L6" s="82"/>
      <c r="M6" s="82"/>
      <c r="N6" s="82"/>
      <c r="O6" s="82"/>
      <c r="P6" s="82"/>
      <c r="Q6" s="82"/>
      <c r="R6" s="82"/>
      <c r="S6" s="82"/>
      <c r="T6" s="82"/>
      <c r="U6" s="82"/>
      <c r="V6" s="90"/>
      <c r="W6" s="82"/>
    </row>
    <row r="7" spans="1:23" s="82" customFormat="1" ht="3.75" customHeight="1" thickTop="1" thickBot="1">
      <c r="A7" s="91"/>
      <c r="B7" s="92"/>
      <c r="C7" s="92"/>
      <c r="D7" s="92"/>
      <c r="E7" s="92"/>
      <c r="F7" s="92"/>
      <c r="G7" s="92"/>
      <c r="H7" s="92"/>
      <c r="I7" s="92"/>
      <c r="J7" s="92"/>
      <c r="K7" s="92"/>
      <c r="L7" s="92"/>
      <c r="M7" s="92"/>
      <c r="N7" s="92"/>
      <c r="O7" s="92"/>
      <c r="V7" s="90"/>
    </row>
    <row r="8" spans="1:23" s="87" customFormat="1" ht="15" customHeight="1" thickTop="1" thickBot="1">
      <c r="A8" s="93">
        <v>1</v>
      </c>
      <c r="B8" s="92" t="s">
        <v>66</v>
      </c>
      <c r="C8" s="251"/>
      <c r="D8" s="251"/>
      <c r="E8" s="251"/>
      <c r="F8" s="251"/>
      <c r="G8" s="251"/>
      <c r="H8" s="251"/>
      <c r="I8" s="251"/>
      <c r="J8" s="251"/>
      <c r="K8" s="251"/>
      <c r="L8" s="251"/>
      <c r="M8" s="251"/>
      <c r="N8" s="251"/>
      <c r="O8" s="92"/>
      <c r="P8" s="82"/>
      <c r="Q8" s="250" t="s">
        <v>67</v>
      </c>
      <c r="R8" s="250"/>
      <c r="S8" s="250"/>
      <c r="T8" s="250"/>
      <c r="U8" s="250"/>
      <c r="V8" s="90"/>
      <c r="W8" s="82"/>
    </row>
    <row r="9" spans="1:23" s="87" customFormat="1" ht="15" customHeight="1" thickTop="1" thickBot="1">
      <c r="A9" s="91"/>
      <c r="B9" s="92" t="s">
        <v>68</v>
      </c>
      <c r="C9" s="251"/>
      <c r="D9" s="251"/>
      <c r="E9" s="251"/>
      <c r="F9" s="251"/>
      <c r="G9" s="251"/>
      <c r="H9" s="251"/>
      <c r="I9" s="251"/>
      <c r="J9" s="251"/>
      <c r="K9" s="251"/>
      <c r="L9" s="251"/>
      <c r="M9" s="251"/>
      <c r="N9" s="251"/>
      <c r="O9" s="92"/>
      <c r="P9" s="82"/>
      <c r="Q9" s="250"/>
      <c r="R9" s="250"/>
      <c r="S9" s="250"/>
      <c r="T9" s="250"/>
      <c r="U9" s="250"/>
      <c r="V9" s="90"/>
      <c r="W9" s="82"/>
    </row>
    <row r="10" spans="1:23" s="95" customFormat="1" ht="15" customHeight="1" thickTop="1" thickBot="1">
      <c r="A10" s="93">
        <v>2</v>
      </c>
      <c r="B10" s="252" t="s">
        <v>69</v>
      </c>
      <c r="C10" s="252"/>
      <c r="D10" s="94"/>
      <c r="E10" s="94"/>
      <c r="F10" s="94"/>
      <c r="G10" s="94"/>
      <c r="H10" s="94"/>
      <c r="I10" s="94"/>
      <c r="J10" s="94"/>
      <c r="K10" s="94"/>
      <c r="L10" s="92"/>
      <c r="M10" s="92"/>
      <c r="N10" s="92"/>
      <c r="O10" s="92"/>
      <c r="P10" s="90"/>
      <c r="Q10" s="82"/>
      <c r="R10" s="82"/>
      <c r="S10" s="82"/>
      <c r="T10" s="82"/>
      <c r="U10" s="82"/>
      <c r="V10" s="90"/>
      <c r="W10" s="90"/>
    </row>
    <row r="11" spans="1:23" s="87" customFormat="1" ht="15" customHeight="1" thickTop="1" thickBot="1">
      <c r="A11" s="91"/>
      <c r="B11" s="92" t="s">
        <v>70</v>
      </c>
      <c r="C11" s="92"/>
      <c r="D11" s="92"/>
      <c r="E11" s="251"/>
      <c r="F11" s="251"/>
      <c r="G11" s="251"/>
      <c r="H11" s="251"/>
      <c r="I11" s="251"/>
      <c r="J11" s="251"/>
      <c r="K11" s="251"/>
      <c r="L11" s="251"/>
      <c r="M11" s="251"/>
      <c r="N11" s="251"/>
      <c r="O11" s="92"/>
      <c r="P11" s="82"/>
      <c r="Q11" s="82"/>
      <c r="R11" s="82"/>
      <c r="S11" s="82"/>
      <c r="T11" s="82"/>
      <c r="U11" s="82"/>
      <c r="V11" s="82"/>
      <c r="W11" s="82"/>
    </row>
    <row r="12" spans="1:23" s="87" customFormat="1" ht="15" customHeight="1" thickTop="1" thickBot="1">
      <c r="A12" s="91"/>
      <c r="B12" s="92" t="s">
        <v>71</v>
      </c>
      <c r="C12" s="92"/>
      <c r="D12" s="92"/>
      <c r="E12" s="251"/>
      <c r="F12" s="251"/>
      <c r="G12" s="251"/>
      <c r="H12" s="251"/>
      <c r="I12" s="251"/>
      <c r="J12" s="251"/>
      <c r="K12" s="251"/>
      <c r="L12" s="251"/>
      <c r="M12" s="251"/>
      <c r="N12" s="251"/>
      <c r="O12" s="92"/>
      <c r="P12" s="82"/>
      <c r="Q12" s="82"/>
      <c r="R12" s="82"/>
      <c r="S12" s="82"/>
      <c r="T12" s="82"/>
      <c r="U12" s="82"/>
      <c r="V12" s="82"/>
      <c r="W12" s="82"/>
    </row>
    <row r="13" spans="1:23" s="87" customFormat="1" ht="15" customHeight="1" thickTop="1" thickBot="1">
      <c r="A13" s="91"/>
      <c r="B13" s="92" t="s">
        <v>72</v>
      </c>
      <c r="C13" s="92"/>
      <c r="D13" s="92"/>
      <c r="E13" s="251"/>
      <c r="F13" s="251"/>
      <c r="G13" s="251"/>
      <c r="H13" s="251"/>
      <c r="I13" s="251"/>
      <c r="J13" s="251"/>
      <c r="K13" s="251"/>
      <c r="L13" s="251"/>
      <c r="M13" s="251"/>
      <c r="N13" s="251"/>
      <c r="O13" s="92"/>
      <c r="P13" s="82"/>
      <c r="Q13" s="82"/>
      <c r="R13" s="82"/>
      <c r="S13" s="82"/>
      <c r="T13" s="82"/>
      <c r="U13" s="82"/>
      <c r="V13" s="82"/>
      <c r="W13" s="82"/>
    </row>
    <row r="14" spans="1:23" s="87" customFormat="1" ht="43.5" thickTop="1" thickBot="1">
      <c r="A14" s="91"/>
      <c r="B14" s="96" t="s">
        <v>73</v>
      </c>
      <c r="C14" s="92"/>
      <c r="D14" s="92"/>
      <c r="E14" s="251"/>
      <c r="F14" s="251"/>
      <c r="G14" s="251"/>
      <c r="H14" s="251"/>
      <c r="I14" s="251"/>
      <c r="J14" s="251"/>
      <c r="K14" s="251"/>
      <c r="L14" s="251"/>
      <c r="M14" s="251"/>
      <c r="N14" s="251"/>
      <c r="O14" s="97" t="s">
        <v>74</v>
      </c>
      <c r="P14" s="82"/>
      <c r="Q14" s="82"/>
      <c r="R14" s="82"/>
      <c r="S14" s="82"/>
      <c r="T14" s="82"/>
      <c r="U14" s="82"/>
      <c r="V14" s="82"/>
      <c r="W14" s="82"/>
    </row>
    <row r="15" spans="1:23" s="87" customFormat="1" ht="43.5" thickTop="1" thickBot="1">
      <c r="A15" s="91"/>
      <c r="B15" s="96" t="s">
        <v>75</v>
      </c>
      <c r="C15" s="92"/>
      <c r="D15" s="92"/>
      <c r="E15" s="251"/>
      <c r="F15" s="251"/>
      <c r="G15" s="251"/>
      <c r="H15" s="251"/>
      <c r="I15" s="251"/>
      <c r="J15" s="251"/>
      <c r="K15" s="251"/>
      <c r="L15" s="251"/>
      <c r="M15" s="251"/>
      <c r="N15" s="251"/>
      <c r="O15" s="98" t="s">
        <v>74</v>
      </c>
      <c r="P15" s="82"/>
      <c r="Q15" s="82"/>
      <c r="R15" s="82"/>
      <c r="S15" s="82"/>
      <c r="T15" s="82"/>
      <c r="U15" s="82"/>
      <c r="V15" s="82"/>
      <c r="W15" s="82"/>
    </row>
    <row r="16" spans="1:23" s="95" customFormat="1" ht="15" customHeight="1" thickTop="1" thickBot="1">
      <c r="A16" s="93">
        <v>3</v>
      </c>
      <c r="B16" s="92" t="s">
        <v>76</v>
      </c>
      <c r="C16" s="94"/>
      <c r="D16" s="94"/>
      <c r="E16" s="94"/>
      <c r="F16" s="94"/>
      <c r="G16" s="94"/>
      <c r="H16" s="94"/>
      <c r="I16" s="94"/>
      <c r="J16" s="94"/>
      <c r="K16" s="94"/>
      <c r="L16" s="94"/>
      <c r="M16" s="94"/>
      <c r="N16" s="94"/>
      <c r="O16" s="92"/>
      <c r="P16" s="90"/>
      <c r="Q16" s="90"/>
      <c r="R16" s="90"/>
      <c r="S16" s="90"/>
      <c r="T16" s="90"/>
      <c r="U16" s="90"/>
      <c r="V16" s="82"/>
      <c r="W16" s="90"/>
    </row>
    <row r="17" spans="1:27" s="87" customFormat="1" ht="43.5" thickTop="1" thickBot="1">
      <c r="A17" s="91"/>
      <c r="B17" s="96" t="s">
        <v>77</v>
      </c>
      <c r="C17" s="92"/>
      <c r="D17" s="92"/>
      <c r="E17" s="251"/>
      <c r="F17" s="251"/>
      <c r="G17" s="251"/>
      <c r="H17" s="251"/>
      <c r="I17" s="251"/>
      <c r="J17" s="251"/>
      <c r="K17" s="251"/>
      <c r="L17" s="251"/>
      <c r="M17" s="251"/>
      <c r="N17" s="251"/>
      <c r="O17" s="98" t="s">
        <v>74</v>
      </c>
      <c r="P17" s="82"/>
      <c r="Q17" s="82"/>
      <c r="R17" s="82"/>
      <c r="S17" s="82"/>
      <c r="T17" s="82"/>
      <c r="U17" s="82"/>
      <c r="V17" s="82"/>
      <c r="W17" s="82"/>
    </row>
    <row r="18" spans="1:27" s="95" customFormat="1" ht="15" customHeight="1" thickTop="1" thickBot="1">
      <c r="A18" s="93">
        <v>4</v>
      </c>
      <c r="B18" s="252" t="s">
        <v>78</v>
      </c>
      <c r="C18" s="252"/>
      <c r="D18" s="94"/>
      <c r="E18" s="94"/>
      <c r="F18" s="94"/>
      <c r="G18" s="94"/>
      <c r="H18" s="94"/>
      <c r="I18" s="94"/>
      <c r="J18" s="94"/>
      <c r="K18" s="94"/>
      <c r="L18" s="94"/>
      <c r="M18" s="94"/>
      <c r="N18" s="94"/>
      <c r="O18" s="92"/>
      <c r="P18" s="90"/>
      <c r="Q18" s="90"/>
      <c r="R18" s="90"/>
      <c r="S18" s="90"/>
      <c r="T18" s="90"/>
      <c r="U18" s="90"/>
      <c r="V18" s="82"/>
      <c r="W18" s="90"/>
    </row>
    <row r="19" spans="1:27" s="87" customFormat="1" ht="43.5" thickTop="1" thickBot="1">
      <c r="A19" s="91"/>
      <c r="B19" s="96" t="s">
        <v>79</v>
      </c>
      <c r="C19" s="92"/>
      <c r="D19" s="92"/>
      <c r="E19" s="251"/>
      <c r="F19" s="251"/>
      <c r="G19" s="251"/>
      <c r="H19" s="251"/>
      <c r="I19" s="251"/>
      <c r="J19" s="251"/>
      <c r="K19" s="251"/>
      <c r="L19" s="251"/>
      <c r="M19" s="251"/>
      <c r="N19" s="251"/>
      <c r="O19" s="98" t="s">
        <v>74</v>
      </c>
      <c r="P19" s="82"/>
      <c r="Q19" s="82"/>
      <c r="R19" s="82"/>
      <c r="S19" s="82"/>
      <c r="T19" s="82"/>
      <c r="U19" s="82"/>
      <c r="V19" s="82"/>
      <c r="W19" s="82"/>
    </row>
    <row r="20" spans="1:27" s="87" customFormat="1" ht="54" thickTop="1" thickBot="1">
      <c r="A20" s="91"/>
      <c r="B20" s="96" t="s">
        <v>80</v>
      </c>
      <c r="C20" s="92"/>
      <c r="D20" s="92"/>
      <c r="E20" s="251"/>
      <c r="F20" s="251"/>
      <c r="G20" s="251"/>
      <c r="H20" s="251"/>
      <c r="I20" s="251"/>
      <c r="J20" s="251"/>
      <c r="K20" s="251"/>
      <c r="L20" s="251"/>
      <c r="M20" s="251"/>
      <c r="N20" s="251"/>
      <c r="O20" s="98" t="s">
        <v>81</v>
      </c>
      <c r="P20" s="99"/>
      <c r="Q20" s="99"/>
      <c r="R20" s="99"/>
      <c r="S20" s="82"/>
      <c r="T20" s="82"/>
      <c r="U20" s="82"/>
      <c r="V20" s="82"/>
      <c r="W20" s="82"/>
    </row>
    <row r="21" spans="1:27" s="95" customFormat="1" ht="15.75" customHeight="1" thickTop="1" thickBot="1">
      <c r="A21" s="93">
        <v>5</v>
      </c>
      <c r="B21" s="92" t="s">
        <v>82</v>
      </c>
      <c r="C21" s="94"/>
      <c r="D21" s="94"/>
      <c r="E21" s="94"/>
      <c r="F21" s="94"/>
      <c r="G21" s="94"/>
      <c r="H21" s="94"/>
      <c r="I21" s="100"/>
      <c r="J21" s="101"/>
      <c r="K21" s="101"/>
      <c r="L21" s="101"/>
      <c r="M21" s="101"/>
      <c r="N21" s="101"/>
      <c r="O21" s="94"/>
      <c r="P21" s="102"/>
      <c r="Q21" s="102"/>
      <c r="R21" s="102"/>
      <c r="S21" s="90"/>
      <c r="T21" s="90"/>
      <c r="U21" s="90"/>
      <c r="V21" s="82"/>
      <c r="W21" s="90"/>
    </row>
    <row r="22" spans="1:27" s="87" customFormat="1" ht="15.75" customHeight="1" thickTop="1" thickBot="1">
      <c r="A22" s="91"/>
      <c r="B22" s="155" t="s">
        <v>83</v>
      </c>
      <c r="C22" s="92"/>
      <c r="D22" s="92"/>
      <c r="E22" s="92"/>
      <c r="F22" s="92"/>
      <c r="G22" s="92"/>
      <c r="H22" s="103" t="s">
        <v>84</v>
      </c>
      <c r="I22" s="253"/>
      <c r="J22" s="253"/>
      <c r="K22" s="253"/>
      <c r="L22" s="253"/>
      <c r="M22" s="253"/>
      <c r="N22" s="253"/>
      <c r="O22" s="104"/>
      <c r="P22" s="82"/>
      <c r="Q22" s="255" t="s">
        <v>85</v>
      </c>
      <c r="R22" s="256"/>
      <c r="S22" s="256"/>
      <c r="T22" s="256"/>
      <c r="U22" s="257"/>
      <c r="V22" s="82"/>
      <c r="W22" s="82"/>
    </row>
    <row r="23" spans="1:27" s="87" customFormat="1" ht="15.75" customHeight="1" thickTop="1" thickBot="1">
      <c r="A23" s="91"/>
      <c r="B23" s="92" t="s">
        <v>86</v>
      </c>
      <c r="C23" s="92"/>
      <c r="D23" s="92"/>
      <c r="E23" s="92"/>
      <c r="F23" s="92"/>
      <c r="G23" s="92"/>
      <c r="H23" s="105"/>
      <c r="I23" s="253"/>
      <c r="J23" s="253"/>
      <c r="K23" s="253"/>
      <c r="L23" s="253"/>
      <c r="M23" s="253"/>
      <c r="N23" s="253"/>
      <c r="O23" s="92"/>
      <c r="P23" s="82"/>
      <c r="Q23" s="82"/>
      <c r="R23" s="82"/>
      <c r="S23" s="82"/>
      <c r="T23" s="82"/>
      <c r="U23" s="82"/>
      <c r="V23" s="82"/>
      <c r="W23" s="82"/>
    </row>
    <row r="24" spans="1:27" s="87" customFormat="1" ht="15.75" customHeight="1" thickTop="1" thickBot="1">
      <c r="A24" s="91"/>
      <c r="B24" s="106" t="s">
        <v>87</v>
      </c>
      <c r="C24" s="92"/>
      <c r="D24" s="92"/>
      <c r="E24" s="92"/>
      <c r="F24" s="92"/>
      <c r="G24" s="92"/>
      <c r="H24" s="105"/>
      <c r="I24" s="253"/>
      <c r="J24" s="253"/>
      <c r="K24" s="253"/>
      <c r="L24" s="253"/>
      <c r="M24" s="253"/>
      <c r="N24" s="253"/>
      <c r="O24" s="92"/>
      <c r="P24" s="82"/>
      <c r="Q24" s="82"/>
      <c r="R24" s="82"/>
      <c r="S24" s="82"/>
      <c r="T24" s="82"/>
      <c r="U24" s="82"/>
      <c r="V24" s="82"/>
      <c r="W24" s="82"/>
    </row>
    <row r="25" spans="1:27" s="87" customFormat="1" ht="15.75" customHeight="1" thickTop="1" thickBot="1">
      <c r="A25" s="91"/>
      <c r="B25" s="106" t="s">
        <v>1</v>
      </c>
      <c r="C25" s="92"/>
      <c r="D25" s="92"/>
      <c r="E25" s="92"/>
      <c r="F25" s="92"/>
      <c r="G25" s="92"/>
      <c r="H25" s="105"/>
      <c r="I25" s="258" t="s">
        <v>177</v>
      </c>
      <c r="J25" s="259"/>
      <c r="K25" s="259"/>
      <c r="L25" s="259"/>
      <c r="M25" s="259"/>
      <c r="N25" s="260"/>
      <c r="O25" s="92"/>
      <c r="P25" s="82"/>
      <c r="Q25" s="82"/>
      <c r="R25" s="82"/>
      <c r="S25" s="82"/>
      <c r="T25" s="82"/>
      <c r="U25" s="82"/>
      <c r="V25" s="82"/>
      <c r="W25" s="82"/>
    </row>
    <row r="26" spans="1:27" s="95" customFormat="1" ht="15.75" customHeight="1" thickTop="1" thickBot="1">
      <c r="A26" s="93">
        <v>6</v>
      </c>
      <c r="B26" s="252" t="s">
        <v>88</v>
      </c>
      <c r="C26" s="252"/>
      <c r="D26" s="94"/>
      <c r="E26" s="94"/>
      <c r="F26" s="94"/>
      <c r="G26" s="94"/>
      <c r="H26" s="108"/>
      <c r="I26" s="109"/>
      <c r="J26" s="94"/>
      <c r="K26" s="94"/>
      <c r="L26" s="94"/>
      <c r="M26" s="94"/>
      <c r="N26" s="94"/>
      <c r="O26" s="94"/>
      <c r="P26" s="90"/>
      <c r="Q26" s="90"/>
      <c r="R26" s="90"/>
      <c r="S26" s="90"/>
      <c r="T26" s="90"/>
      <c r="U26" s="90"/>
      <c r="V26" s="82"/>
      <c r="W26" s="90"/>
    </row>
    <row r="27" spans="1:27" s="87" customFormat="1" ht="15.75" customHeight="1" thickTop="1" thickBot="1">
      <c r="A27" s="93"/>
      <c r="B27" s="92" t="s">
        <v>89</v>
      </c>
      <c r="C27" s="92"/>
      <c r="D27" s="92"/>
      <c r="E27" s="92"/>
      <c r="F27" s="92"/>
      <c r="G27" s="92"/>
      <c r="H27" s="105"/>
      <c r="I27" s="265"/>
      <c r="J27" s="266"/>
      <c r="K27" s="266"/>
      <c r="L27" s="266"/>
      <c r="M27" s="266"/>
      <c r="N27" s="266"/>
      <c r="O27" s="94"/>
      <c r="P27" s="82"/>
      <c r="Q27" s="82"/>
      <c r="R27" s="82"/>
      <c r="S27" s="82"/>
      <c r="T27" s="82"/>
      <c r="U27" s="82"/>
      <c r="V27" s="82"/>
      <c r="W27" s="82"/>
    </row>
    <row r="28" spans="1:27" s="87" customFormat="1" ht="15.75" customHeight="1" thickTop="1" thickBot="1">
      <c r="A28" s="93"/>
      <c r="B28" s="92" t="s">
        <v>90</v>
      </c>
      <c r="C28" s="92"/>
      <c r="D28" s="92"/>
      <c r="E28" s="92"/>
      <c r="F28" s="92"/>
      <c r="G28" s="92"/>
      <c r="H28" s="110" t="s">
        <v>84</v>
      </c>
      <c r="I28" s="253"/>
      <c r="J28" s="253"/>
      <c r="K28" s="253"/>
      <c r="L28" s="253"/>
      <c r="M28" s="253"/>
      <c r="N28" s="253"/>
      <c r="O28" s="94"/>
      <c r="P28" s="82"/>
      <c r="Q28" s="255" t="s">
        <v>91</v>
      </c>
      <c r="R28" s="256"/>
      <c r="S28" s="256"/>
      <c r="T28" s="256"/>
      <c r="U28" s="257"/>
      <c r="V28" s="82"/>
      <c r="W28" s="82"/>
      <c r="X28" s="82"/>
      <c r="Y28" s="82"/>
      <c r="Z28" s="82"/>
      <c r="AA28" s="82"/>
    </row>
    <row r="29" spans="1:27" s="87" customFormat="1" ht="15.75" customHeight="1" thickTop="1" thickBot="1">
      <c r="A29" s="93"/>
      <c r="B29" s="92" t="s">
        <v>92</v>
      </c>
      <c r="C29" s="92"/>
      <c r="D29" s="92"/>
      <c r="E29" s="92"/>
      <c r="F29" s="92"/>
      <c r="G29" s="92"/>
      <c r="H29" s="92"/>
      <c r="I29" s="267"/>
      <c r="J29" s="267"/>
      <c r="K29" s="267"/>
      <c r="L29" s="267"/>
      <c r="M29" s="267"/>
      <c r="N29" s="267"/>
      <c r="O29" s="94"/>
      <c r="P29" s="82"/>
      <c r="Q29" s="82"/>
      <c r="R29" s="82"/>
      <c r="S29" s="82"/>
      <c r="T29" s="82"/>
      <c r="U29" s="82"/>
      <c r="V29" s="82"/>
      <c r="W29" s="82"/>
      <c r="X29" s="82"/>
      <c r="Y29" s="82"/>
      <c r="Z29" s="82"/>
      <c r="AA29" s="82"/>
    </row>
    <row r="30" spans="1:27" s="87" customFormat="1" ht="24.95" customHeight="1" thickTop="1" thickBot="1">
      <c r="A30" s="93"/>
      <c r="B30" s="155" t="s">
        <v>93</v>
      </c>
      <c r="C30" s="92"/>
      <c r="D30" s="92"/>
      <c r="E30" s="92"/>
      <c r="F30" s="92"/>
      <c r="G30" s="92"/>
      <c r="H30" s="92"/>
      <c r="I30" s="261"/>
      <c r="J30" s="261"/>
      <c r="K30" s="261"/>
      <c r="L30" s="261"/>
      <c r="M30" s="261"/>
      <c r="N30" s="261"/>
      <c r="O30" s="94"/>
      <c r="P30" s="82"/>
      <c r="Q30" s="262" t="s">
        <v>174</v>
      </c>
      <c r="R30" s="263"/>
      <c r="S30" s="263"/>
      <c r="T30" s="263"/>
      <c r="U30" s="264"/>
      <c r="V30" s="82"/>
      <c r="W30" s="82"/>
      <c r="X30" s="82"/>
      <c r="Y30" s="82"/>
      <c r="Z30" s="82"/>
      <c r="AA30" s="82"/>
    </row>
    <row r="31" spans="1:27" s="87" customFormat="1" ht="15.75" customHeight="1" thickTop="1" thickBot="1">
      <c r="A31" s="93"/>
      <c r="B31" s="92" t="s">
        <v>170</v>
      </c>
      <c r="C31" s="92"/>
      <c r="D31" s="92"/>
      <c r="E31" s="92"/>
      <c r="F31" s="92"/>
      <c r="G31" s="267"/>
      <c r="H31" s="267"/>
      <c r="I31" s="92" t="s">
        <v>94</v>
      </c>
      <c r="J31" s="92"/>
      <c r="K31" s="92"/>
      <c r="L31" s="92"/>
      <c r="M31" s="92"/>
      <c r="N31" s="92"/>
      <c r="O31" s="92"/>
      <c r="P31" s="82"/>
      <c r="Q31" s="255" t="s">
        <v>172</v>
      </c>
      <c r="R31" s="256"/>
      <c r="S31" s="256"/>
      <c r="T31" s="256"/>
      <c r="U31" s="257"/>
      <c r="V31" s="82"/>
      <c r="W31" s="82"/>
    </row>
    <row r="32" spans="1:27" s="87" customFormat="1" ht="33.6" customHeight="1" thickTop="1" thickBot="1">
      <c r="A32" s="93"/>
      <c r="B32" s="92" t="s">
        <v>178</v>
      </c>
      <c r="C32" s="92"/>
      <c r="D32" s="92"/>
      <c r="E32" s="92"/>
      <c r="F32" s="92"/>
      <c r="G32" s="268"/>
      <c r="H32" s="269"/>
      <c r="I32" s="92" t="s">
        <v>179</v>
      </c>
      <c r="J32" s="92"/>
      <c r="K32" s="92"/>
      <c r="L32" s="92"/>
      <c r="M32" s="92"/>
      <c r="N32" s="92"/>
      <c r="O32" s="92"/>
      <c r="P32" s="82"/>
      <c r="Q32" s="262" t="s">
        <v>180</v>
      </c>
      <c r="R32" s="263"/>
      <c r="S32" s="263"/>
      <c r="T32" s="263"/>
      <c r="U32" s="264"/>
      <c r="V32" s="82"/>
      <c r="W32" s="82"/>
    </row>
    <row r="33" spans="1:23" s="87" customFormat="1" ht="15.75" customHeight="1" thickTop="1" thickBot="1">
      <c r="A33" s="93"/>
      <c r="B33" s="92" t="s">
        <v>171</v>
      </c>
      <c r="C33" s="92"/>
      <c r="D33" s="92"/>
      <c r="E33" s="92"/>
      <c r="F33" s="92"/>
      <c r="G33" s="268"/>
      <c r="H33" s="269"/>
      <c r="I33" s="92" t="s">
        <v>94</v>
      </c>
      <c r="J33" s="92"/>
      <c r="K33" s="92"/>
      <c r="L33" s="92"/>
      <c r="M33" s="92"/>
      <c r="N33" s="92"/>
      <c r="O33" s="92"/>
      <c r="P33" s="82"/>
      <c r="Q33" s="156" t="s">
        <v>173</v>
      </c>
      <c r="R33" s="157"/>
      <c r="S33" s="157"/>
      <c r="T33" s="157"/>
      <c r="U33" s="158"/>
      <c r="V33" s="82"/>
      <c r="W33" s="82"/>
    </row>
    <row r="34" spans="1:23" s="87" customFormat="1" ht="33.6" customHeight="1" thickTop="1" thickBot="1">
      <c r="A34" s="93"/>
      <c r="B34" s="92" t="s">
        <v>181</v>
      </c>
      <c r="C34" s="92"/>
      <c r="D34" s="92"/>
      <c r="E34" s="92"/>
      <c r="F34" s="92"/>
      <c r="G34" s="268"/>
      <c r="H34" s="269"/>
      <c r="I34" s="92" t="s">
        <v>179</v>
      </c>
      <c r="J34" s="92"/>
      <c r="K34" s="92"/>
      <c r="L34" s="92"/>
      <c r="M34" s="92"/>
      <c r="N34" s="92"/>
      <c r="O34" s="92"/>
      <c r="P34" s="82"/>
      <c r="Q34" s="262" t="s">
        <v>182</v>
      </c>
      <c r="R34" s="263"/>
      <c r="S34" s="263"/>
      <c r="T34" s="263"/>
      <c r="U34" s="264"/>
      <c r="V34" s="82"/>
      <c r="W34" s="82"/>
    </row>
    <row r="35" spans="1:23" s="95" customFormat="1" ht="15.75" customHeight="1" thickTop="1" thickBot="1">
      <c r="A35" s="93">
        <v>7</v>
      </c>
      <c r="B35" s="252" t="s">
        <v>96</v>
      </c>
      <c r="C35" s="252"/>
      <c r="D35" s="92"/>
      <c r="E35" s="92"/>
      <c r="F35" s="92"/>
      <c r="G35" s="92"/>
      <c r="H35" s="92"/>
      <c r="I35" s="92"/>
      <c r="J35" s="92"/>
      <c r="K35" s="92"/>
      <c r="L35" s="110" t="s">
        <v>97</v>
      </c>
      <c r="M35" s="270"/>
      <c r="N35" s="271"/>
      <c r="O35" s="109" t="s">
        <v>98</v>
      </c>
      <c r="P35" s="90"/>
      <c r="Q35" s="255" t="s">
        <v>230</v>
      </c>
      <c r="R35" s="256"/>
      <c r="S35" s="256"/>
      <c r="T35" s="256"/>
      <c r="U35" s="257"/>
      <c r="W35" s="90"/>
    </row>
    <row r="36" spans="1:23" s="87" customFormat="1" ht="15.75" customHeight="1" thickTop="1" thickBot="1">
      <c r="A36" s="93">
        <v>8</v>
      </c>
      <c r="B36" s="252" t="s">
        <v>99</v>
      </c>
      <c r="C36" s="252"/>
      <c r="D36" s="252"/>
      <c r="E36" s="92"/>
      <c r="F36" s="92"/>
      <c r="G36" s="92"/>
      <c r="H36" s="92"/>
      <c r="I36" s="92"/>
      <c r="J36" s="92"/>
      <c r="K36" s="92"/>
      <c r="L36" s="110" t="s">
        <v>100</v>
      </c>
      <c r="M36" s="270"/>
      <c r="N36" s="271"/>
      <c r="O36" s="109" t="s">
        <v>101</v>
      </c>
      <c r="P36" s="82"/>
      <c r="Q36" s="255" t="s">
        <v>231</v>
      </c>
      <c r="R36" s="256"/>
      <c r="S36" s="256"/>
      <c r="T36" s="256"/>
      <c r="U36" s="257"/>
      <c r="V36" s="82"/>
      <c r="W36" s="82"/>
    </row>
    <row r="37" spans="1:23" s="87" customFormat="1" ht="15.75" customHeight="1" thickTop="1" thickBot="1">
      <c r="A37" s="93">
        <v>9</v>
      </c>
      <c r="B37" s="252" t="s">
        <v>258</v>
      </c>
      <c r="C37" s="252"/>
      <c r="D37" s="252"/>
      <c r="E37" s="252"/>
      <c r="F37" s="94"/>
      <c r="G37" s="94"/>
      <c r="H37" s="94"/>
      <c r="I37" s="94"/>
      <c r="J37" s="94"/>
      <c r="K37" s="94"/>
      <c r="L37" s="94"/>
      <c r="M37" s="94"/>
      <c r="N37" s="92"/>
      <c r="O37" s="109"/>
      <c r="P37" s="99"/>
      <c r="Q37" s="99"/>
      <c r="R37" s="113"/>
      <c r="T37" s="82"/>
      <c r="U37" s="82"/>
      <c r="V37" s="82"/>
      <c r="W37" s="82"/>
    </row>
    <row r="38" spans="1:23" s="87" customFormat="1" ht="15.75" customHeight="1" thickTop="1" thickBot="1">
      <c r="A38" s="91"/>
      <c r="B38" s="92" t="s">
        <v>175</v>
      </c>
      <c r="C38" s="92"/>
      <c r="D38" s="105" t="s">
        <v>97</v>
      </c>
      <c r="E38" s="272"/>
      <c r="F38" s="272"/>
      <c r="G38" s="94" t="s">
        <v>102</v>
      </c>
      <c r="H38" s="94"/>
      <c r="I38" s="94"/>
      <c r="J38" s="273"/>
      <c r="K38" s="273"/>
      <c r="L38" s="110" t="s">
        <v>103</v>
      </c>
      <c r="M38" s="274">
        <f>E38*J38</f>
        <v>0</v>
      </c>
      <c r="N38" s="274"/>
      <c r="O38" s="109" t="s">
        <v>104</v>
      </c>
      <c r="P38" s="82"/>
      <c r="Q38" s="275" t="s">
        <v>257</v>
      </c>
      <c r="R38" s="275"/>
      <c r="S38" s="275"/>
      <c r="T38" s="275"/>
      <c r="U38" s="275"/>
      <c r="V38" s="82"/>
      <c r="W38" s="82"/>
    </row>
    <row r="39" spans="1:23" s="95" customFormat="1" ht="15.75" customHeight="1" thickTop="1" thickBot="1">
      <c r="A39" s="278">
        <v>10</v>
      </c>
      <c r="B39" s="279" t="s">
        <v>105</v>
      </c>
      <c r="C39" s="280" t="s">
        <v>106</v>
      </c>
      <c r="D39" s="280"/>
      <c r="E39" s="278" t="s">
        <v>107</v>
      </c>
      <c r="F39" s="281" t="s">
        <v>104</v>
      </c>
      <c r="G39" s="281"/>
      <c r="H39" s="281"/>
      <c r="I39" s="278" t="s">
        <v>107</v>
      </c>
      <c r="J39" s="274">
        <f>M38</f>
        <v>0</v>
      </c>
      <c r="K39" s="274"/>
      <c r="L39" s="288" t="s">
        <v>107</v>
      </c>
      <c r="M39" s="283">
        <f>IF(J40=0,,J39/J40)</f>
        <v>0</v>
      </c>
      <c r="N39" s="284"/>
      <c r="O39" s="114"/>
      <c r="Q39" s="79"/>
      <c r="R39" s="79"/>
      <c r="S39" s="79"/>
      <c r="T39" s="82"/>
      <c r="U39" s="82"/>
      <c r="V39" s="90"/>
      <c r="W39" s="90"/>
    </row>
    <row r="40" spans="1:23" s="87" customFormat="1" ht="15.75" customHeight="1" thickTop="1" thickBot="1">
      <c r="A40" s="278"/>
      <c r="B40" s="279"/>
      <c r="C40" s="276" t="s">
        <v>108</v>
      </c>
      <c r="D40" s="276"/>
      <c r="E40" s="278"/>
      <c r="F40" s="277" t="s">
        <v>109</v>
      </c>
      <c r="G40" s="277"/>
      <c r="H40" s="277"/>
      <c r="I40" s="278"/>
      <c r="J40" s="274">
        <f>M36-M35</f>
        <v>0</v>
      </c>
      <c r="K40" s="274"/>
      <c r="L40" s="288"/>
      <c r="M40" s="285"/>
      <c r="N40" s="286"/>
      <c r="O40" s="114"/>
      <c r="P40" s="82"/>
      <c r="Q40" s="82"/>
      <c r="R40" s="82"/>
      <c r="S40" s="82"/>
      <c r="T40" s="82"/>
      <c r="U40" s="82"/>
      <c r="V40" s="82"/>
      <c r="W40" s="82"/>
    </row>
    <row r="41" spans="1:23" s="87" customFormat="1" ht="15.75" customHeight="1" thickTop="1" thickBot="1">
      <c r="A41" s="278">
        <v>11</v>
      </c>
      <c r="B41" s="279" t="s">
        <v>110</v>
      </c>
      <c r="C41" s="280" t="s">
        <v>111</v>
      </c>
      <c r="D41" s="280"/>
      <c r="E41" s="278" t="s">
        <v>107</v>
      </c>
      <c r="F41" s="277" t="s">
        <v>261</v>
      </c>
      <c r="G41" s="277"/>
      <c r="H41" s="277"/>
      <c r="I41" s="277"/>
      <c r="J41" s="277"/>
      <c r="K41" s="277"/>
      <c r="L41" s="282" t="s">
        <v>107</v>
      </c>
      <c r="M41" s="283">
        <f>IF(J40=0,0,('SP7-5'!Q44)/J40)*100</f>
        <v>0</v>
      </c>
      <c r="N41" s="284"/>
      <c r="O41" s="287" t="s">
        <v>112</v>
      </c>
      <c r="P41" s="82"/>
      <c r="Q41" s="82"/>
      <c r="R41" s="82"/>
      <c r="S41" s="82"/>
      <c r="T41" s="82"/>
      <c r="U41" s="82"/>
      <c r="V41" s="82"/>
      <c r="W41" s="82"/>
    </row>
    <row r="42" spans="1:23" s="87" customFormat="1" ht="15.75" customHeight="1" thickTop="1" thickBot="1">
      <c r="A42" s="278"/>
      <c r="B42" s="279"/>
      <c r="C42" s="276" t="s">
        <v>108</v>
      </c>
      <c r="D42" s="276"/>
      <c r="E42" s="278"/>
      <c r="F42" s="277" t="s">
        <v>113</v>
      </c>
      <c r="G42" s="277"/>
      <c r="H42" s="277"/>
      <c r="I42" s="277"/>
      <c r="J42" s="277"/>
      <c r="K42" s="277"/>
      <c r="L42" s="279"/>
      <c r="M42" s="285"/>
      <c r="N42" s="286"/>
      <c r="O42" s="287"/>
      <c r="P42" s="173"/>
      <c r="Q42" s="82"/>
      <c r="R42" s="82"/>
      <c r="S42" s="82"/>
      <c r="T42" s="82"/>
      <c r="U42" s="82"/>
      <c r="V42" s="82"/>
      <c r="W42" s="82"/>
    </row>
    <row r="43" spans="1:23" s="117" customFormat="1" ht="12" customHeight="1" thickTop="1">
      <c r="A43" s="115"/>
      <c r="B43" s="116"/>
      <c r="C43" s="116"/>
      <c r="D43" s="116"/>
      <c r="E43" s="116"/>
      <c r="F43" s="116"/>
      <c r="G43" s="116"/>
      <c r="H43" s="116"/>
      <c r="I43" s="116"/>
      <c r="J43" s="116"/>
      <c r="K43" s="116"/>
      <c r="L43" s="116"/>
      <c r="O43" s="116"/>
      <c r="P43" s="82"/>
      <c r="Q43" s="82"/>
      <c r="R43" s="82"/>
      <c r="S43" s="116"/>
      <c r="T43" s="116"/>
      <c r="U43" s="116"/>
      <c r="V43" s="116"/>
      <c r="W43" s="116"/>
    </row>
    <row r="44" spans="1:23" s="117" customFormat="1" ht="11.25">
      <c r="A44" s="115"/>
      <c r="B44" s="116"/>
      <c r="C44" s="116"/>
      <c r="D44" s="116"/>
      <c r="E44" s="116"/>
      <c r="F44" s="116"/>
      <c r="G44" s="116"/>
      <c r="H44" s="116"/>
      <c r="I44" s="116"/>
      <c r="J44" s="116"/>
      <c r="K44" s="116"/>
      <c r="L44" s="116"/>
      <c r="O44" s="116"/>
      <c r="P44" s="116"/>
      <c r="Q44" s="116"/>
      <c r="R44" s="116"/>
      <c r="S44" s="116"/>
      <c r="T44" s="116"/>
      <c r="U44" s="116"/>
      <c r="V44" s="116"/>
      <c r="W44" s="116"/>
    </row>
    <row r="45" spans="1:23" s="117" customFormat="1" ht="11.25">
      <c r="A45" s="115"/>
      <c r="B45" s="116"/>
      <c r="C45" s="116"/>
      <c r="D45" s="116"/>
      <c r="E45" s="116"/>
      <c r="F45" s="116"/>
      <c r="G45" s="116"/>
      <c r="H45" s="116"/>
      <c r="I45" s="116"/>
      <c r="J45" s="116"/>
      <c r="K45" s="116"/>
      <c r="L45" s="116"/>
      <c r="O45" s="116"/>
      <c r="P45" s="116"/>
      <c r="Q45" s="116"/>
      <c r="R45" s="116"/>
      <c r="S45" s="116"/>
      <c r="T45" s="116"/>
      <c r="U45" s="116"/>
      <c r="V45" s="116"/>
      <c r="W45" s="116"/>
    </row>
    <row r="46" spans="1:23" s="116" customFormat="1" ht="10.5" hidden="1">
      <c r="A46" s="115">
        <v>2024</v>
      </c>
    </row>
    <row r="47" spans="1:23" s="116" customFormat="1" ht="10.5" hidden="1">
      <c r="A47" s="115">
        <v>2025</v>
      </c>
      <c r="B47" s="116">
        <v>1</v>
      </c>
    </row>
    <row r="48" spans="1:23" s="116" customFormat="1" ht="10.5" hidden="1">
      <c r="A48" s="115">
        <v>2026</v>
      </c>
      <c r="B48" s="116">
        <v>2</v>
      </c>
    </row>
    <row r="49" spans="1:2" s="116" customFormat="1" ht="10.5" hidden="1">
      <c r="A49" s="115">
        <v>2027</v>
      </c>
      <c r="B49" s="116">
        <v>3</v>
      </c>
    </row>
    <row r="50" spans="1:2" s="116" customFormat="1" ht="10.5" hidden="1">
      <c r="A50" s="115">
        <v>2028</v>
      </c>
      <c r="B50" s="116">
        <v>4</v>
      </c>
    </row>
    <row r="51" spans="1:2" s="116" customFormat="1" ht="10.5" hidden="1">
      <c r="A51" s="115">
        <v>2029</v>
      </c>
      <c r="B51" s="116">
        <v>5</v>
      </c>
    </row>
    <row r="52" spans="1:2" s="116" customFormat="1" ht="10.5" hidden="1">
      <c r="A52" s="115">
        <v>2030</v>
      </c>
      <c r="B52" s="116">
        <v>6</v>
      </c>
    </row>
    <row r="53" spans="1:2" s="116" customFormat="1" ht="10.5" hidden="1">
      <c r="A53" s="115">
        <v>2031</v>
      </c>
      <c r="B53" s="116">
        <v>7</v>
      </c>
    </row>
    <row r="54" spans="1:2" s="116" customFormat="1" ht="10.5" hidden="1">
      <c r="A54" s="115">
        <v>2032</v>
      </c>
      <c r="B54" s="116">
        <v>8</v>
      </c>
    </row>
    <row r="55" spans="1:2" s="116" customFormat="1" ht="10.5" hidden="1">
      <c r="A55" s="115">
        <v>2033</v>
      </c>
      <c r="B55" s="116">
        <v>9</v>
      </c>
    </row>
    <row r="56" spans="1:2" s="116" customFormat="1" ht="10.5" hidden="1">
      <c r="A56" s="115">
        <v>2034</v>
      </c>
      <c r="B56" s="116">
        <v>10</v>
      </c>
    </row>
    <row r="57" spans="1:2" s="116" customFormat="1" ht="10.5" hidden="1">
      <c r="A57" s="115">
        <v>2035</v>
      </c>
      <c r="B57" s="116">
        <v>11</v>
      </c>
    </row>
    <row r="58" spans="1:2" s="116" customFormat="1" ht="10.5" hidden="1">
      <c r="A58" s="115">
        <v>2036</v>
      </c>
      <c r="B58" s="116">
        <v>12</v>
      </c>
    </row>
    <row r="59" spans="1:2" s="116" customFormat="1" ht="10.5" hidden="1">
      <c r="A59" s="115">
        <v>2037</v>
      </c>
      <c r="B59" s="116">
        <v>13</v>
      </c>
    </row>
    <row r="60" spans="1:2" s="116" customFormat="1" ht="10.5" hidden="1">
      <c r="A60" s="115">
        <v>2038</v>
      </c>
      <c r="B60" s="116">
        <v>14</v>
      </c>
    </row>
    <row r="61" spans="1:2" s="116" customFormat="1" ht="10.5" hidden="1">
      <c r="A61" s="115">
        <v>2039</v>
      </c>
      <c r="B61" s="116">
        <v>15</v>
      </c>
    </row>
    <row r="62" spans="1:2" s="116" customFormat="1" ht="10.5" hidden="1">
      <c r="A62" s="115">
        <v>2040</v>
      </c>
      <c r="B62" s="116">
        <v>16</v>
      </c>
    </row>
    <row r="63" spans="1:2" s="116" customFormat="1" ht="10.5" hidden="1">
      <c r="A63" s="115">
        <v>2041</v>
      </c>
      <c r="B63" s="116">
        <v>17</v>
      </c>
    </row>
    <row r="64" spans="1:2" s="116" customFormat="1" ht="10.5" hidden="1">
      <c r="A64" s="115">
        <v>2042</v>
      </c>
      <c r="B64" s="116">
        <v>18</v>
      </c>
    </row>
    <row r="65" spans="1:2" s="116" customFormat="1" ht="10.5" hidden="1">
      <c r="A65" s="115">
        <v>2043</v>
      </c>
      <c r="B65" s="116">
        <v>19</v>
      </c>
    </row>
    <row r="66" spans="1:2" s="116" customFormat="1" ht="10.5" hidden="1">
      <c r="A66" s="115">
        <v>2044</v>
      </c>
      <c r="B66" s="116">
        <v>20</v>
      </c>
    </row>
    <row r="67" spans="1:2" s="116" customFormat="1" ht="10.5" hidden="1">
      <c r="A67" s="115">
        <v>2045</v>
      </c>
      <c r="B67" s="116">
        <v>21</v>
      </c>
    </row>
    <row r="68" spans="1:2" s="116" customFormat="1" ht="10.5" hidden="1">
      <c r="A68" s="115">
        <v>2046</v>
      </c>
      <c r="B68" s="116">
        <v>22</v>
      </c>
    </row>
    <row r="69" spans="1:2" s="116" customFormat="1" ht="10.5" hidden="1">
      <c r="A69" s="115">
        <v>2047</v>
      </c>
      <c r="B69" s="116">
        <v>23</v>
      </c>
    </row>
    <row r="70" spans="1:2" s="116" customFormat="1" ht="10.5" hidden="1">
      <c r="A70" s="115">
        <v>2048</v>
      </c>
      <c r="B70" s="116">
        <v>24</v>
      </c>
    </row>
    <row r="71" spans="1:2" s="116" customFormat="1" ht="10.5" hidden="1">
      <c r="A71" s="115">
        <v>2049</v>
      </c>
      <c r="B71" s="116">
        <v>25</v>
      </c>
    </row>
    <row r="72" spans="1:2" s="116" customFormat="1" ht="10.5" hidden="1">
      <c r="A72" s="115">
        <v>2050</v>
      </c>
      <c r="B72" s="116">
        <v>26</v>
      </c>
    </row>
    <row r="73" spans="1:2" s="116" customFormat="1" ht="10.5" hidden="1">
      <c r="A73" s="115">
        <v>2051</v>
      </c>
      <c r="B73" s="116">
        <v>27</v>
      </c>
    </row>
    <row r="74" spans="1:2" s="116" customFormat="1" ht="10.5" hidden="1">
      <c r="A74" s="115">
        <v>2052</v>
      </c>
      <c r="B74" s="116">
        <v>28</v>
      </c>
    </row>
    <row r="75" spans="1:2" s="116" customFormat="1" ht="10.5" hidden="1">
      <c r="A75" s="115">
        <v>2053</v>
      </c>
      <c r="B75" s="116">
        <v>29</v>
      </c>
    </row>
    <row r="76" spans="1:2" s="116" customFormat="1" ht="10.5" hidden="1">
      <c r="A76" s="115">
        <v>2054</v>
      </c>
      <c r="B76" s="116">
        <v>30</v>
      </c>
    </row>
    <row r="77" spans="1:2" s="116" customFormat="1" ht="10.5" hidden="1">
      <c r="A77" s="115">
        <v>2055</v>
      </c>
      <c r="B77" s="116">
        <v>31</v>
      </c>
    </row>
    <row r="78" spans="1:2" s="116" customFormat="1" ht="10.5" hidden="1">
      <c r="A78" s="115"/>
      <c r="B78" s="116">
        <v>32</v>
      </c>
    </row>
    <row r="79" spans="1:2" s="116" customFormat="1" ht="10.5" hidden="1">
      <c r="A79" s="115"/>
      <c r="B79" s="116">
        <v>33</v>
      </c>
    </row>
    <row r="80" spans="1:2" s="116" customFormat="1" ht="10.5" hidden="1">
      <c r="A80" s="115"/>
      <c r="B80" s="116">
        <v>34</v>
      </c>
    </row>
    <row r="81" spans="1:2" s="116" customFormat="1" ht="10.5" hidden="1">
      <c r="A81" s="115"/>
      <c r="B81" s="116">
        <v>35</v>
      </c>
    </row>
    <row r="82" spans="1:2" s="116" customFormat="1" ht="10.5" hidden="1">
      <c r="A82" s="115"/>
      <c r="B82" s="116">
        <v>36</v>
      </c>
    </row>
    <row r="83" spans="1:2" s="116" customFormat="1" ht="10.5" hidden="1">
      <c r="A83" s="115"/>
      <c r="B83" s="116">
        <v>37</v>
      </c>
    </row>
    <row r="84" spans="1:2" s="116" customFormat="1" ht="10.5" hidden="1">
      <c r="A84" s="115"/>
      <c r="B84" s="116">
        <v>38</v>
      </c>
    </row>
    <row r="85" spans="1:2" s="116" customFormat="1" ht="10.5" hidden="1">
      <c r="A85" s="115"/>
      <c r="B85" s="116">
        <v>39</v>
      </c>
    </row>
    <row r="86" spans="1:2" s="116" customFormat="1" ht="10.5" hidden="1">
      <c r="A86" s="115"/>
      <c r="B86" s="116">
        <v>40</v>
      </c>
    </row>
  </sheetData>
  <sheetProtection algorithmName="SHA-512" hashValue="0xsIJZy0da5fkUkTFf9r7aJ+plPBoxN2wTDREtQP88KSOvOsZisXxdS3EhEO3rv0idhq4YUNqolkgv56NUSNFQ==" saltValue="R8eDS+nczjrCucl+cL9lxw==" spinCount="100000" sheet="1" objects="1" scenarios="1"/>
  <protectedRanges>
    <protectedRange sqref="E38:F38" name="Range15"/>
    <protectedRange sqref="J38:K38" name="Range14"/>
    <protectedRange sqref="C8:N9" name="Range1_1"/>
    <protectedRange sqref="E11:N15 E17:N17 E19:N20" name="Range2_1"/>
  </protectedRanges>
  <mergeCells count="66">
    <mergeCell ref="C42:D42"/>
    <mergeCell ref="F42:K42"/>
    <mergeCell ref="A41:A42"/>
    <mergeCell ref="B41:B42"/>
    <mergeCell ref="C41:D41"/>
    <mergeCell ref="E41:E42"/>
    <mergeCell ref="F41:K41"/>
    <mergeCell ref="L41:L42"/>
    <mergeCell ref="M41:N42"/>
    <mergeCell ref="O41:O42"/>
    <mergeCell ref="I39:I40"/>
    <mergeCell ref="J39:K39"/>
    <mergeCell ref="L39:L40"/>
    <mergeCell ref="M39:N40"/>
    <mergeCell ref="C40:D40"/>
    <mergeCell ref="F40:H40"/>
    <mergeCell ref="J40:K40"/>
    <mergeCell ref="A39:A40"/>
    <mergeCell ref="B39:B40"/>
    <mergeCell ref="C39:D39"/>
    <mergeCell ref="E39:E40"/>
    <mergeCell ref="F39:H39"/>
    <mergeCell ref="B36:D36"/>
    <mergeCell ref="M36:N36"/>
    <mergeCell ref="Q36:U36"/>
    <mergeCell ref="B37:E37"/>
    <mergeCell ref="E38:F38"/>
    <mergeCell ref="J38:K38"/>
    <mergeCell ref="M38:N38"/>
    <mergeCell ref="Q38:U38"/>
    <mergeCell ref="G31:H31"/>
    <mergeCell ref="Q31:U31"/>
    <mergeCell ref="G32:H32"/>
    <mergeCell ref="Q32:U32"/>
    <mergeCell ref="B35:C35"/>
    <mergeCell ref="M35:N35"/>
    <mergeCell ref="Q35:U35"/>
    <mergeCell ref="Q34:U34"/>
    <mergeCell ref="G34:H34"/>
    <mergeCell ref="G33:H33"/>
    <mergeCell ref="B26:C26"/>
    <mergeCell ref="I27:N27"/>
    <mergeCell ref="I28:N28"/>
    <mergeCell ref="Q28:U28"/>
    <mergeCell ref="I29:N29"/>
    <mergeCell ref="Q22:U22"/>
    <mergeCell ref="I23:N23"/>
    <mergeCell ref="I25:N25"/>
    <mergeCell ref="I30:N30"/>
    <mergeCell ref="Q30:U30"/>
    <mergeCell ref="I24:N24"/>
    <mergeCell ref="E20:N20"/>
    <mergeCell ref="I22:N22"/>
    <mergeCell ref="B18:C18"/>
    <mergeCell ref="B4:N5"/>
    <mergeCell ref="C8:N8"/>
    <mergeCell ref="E12:N12"/>
    <mergeCell ref="E13:N13"/>
    <mergeCell ref="E14:N14"/>
    <mergeCell ref="E15:N15"/>
    <mergeCell ref="E17:N17"/>
    <mergeCell ref="Q8:U9"/>
    <mergeCell ref="C9:N9"/>
    <mergeCell ref="B10:C10"/>
    <mergeCell ref="E11:N11"/>
    <mergeCell ref="E19:N19"/>
  </mergeCells>
  <dataValidations count="4">
    <dataValidation type="list" allowBlank="1" showInputMessage="1" showErrorMessage="1" sqref="SX28:TC28 WVN983058:WVS983058 WLR983058:WLW983058 WBV983058:WCA983058 VRZ983058:VSE983058 VID983058:VII983058 UYH983058:UYM983058 UOL983058:UOQ983058 UEP983058:UEU983058 TUT983058:TUY983058 TKX983058:TLC983058 TBB983058:TBG983058 SRF983058:SRK983058 SHJ983058:SHO983058 RXN983058:RXS983058 RNR983058:RNW983058 RDV983058:REA983058 QTZ983058:QUE983058 QKD983058:QKI983058 QAH983058:QAM983058 PQL983058:PQQ983058 PGP983058:PGU983058 OWT983058:OWY983058 OMX983058:ONC983058 ODB983058:ODG983058 NTF983058:NTK983058 NJJ983058:NJO983058 MZN983058:MZS983058 MPR983058:MPW983058 MFV983058:MGA983058 LVZ983058:LWE983058 LMD983058:LMI983058 LCH983058:LCM983058 KSL983058:KSQ983058 KIP983058:KIU983058 JYT983058:JYY983058 JOX983058:JPC983058 JFB983058:JFG983058 IVF983058:IVK983058 ILJ983058:ILO983058 IBN983058:IBS983058 HRR983058:HRW983058 HHV983058:HIA983058 GXZ983058:GYE983058 GOD983058:GOI983058 GEH983058:GEM983058 FUL983058:FUQ983058 FKP983058:FKU983058 FAT983058:FAY983058 EQX983058:ERC983058 EHB983058:EHG983058 DXF983058:DXK983058 DNJ983058:DNO983058 DDN983058:DDS983058 CTR983058:CTW983058 CJV983058:CKA983058 BZZ983058:CAE983058 BQD983058:BQI983058 BGH983058:BGM983058 AWL983058:AWQ983058 AMP983058:AMU983058 ACT983058:ACY983058 SX983058:TC983058 JB983058:JG983058 I983058:N983058 WVN917522:WVS917522 WLR917522:WLW917522 WBV917522:WCA917522 VRZ917522:VSE917522 VID917522:VII917522 UYH917522:UYM917522 UOL917522:UOQ917522 UEP917522:UEU917522 TUT917522:TUY917522 TKX917522:TLC917522 TBB917522:TBG917522 SRF917522:SRK917522 SHJ917522:SHO917522 RXN917522:RXS917522 RNR917522:RNW917522 RDV917522:REA917522 QTZ917522:QUE917522 QKD917522:QKI917522 QAH917522:QAM917522 PQL917522:PQQ917522 PGP917522:PGU917522 OWT917522:OWY917522 OMX917522:ONC917522 ODB917522:ODG917522 NTF917522:NTK917522 NJJ917522:NJO917522 MZN917522:MZS917522 MPR917522:MPW917522 MFV917522:MGA917522 LVZ917522:LWE917522 LMD917522:LMI917522 LCH917522:LCM917522 KSL917522:KSQ917522 KIP917522:KIU917522 JYT917522:JYY917522 JOX917522:JPC917522 JFB917522:JFG917522 IVF917522:IVK917522 ILJ917522:ILO917522 IBN917522:IBS917522 HRR917522:HRW917522 HHV917522:HIA917522 GXZ917522:GYE917522 GOD917522:GOI917522 GEH917522:GEM917522 FUL917522:FUQ917522 FKP917522:FKU917522 FAT917522:FAY917522 EQX917522:ERC917522 EHB917522:EHG917522 DXF917522:DXK917522 DNJ917522:DNO917522 DDN917522:DDS917522 CTR917522:CTW917522 CJV917522:CKA917522 BZZ917522:CAE917522 BQD917522:BQI917522 BGH917522:BGM917522 AWL917522:AWQ917522 AMP917522:AMU917522 ACT917522:ACY917522 SX917522:TC917522 JB917522:JG917522 I917522:N917522 WVN851986:WVS851986 WLR851986:WLW851986 WBV851986:WCA851986 VRZ851986:VSE851986 VID851986:VII851986 UYH851986:UYM851986 UOL851986:UOQ851986 UEP851986:UEU851986 TUT851986:TUY851986 TKX851986:TLC851986 TBB851986:TBG851986 SRF851986:SRK851986 SHJ851986:SHO851986 RXN851986:RXS851986 RNR851986:RNW851986 RDV851986:REA851986 QTZ851986:QUE851986 QKD851986:QKI851986 QAH851986:QAM851986 PQL851986:PQQ851986 PGP851986:PGU851986 OWT851986:OWY851986 OMX851986:ONC851986 ODB851986:ODG851986 NTF851986:NTK851986 NJJ851986:NJO851986 MZN851986:MZS851986 MPR851986:MPW851986 MFV851986:MGA851986 LVZ851986:LWE851986 LMD851986:LMI851986 LCH851986:LCM851986 KSL851986:KSQ851986 KIP851986:KIU851986 JYT851986:JYY851986 JOX851986:JPC851986 JFB851986:JFG851986 IVF851986:IVK851986 ILJ851986:ILO851986 IBN851986:IBS851986 HRR851986:HRW851986 HHV851986:HIA851986 GXZ851986:GYE851986 GOD851986:GOI851986 GEH851986:GEM851986 FUL851986:FUQ851986 FKP851986:FKU851986 FAT851986:FAY851986 EQX851986:ERC851986 EHB851986:EHG851986 DXF851986:DXK851986 DNJ851986:DNO851986 DDN851986:DDS851986 CTR851986:CTW851986 CJV851986:CKA851986 BZZ851986:CAE851986 BQD851986:BQI851986 BGH851986:BGM851986 AWL851986:AWQ851986 AMP851986:AMU851986 ACT851986:ACY851986 SX851986:TC851986 JB851986:JG851986 I851986:N851986 WVN786450:WVS786450 WLR786450:WLW786450 WBV786450:WCA786450 VRZ786450:VSE786450 VID786450:VII786450 UYH786450:UYM786450 UOL786450:UOQ786450 UEP786450:UEU786450 TUT786450:TUY786450 TKX786450:TLC786450 TBB786450:TBG786450 SRF786450:SRK786450 SHJ786450:SHO786450 RXN786450:RXS786450 RNR786450:RNW786450 RDV786450:REA786450 QTZ786450:QUE786450 QKD786450:QKI786450 QAH786450:QAM786450 PQL786450:PQQ786450 PGP786450:PGU786450 OWT786450:OWY786450 OMX786450:ONC786450 ODB786450:ODG786450 NTF786450:NTK786450 NJJ786450:NJO786450 MZN786450:MZS786450 MPR786450:MPW786450 MFV786450:MGA786450 LVZ786450:LWE786450 LMD786450:LMI786450 LCH786450:LCM786450 KSL786450:KSQ786450 KIP786450:KIU786450 JYT786450:JYY786450 JOX786450:JPC786450 JFB786450:JFG786450 IVF786450:IVK786450 ILJ786450:ILO786450 IBN786450:IBS786450 HRR786450:HRW786450 HHV786450:HIA786450 GXZ786450:GYE786450 GOD786450:GOI786450 GEH786450:GEM786450 FUL786450:FUQ786450 FKP786450:FKU786450 FAT786450:FAY786450 EQX786450:ERC786450 EHB786450:EHG786450 DXF786450:DXK786450 DNJ786450:DNO786450 DDN786450:DDS786450 CTR786450:CTW786450 CJV786450:CKA786450 BZZ786450:CAE786450 BQD786450:BQI786450 BGH786450:BGM786450 AWL786450:AWQ786450 AMP786450:AMU786450 ACT786450:ACY786450 SX786450:TC786450 JB786450:JG786450 I786450:N786450 WVN720914:WVS720914 WLR720914:WLW720914 WBV720914:WCA720914 VRZ720914:VSE720914 VID720914:VII720914 UYH720914:UYM720914 UOL720914:UOQ720914 UEP720914:UEU720914 TUT720914:TUY720914 TKX720914:TLC720914 TBB720914:TBG720914 SRF720914:SRK720914 SHJ720914:SHO720914 RXN720914:RXS720914 RNR720914:RNW720914 RDV720914:REA720914 QTZ720914:QUE720914 QKD720914:QKI720914 QAH720914:QAM720914 PQL720914:PQQ720914 PGP720914:PGU720914 OWT720914:OWY720914 OMX720914:ONC720914 ODB720914:ODG720914 NTF720914:NTK720914 NJJ720914:NJO720914 MZN720914:MZS720914 MPR720914:MPW720914 MFV720914:MGA720914 LVZ720914:LWE720914 LMD720914:LMI720914 LCH720914:LCM720914 KSL720914:KSQ720914 KIP720914:KIU720914 JYT720914:JYY720914 JOX720914:JPC720914 JFB720914:JFG720914 IVF720914:IVK720914 ILJ720914:ILO720914 IBN720914:IBS720914 HRR720914:HRW720914 HHV720914:HIA720914 GXZ720914:GYE720914 GOD720914:GOI720914 GEH720914:GEM720914 FUL720914:FUQ720914 FKP720914:FKU720914 FAT720914:FAY720914 EQX720914:ERC720914 EHB720914:EHG720914 DXF720914:DXK720914 DNJ720914:DNO720914 DDN720914:DDS720914 CTR720914:CTW720914 CJV720914:CKA720914 BZZ720914:CAE720914 BQD720914:BQI720914 BGH720914:BGM720914 AWL720914:AWQ720914 AMP720914:AMU720914 ACT720914:ACY720914 SX720914:TC720914 JB720914:JG720914 I720914:N720914 WVN655378:WVS655378 WLR655378:WLW655378 WBV655378:WCA655378 VRZ655378:VSE655378 VID655378:VII655378 UYH655378:UYM655378 UOL655378:UOQ655378 UEP655378:UEU655378 TUT655378:TUY655378 TKX655378:TLC655378 TBB655378:TBG655378 SRF655378:SRK655378 SHJ655378:SHO655378 RXN655378:RXS655378 RNR655378:RNW655378 RDV655378:REA655378 QTZ655378:QUE655378 QKD655378:QKI655378 QAH655378:QAM655378 PQL655378:PQQ655378 PGP655378:PGU655378 OWT655378:OWY655378 OMX655378:ONC655378 ODB655378:ODG655378 NTF655378:NTK655378 NJJ655378:NJO655378 MZN655378:MZS655378 MPR655378:MPW655378 MFV655378:MGA655378 LVZ655378:LWE655378 LMD655378:LMI655378 LCH655378:LCM655378 KSL655378:KSQ655378 KIP655378:KIU655378 JYT655378:JYY655378 JOX655378:JPC655378 JFB655378:JFG655378 IVF655378:IVK655378 ILJ655378:ILO655378 IBN655378:IBS655378 HRR655378:HRW655378 HHV655378:HIA655378 GXZ655378:GYE655378 GOD655378:GOI655378 GEH655378:GEM655378 FUL655378:FUQ655378 FKP655378:FKU655378 FAT655378:FAY655378 EQX655378:ERC655378 EHB655378:EHG655378 DXF655378:DXK655378 DNJ655378:DNO655378 DDN655378:DDS655378 CTR655378:CTW655378 CJV655378:CKA655378 BZZ655378:CAE655378 BQD655378:BQI655378 BGH655378:BGM655378 AWL655378:AWQ655378 AMP655378:AMU655378 ACT655378:ACY655378 SX655378:TC655378 JB655378:JG655378 I655378:N655378 WVN589842:WVS589842 WLR589842:WLW589842 WBV589842:WCA589842 VRZ589842:VSE589842 VID589842:VII589842 UYH589842:UYM589842 UOL589842:UOQ589842 UEP589842:UEU589842 TUT589842:TUY589842 TKX589842:TLC589842 TBB589842:TBG589842 SRF589842:SRK589842 SHJ589842:SHO589842 RXN589842:RXS589842 RNR589842:RNW589842 RDV589842:REA589842 QTZ589842:QUE589842 QKD589842:QKI589842 QAH589842:QAM589842 PQL589842:PQQ589842 PGP589842:PGU589842 OWT589842:OWY589842 OMX589842:ONC589842 ODB589842:ODG589842 NTF589842:NTK589842 NJJ589842:NJO589842 MZN589842:MZS589842 MPR589842:MPW589842 MFV589842:MGA589842 LVZ589842:LWE589842 LMD589842:LMI589842 LCH589842:LCM589842 KSL589842:KSQ589842 KIP589842:KIU589842 JYT589842:JYY589842 JOX589842:JPC589842 JFB589842:JFG589842 IVF589842:IVK589842 ILJ589842:ILO589842 IBN589842:IBS589842 HRR589842:HRW589842 HHV589842:HIA589842 GXZ589842:GYE589842 GOD589842:GOI589842 GEH589842:GEM589842 FUL589842:FUQ589842 FKP589842:FKU589842 FAT589842:FAY589842 EQX589842:ERC589842 EHB589842:EHG589842 DXF589842:DXK589842 DNJ589842:DNO589842 DDN589842:DDS589842 CTR589842:CTW589842 CJV589842:CKA589842 BZZ589842:CAE589842 BQD589842:BQI589842 BGH589842:BGM589842 AWL589842:AWQ589842 AMP589842:AMU589842 ACT589842:ACY589842 SX589842:TC589842 JB589842:JG589842 I589842:N589842 WVN524306:WVS524306 WLR524306:WLW524306 WBV524306:WCA524306 VRZ524306:VSE524306 VID524306:VII524306 UYH524306:UYM524306 UOL524306:UOQ524306 UEP524306:UEU524306 TUT524306:TUY524306 TKX524306:TLC524306 TBB524306:TBG524306 SRF524306:SRK524306 SHJ524306:SHO524306 RXN524306:RXS524306 RNR524306:RNW524306 RDV524306:REA524306 QTZ524306:QUE524306 QKD524306:QKI524306 QAH524306:QAM524306 PQL524306:PQQ524306 PGP524306:PGU524306 OWT524306:OWY524306 OMX524306:ONC524306 ODB524306:ODG524306 NTF524306:NTK524306 NJJ524306:NJO524306 MZN524306:MZS524306 MPR524306:MPW524306 MFV524306:MGA524306 LVZ524306:LWE524306 LMD524306:LMI524306 LCH524306:LCM524306 KSL524306:KSQ524306 KIP524306:KIU524306 JYT524306:JYY524306 JOX524306:JPC524306 JFB524306:JFG524306 IVF524306:IVK524306 ILJ524306:ILO524306 IBN524306:IBS524306 HRR524306:HRW524306 HHV524306:HIA524306 GXZ524306:GYE524306 GOD524306:GOI524306 GEH524306:GEM524306 FUL524306:FUQ524306 FKP524306:FKU524306 FAT524306:FAY524306 EQX524306:ERC524306 EHB524306:EHG524306 DXF524306:DXK524306 DNJ524306:DNO524306 DDN524306:DDS524306 CTR524306:CTW524306 CJV524306:CKA524306 BZZ524306:CAE524306 BQD524306:BQI524306 BGH524306:BGM524306 AWL524306:AWQ524306 AMP524306:AMU524306 ACT524306:ACY524306 SX524306:TC524306 JB524306:JG524306 I524306:N524306 WVN458770:WVS458770 WLR458770:WLW458770 WBV458770:WCA458770 VRZ458770:VSE458770 VID458770:VII458770 UYH458770:UYM458770 UOL458770:UOQ458770 UEP458770:UEU458770 TUT458770:TUY458770 TKX458770:TLC458770 TBB458770:TBG458770 SRF458770:SRK458770 SHJ458770:SHO458770 RXN458770:RXS458770 RNR458770:RNW458770 RDV458770:REA458770 QTZ458770:QUE458770 QKD458770:QKI458770 QAH458770:QAM458770 PQL458770:PQQ458770 PGP458770:PGU458770 OWT458770:OWY458770 OMX458770:ONC458770 ODB458770:ODG458770 NTF458770:NTK458770 NJJ458770:NJO458770 MZN458770:MZS458770 MPR458770:MPW458770 MFV458770:MGA458770 LVZ458770:LWE458770 LMD458770:LMI458770 LCH458770:LCM458770 KSL458770:KSQ458770 KIP458770:KIU458770 JYT458770:JYY458770 JOX458770:JPC458770 JFB458770:JFG458770 IVF458770:IVK458770 ILJ458770:ILO458770 IBN458770:IBS458770 HRR458770:HRW458770 HHV458770:HIA458770 GXZ458770:GYE458770 GOD458770:GOI458770 GEH458770:GEM458770 FUL458770:FUQ458770 FKP458770:FKU458770 FAT458770:FAY458770 EQX458770:ERC458770 EHB458770:EHG458770 DXF458770:DXK458770 DNJ458770:DNO458770 DDN458770:DDS458770 CTR458770:CTW458770 CJV458770:CKA458770 BZZ458770:CAE458770 BQD458770:BQI458770 BGH458770:BGM458770 AWL458770:AWQ458770 AMP458770:AMU458770 ACT458770:ACY458770 SX458770:TC458770 JB458770:JG458770 I458770:N458770 WVN393234:WVS393234 WLR393234:WLW393234 WBV393234:WCA393234 VRZ393234:VSE393234 VID393234:VII393234 UYH393234:UYM393234 UOL393234:UOQ393234 UEP393234:UEU393234 TUT393234:TUY393234 TKX393234:TLC393234 TBB393234:TBG393234 SRF393234:SRK393234 SHJ393234:SHO393234 RXN393234:RXS393234 RNR393234:RNW393234 RDV393234:REA393234 QTZ393234:QUE393234 QKD393234:QKI393234 QAH393234:QAM393234 PQL393234:PQQ393234 PGP393234:PGU393234 OWT393234:OWY393234 OMX393234:ONC393234 ODB393234:ODG393234 NTF393234:NTK393234 NJJ393234:NJO393234 MZN393234:MZS393234 MPR393234:MPW393234 MFV393234:MGA393234 LVZ393234:LWE393234 LMD393234:LMI393234 LCH393234:LCM393234 KSL393234:KSQ393234 KIP393234:KIU393234 JYT393234:JYY393234 JOX393234:JPC393234 JFB393234:JFG393234 IVF393234:IVK393234 ILJ393234:ILO393234 IBN393234:IBS393234 HRR393234:HRW393234 HHV393234:HIA393234 GXZ393234:GYE393234 GOD393234:GOI393234 GEH393234:GEM393234 FUL393234:FUQ393234 FKP393234:FKU393234 FAT393234:FAY393234 EQX393234:ERC393234 EHB393234:EHG393234 DXF393234:DXK393234 DNJ393234:DNO393234 DDN393234:DDS393234 CTR393234:CTW393234 CJV393234:CKA393234 BZZ393234:CAE393234 BQD393234:BQI393234 BGH393234:BGM393234 AWL393234:AWQ393234 AMP393234:AMU393234 ACT393234:ACY393234 SX393234:TC393234 JB393234:JG393234 I393234:N393234 WVN327698:WVS327698 WLR327698:WLW327698 WBV327698:WCA327698 VRZ327698:VSE327698 VID327698:VII327698 UYH327698:UYM327698 UOL327698:UOQ327698 UEP327698:UEU327698 TUT327698:TUY327698 TKX327698:TLC327698 TBB327698:TBG327698 SRF327698:SRK327698 SHJ327698:SHO327698 RXN327698:RXS327698 RNR327698:RNW327698 RDV327698:REA327698 QTZ327698:QUE327698 QKD327698:QKI327698 QAH327698:QAM327698 PQL327698:PQQ327698 PGP327698:PGU327698 OWT327698:OWY327698 OMX327698:ONC327698 ODB327698:ODG327698 NTF327698:NTK327698 NJJ327698:NJO327698 MZN327698:MZS327698 MPR327698:MPW327698 MFV327698:MGA327698 LVZ327698:LWE327698 LMD327698:LMI327698 LCH327698:LCM327698 KSL327698:KSQ327698 KIP327698:KIU327698 JYT327698:JYY327698 JOX327698:JPC327698 JFB327698:JFG327698 IVF327698:IVK327698 ILJ327698:ILO327698 IBN327698:IBS327698 HRR327698:HRW327698 HHV327698:HIA327698 GXZ327698:GYE327698 GOD327698:GOI327698 GEH327698:GEM327698 FUL327698:FUQ327698 FKP327698:FKU327698 FAT327698:FAY327698 EQX327698:ERC327698 EHB327698:EHG327698 DXF327698:DXK327698 DNJ327698:DNO327698 DDN327698:DDS327698 CTR327698:CTW327698 CJV327698:CKA327698 BZZ327698:CAE327698 BQD327698:BQI327698 BGH327698:BGM327698 AWL327698:AWQ327698 AMP327698:AMU327698 ACT327698:ACY327698 SX327698:TC327698 JB327698:JG327698 I327698:N327698 WVN262162:WVS262162 WLR262162:WLW262162 WBV262162:WCA262162 VRZ262162:VSE262162 VID262162:VII262162 UYH262162:UYM262162 UOL262162:UOQ262162 UEP262162:UEU262162 TUT262162:TUY262162 TKX262162:TLC262162 TBB262162:TBG262162 SRF262162:SRK262162 SHJ262162:SHO262162 RXN262162:RXS262162 RNR262162:RNW262162 RDV262162:REA262162 QTZ262162:QUE262162 QKD262162:QKI262162 QAH262162:QAM262162 PQL262162:PQQ262162 PGP262162:PGU262162 OWT262162:OWY262162 OMX262162:ONC262162 ODB262162:ODG262162 NTF262162:NTK262162 NJJ262162:NJO262162 MZN262162:MZS262162 MPR262162:MPW262162 MFV262162:MGA262162 LVZ262162:LWE262162 LMD262162:LMI262162 LCH262162:LCM262162 KSL262162:KSQ262162 KIP262162:KIU262162 JYT262162:JYY262162 JOX262162:JPC262162 JFB262162:JFG262162 IVF262162:IVK262162 ILJ262162:ILO262162 IBN262162:IBS262162 HRR262162:HRW262162 HHV262162:HIA262162 GXZ262162:GYE262162 GOD262162:GOI262162 GEH262162:GEM262162 FUL262162:FUQ262162 FKP262162:FKU262162 FAT262162:FAY262162 EQX262162:ERC262162 EHB262162:EHG262162 DXF262162:DXK262162 DNJ262162:DNO262162 DDN262162:DDS262162 CTR262162:CTW262162 CJV262162:CKA262162 BZZ262162:CAE262162 BQD262162:BQI262162 BGH262162:BGM262162 AWL262162:AWQ262162 AMP262162:AMU262162 ACT262162:ACY262162 SX262162:TC262162 JB262162:JG262162 I262162:N262162 WVN196626:WVS196626 WLR196626:WLW196626 WBV196626:WCA196626 VRZ196626:VSE196626 VID196626:VII196626 UYH196626:UYM196626 UOL196626:UOQ196626 UEP196626:UEU196626 TUT196626:TUY196626 TKX196626:TLC196626 TBB196626:TBG196626 SRF196626:SRK196626 SHJ196626:SHO196626 RXN196626:RXS196626 RNR196626:RNW196626 RDV196626:REA196626 QTZ196626:QUE196626 QKD196626:QKI196626 QAH196626:QAM196626 PQL196626:PQQ196626 PGP196626:PGU196626 OWT196626:OWY196626 OMX196626:ONC196626 ODB196626:ODG196626 NTF196626:NTK196626 NJJ196626:NJO196626 MZN196626:MZS196626 MPR196626:MPW196626 MFV196626:MGA196626 LVZ196626:LWE196626 LMD196626:LMI196626 LCH196626:LCM196626 KSL196626:KSQ196626 KIP196626:KIU196626 JYT196626:JYY196626 JOX196626:JPC196626 JFB196626:JFG196626 IVF196626:IVK196626 ILJ196626:ILO196626 IBN196626:IBS196626 HRR196626:HRW196626 HHV196626:HIA196626 GXZ196626:GYE196626 GOD196626:GOI196626 GEH196626:GEM196626 FUL196626:FUQ196626 FKP196626:FKU196626 FAT196626:FAY196626 EQX196626:ERC196626 EHB196626:EHG196626 DXF196626:DXK196626 DNJ196626:DNO196626 DDN196626:DDS196626 CTR196626:CTW196626 CJV196626:CKA196626 BZZ196626:CAE196626 BQD196626:BQI196626 BGH196626:BGM196626 AWL196626:AWQ196626 AMP196626:AMU196626 ACT196626:ACY196626 SX196626:TC196626 JB196626:JG196626 I196626:N196626 WVN131090:WVS131090 WLR131090:WLW131090 WBV131090:WCA131090 VRZ131090:VSE131090 VID131090:VII131090 UYH131090:UYM131090 UOL131090:UOQ131090 UEP131090:UEU131090 TUT131090:TUY131090 TKX131090:TLC131090 TBB131090:TBG131090 SRF131090:SRK131090 SHJ131090:SHO131090 RXN131090:RXS131090 RNR131090:RNW131090 RDV131090:REA131090 QTZ131090:QUE131090 QKD131090:QKI131090 QAH131090:QAM131090 PQL131090:PQQ131090 PGP131090:PGU131090 OWT131090:OWY131090 OMX131090:ONC131090 ODB131090:ODG131090 NTF131090:NTK131090 NJJ131090:NJO131090 MZN131090:MZS131090 MPR131090:MPW131090 MFV131090:MGA131090 LVZ131090:LWE131090 LMD131090:LMI131090 LCH131090:LCM131090 KSL131090:KSQ131090 KIP131090:KIU131090 JYT131090:JYY131090 JOX131090:JPC131090 JFB131090:JFG131090 IVF131090:IVK131090 ILJ131090:ILO131090 IBN131090:IBS131090 HRR131090:HRW131090 HHV131090:HIA131090 GXZ131090:GYE131090 GOD131090:GOI131090 GEH131090:GEM131090 FUL131090:FUQ131090 FKP131090:FKU131090 FAT131090:FAY131090 EQX131090:ERC131090 EHB131090:EHG131090 DXF131090:DXK131090 DNJ131090:DNO131090 DDN131090:DDS131090 CTR131090:CTW131090 CJV131090:CKA131090 BZZ131090:CAE131090 BQD131090:BQI131090 BGH131090:BGM131090 AWL131090:AWQ131090 AMP131090:AMU131090 ACT131090:ACY131090 SX131090:TC131090 JB131090:JG131090 I131090:N131090 WVN65554:WVS65554 WLR65554:WLW65554 WBV65554:WCA65554 VRZ65554:VSE65554 VID65554:VII65554 UYH65554:UYM65554 UOL65554:UOQ65554 UEP65554:UEU65554 TUT65554:TUY65554 TKX65554:TLC65554 TBB65554:TBG65554 SRF65554:SRK65554 SHJ65554:SHO65554 RXN65554:RXS65554 RNR65554:RNW65554 RDV65554:REA65554 QTZ65554:QUE65554 QKD65554:QKI65554 QAH65554:QAM65554 PQL65554:PQQ65554 PGP65554:PGU65554 OWT65554:OWY65554 OMX65554:ONC65554 ODB65554:ODG65554 NTF65554:NTK65554 NJJ65554:NJO65554 MZN65554:MZS65554 MPR65554:MPW65554 MFV65554:MGA65554 LVZ65554:LWE65554 LMD65554:LMI65554 LCH65554:LCM65554 KSL65554:KSQ65554 KIP65554:KIU65554 JYT65554:JYY65554 JOX65554:JPC65554 JFB65554:JFG65554 IVF65554:IVK65554 ILJ65554:ILO65554 IBN65554:IBS65554 HRR65554:HRW65554 HHV65554:HIA65554 GXZ65554:GYE65554 GOD65554:GOI65554 GEH65554:GEM65554 FUL65554:FUQ65554 FKP65554:FKU65554 FAT65554:FAY65554 EQX65554:ERC65554 EHB65554:EHG65554 DXF65554:DXK65554 DNJ65554:DNO65554 DDN65554:DDS65554 CTR65554:CTW65554 CJV65554:CKA65554 BZZ65554:CAE65554 BQD65554:BQI65554 BGH65554:BGM65554 AWL65554:AWQ65554 AMP65554:AMU65554 ACT65554:ACY65554 SX65554:TC65554 JB65554:JG65554 I65554:N65554 WVN22:WVS22 WLR22:WLW22 WBV22:WCA22 VRZ22:VSE22 VID22:VII22 UYH22:UYM22 UOL22:UOQ22 UEP22:UEU22 TUT22:TUY22 TKX22:TLC22 TBB22:TBG22 SRF22:SRK22 SHJ22:SHO22 RXN22:RXS22 RNR22:RNW22 RDV22:REA22 QTZ22:QUE22 QKD22:QKI22 QAH22:QAM22 PQL22:PQQ22 PGP22:PGU22 OWT22:OWY22 OMX22:ONC22 ODB22:ODG22 NTF22:NTK22 NJJ22:NJO22 MZN22:MZS22 MPR22:MPW22 MFV22:MGA22 LVZ22:LWE22 LMD22:LMI22 LCH22:LCM22 KSL22:KSQ22 KIP22:KIU22 JYT22:JYY22 JOX22:JPC22 JFB22:JFG22 IVF22:IVK22 ILJ22:ILO22 IBN22:IBS22 HRR22:HRW22 HHV22:HIA22 GXZ22:GYE22 GOD22:GOI22 GEH22:GEM22 FUL22:FUQ22 FKP22:FKU22 FAT22:FAY22 EQX22:ERC22 EHB22:EHG22 DXF22:DXK22 DNJ22:DNO22 DDN22:DDS22 CTR22:CTW22 CJV22:CKA22 BZZ22:CAE22 BQD22:BQI22 BGH22:BGM22 AWL22:AWQ22 AMP22:AMU22 ACT22:ACY22 SX22:TC22 JB22:JG22 JB28:JG28 WVN983062:WVS983062 WLR983062:WLW983062 WBV983062:WCA983062 VRZ983062:VSE983062 VID983062:VII983062 UYH983062:UYM983062 UOL983062:UOQ983062 UEP983062:UEU983062 TUT983062:TUY983062 TKX983062:TLC983062 TBB983062:TBG983062 SRF983062:SRK983062 SHJ983062:SHO983062 RXN983062:RXS983062 RNR983062:RNW983062 RDV983062:REA983062 QTZ983062:QUE983062 QKD983062:QKI983062 QAH983062:QAM983062 PQL983062:PQQ983062 PGP983062:PGU983062 OWT983062:OWY983062 OMX983062:ONC983062 ODB983062:ODG983062 NTF983062:NTK983062 NJJ983062:NJO983062 MZN983062:MZS983062 MPR983062:MPW983062 MFV983062:MGA983062 LVZ983062:LWE983062 LMD983062:LMI983062 LCH983062:LCM983062 KSL983062:KSQ983062 KIP983062:KIU983062 JYT983062:JYY983062 JOX983062:JPC983062 JFB983062:JFG983062 IVF983062:IVK983062 ILJ983062:ILO983062 IBN983062:IBS983062 HRR983062:HRW983062 HHV983062:HIA983062 GXZ983062:GYE983062 GOD983062:GOI983062 GEH983062:GEM983062 FUL983062:FUQ983062 FKP983062:FKU983062 FAT983062:FAY983062 EQX983062:ERC983062 EHB983062:EHG983062 DXF983062:DXK983062 DNJ983062:DNO983062 DDN983062:DDS983062 CTR983062:CTW983062 CJV983062:CKA983062 BZZ983062:CAE983062 BQD983062:BQI983062 BGH983062:BGM983062 AWL983062:AWQ983062 AMP983062:AMU983062 ACT983062:ACY983062 SX983062:TC983062 JB983062:JG983062 I983062:N983062 WVN917526:WVS917526 WLR917526:WLW917526 WBV917526:WCA917526 VRZ917526:VSE917526 VID917526:VII917526 UYH917526:UYM917526 UOL917526:UOQ917526 UEP917526:UEU917526 TUT917526:TUY917526 TKX917526:TLC917526 TBB917526:TBG917526 SRF917526:SRK917526 SHJ917526:SHO917526 RXN917526:RXS917526 RNR917526:RNW917526 RDV917526:REA917526 QTZ917526:QUE917526 QKD917526:QKI917526 QAH917526:QAM917526 PQL917526:PQQ917526 PGP917526:PGU917526 OWT917526:OWY917526 OMX917526:ONC917526 ODB917526:ODG917526 NTF917526:NTK917526 NJJ917526:NJO917526 MZN917526:MZS917526 MPR917526:MPW917526 MFV917526:MGA917526 LVZ917526:LWE917526 LMD917526:LMI917526 LCH917526:LCM917526 KSL917526:KSQ917526 KIP917526:KIU917526 JYT917526:JYY917526 JOX917526:JPC917526 JFB917526:JFG917526 IVF917526:IVK917526 ILJ917526:ILO917526 IBN917526:IBS917526 HRR917526:HRW917526 HHV917526:HIA917526 GXZ917526:GYE917526 GOD917526:GOI917526 GEH917526:GEM917526 FUL917526:FUQ917526 FKP917526:FKU917526 FAT917526:FAY917526 EQX917526:ERC917526 EHB917526:EHG917526 DXF917526:DXK917526 DNJ917526:DNO917526 DDN917526:DDS917526 CTR917526:CTW917526 CJV917526:CKA917526 BZZ917526:CAE917526 BQD917526:BQI917526 BGH917526:BGM917526 AWL917526:AWQ917526 AMP917526:AMU917526 ACT917526:ACY917526 SX917526:TC917526 JB917526:JG917526 I917526:N917526 WVN851990:WVS851990 WLR851990:WLW851990 WBV851990:WCA851990 VRZ851990:VSE851990 VID851990:VII851990 UYH851990:UYM851990 UOL851990:UOQ851990 UEP851990:UEU851990 TUT851990:TUY851990 TKX851990:TLC851990 TBB851990:TBG851990 SRF851990:SRK851990 SHJ851990:SHO851990 RXN851990:RXS851990 RNR851990:RNW851990 RDV851990:REA851990 QTZ851990:QUE851990 QKD851990:QKI851990 QAH851990:QAM851990 PQL851990:PQQ851990 PGP851990:PGU851990 OWT851990:OWY851990 OMX851990:ONC851990 ODB851990:ODG851990 NTF851990:NTK851990 NJJ851990:NJO851990 MZN851990:MZS851990 MPR851990:MPW851990 MFV851990:MGA851990 LVZ851990:LWE851990 LMD851990:LMI851990 LCH851990:LCM851990 KSL851990:KSQ851990 KIP851990:KIU851990 JYT851990:JYY851990 JOX851990:JPC851990 JFB851990:JFG851990 IVF851990:IVK851990 ILJ851990:ILO851990 IBN851990:IBS851990 HRR851990:HRW851990 HHV851990:HIA851990 GXZ851990:GYE851990 GOD851990:GOI851990 GEH851990:GEM851990 FUL851990:FUQ851990 FKP851990:FKU851990 FAT851990:FAY851990 EQX851990:ERC851990 EHB851990:EHG851990 DXF851990:DXK851990 DNJ851990:DNO851990 DDN851990:DDS851990 CTR851990:CTW851990 CJV851990:CKA851990 BZZ851990:CAE851990 BQD851990:BQI851990 BGH851990:BGM851990 AWL851990:AWQ851990 AMP851990:AMU851990 ACT851990:ACY851990 SX851990:TC851990 JB851990:JG851990 I851990:N851990 WVN786454:WVS786454 WLR786454:WLW786454 WBV786454:WCA786454 VRZ786454:VSE786454 VID786454:VII786454 UYH786454:UYM786454 UOL786454:UOQ786454 UEP786454:UEU786454 TUT786454:TUY786454 TKX786454:TLC786454 TBB786454:TBG786454 SRF786454:SRK786454 SHJ786454:SHO786454 RXN786454:RXS786454 RNR786454:RNW786454 RDV786454:REA786454 QTZ786454:QUE786454 QKD786454:QKI786454 QAH786454:QAM786454 PQL786454:PQQ786454 PGP786454:PGU786454 OWT786454:OWY786454 OMX786454:ONC786454 ODB786454:ODG786454 NTF786454:NTK786454 NJJ786454:NJO786454 MZN786454:MZS786454 MPR786454:MPW786454 MFV786454:MGA786454 LVZ786454:LWE786454 LMD786454:LMI786454 LCH786454:LCM786454 KSL786454:KSQ786454 KIP786454:KIU786454 JYT786454:JYY786454 JOX786454:JPC786454 JFB786454:JFG786454 IVF786454:IVK786454 ILJ786454:ILO786454 IBN786454:IBS786454 HRR786454:HRW786454 HHV786454:HIA786454 GXZ786454:GYE786454 GOD786454:GOI786454 GEH786454:GEM786454 FUL786454:FUQ786454 FKP786454:FKU786454 FAT786454:FAY786454 EQX786454:ERC786454 EHB786454:EHG786454 DXF786454:DXK786454 DNJ786454:DNO786454 DDN786454:DDS786454 CTR786454:CTW786454 CJV786454:CKA786454 BZZ786454:CAE786454 BQD786454:BQI786454 BGH786454:BGM786454 AWL786454:AWQ786454 AMP786454:AMU786454 ACT786454:ACY786454 SX786454:TC786454 JB786454:JG786454 I786454:N786454 WVN720918:WVS720918 WLR720918:WLW720918 WBV720918:WCA720918 VRZ720918:VSE720918 VID720918:VII720918 UYH720918:UYM720918 UOL720918:UOQ720918 UEP720918:UEU720918 TUT720918:TUY720918 TKX720918:TLC720918 TBB720918:TBG720918 SRF720918:SRK720918 SHJ720918:SHO720918 RXN720918:RXS720918 RNR720918:RNW720918 RDV720918:REA720918 QTZ720918:QUE720918 QKD720918:QKI720918 QAH720918:QAM720918 PQL720918:PQQ720918 PGP720918:PGU720918 OWT720918:OWY720918 OMX720918:ONC720918 ODB720918:ODG720918 NTF720918:NTK720918 NJJ720918:NJO720918 MZN720918:MZS720918 MPR720918:MPW720918 MFV720918:MGA720918 LVZ720918:LWE720918 LMD720918:LMI720918 LCH720918:LCM720918 KSL720918:KSQ720918 KIP720918:KIU720918 JYT720918:JYY720918 JOX720918:JPC720918 JFB720918:JFG720918 IVF720918:IVK720918 ILJ720918:ILO720918 IBN720918:IBS720918 HRR720918:HRW720918 HHV720918:HIA720918 GXZ720918:GYE720918 GOD720918:GOI720918 GEH720918:GEM720918 FUL720918:FUQ720918 FKP720918:FKU720918 FAT720918:FAY720918 EQX720918:ERC720918 EHB720918:EHG720918 DXF720918:DXK720918 DNJ720918:DNO720918 DDN720918:DDS720918 CTR720918:CTW720918 CJV720918:CKA720918 BZZ720918:CAE720918 BQD720918:BQI720918 BGH720918:BGM720918 AWL720918:AWQ720918 AMP720918:AMU720918 ACT720918:ACY720918 SX720918:TC720918 JB720918:JG720918 I720918:N720918 WVN655382:WVS655382 WLR655382:WLW655382 WBV655382:WCA655382 VRZ655382:VSE655382 VID655382:VII655382 UYH655382:UYM655382 UOL655382:UOQ655382 UEP655382:UEU655382 TUT655382:TUY655382 TKX655382:TLC655382 TBB655382:TBG655382 SRF655382:SRK655382 SHJ655382:SHO655382 RXN655382:RXS655382 RNR655382:RNW655382 RDV655382:REA655382 QTZ655382:QUE655382 QKD655382:QKI655382 QAH655382:QAM655382 PQL655382:PQQ655382 PGP655382:PGU655382 OWT655382:OWY655382 OMX655382:ONC655382 ODB655382:ODG655382 NTF655382:NTK655382 NJJ655382:NJO655382 MZN655382:MZS655382 MPR655382:MPW655382 MFV655382:MGA655382 LVZ655382:LWE655382 LMD655382:LMI655382 LCH655382:LCM655382 KSL655382:KSQ655382 KIP655382:KIU655382 JYT655382:JYY655382 JOX655382:JPC655382 JFB655382:JFG655382 IVF655382:IVK655382 ILJ655382:ILO655382 IBN655382:IBS655382 HRR655382:HRW655382 HHV655382:HIA655382 GXZ655382:GYE655382 GOD655382:GOI655382 GEH655382:GEM655382 FUL655382:FUQ655382 FKP655382:FKU655382 FAT655382:FAY655382 EQX655382:ERC655382 EHB655382:EHG655382 DXF655382:DXK655382 DNJ655382:DNO655382 DDN655382:DDS655382 CTR655382:CTW655382 CJV655382:CKA655382 BZZ655382:CAE655382 BQD655382:BQI655382 BGH655382:BGM655382 AWL655382:AWQ655382 AMP655382:AMU655382 ACT655382:ACY655382 SX655382:TC655382 JB655382:JG655382 I655382:N655382 WVN589846:WVS589846 WLR589846:WLW589846 WBV589846:WCA589846 VRZ589846:VSE589846 VID589846:VII589846 UYH589846:UYM589846 UOL589846:UOQ589846 UEP589846:UEU589846 TUT589846:TUY589846 TKX589846:TLC589846 TBB589846:TBG589846 SRF589846:SRK589846 SHJ589846:SHO589846 RXN589846:RXS589846 RNR589846:RNW589846 RDV589846:REA589846 QTZ589846:QUE589846 QKD589846:QKI589846 QAH589846:QAM589846 PQL589846:PQQ589846 PGP589846:PGU589846 OWT589846:OWY589846 OMX589846:ONC589846 ODB589846:ODG589846 NTF589846:NTK589846 NJJ589846:NJO589846 MZN589846:MZS589846 MPR589846:MPW589846 MFV589846:MGA589846 LVZ589846:LWE589846 LMD589846:LMI589846 LCH589846:LCM589846 KSL589846:KSQ589846 KIP589846:KIU589846 JYT589846:JYY589846 JOX589846:JPC589846 JFB589846:JFG589846 IVF589846:IVK589846 ILJ589846:ILO589846 IBN589846:IBS589846 HRR589846:HRW589846 HHV589846:HIA589846 GXZ589846:GYE589846 GOD589846:GOI589846 GEH589846:GEM589846 FUL589846:FUQ589846 FKP589846:FKU589846 FAT589846:FAY589846 EQX589846:ERC589846 EHB589846:EHG589846 DXF589846:DXK589846 DNJ589846:DNO589846 DDN589846:DDS589846 CTR589846:CTW589846 CJV589846:CKA589846 BZZ589846:CAE589846 BQD589846:BQI589846 BGH589846:BGM589846 AWL589846:AWQ589846 AMP589846:AMU589846 ACT589846:ACY589846 SX589846:TC589846 JB589846:JG589846 I589846:N589846 WVN524310:WVS524310 WLR524310:WLW524310 WBV524310:WCA524310 VRZ524310:VSE524310 VID524310:VII524310 UYH524310:UYM524310 UOL524310:UOQ524310 UEP524310:UEU524310 TUT524310:TUY524310 TKX524310:TLC524310 TBB524310:TBG524310 SRF524310:SRK524310 SHJ524310:SHO524310 RXN524310:RXS524310 RNR524310:RNW524310 RDV524310:REA524310 QTZ524310:QUE524310 QKD524310:QKI524310 QAH524310:QAM524310 PQL524310:PQQ524310 PGP524310:PGU524310 OWT524310:OWY524310 OMX524310:ONC524310 ODB524310:ODG524310 NTF524310:NTK524310 NJJ524310:NJO524310 MZN524310:MZS524310 MPR524310:MPW524310 MFV524310:MGA524310 LVZ524310:LWE524310 LMD524310:LMI524310 LCH524310:LCM524310 KSL524310:KSQ524310 KIP524310:KIU524310 JYT524310:JYY524310 JOX524310:JPC524310 JFB524310:JFG524310 IVF524310:IVK524310 ILJ524310:ILO524310 IBN524310:IBS524310 HRR524310:HRW524310 HHV524310:HIA524310 GXZ524310:GYE524310 GOD524310:GOI524310 GEH524310:GEM524310 FUL524310:FUQ524310 FKP524310:FKU524310 FAT524310:FAY524310 EQX524310:ERC524310 EHB524310:EHG524310 DXF524310:DXK524310 DNJ524310:DNO524310 DDN524310:DDS524310 CTR524310:CTW524310 CJV524310:CKA524310 BZZ524310:CAE524310 BQD524310:BQI524310 BGH524310:BGM524310 AWL524310:AWQ524310 AMP524310:AMU524310 ACT524310:ACY524310 SX524310:TC524310 JB524310:JG524310 I524310:N524310 WVN458774:WVS458774 WLR458774:WLW458774 WBV458774:WCA458774 VRZ458774:VSE458774 VID458774:VII458774 UYH458774:UYM458774 UOL458774:UOQ458774 UEP458774:UEU458774 TUT458774:TUY458774 TKX458774:TLC458774 TBB458774:TBG458774 SRF458774:SRK458774 SHJ458774:SHO458774 RXN458774:RXS458774 RNR458774:RNW458774 RDV458774:REA458774 QTZ458774:QUE458774 QKD458774:QKI458774 QAH458774:QAM458774 PQL458774:PQQ458774 PGP458774:PGU458774 OWT458774:OWY458774 OMX458774:ONC458774 ODB458774:ODG458774 NTF458774:NTK458774 NJJ458774:NJO458774 MZN458774:MZS458774 MPR458774:MPW458774 MFV458774:MGA458774 LVZ458774:LWE458774 LMD458774:LMI458774 LCH458774:LCM458774 KSL458774:KSQ458774 KIP458774:KIU458774 JYT458774:JYY458774 JOX458774:JPC458774 JFB458774:JFG458774 IVF458774:IVK458774 ILJ458774:ILO458774 IBN458774:IBS458774 HRR458774:HRW458774 HHV458774:HIA458774 GXZ458774:GYE458774 GOD458774:GOI458774 GEH458774:GEM458774 FUL458774:FUQ458774 FKP458774:FKU458774 FAT458774:FAY458774 EQX458774:ERC458774 EHB458774:EHG458774 DXF458774:DXK458774 DNJ458774:DNO458774 DDN458774:DDS458774 CTR458774:CTW458774 CJV458774:CKA458774 BZZ458774:CAE458774 BQD458774:BQI458774 BGH458774:BGM458774 AWL458774:AWQ458774 AMP458774:AMU458774 ACT458774:ACY458774 SX458774:TC458774 JB458774:JG458774 I458774:N458774 WVN393238:WVS393238 WLR393238:WLW393238 WBV393238:WCA393238 VRZ393238:VSE393238 VID393238:VII393238 UYH393238:UYM393238 UOL393238:UOQ393238 UEP393238:UEU393238 TUT393238:TUY393238 TKX393238:TLC393238 TBB393238:TBG393238 SRF393238:SRK393238 SHJ393238:SHO393238 RXN393238:RXS393238 RNR393238:RNW393238 RDV393238:REA393238 QTZ393238:QUE393238 QKD393238:QKI393238 QAH393238:QAM393238 PQL393238:PQQ393238 PGP393238:PGU393238 OWT393238:OWY393238 OMX393238:ONC393238 ODB393238:ODG393238 NTF393238:NTK393238 NJJ393238:NJO393238 MZN393238:MZS393238 MPR393238:MPW393238 MFV393238:MGA393238 LVZ393238:LWE393238 LMD393238:LMI393238 LCH393238:LCM393238 KSL393238:KSQ393238 KIP393238:KIU393238 JYT393238:JYY393238 JOX393238:JPC393238 JFB393238:JFG393238 IVF393238:IVK393238 ILJ393238:ILO393238 IBN393238:IBS393238 HRR393238:HRW393238 HHV393238:HIA393238 GXZ393238:GYE393238 GOD393238:GOI393238 GEH393238:GEM393238 FUL393238:FUQ393238 FKP393238:FKU393238 FAT393238:FAY393238 EQX393238:ERC393238 EHB393238:EHG393238 DXF393238:DXK393238 DNJ393238:DNO393238 DDN393238:DDS393238 CTR393238:CTW393238 CJV393238:CKA393238 BZZ393238:CAE393238 BQD393238:BQI393238 BGH393238:BGM393238 AWL393238:AWQ393238 AMP393238:AMU393238 ACT393238:ACY393238 SX393238:TC393238 JB393238:JG393238 I393238:N393238 WVN327702:WVS327702 WLR327702:WLW327702 WBV327702:WCA327702 VRZ327702:VSE327702 VID327702:VII327702 UYH327702:UYM327702 UOL327702:UOQ327702 UEP327702:UEU327702 TUT327702:TUY327702 TKX327702:TLC327702 TBB327702:TBG327702 SRF327702:SRK327702 SHJ327702:SHO327702 RXN327702:RXS327702 RNR327702:RNW327702 RDV327702:REA327702 QTZ327702:QUE327702 QKD327702:QKI327702 QAH327702:QAM327702 PQL327702:PQQ327702 PGP327702:PGU327702 OWT327702:OWY327702 OMX327702:ONC327702 ODB327702:ODG327702 NTF327702:NTK327702 NJJ327702:NJO327702 MZN327702:MZS327702 MPR327702:MPW327702 MFV327702:MGA327702 LVZ327702:LWE327702 LMD327702:LMI327702 LCH327702:LCM327702 KSL327702:KSQ327702 KIP327702:KIU327702 JYT327702:JYY327702 JOX327702:JPC327702 JFB327702:JFG327702 IVF327702:IVK327702 ILJ327702:ILO327702 IBN327702:IBS327702 HRR327702:HRW327702 HHV327702:HIA327702 GXZ327702:GYE327702 GOD327702:GOI327702 GEH327702:GEM327702 FUL327702:FUQ327702 FKP327702:FKU327702 FAT327702:FAY327702 EQX327702:ERC327702 EHB327702:EHG327702 DXF327702:DXK327702 DNJ327702:DNO327702 DDN327702:DDS327702 CTR327702:CTW327702 CJV327702:CKA327702 BZZ327702:CAE327702 BQD327702:BQI327702 BGH327702:BGM327702 AWL327702:AWQ327702 AMP327702:AMU327702 ACT327702:ACY327702 SX327702:TC327702 JB327702:JG327702 I327702:N327702 WVN262166:WVS262166 WLR262166:WLW262166 WBV262166:WCA262166 VRZ262166:VSE262166 VID262166:VII262166 UYH262166:UYM262166 UOL262166:UOQ262166 UEP262166:UEU262166 TUT262166:TUY262166 TKX262166:TLC262166 TBB262166:TBG262166 SRF262166:SRK262166 SHJ262166:SHO262166 RXN262166:RXS262166 RNR262166:RNW262166 RDV262166:REA262166 QTZ262166:QUE262166 QKD262166:QKI262166 QAH262166:QAM262166 PQL262166:PQQ262166 PGP262166:PGU262166 OWT262166:OWY262166 OMX262166:ONC262166 ODB262166:ODG262166 NTF262166:NTK262166 NJJ262166:NJO262166 MZN262166:MZS262166 MPR262166:MPW262166 MFV262166:MGA262166 LVZ262166:LWE262166 LMD262166:LMI262166 LCH262166:LCM262166 KSL262166:KSQ262166 KIP262166:KIU262166 JYT262166:JYY262166 JOX262166:JPC262166 JFB262166:JFG262166 IVF262166:IVK262166 ILJ262166:ILO262166 IBN262166:IBS262166 HRR262166:HRW262166 HHV262166:HIA262166 GXZ262166:GYE262166 GOD262166:GOI262166 GEH262166:GEM262166 FUL262166:FUQ262166 FKP262166:FKU262166 FAT262166:FAY262166 EQX262166:ERC262166 EHB262166:EHG262166 DXF262166:DXK262166 DNJ262166:DNO262166 DDN262166:DDS262166 CTR262166:CTW262166 CJV262166:CKA262166 BZZ262166:CAE262166 BQD262166:BQI262166 BGH262166:BGM262166 AWL262166:AWQ262166 AMP262166:AMU262166 ACT262166:ACY262166 SX262166:TC262166 JB262166:JG262166 I262166:N262166 WVN196630:WVS196630 WLR196630:WLW196630 WBV196630:WCA196630 VRZ196630:VSE196630 VID196630:VII196630 UYH196630:UYM196630 UOL196630:UOQ196630 UEP196630:UEU196630 TUT196630:TUY196630 TKX196630:TLC196630 TBB196630:TBG196630 SRF196630:SRK196630 SHJ196630:SHO196630 RXN196630:RXS196630 RNR196630:RNW196630 RDV196630:REA196630 QTZ196630:QUE196630 QKD196630:QKI196630 QAH196630:QAM196630 PQL196630:PQQ196630 PGP196630:PGU196630 OWT196630:OWY196630 OMX196630:ONC196630 ODB196630:ODG196630 NTF196630:NTK196630 NJJ196630:NJO196630 MZN196630:MZS196630 MPR196630:MPW196630 MFV196630:MGA196630 LVZ196630:LWE196630 LMD196630:LMI196630 LCH196630:LCM196630 KSL196630:KSQ196630 KIP196630:KIU196630 JYT196630:JYY196630 JOX196630:JPC196630 JFB196630:JFG196630 IVF196630:IVK196630 ILJ196630:ILO196630 IBN196630:IBS196630 HRR196630:HRW196630 HHV196630:HIA196630 GXZ196630:GYE196630 GOD196630:GOI196630 GEH196630:GEM196630 FUL196630:FUQ196630 FKP196630:FKU196630 FAT196630:FAY196630 EQX196630:ERC196630 EHB196630:EHG196630 DXF196630:DXK196630 DNJ196630:DNO196630 DDN196630:DDS196630 CTR196630:CTW196630 CJV196630:CKA196630 BZZ196630:CAE196630 BQD196630:BQI196630 BGH196630:BGM196630 AWL196630:AWQ196630 AMP196630:AMU196630 ACT196630:ACY196630 SX196630:TC196630 JB196630:JG196630 I196630:N196630 WVN131094:WVS131094 WLR131094:WLW131094 WBV131094:WCA131094 VRZ131094:VSE131094 VID131094:VII131094 UYH131094:UYM131094 UOL131094:UOQ131094 UEP131094:UEU131094 TUT131094:TUY131094 TKX131094:TLC131094 TBB131094:TBG131094 SRF131094:SRK131094 SHJ131094:SHO131094 RXN131094:RXS131094 RNR131094:RNW131094 RDV131094:REA131094 QTZ131094:QUE131094 QKD131094:QKI131094 QAH131094:QAM131094 PQL131094:PQQ131094 PGP131094:PGU131094 OWT131094:OWY131094 OMX131094:ONC131094 ODB131094:ODG131094 NTF131094:NTK131094 NJJ131094:NJO131094 MZN131094:MZS131094 MPR131094:MPW131094 MFV131094:MGA131094 LVZ131094:LWE131094 LMD131094:LMI131094 LCH131094:LCM131094 KSL131094:KSQ131094 KIP131094:KIU131094 JYT131094:JYY131094 JOX131094:JPC131094 JFB131094:JFG131094 IVF131094:IVK131094 ILJ131094:ILO131094 IBN131094:IBS131094 HRR131094:HRW131094 HHV131094:HIA131094 GXZ131094:GYE131094 GOD131094:GOI131094 GEH131094:GEM131094 FUL131094:FUQ131094 FKP131094:FKU131094 FAT131094:FAY131094 EQX131094:ERC131094 EHB131094:EHG131094 DXF131094:DXK131094 DNJ131094:DNO131094 DDN131094:DDS131094 CTR131094:CTW131094 CJV131094:CKA131094 BZZ131094:CAE131094 BQD131094:BQI131094 BGH131094:BGM131094 AWL131094:AWQ131094 AMP131094:AMU131094 ACT131094:ACY131094 SX131094:TC131094 JB131094:JG131094 I131094:N131094 WVN65558:WVS65558 WLR65558:WLW65558 WBV65558:WCA65558 VRZ65558:VSE65558 VID65558:VII65558 UYH65558:UYM65558 UOL65558:UOQ65558 UEP65558:UEU65558 TUT65558:TUY65558 TKX65558:TLC65558 TBB65558:TBG65558 SRF65558:SRK65558 SHJ65558:SHO65558 RXN65558:RXS65558 RNR65558:RNW65558 RDV65558:REA65558 QTZ65558:QUE65558 QKD65558:QKI65558 QAH65558:QAM65558 PQL65558:PQQ65558 PGP65558:PGU65558 OWT65558:OWY65558 OMX65558:ONC65558 ODB65558:ODG65558 NTF65558:NTK65558 NJJ65558:NJO65558 MZN65558:MZS65558 MPR65558:MPW65558 MFV65558:MGA65558 LVZ65558:LWE65558 LMD65558:LMI65558 LCH65558:LCM65558 KSL65558:KSQ65558 KIP65558:KIU65558 JYT65558:JYY65558 JOX65558:JPC65558 JFB65558:JFG65558 IVF65558:IVK65558 ILJ65558:ILO65558 IBN65558:IBS65558 HRR65558:HRW65558 HHV65558:HIA65558 GXZ65558:GYE65558 GOD65558:GOI65558 GEH65558:GEM65558 FUL65558:FUQ65558 FKP65558:FKU65558 FAT65558:FAY65558 EQX65558:ERC65558 EHB65558:EHG65558 DXF65558:DXK65558 DNJ65558:DNO65558 DDN65558:DDS65558 CTR65558:CTW65558 CJV65558:CKA65558 BZZ65558:CAE65558 BQD65558:BQI65558 BGH65558:BGM65558 AWL65558:AWQ65558 AMP65558:AMU65558 ACT65558:ACY65558 SX65558:TC65558 JB65558:JG65558 I65558:N65558 WVN28:WVS28 WLR28:WLW28 WBV28:WCA28 VRZ28:VSE28 VID28:VII28 UYH28:UYM28 UOL28:UOQ28 UEP28:UEU28 TUT28:TUY28 TKX28:TLC28 TBB28:TBG28 SRF28:SRK28 SHJ28:SHO28 RXN28:RXS28 RNR28:RNW28 RDV28:REA28 QTZ28:QUE28 QKD28:QKI28 QAH28:QAM28 PQL28:PQQ28 PGP28:PGU28 OWT28:OWY28 OMX28:ONC28 ODB28:ODG28 NTF28:NTK28 NJJ28:NJO28 MZN28:MZS28 MPR28:MPW28 MFV28:MGA28 LVZ28:LWE28 LMD28:LMI28 LCH28:LCM28 KSL28:KSQ28 KIP28:KIU28 JYT28:JYY28 JOX28:JPC28 JFB28:JFG28 IVF28:IVK28 ILJ28:ILO28 IBN28:IBS28 HRR28:HRW28 HHV28:HIA28 GXZ28:GYE28 GOD28:GOI28 GEH28:GEM28 FUL28:FUQ28 FKP28:FKU28 FAT28:FAY28 EQX28:ERC28 EHB28:EHG28 DXF28:DXK28 DNJ28:DNO28 DDN28:DDS28 CTR28:CTW28 CJV28:CKA28 BZZ28:CAE28 BQD28:BQI28 BGH28:BGM28 AWL28:AWQ28 AMP28:AMU28 ACT28:ACY28" xr:uid="{30E5A55A-F44B-405A-ACB3-7D79DB1AC188}">
      <formula1>$A$47:$A$77</formula1>
    </dataValidation>
    <dataValidation type="decimal" operator="lessThanOrEqual" allowBlank="1" showInputMessage="1" showErrorMessage="1" error="Traffic growth must be no greater than 7% per annum" sqref="I30:N30 JB30:JG30 SX30:TC30 ACT30:ACY30 AMP30:AMU30 AWL30:AWQ30 BGH30:BGM30 BQD30:BQI30 BZZ30:CAE30 CJV30:CKA30 CTR30:CTW30 DDN30:DDS30 DNJ30:DNO30 DXF30:DXK30 EHB30:EHG30 EQX30:ERC30 FAT30:FAY30 FKP30:FKU30 FUL30:FUQ30 GEH30:GEM30 GOD30:GOI30 GXZ30:GYE30 HHV30:HIA30 HRR30:HRW30 IBN30:IBS30 ILJ30:ILO30 IVF30:IVK30 JFB30:JFG30 JOX30:JPC30 JYT30:JYY30 KIP30:KIU30 KSL30:KSQ30 LCH30:LCM30 LMD30:LMI30 LVZ30:LWE30 MFV30:MGA30 MPR30:MPW30 MZN30:MZS30 NJJ30:NJO30 NTF30:NTK30 ODB30:ODG30 OMX30:ONC30 OWT30:OWY30 PGP30:PGU30 PQL30:PQQ30 QAH30:QAM30 QKD30:QKI30 QTZ30:QUE30 RDV30:REA30 RNR30:RNW30 RXN30:RXS30 SHJ30:SHO30 SRF30:SRK30 TBB30:TBG30 TKX30:TLC30 TUT30:TUY30 UEP30:UEU30 UOL30:UOQ30 UYH30:UYM30 VID30:VII30 VRZ30:VSE30 WBV30:WCA30 WLR30:WLW30 WVN30:WVS30 I65560:N65560 JB65560:JG65560 SX65560:TC65560 ACT65560:ACY65560 AMP65560:AMU65560 AWL65560:AWQ65560 BGH65560:BGM65560 BQD65560:BQI65560 BZZ65560:CAE65560 CJV65560:CKA65560 CTR65560:CTW65560 DDN65560:DDS65560 DNJ65560:DNO65560 DXF65560:DXK65560 EHB65560:EHG65560 EQX65560:ERC65560 FAT65560:FAY65560 FKP65560:FKU65560 FUL65560:FUQ65560 GEH65560:GEM65560 GOD65560:GOI65560 GXZ65560:GYE65560 HHV65560:HIA65560 HRR65560:HRW65560 IBN65560:IBS65560 ILJ65560:ILO65560 IVF65560:IVK65560 JFB65560:JFG65560 JOX65560:JPC65560 JYT65560:JYY65560 KIP65560:KIU65560 KSL65560:KSQ65560 LCH65560:LCM65560 LMD65560:LMI65560 LVZ65560:LWE65560 MFV65560:MGA65560 MPR65560:MPW65560 MZN65560:MZS65560 NJJ65560:NJO65560 NTF65560:NTK65560 ODB65560:ODG65560 OMX65560:ONC65560 OWT65560:OWY65560 PGP65560:PGU65560 PQL65560:PQQ65560 QAH65560:QAM65560 QKD65560:QKI65560 QTZ65560:QUE65560 RDV65560:REA65560 RNR65560:RNW65560 RXN65560:RXS65560 SHJ65560:SHO65560 SRF65560:SRK65560 TBB65560:TBG65560 TKX65560:TLC65560 TUT65560:TUY65560 UEP65560:UEU65560 UOL65560:UOQ65560 UYH65560:UYM65560 VID65560:VII65560 VRZ65560:VSE65560 WBV65560:WCA65560 WLR65560:WLW65560 WVN65560:WVS65560 I131096:N131096 JB131096:JG131096 SX131096:TC131096 ACT131096:ACY131096 AMP131096:AMU131096 AWL131096:AWQ131096 BGH131096:BGM131096 BQD131096:BQI131096 BZZ131096:CAE131096 CJV131096:CKA131096 CTR131096:CTW131096 DDN131096:DDS131096 DNJ131096:DNO131096 DXF131096:DXK131096 EHB131096:EHG131096 EQX131096:ERC131096 FAT131096:FAY131096 FKP131096:FKU131096 FUL131096:FUQ131096 GEH131096:GEM131096 GOD131096:GOI131096 GXZ131096:GYE131096 HHV131096:HIA131096 HRR131096:HRW131096 IBN131096:IBS131096 ILJ131096:ILO131096 IVF131096:IVK131096 JFB131096:JFG131096 JOX131096:JPC131096 JYT131096:JYY131096 KIP131096:KIU131096 KSL131096:KSQ131096 LCH131096:LCM131096 LMD131096:LMI131096 LVZ131096:LWE131096 MFV131096:MGA131096 MPR131096:MPW131096 MZN131096:MZS131096 NJJ131096:NJO131096 NTF131096:NTK131096 ODB131096:ODG131096 OMX131096:ONC131096 OWT131096:OWY131096 PGP131096:PGU131096 PQL131096:PQQ131096 QAH131096:QAM131096 QKD131096:QKI131096 QTZ131096:QUE131096 RDV131096:REA131096 RNR131096:RNW131096 RXN131096:RXS131096 SHJ131096:SHO131096 SRF131096:SRK131096 TBB131096:TBG131096 TKX131096:TLC131096 TUT131096:TUY131096 UEP131096:UEU131096 UOL131096:UOQ131096 UYH131096:UYM131096 VID131096:VII131096 VRZ131096:VSE131096 WBV131096:WCA131096 WLR131096:WLW131096 WVN131096:WVS131096 I196632:N196632 JB196632:JG196632 SX196632:TC196632 ACT196632:ACY196632 AMP196632:AMU196632 AWL196632:AWQ196632 BGH196632:BGM196632 BQD196632:BQI196632 BZZ196632:CAE196632 CJV196632:CKA196632 CTR196632:CTW196632 DDN196632:DDS196632 DNJ196632:DNO196632 DXF196632:DXK196632 EHB196632:EHG196632 EQX196632:ERC196632 FAT196632:FAY196632 FKP196632:FKU196632 FUL196632:FUQ196632 GEH196632:GEM196632 GOD196632:GOI196632 GXZ196632:GYE196632 HHV196632:HIA196632 HRR196632:HRW196632 IBN196632:IBS196632 ILJ196632:ILO196632 IVF196632:IVK196632 JFB196632:JFG196632 JOX196632:JPC196632 JYT196632:JYY196632 KIP196632:KIU196632 KSL196632:KSQ196632 LCH196632:LCM196632 LMD196632:LMI196632 LVZ196632:LWE196632 MFV196632:MGA196632 MPR196632:MPW196632 MZN196632:MZS196632 NJJ196632:NJO196632 NTF196632:NTK196632 ODB196632:ODG196632 OMX196632:ONC196632 OWT196632:OWY196632 PGP196632:PGU196632 PQL196632:PQQ196632 QAH196632:QAM196632 QKD196632:QKI196632 QTZ196632:QUE196632 RDV196632:REA196632 RNR196632:RNW196632 RXN196632:RXS196632 SHJ196632:SHO196632 SRF196632:SRK196632 TBB196632:TBG196632 TKX196632:TLC196632 TUT196632:TUY196632 UEP196632:UEU196632 UOL196632:UOQ196632 UYH196632:UYM196632 VID196632:VII196632 VRZ196632:VSE196632 WBV196632:WCA196632 WLR196632:WLW196632 WVN196632:WVS196632 I262168:N262168 JB262168:JG262168 SX262168:TC262168 ACT262168:ACY262168 AMP262168:AMU262168 AWL262168:AWQ262168 BGH262168:BGM262168 BQD262168:BQI262168 BZZ262168:CAE262168 CJV262168:CKA262168 CTR262168:CTW262168 DDN262168:DDS262168 DNJ262168:DNO262168 DXF262168:DXK262168 EHB262168:EHG262168 EQX262168:ERC262168 FAT262168:FAY262168 FKP262168:FKU262168 FUL262168:FUQ262168 GEH262168:GEM262168 GOD262168:GOI262168 GXZ262168:GYE262168 HHV262168:HIA262168 HRR262168:HRW262168 IBN262168:IBS262168 ILJ262168:ILO262168 IVF262168:IVK262168 JFB262168:JFG262168 JOX262168:JPC262168 JYT262168:JYY262168 KIP262168:KIU262168 KSL262168:KSQ262168 LCH262168:LCM262168 LMD262168:LMI262168 LVZ262168:LWE262168 MFV262168:MGA262168 MPR262168:MPW262168 MZN262168:MZS262168 NJJ262168:NJO262168 NTF262168:NTK262168 ODB262168:ODG262168 OMX262168:ONC262168 OWT262168:OWY262168 PGP262168:PGU262168 PQL262168:PQQ262168 QAH262168:QAM262168 QKD262168:QKI262168 QTZ262168:QUE262168 RDV262168:REA262168 RNR262168:RNW262168 RXN262168:RXS262168 SHJ262168:SHO262168 SRF262168:SRK262168 TBB262168:TBG262168 TKX262168:TLC262168 TUT262168:TUY262168 UEP262168:UEU262168 UOL262168:UOQ262168 UYH262168:UYM262168 VID262168:VII262168 VRZ262168:VSE262168 WBV262168:WCA262168 WLR262168:WLW262168 WVN262168:WVS262168 I327704:N327704 JB327704:JG327704 SX327704:TC327704 ACT327704:ACY327704 AMP327704:AMU327704 AWL327704:AWQ327704 BGH327704:BGM327704 BQD327704:BQI327704 BZZ327704:CAE327704 CJV327704:CKA327704 CTR327704:CTW327704 DDN327704:DDS327704 DNJ327704:DNO327704 DXF327704:DXK327704 EHB327704:EHG327704 EQX327704:ERC327704 FAT327704:FAY327704 FKP327704:FKU327704 FUL327704:FUQ327704 GEH327704:GEM327704 GOD327704:GOI327704 GXZ327704:GYE327704 HHV327704:HIA327704 HRR327704:HRW327704 IBN327704:IBS327704 ILJ327704:ILO327704 IVF327704:IVK327704 JFB327704:JFG327704 JOX327704:JPC327704 JYT327704:JYY327704 KIP327704:KIU327704 KSL327704:KSQ327704 LCH327704:LCM327704 LMD327704:LMI327704 LVZ327704:LWE327704 MFV327704:MGA327704 MPR327704:MPW327704 MZN327704:MZS327704 NJJ327704:NJO327704 NTF327704:NTK327704 ODB327704:ODG327704 OMX327704:ONC327704 OWT327704:OWY327704 PGP327704:PGU327704 PQL327704:PQQ327704 QAH327704:QAM327704 QKD327704:QKI327704 QTZ327704:QUE327704 RDV327704:REA327704 RNR327704:RNW327704 RXN327704:RXS327704 SHJ327704:SHO327704 SRF327704:SRK327704 TBB327704:TBG327704 TKX327704:TLC327704 TUT327704:TUY327704 UEP327704:UEU327704 UOL327704:UOQ327704 UYH327704:UYM327704 VID327704:VII327704 VRZ327704:VSE327704 WBV327704:WCA327704 WLR327704:WLW327704 WVN327704:WVS327704 I393240:N393240 JB393240:JG393240 SX393240:TC393240 ACT393240:ACY393240 AMP393240:AMU393240 AWL393240:AWQ393240 BGH393240:BGM393240 BQD393240:BQI393240 BZZ393240:CAE393240 CJV393240:CKA393240 CTR393240:CTW393240 DDN393240:DDS393240 DNJ393240:DNO393240 DXF393240:DXK393240 EHB393240:EHG393240 EQX393240:ERC393240 FAT393240:FAY393240 FKP393240:FKU393240 FUL393240:FUQ393240 GEH393240:GEM393240 GOD393240:GOI393240 GXZ393240:GYE393240 HHV393240:HIA393240 HRR393240:HRW393240 IBN393240:IBS393240 ILJ393240:ILO393240 IVF393240:IVK393240 JFB393240:JFG393240 JOX393240:JPC393240 JYT393240:JYY393240 KIP393240:KIU393240 KSL393240:KSQ393240 LCH393240:LCM393240 LMD393240:LMI393240 LVZ393240:LWE393240 MFV393240:MGA393240 MPR393240:MPW393240 MZN393240:MZS393240 NJJ393240:NJO393240 NTF393240:NTK393240 ODB393240:ODG393240 OMX393240:ONC393240 OWT393240:OWY393240 PGP393240:PGU393240 PQL393240:PQQ393240 QAH393240:QAM393240 QKD393240:QKI393240 QTZ393240:QUE393240 RDV393240:REA393240 RNR393240:RNW393240 RXN393240:RXS393240 SHJ393240:SHO393240 SRF393240:SRK393240 TBB393240:TBG393240 TKX393240:TLC393240 TUT393240:TUY393240 UEP393240:UEU393240 UOL393240:UOQ393240 UYH393240:UYM393240 VID393240:VII393240 VRZ393240:VSE393240 WBV393240:WCA393240 WLR393240:WLW393240 WVN393240:WVS393240 I458776:N458776 JB458776:JG458776 SX458776:TC458776 ACT458776:ACY458776 AMP458776:AMU458776 AWL458776:AWQ458776 BGH458776:BGM458776 BQD458776:BQI458776 BZZ458776:CAE458776 CJV458776:CKA458776 CTR458776:CTW458776 DDN458776:DDS458776 DNJ458776:DNO458776 DXF458776:DXK458776 EHB458776:EHG458776 EQX458776:ERC458776 FAT458776:FAY458776 FKP458776:FKU458776 FUL458776:FUQ458776 GEH458776:GEM458776 GOD458776:GOI458776 GXZ458776:GYE458776 HHV458776:HIA458776 HRR458776:HRW458776 IBN458776:IBS458776 ILJ458776:ILO458776 IVF458776:IVK458776 JFB458776:JFG458776 JOX458776:JPC458776 JYT458776:JYY458776 KIP458776:KIU458776 KSL458776:KSQ458776 LCH458776:LCM458776 LMD458776:LMI458776 LVZ458776:LWE458776 MFV458776:MGA458776 MPR458776:MPW458776 MZN458776:MZS458776 NJJ458776:NJO458776 NTF458776:NTK458776 ODB458776:ODG458776 OMX458776:ONC458776 OWT458776:OWY458776 PGP458776:PGU458776 PQL458776:PQQ458776 QAH458776:QAM458776 QKD458776:QKI458776 QTZ458776:QUE458776 RDV458776:REA458776 RNR458776:RNW458776 RXN458776:RXS458776 SHJ458776:SHO458776 SRF458776:SRK458776 TBB458776:TBG458776 TKX458776:TLC458776 TUT458776:TUY458776 UEP458776:UEU458776 UOL458776:UOQ458776 UYH458776:UYM458776 VID458776:VII458776 VRZ458776:VSE458776 WBV458776:WCA458776 WLR458776:WLW458776 WVN458776:WVS458776 I524312:N524312 JB524312:JG524312 SX524312:TC524312 ACT524312:ACY524312 AMP524312:AMU524312 AWL524312:AWQ524312 BGH524312:BGM524312 BQD524312:BQI524312 BZZ524312:CAE524312 CJV524312:CKA524312 CTR524312:CTW524312 DDN524312:DDS524312 DNJ524312:DNO524312 DXF524312:DXK524312 EHB524312:EHG524312 EQX524312:ERC524312 FAT524312:FAY524312 FKP524312:FKU524312 FUL524312:FUQ524312 GEH524312:GEM524312 GOD524312:GOI524312 GXZ524312:GYE524312 HHV524312:HIA524312 HRR524312:HRW524312 IBN524312:IBS524312 ILJ524312:ILO524312 IVF524312:IVK524312 JFB524312:JFG524312 JOX524312:JPC524312 JYT524312:JYY524312 KIP524312:KIU524312 KSL524312:KSQ524312 LCH524312:LCM524312 LMD524312:LMI524312 LVZ524312:LWE524312 MFV524312:MGA524312 MPR524312:MPW524312 MZN524312:MZS524312 NJJ524312:NJO524312 NTF524312:NTK524312 ODB524312:ODG524312 OMX524312:ONC524312 OWT524312:OWY524312 PGP524312:PGU524312 PQL524312:PQQ524312 QAH524312:QAM524312 QKD524312:QKI524312 QTZ524312:QUE524312 RDV524312:REA524312 RNR524312:RNW524312 RXN524312:RXS524312 SHJ524312:SHO524312 SRF524312:SRK524312 TBB524312:TBG524312 TKX524312:TLC524312 TUT524312:TUY524312 UEP524312:UEU524312 UOL524312:UOQ524312 UYH524312:UYM524312 VID524312:VII524312 VRZ524312:VSE524312 WBV524312:WCA524312 WLR524312:WLW524312 WVN524312:WVS524312 I589848:N589848 JB589848:JG589848 SX589848:TC589848 ACT589848:ACY589848 AMP589848:AMU589848 AWL589848:AWQ589848 BGH589848:BGM589848 BQD589848:BQI589848 BZZ589848:CAE589848 CJV589848:CKA589848 CTR589848:CTW589848 DDN589848:DDS589848 DNJ589848:DNO589848 DXF589848:DXK589848 EHB589848:EHG589848 EQX589848:ERC589848 FAT589848:FAY589848 FKP589848:FKU589848 FUL589848:FUQ589848 GEH589848:GEM589848 GOD589848:GOI589848 GXZ589848:GYE589848 HHV589848:HIA589848 HRR589848:HRW589848 IBN589848:IBS589848 ILJ589848:ILO589848 IVF589848:IVK589848 JFB589848:JFG589848 JOX589848:JPC589848 JYT589848:JYY589848 KIP589848:KIU589848 KSL589848:KSQ589848 LCH589848:LCM589848 LMD589848:LMI589848 LVZ589848:LWE589848 MFV589848:MGA589848 MPR589848:MPW589848 MZN589848:MZS589848 NJJ589848:NJO589848 NTF589848:NTK589848 ODB589848:ODG589848 OMX589848:ONC589848 OWT589848:OWY589848 PGP589848:PGU589848 PQL589848:PQQ589848 QAH589848:QAM589848 QKD589848:QKI589848 QTZ589848:QUE589848 RDV589848:REA589848 RNR589848:RNW589848 RXN589848:RXS589848 SHJ589848:SHO589848 SRF589848:SRK589848 TBB589848:TBG589848 TKX589848:TLC589848 TUT589848:TUY589848 UEP589848:UEU589848 UOL589848:UOQ589848 UYH589848:UYM589848 VID589848:VII589848 VRZ589848:VSE589848 WBV589848:WCA589848 WLR589848:WLW589848 WVN589848:WVS589848 I655384:N655384 JB655384:JG655384 SX655384:TC655384 ACT655384:ACY655384 AMP655384:AMU655384 AWL655384:AWQ655384 BGH655384:BGM655384 BQD655384:BQI655384 BZZ655384:CAE655384 CJV655384:CKA655384 CTR655384:CTW655384 DDN655384:DDS655384 DNJ655384:DNO655384 DXF655384:DXK655384 EHB655384:EHG655384 EQX655384:ERC655384 FAT655384:FAY655384 FKP655384:FKU655384 FUL655384:FUQ655384 GEH655384:GEM655384 GOD655384:GOI655384 GXZ655384:GYE655384 HHV655384:HIA655384 HRR655384:HRW655384 IBN655384:IBS655384 ILJ655384:ILO655384 IVF655384:IVK655384 JFB655384:JFG655384 JOX655384:JPC655384 JYT655384:JYY655384 KIP655384:KIU655384 KSL655384:KSQ655384 LCH655384:LCM655384 LMD655384:LMI655384 LVZ655384:LWE655384 MFV655384:MGA655384 MPR655384:MPW655384 MZN655384:MZS655384 NJJ655384:NJO655384 NTF655384:NTK655384 ODB655384:ODG655384 OMX655384:ONC655384 OWT655384:OWY655384 PGP655384:PGU655384 PQL655384:PQQ655384 QAH655384:QAM655384 QKD655384:QKI655384 QTZ655384:QUE655384 RDV655384:REA655384 RNR655384:RNW655384 RXN655384:RXS655384 SHJ655384:SHO655384 SRF655384:SRK655384 TBB655384:TBG655384 TKX655384:TLC655384 TUT655384:TUY655384 UEP655384:UEU655384 UOL655384:UOQ655384 UYH655384:UYM655384 VID655384:VII655384 VRZ655384:VSE655384 WBV655384:WCA655384 WLR655384:WLW655384 WVN655384:WVS655384 I720920:N720920 JB720920:JG720920 SX720920:TC720920 ACT720920:ACY720920 AMP720920:AMU720920 AWL720920:AWQ720920 BGH720920:BGM720920 BQD720920:BQI720920 BZZ720920:CAE720920 CJV720920:CKA720920 CTR720920:CTW720920 DDN720920:DDS720920 DNJ720920:DNO720920 DXF720920:DXK720920 EHB720920:EHG720920 EQX720920:ERC720920 FAT720920:FAY720920 FKP720920:FKU720920 FUL720920:FUQ720920 GEH720920:GEM720920 GOD720920:GOI720920 GXZ720920:GYE720920 HHV720920:HIA720920 HRR720920:HRW720920 IBN720920:IBS720920 ILJ720920:ILO720920 IVF720920:IVK720920 JFB720920:JFG720920 JOX720920:JPC720920 JYT720920:JYY720920 KIP720920:KIU720920 KSL720920:KSQ720920 LCH720920:LCM720920 LMD720920:LMI720920 LVZ720920:LWE720920 MFV720920:MGA720920 MPR720920:MPW720920 MZN720920:MZS720920 NJJ720920:NJO720920 NTF720920:NTK720920 ODB720920:ODG720920 OMX720920:ONC720920 OWT720920:OWY720920 PGP720920:PGU720920 PQL720920:PQQ720920 QAH720920:QAM720920 QKD720920:QKI720920 QTZ720920:QUE720920 RDV720920:REA720920 RNR720920:RNW720920 RXN720920:RXS720920 SHJ720920:SHO720920 SRF720920:SRK720920 TBB720920:TBG720920 TKX720920:TLC720920 TUT720920:TUY720920 UEP720920:UEU720920 UOL720920:UOQ720920 UYH720920:UYM720920 VID720920:VII720920 VRZ720920:VSE720920 WBV720920:WCA720920 WLR720920:WLW720920 WVN720920:WVS720920 I786456:N786456 JB786456:JG786456 SX786456:TC786456 ACT786456:ACY786456 AMP786456:AMU786456 AWL786456:AWQ786456 BGH786456:BGM786456 BQD786456:BQI786456 BZZ786456:CAE786456 CJV786456:CKA786456 CTR786456:CTW786456 DDN786456:DDS786456 DNJ786456:DNO786456 DXF786456:DXK786456 EHB786456:EHG786456 EQX786456:ERC786456 FAT786456:FAY786456 FKP786456:FKU786456 FUL786456:FUQ786456 GEH786456:GEM786456 GOD786456:GOI786456 GXZ786456:GYE786456 HHV786456:HIA786456 HRR786456:HRW786456 IBN786456:IBS786456 ILJ786456:ILO786456 IVF786456:IVK786456 JFB786456:JFG786456 JOX786456:JPC786456 JYT786456:JYY786456 KIP786456:KIU786456 KSL786456:KSQ786456 LCH786456:LCM786456 LMD786456:LMI786456 LVZ786456:LWE786456 MFV786456:MGA786456 MPR786456:MPW786456 MZN786456:MZS786456 NJJ786456:NJO786456 NTF786456:NTK786456 ODB786456:ODG786456 OMX786456:ONC786456 OWT786456:OWY786456 PGP786456:PGU786456 PQL786456:PQQ786456 QAH786456:QAM786456 QKD786456:QKI786456 QTZ786456:QUE786456 RDV786456:REA786456 RNR786456:RNW786456 RXN786456:RXS786456 SHJ786456:SHO786456 SRF786456:SRK786456 TBB786456:TBG786456 TKX786456:TLC786456 TUT786456:TUY786456 UEP786456:UEU786456 UOL786456:UOQ786456 UYH786456:UYM786456 VID786456:VII786456 VRZ786456:VSE786456 WBV786456:WCA786456 WLR786456:WLW786456 WVN786456:WVS786456 I851992:N851992 JB851992:JG851992 SX851992:TC851992 ACT851992:ACY851992 AMP851992:AMU851992 AWL851992:AWQ851992 BGH851992:BGM851992 BQD851992:BQI851992 BZZ851992:CAE851992 CJV851992:CKA851992 CTR851992:CTW851992 DDN851992:DDS851992 DNJ851992:DNO851992 DXF851992:DXK851992 EHB851992:EHG851992 EQX851992:ERC851992 FAT851992:FAY851992 FKP851992:FKU851992 FUL851992:FUQ851992 GEH851992:GEM851992 GOD851992:GOI851992 GXZ851992:GYE851992 HHV851992:HIA851992 HRR851992:HRW851992 IBN851992:IBS851992 ILJ851992:ILO851992 IVF851992:IVK851992 JFB851992:JFG851992 JOX851992:JPC851992 JYT851992:JYY851992 KIP851992:KIU851992 KSL851992:KSQ851992 LCH851992:LCM851992 LMD851992:LMI851992 LVZ851992:LWE851992 MFV851992:MGA851992 MPR851992:MPW851992 MZN851992:MZS851992 NJJ851992:NJO851992 NTF851992:NTK851992 ODB851992:ODG851992 OMX851992:ONC851992 OWT851992:OWY851992 PGP851992:PGU851992 PQL851992:PQQ851992 QAH851992:QAM851992 QKD851992:QKI851992 QTZ851992:QUE851992 RDV851992:REA851992 RNR851992:RNW851992 RXN851992:RXS851992 SHJ851992:SHO851992 SRF851992:SRK851992 TBB851992:TBG851992 TKX851992:TLC851992 TUT851992:TUY851992 UEP851992:UEU851992 UOL851992:UOQ851992 UYH851992:UYM851992 VID851992:VII851992 VRZ851992:VSE851992 WBV851992:WCA851992 WLR851992:WLW851992 WVN851992:WVS851992 I917528:N917528 JB917528:JG917528 SX917528:TC917528 ACT917528:ACY917528 AMP917528:AMU917528 AWL917528:AWQ917528 BGH917528:BGM917528 BQD917528:BQI917528 BZZ917528:CAE917528 CJV917528:CKA917528 CTR917528:CTW917528 DDN917528:DDS917528 DNJ917528:DNO917528 DXF917528:DXK917528 EHB917528:EHG917528 EQX917528:ERC917528 FAT917528:FAY917528 FKP917528:FKU917528 FUL917528:FUQ917528 GEH917528:GEM917528 GOD917528:GOI917528 GXZ917528:GYE917528 HHV917528:HIA917528 HRR917528:HRW917528 IBN917528:IBS917528 ILJ917528:ILO917528 IVF917528:IVK917528 JFB917528:JFG917528 JOX917528:JPC917528 JYT917528:JYY917528 KIP917528:KIU917528 KSL917528:KSQ917528 LCH917528:LCM917528 LMD917528:LMI917528 LVZ917528:LWE917528 MFV917528:MGA917528 MPR917528:MPW917528 MZN917528:MZS917528 NJJ917528:NJO917528 NTF917528:NTK917528 ODB917528:ODG917528 OMX917528:ONC917528 OWT917528:OWY917528 PGP917528:PGU917528 PQL917528:PQQ917528 QAH917528:QAM917528 QKD917528:QKI917528 QTZ917528:QUE917528 RDV917528:REA917528 RNR917528:RNW917528 RXN917528:RXS917528 SHJ917528:SHO917528 SRF917528:SRK917528 TBB917528:TBG917528 TKX917528:TLC917528 TUT917528:TUY917528 UEP917528:UEU917528 UOL917528:UOQ917528 UYH917528:UYM917528 VID917528:VII917528 VRZ917528:VSE917528 WBV917528:WCA917528 WLR917528:WLW917528 WVN917528:WVS917528 I983064:N983064 JB983064:JG983064 SX983064:TC983064 ACT983064:ACY983064 AMP983064:AMU983064 AWL983064:AWQ983064 BGH983064:BGM983064 BQD983064:BQI983064 BZZ983064:CAE983064 CJV983064:CKA983064 CTR983064:CTW983064 DDN983064:DDS983064 DNJ983064:DNO983064 DXF983064:DXK983064 EHB983064:EHG983064 EQX983064:ERC983064 FAT983064:FAY983064 FKP983064:FKU983064 FUL983064:FUQ983064 GEH983064:GEM983064 GOD983064:GOI983064 GXZ983064:GYE983064 HHV983064:HIA983064 HRR983064:HRW983064 IBN983064:IBS983064 ILJ983064:ILO983064 IVF983064:IVK983064 JFB983064:JFG983064 JOX983064:JPC983064 JYT983064:JYY983064 KIP983064:KIU983064 KSL983064:KSQ983064 LCH983064:LCM983064 LMD983064:LMI983064 LVZ983064:LWE983064 MFV983064:MGA983064 MPR983064:MPW983064 MZN983064:MZS983064 NJJ983064:NJO983064 NTF983064:NTK983064 ODB983064:ODG983064 OMX983064:ONC983064 OWT983064:OWY983064 PGP983064:PGU983064 PQL983064:PQQ983064 QAH983064:QAM983064 QKD983064:QKI983064 QTZ983064:QUE983064 RDV983064:REA983064 RNR983064:RNW983064 RXN983064:RXS983064 SHJ983064:SHO983064 SRF983064:SRK983064 TBB983064:TBG983064 TKX983064:TLC983064 TUT983064:TUY983064 UEP983064:UEU983064 UOL983064:UOQ983064 UYH983064:UYM983064 VID983064:VII983064 VRZ983064:VSE983064 WBV983064:WCA983064 WLR983064:WLW983064 WVN983064:WVS983064" xr:uid="{71AA2F59-B6E4-4E1B-A2C3-4016DCCDAD3A}">
      <formula1>7.5</formula1>
    </dataValidation>
    <dataValidation type="list" allowBlank="1" showInputMessage="1" showErrorMessage="1" sqref="I24:N24" xr:uid="{38896759-8037-4201-B745-51EC7E4597C5}">
      <formula1>$B$47:$B$86</formula1>
    </dataValidation>
    <dataValidation type="list" allowBlank="1" showInputMessage="1" showErrorMessage="1" sqref="I22:N22 I28:N28" xr:uid="{52C16F0C-4F1E-4BF8-BBF4-5B851D495860}">
      <formula1>$A$46:$A$77</formula1>
    </dataValidation>
  </dataValidations>
  <hyperlinks>
    <hyperlink ref="Q38" r:id="rId1" display="EEM Website" xr:uid="{19674F17-8F1D-459C-B352-2A29E91C2019}"/>
    <hyperlink ref="Q38:U38" r:id="rId2" display="visit EEM Web page for the latest update factors" xr:uid="{A133C9C6-16B2-46FD-A712-D78C65C80827}"/>
  </hyperlinks>
  <printOptions horizontalCentered="1"/>
  <pageMargins left="0.74803149606299213" right="0.70866141732283472" top="0.74803149606299213" bottom="0.9055118110236221" header="0.39370078740157483" footer="0.39370078740157483"/>
  <pageSetup paperSize="9" scale="92" orientation="portrait" r:id="rId3"/>
  <headerFooter scaleWithDoc="0" alignWithMargins="0">
    <oddHeader xml:space="preserve">&amp;L&amp;"-,Regular"&amp;8&amp;F&amp;R&amp;"-,Regular"&amp;8&amp;A
________________________________________________________________________________________________
</oddHeader>
    <oddFooter>&amp;L&amp;"-,Regular"&amp;8________________________________________________________________________________________________
NZ Transport Agency’s Economic evaluation manual 
Effective from Jul 2013</oddFooter>
  </headerFooter>
  <drawing r:id="rId4"/>
  <legacyDrawing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B1285D-9A75-4A98-919A-23FBD3ED5E04}">
  <sheetPr>
    <pageSetUpPr fitToPage="1"/>
  </sheetPr>
  <dimension ref="A1:AD121"/>
  <sheetViews>
    <sheetView zoomScaleNormal="100" zoomScaleSheetLayoutView="100" workbookViewId="0">
      <selection activeCell="B9" sqref="B9:E9"/>
    </sheetView>
  </sheetViews>
  <sheetFormatPr defaultColWidth="8.5703125" defaultRowHeight="12.75"/>
  <cols>
    <col min="1" max="1" width="2.7109375" style="119" customWidth="1"/>
    <col min="2" max="2" width="7.7109375" style="119" customWidth="1"/>
    <col min="3" max="8" width="3.42578125" style="119" customWidth="1"/>
    <col min="9" max="9" width="5.28515625" style="119" customWidth="1"/>
    <col min="10" max="10" width="5.7109375" style="119" customWidth="1"/>
    <col min="11" max="14" width="5.28515625" style="119" customWidth="1"/>
    <col min="15" max="15" width="6.28515625" style="119" customWidth="1"/>
    <col min="16" max="19" width="5.28515625" style="119" customWidth="1"/>
    <col min="20" max="20" width="3.42578125" style="119" customWidth="1"/>
    <col min="21" max="21" width="10.28515625" style="119" customWidth="1"/>
    <col min="22" max="22" width="29.7109375" style="119" customWidth="1"/>
    <col min="23" max="26" width="12.28515625" style="119" customWidth="1"/>
    <col min="27" max="29" width="8.5703125" style="119"/>
    <col min="30" max="30" width="8.5703125" style="119" customWidth="1"/>
    <col min="31" max="256" width="8.5703125" style="119"/>
    <col min="257" max="257" width="2.7109375" style="119" customWidth="1"/>
    <col min="258" max="258" width="7.7109375" style="119" customWidth="1"/>
    <col min="259" max="266" width="3.42578125" style="119" customWidth="1"/>
    <col min="267" max="275" width="5.28515625" style="119" customWidth="1"/>
    <col min="276" max="276" width="3.42578125" style="119" customWidth="1"/>
    <col min="277" max="277" width="10.28515625" style="119" customWidth="1"/>
    <col min="278" max="278" width="29.7109375" style="119" customWidth="1"/>
    <col min="279" max="282" width="12.28515625" style="119" customWidth="1"/>
    <col min="283" max="512" width="8.5703125" style="119"/>
    <col min="513" max="513" width="2.7109375" style="119" customWidth="1"/>
    <col min="514" max="514" width="7.7109375" style="119" customWidth="1"/>
    <col min="515" max="522" width="3.42578125" style="119" customWidth="1"/>
    <col min="523" max="531" width="5.28515625" style="119" customWidth="1"/>
    <col min="532" max="532" width="3.42578125" style="119" customWidth="1"/>
    <col min="533" max="533" width="10.28515625" style="119" customWidth="1"/>
    <col min="534" max="534" width="29.7109375" style="119" customWidth="1"/>
    <col min="535" max="538" width="12.28515625" style="119" customWidth="1"/>
    <col min="539" max="768" width="8.5703125" style="119"/>
    <col min="769" max="769" width="2.7109375" style="119" customWidth="1"/>
    <col min="770" max="770" width="7.7109375" style="119" customWidth="1"/>
    <col min="771" max="778" width="3.42578125" style="119" customWidth="1"/>
    <col min="779" max="787" width="5.28515625" style="119" customWidth="1"/>
    <col min="788" max="788" width="3.42578125" style="119" customWidth="1"/>
    <col min="789" max="789" width="10.28515625" style="119" customWidth="1"/>
    <col min="790" max="790" width="29.7109375" style="119" customWidth="1"/>
    <col min="791" max="794" width="12.28515625" style="119" customWidth="1"/>
    <col min="795" max="1024" width="8.5703125" style="119"/>
    <col min="1025" max="1025" width="2.7109375" style="119" customWidth="1"/>
    <col min="1026" max="1026" width="7.7109375" style="119" customWidth="1"/>
    <col min="1027" max="1034" width="3.42578125" style="119" customWidth="1"/>
    <col min="1035" max="1043" width="5.28515625" style="119" customWidth="1"/>
    <col min="1044" max="1044" width="3.42578125" style="119" customWidth="1"/>
    <col min="1045" max="1045" width="10.28515625" style="119" customWidth="1"/>
    <col min="1046" max="1046" width="29.7109375" style="119" customWidth="1"/>
    <col min="1047" max="1050" width="12.28515625" style="119" customWidth="1"/>
    <col min="1051" max="1280" width="8.5703125" style="119"/>
    <col min="1281" max="1281" width="2.7109375" style="119" customWidth="1"/>
    <col min="1282" max="1282" width="7.7109375" style="119" customWidth="1"/>
    <col min="1283" max="1290" width="3.42578125" style="119" customWidth="1"/>
    <col min="1291" max="1299" width="5.28515625" style="119" customWidth="1"/>
    <col min="1300" max="1300" width="3.42578125" style="119" customWidth="1"/>
    <col min="1301" max="1301" width="10.28515625" style="119" customWidth="1"/>
    <col min="1302" max="1302" width="29.7109375" style="119" customWidth="1"/>
    <col min="1303" max="1306" width="12.28515625" style="119" customWidth="1"/>
    <col min="1307" max="1536" width="8.5703125" style="119"/>
    <col min="1537" max="1537" width="2.7109375" style="119" customWidth="1"/>
    <col min="1538" max="1538" width="7.7109375" style="119" customWidth="1"/>
    <col min="1539" max="1546" width="3.42578125" style="119" customWidth="1"/>
    <col min="1547" max="1555" width="5.28515625" style="119" customWidth="1"/>
    <col min="1556" max="1556" width="3.42578125" style="119" customWidth="1"/>
    <col min="1557" max="1557" width="10.28515625" style="119" customWidth="1"/>
    <col min="1558" max="1558" width="29.7109375" style="119" customWidth="1"/>
    <col min="1559" max="1562" width="12.28515625" style="119" customWidth="1"/>
    <col min="1563" max="1792" width="8.5703125" style="119"/>
    <col min="1793" max="1793" width="2.7109375" style="119" customWidth="1"/>
    <col min="1794" max="1794" width="7.7109375" style="119" customWidth="1"/>
    <col min="1795" max="1802" width="3.42578125" style="119" customWidth="1"/>
    <col min="1803" max="1811" width="5.28515625" style="119" customWidth="1"/>
    <col min="1812" max="1812" width="3.42578125" style="119" customWidth="1"/>
    <col min="1813" max="1813" width="10.28515625" style="119" customWidth="1"/>
    <col min="1814" max="1814" width="29.7109375" style="119" customWidth="1"/>
    <col min="1815" max="1818" width="12.28515625" style="119" customWidth="1"/>
    <col min="1819" max="2048" width="8.5703125" style="119"/>
    <col min="2049" max="2049" width="2.7109375" style="119" customWidth="1"/>
    <col min="2050" max="2050" width="7.7109375" style="119" customWidth="1"/>
    <col min="2051" max="2058" width="3.42578125" style="119" customWidth="1"/>
    <col min="2059" max="2067" width="5.28515625" style="119" customWidth="1"/>
    <col min="2068" max="2068" width="3.42578125" style="119" customWidth="1"/>
    <col min="2069" max="2069" width="10.28515625" style="119" customWidth="1"/>
    <col min="2070" max="2070" width="29.7109375" style="119" customWidth="1"/>
    <col min="2071" max="2074" width="12.28515625" style="119" customWidth="1"/>
    <col min="2075" max="2304" width="8.5703125" style="119"/>
    <col min="2305" max="2305" width="2.7109375" style="119" customWidth="1"/>
    <col min="2306" max="2306" width="7.7109375" style="119" customWidth="1"/>
    <col min="2307" max="2314" width="3.42578125" style="119" customWidth="1"/>
    <col min="2315" max="2323" width="5.28515625" style="119" customWidth="1"/>
    <col min="2324" max="2324" width="3.42578125" style="119" customWidth="1"/>
    <col min="2325" max="2325" width="10.28515625" style="119" customWidth="1"/>
    <col min="2326" max="2326" width="29.7109375" style="119" customWidth="1"/>
    <col min="2327" max="2330" width="12.28515625" style="119" customWidth="1"/>
    <col min="2331" max="2560" width="8.5703125" style="119"/>
    <col min="2561" max="2561" width="2.7109375" style="119" customWidth="1"/>
    <col min="2562" max="2562" width="7.7109375" style="119" customWidth="1"/>
    <col min="2563" max="2570" width="3.42578125" style="119" customWidth="1"/>
    <col min="2571" max="2579" width="5.28515625" style="119" customWidth="1"/>
    <col min="2580" max="2580" width="3.42578125" style="119" customWidth="1"/>
    <col min="2581" max="2581" width="10.28515625" style="119" customWidth="1"/>
    <col min="2582" max="2582" width="29.7109375" style="119" customWidth="1"/>
    <col min="2583" max="2586" width="12.28515625" style="119" customWidth="1"/>
    <col min="2587" max="2816" width="8.5703125" style="119"/>
    <col min="2817" max="2817" width="2.7109375" style="119" customWidth="1"/>
    <col min="2818" max="2818" width="7.7109375" style="119" customWidth="1"/>
    <col min="2819" max="2826" width="3.42578125" style="119" customWidth="1"/>
    <col min="2827" max="2835" width="5.28515625" style="119" customWidth="1"/>
    <col min="2836" max="2836" width="3.42578125" style="119" customWidth="1"/>
    <col min="2837" max="2837" width="10.28515625" style="119" customWidth="1"/>
    <col min="2838" max="2838" width="29.7109375" style="119" customWidth="1"/>
    <col min="2839" max="2842" width="12.28515625" style="119" customWidth="1"/>
    <col min="2843" max="3072" width="8.5703125" style="119"/>
    <col min="3073" max="3073" width="2.7109375" style="119" customWidth="1"/>
    <col min="3074" max="3074" width="7.7109375" style="119" customWidth="1"/>
    <col min="3075" max="3082" width="3.42578125" style="119" customWidth="1"/>
    <col min="3083" max="3091" width="5.28515625" style="119" customWidth="1"/>
    <col min="3092" max="3092" width="3.42578125" style="119" customWidth="1"/>
    <col min="3093" max="3093" width="10.28515625" style="119" customWidth="1"/>
    <col min="3094" max="3094" width="29.7109375" style="119" customWidth="1"/>
    <col min="3095" max="3098" width="12.28515625" style="119" customWidth="1"/>
    <col min="3099" max="3328" width="8.5703125" style="119"/>
    <col min="3329" max="3329" width="2.7109375" style="119" customWidth="1"/>
    <col min="3330" max="3330" width="7.7109375" style="119" customWidth="1"/>
    <col min="3331" max="3338" width="3.42578125" style="119" customWidth="1"/>
    <col min="3339" max="3347" width="5.28515625" style="119" customWidth="1"/>
    <col min="3348" max="3348" width="3.42578125" style="119" customWidth="1"/>
    <col min="3349" max="3349" width="10.28515625" style="119" customWidth="1"/>
    <col min="3350" max="3350" width="29.7109375" style="119" customWidth="1"/>
    <col min="3351" max="3354" width="12.28515625" style="119" customWidth="1"/>
    <col min="3355" max="3584" width="8.5703125" style="119"/>
    <col min="3585" max="3585" width="2.7109375" style="119" customWidth="1"/>
    <col min="3586" max="3586" width="7.7109375" style="119" customWidth="1"/>
    <col min="3587" max="3594" width="3.42578125" style="119" customWidth="1"/>
    <col min="3595" max="3603" width="5.28515625" style="119" customWidth="1"/>
    <col min="3604" max="3604" width="3.42578125" style="119" customWidth="1"/>
    <col min="3605" max="3605" width="10.28515625" style="119" customWidth="1"/>
    <col min="3606" max="3606" width="29.7109375" style="119" customWidth="1"/>
    <col min="3607" max="3610" width="12.28515625" style="119" customWidth="1"/>
    <col min="3611" max="3840" width="8.5703125" style="119"/>
    <col min="3841" max="3841" width="2.7109375" style="119" customWidth="1"/>
    <col min="3842" max="3842" width="7.7109375" style="119" customWidth="1"/>
    <col min="3843" max="3850" width="3.42578125" style="119" customWidth="1"/>
    <col min="3851" max="3859" width="5.28515625" style="119" customWidth="1"/>
    <col min="3860" max="3860" width="3.42578125" style="119" customWidth="1"/>
    <col min="3861" max="3861" width="10.28515625" style="119" customWidth="1"/>
    <col min="3862" max="3862" width="29.7109375" style="119" customWidth="1"/>
    <col min="3863" max="3866" width="12.28515625" style="119" customWidth="1"/>
    <col min="3867" max="4096" width="8.5703125" style="119"/>
    <col min="4097" max="4097" width="2.7109375" style="119" customWidth="1"/>
    <col min="4098" max="4098" width="7.7109375" style="119" customWidth="1"/>
    <col min="4099" max="4106" width="3.42578125" style="119" customWidth="1"/>
    <col min="4107" max="4115" width="5.28515625" style="119" customWidth="1"/>
    <col min="4116" max="4116" width="3.42578125" style="119" customWidth="1"/>
    <col min="4117" max="4117" width="10.28515625" style="119" customWidth="1"/>
    <col min="4118" max="4118" width="29.7109375" style="119" customWidth="1"/>
    <col min="4119" max="4122" width="12.28515625" style="119" customWidth="1"/>
    <col min="4123" max="4352" width="8.5703125" style="119"/>
    <col min="4353" max="4353" width="2.7109375" style="119" customWidth="1"/>
    <col min="4354" max="4354" width="7.7109375" style="119" customWidth="1"/>
    <col min="4355" max="4362" width="3.42578125" style="119" customWidth="1"/>
    <col min="4363" max="4371" width="5.28515625" style="119" customWidth="1"/>
    <col min="4372" max="4372" width="3.42578125" style="119" customWidth="1"/>
    <col min="4373" max="4373" width="10.28515625" style="119" customWidth="1"/>
    <col min="4374" max="4374" width="29.7109375" style="119" customWidth="1"/>
    <col min="4375" max="4378" width="12.28515625" style="119" customWidth="1"/>
    <col min="4379" max="4608" width="8.5703125" style="119"/>
    <col min="4609" max="4609" width="2.7109375" style="119" customWidth="1"/>
    <col min="4610" max="4610" width="7.7109375" style="119" customWidth="1"/>
    <col min="4611" max="4618" width="3.42578125" style="119" customWidth="1"/>
    <col min="4619" max="4627" width="5.28515625" style="119" customWidth="1"/>
    <col min="4628" max="4628" width="3.42578125" style="119" customWidth="1"/>
    <col min="4629" max="4629" width="10.28515625" style="119" customWidth="1"/>
    <col min="4630" max="4630" width="29.7109375" style="119" customWidth="1"/>
    <col min="4631" max="4634" width="12.28515625" style="119" customWidth="1"/>
    <col min="4635" max="4864" width="8.5703125" style="119"/>
    <col min="4865" max="4865" width="2.7109375" style="119" customWidth="1"/>
    <col min="4866" max="4866" width="7.7109375" style="119" customWidth="1"/>
    <col min="4867" max="4874" width="3.42578125" style="119" customWidth="1"/>
    <col min="4875" max="4883" width="5.28515625" style="119" customWidth="1"/>
    <col min="4884" max="4884" width="3.42578125" style="119" customWidth="1"/>
    <col min="4885" max="4885" width="10.28515625" style="119" customWidth="1"/>
    <col min="4886" max="4886" width="29.7109375" style="119" customWidth="1"/>
    <col min="4887" max="4890" width="12.28515625" style="119" customWidth="1"/>
    <col min="4891" max="5120" width="8.5703125" style="119"/>
    <col min="5121" max="5121" width="2.7109375" style="119" customWidth="1"/>
    <col min="5122" max="5122" width="7.7109375" style="119" customWidth="1"/>
    <col min="5123" max="5130" width="3.42578125" style="119" customWidth="1"/>
    <col min="5131" max="5139" width="5.28515625" style="119" customWidth="1"/>
    <col min="5140" max="5140" width="3.42578125" style="119" customWidth="1"/>
    <col min="5141" max="5141" width="10.28515625" style="119" customWidth="1"/>
    <col min="5142" max="5142" width="29.7109375" style="119" customWidth="1"/>
    <col min="5143" max="5146" width="12.28515625" style="119" customWidth="1"/>
    <col min="5147" max="5376" width="8.5703125" style="119"/>
    <col min="5377" max="5377" width="2.7109375" style="119" customWidth="1"/>
    <col min="5378" max="5378" width="7.7109375" style="119" customWidth="1"/>
    <col min="5379" max="5386" width="3.42578125" style="119" customWidth="1"/>
    <col min="5387" max="5395" width="5.28515625" style="119" customWidth="1"/>
    <col min="5396" max="5396" width="3.42578125" style="119" customWidth="1"/>
    <col min="5397" max="5397" width="10.28515625" style="119" customWidth="1"/>
    <col min="5398" max="5398" width="29.7109375" style="119" customWidth="1"/>
    <col min="5399" max="5402" width="12.28515625" style="119" customWidth="1"/>
    <col min="5403" max="5632" width="8.5703125" style="119"/>
    <col min="5633" max="5633" width="2.7109375" style="119" customWidth="1"/>
    <col min="5634" max="5634" width="7.7109375" style="119" customWidth="1"/>
    <col min="5635" max="5642" width="3.42578125" style="119" customWidth="1"/>
    <col min="5643" max="5651" width="5.28515625" style="119" customWidth="1"/>
    <col min="5652" max="5652" width="3.42578125" style="119" customWidth="1"/>
    <col min="5653" max="5653" width="10.28515625" style="119" customWidth="1"/>
    <col min="5654" max="5654" width="29.7109375" style="119" customWidth="1"/>
    <col min="5655" max="5658" width="12.28515625" style="119" customWidth="1"/>
    <col min="5659" max="5888" width="8.5703125" style="119"/>
    <col min="5889" max="5889" width="2.7109375" style="119" customWidth="1"/>
    <col min="5890" max="5890" width="7.7109375" style="119" customWidth="1"/>
    <col min="5891" max="5898" width="3.42578125" style="119" customWidth="1"/>
    <col min="5899" max="5907" width="5.28515625" style="119" customWidth="1"/>
    <col min="5908" max="5908" width="3.42578125" style="119" customWidth="1"/>
    <col min="5909" max="5909" width="10.28515625" style="119" customWidth="1"/>
    <col min="5910" max="5910" width="29.7109375" style="119" customWidth="1"/>
    <col min="5911" max="5914" width="12.28515625" style="119" customWidth="1"/>
    <col min="5915" max="6144" width="8.5703125" style="119"/>
    <col min="6145" max="6145" width="2.7109375" style="119" customWidth="1"/>
    <col min="6146" max="6146" width="7.7109375" style="119" customWidth="1"/>
    <col min="6147" max="6154" width="3.42578125" style="119" customWidth="1"/>
    <col min="6155" max="6163" width="5.28515625" style="119" customWidth="1"/>
    <col min="6164" max="6164" width="3.42578125" style="119" customWidth="1"/>
    <col min="6165" max="6165" width="10.28515625" style="119" customWidth="1"/>
    <col min="6166" max="6166" width="29.7109375" style="119" customWidth="1"/>
    <col min="6167" max="6170" width="12.28515625" style="119" customWidth="1"/>
    <col min="6171" max="6400" width="8.5703125" style="119"/>
    <col min="6401" max="6401" width="2.7109375" style="119" customWidth="1"/>
    <col min="6402" max="6402" width="7.7109375" style="119" customWidth="1"/>
    <col min="6403" max="6410" width="3.42578125" style="119" customWidth="1"/>
    <col min="6411" max="6419" width="5.28515625" style="119" customWidth="1"/>
    <col min="6420" max="6420" width="3.42578125" style="119" customWidth="1"/>
    <col min="6421" max="6421" width="10.28515625" style="119" customWidth="1"/>
    <col min="6422" max="6422" width="29.7109375" style="119" customWidth="1"/>
    <col min="6423" max="6426" width="12.28515625" style="119" customWidth="1"/>
    <col min="6427" max="6656" width="8.5703125" style="119"/>
    <col min="6657" max="6657" width="2.7109375" style="119" customWidth="1"/>
    <col min="6658" max="6658" width="7.7109375" style="119" customWidth="1"/>
    <col min="6659" max="6666" width="3.42578125" style="119" customWidth="1"/>
    <col min="6667" max="6675" width="5.28515625" style="119" customWidth="1"/>
    <col min="6676" max="6676" width="3.42578125" style="119" customWidth="1"/>
    <col min="6677" max="6677" width="10.28515625" style="119" customWidth="1"/>
    <col min="6678" max="6678" width="29.7109375" style="119" customWidth="1"/>
    <col min="6679" max="6682" width="12.28515625" style="119" customWidth="1"/>
    <col min="6683" max="6912" width="8.5703125" style="119"/>
    <col min="6913" max="6913" width="2.7109375" style="119" customWidth="1"/>
    <col min="6914" max="6914" width="7.7109375" style="119" customWidth="1"/>
    <col min="6915" max="6922" width="3.42578125" style="119" customWidth="1"/>
    <col min="6923" max="6931" width="5.28515625" style="119" customWidth="1"/>
    <col min="6932" max="6932" width="3.42578125" style="119" customWidth="1"/>
    <col min="6933" max="6933" width="10.28515625" style="119" customWidth="1"/>
    <col min="6934" max="6934" width="29.7109375" style="119" customWidth="1"/>
    <col min="6935" max="6938" width="12.28515625" style="119" customWidth="1"/>
    <col min="6939" max="7168" width="8.5703125" style="119"/>
    <col min="7169" max="7169" width="2.7109375" style="119" customWidth="1"/>
    <col min="7170" max="7170" width="7.7109375" style="119" customWidth="1"/>
    <col min="7171" max="7178" width="3.42578125" style="119" customWidth="1"/>
    <col min="7179" max="7187" width="5.28515625" style="119" customWidth="1"/>
    <col min="7188" max="7188" width="3.42578125" style="119" customWidth="1"/>
    <col min="7189" max="7189" width="10.28515625" style="119" customWidth="1"/>
    <col min="7190" max="7190" width="29.7109375" style="119" customWidth="1"/>
    <col min="7191" max="7194" width="12.28515625" style="119" customWidth="1"/>
    <col min="7195" max="7424" width="8.5703125" style="119"/>
    <col min="7425" max="7425" width="2.7109375" style="119" customWidth="1"/>
    <col min="7426" max="7426" width="7.7109375" style="119" customWidth="1"/>
    <col min="7427" max="7434" width="3.42578125" style="119" customWidth="1"/>
    <col min="7435" max="7443" width="5.28515625" style="119" customWidth="1"/>
    <col min="7444" max="7444" width="3.42578125" style="119" customWidth="1"/>
    <col min="7445" max="7445" width="10.28515625" style="119" customWidth="1"/>
    <col min="7446" max="7446" width="29.7109375" style="119" customWidth="1"/>
    <col min="7447" max="7450" width="12.28515625" style="119" customWidth="1"/>
    <col min="7451" max="7680" width="8.5703125" style="119"/>
    <col min="7681" max="7681" width="2.7109375" style="119" customWidth="1"/>
    <col min="7682" max="7682" width="7.7109375" style="119" customWidth="1"/>
    <col min="7683" max="7690" width="3.42578125" style="119" customWidth="1"/>
    <col min="7691" max="7699" width="5.28515625" style="119" customWidth="1"/>
    <col min="7700" max="7700" width="3.42578125" style="119" customWidth="1"/>
    <col min="7701" max="7701" width="10.28515625" style="119" customWidth="1"/>
    <col min="7702" max="7702" width="29.7109375" style="119" customWidth="1"/>
    <col min="7703" max="7706" width="12.28515625" style="119" customWidth="1"/>
    <col min="7707" max="7936" width="8.5703125" style="119"/>
    <col min="7937" max="7937" width="2.7109375" style="119" customWidth="1"/>
    <col min="7938" max="7938" width="7.7109375" style="119" customWidth="1"/>
    <col min="7939" max="7946" width="3.42578125" style="119" customWidth="1"/>
    <col min="7947" max="7955" width="5.28515625" style="119" customWidth="1"/>
    <col min="7956" max="7956" width="3.42578125" style="119" customWidth="1"/>
    <col min="7957" max="7957" width="10.28515625" style="119" customWidth="1"/>
    <col min="7958" max="7958" width="29.7109375" style="119" customWidth="1"/>
    <col min="7959" max="7962" width="12.28515625" style="119" customWidth="1"/>
    <col min="7963" max="8192" width="8.5703125" style="119"/>
    <col min="8193" max="8193" width="2.7109375" style="119" customWidth="1"/>
    <col min="8194" max="8194" width="7.7109375" style="119" customWidth="1"/>
    <col min="8195" max="8202" width="3.42578125" style="119" customWidth="1"/>
    <col min="8203" max="8211" width="5.28515625" style="119" customWidth="1"/>
    <col min="8212" max="8212" width="3.42578125" style="119" customWidth="1"/>
    <col min="8213" max="8213" width="10.28515625" style="119" customWidth="1"/>
    <col min="8214" max="8214" width="29.7109375" style="119" customWidth="1"/>
    <col min="8215" max="8218" width="12.28515625" style="119" customWidth="1"/>
    <col min="8219" max="8448" width="8.5703125" style="119"/>
    <col min="8449" max="8449" width="2.7109375" style="119" customWidth="1"/>
    <col min="8450" max="8450" width="7.7109375" style="119" customWidth="1"/>
    <col min="8451" max="8458" width="3.42578125" style="119" customWidth="1"/>
    <col min="8459" max="8467" width="5.28515625" style="119" customWidth="1"/>
    <col min="8468" max="8468" width="3.42578125" style="119" customWidth="1"/>
    <col min="8469" max="8469" width="10.28515625" style="119" customWidth="1"/>
    <col min="8470" max="8470" width="29.7109375" style="119" customWidth="1"/>
    <col min="8471" max="8474" width="12.28515625" style="119" customWidth="1"/>
    <col min="8475" max="8704" width="8.5703125" style="119"/>
    <col min="8705" max="8705" width="2.7109375" style="119" customWidth="1"/>
    <col min="8706" max="8706" width="7.7109375" style="119" customWidth="1"/>
    <col min="8707" max="8714" width="3.42578125" style="119" customWidth="1"/>
    <col min="8715" max="8723" width="5.28515625" style="119" customWidth="1"/>
    <col min="8724" max="8724" width="3.42578125" style="119" customWidth="1"/>
    <col min="8725" max="8725" width="10.28515625" style="119" customWidth="1"/>
    <col min="8726" max="8726" width="29.7109375" style="119" customWidth="1"/>
    <col min="8727" max="8730" width="12.28515625" style="119" customWidth="1"/>
    <col min="8731" max="8960" width="8.5703125" style="119"/>
    <col min="8961" max="8961" width="2.7109375" style="119" customWidth="1"/>
    <col min="8962" max="8962" width="7.7109375" style="119" customWidth="1"/>
    <col min="8963" max="8970" width="3.42578125" style="119" customWidth="1"/>
    <col min="8971" max="8979" width="5.28515625" style="119" customWidth="1"/>
    <col min="8980" max="8980" width="3.42578125" style="119" customWidth="1"/>
    <col min="8981" max="8981" width="10.28515625" style="119" customWidth="1"/>
    <col min="8982" max="8982" width="29.7109375" style="119" customWidth="1"/>
    <col min="8983" max="8986" width="12.28515625" style="119" customWidth="1"/>
    <col min="8987" max="9216" width="8.5703125" style="119"/>
    <col min="9217" max="9217" width="2.7109375" style="119" customWidth="1"/>
    <col min="9218" max="9218" width="7.7109375" style="119" customWidth="1"/>
    <col min="9219" max="9226" width="3.42578125" style="119" customWidth="1"/>
    <col min="9227" max="9235" width="5.28515625" style="119" customWidth="1"/>
    <col min="9236" max="9236" width="3.42578125" style="119" customWidth="1"/>
    <col min="9237" max="9237" width="10.28515625" style="119" customWidth="1"/>
    <col min="9238" max="9238" width="29.7109375" style="119" customWidth="1"/>
    <col min="9239" max="9242" width="12.28515625" style="119" customWidth="1"/>
    <col min="9243" max="9472" width="8.5703125" style="119"/>
    <col min="9473" max="9473" width="2.7109375" style="119" customWidth="1"/>
    <col min="9474" max="9474" width="7.7109375" style="119" customWidth="1"/>
    <col min="9475" max="9482" width="3.42578125" style="119" customWidth="1"/>
    <col min="9483" max="9491" width="5.28515625" style="119" customWidth="1"/>
    <col min="9492" max="9492" width="3.42578125" style="119" customWidth="1"/>
    <col min="9493" max="9493" width="10.28515625" style="119" customWidth="1"/>
    <col min="9494" max="9494" width="29.7109375" style="119" customWidth="1"/>
    <col min="9495" max="9498" width="12.28515625" style="119" customWidth="1"/>
    <col min="9499" max="9728" width="8.5703125" style="119"/>
    <col min="9729" max="9729" width="2.7109375" style="119" customWidth="1"/>
    <col min="9730" max="9730" width="7.7109375" style="119" customWidth="1"/>
    <col min="9731" max="9738" width="3.42578125" style="119" customWidth="1"/>
    <col min="9739" max="9747" width="5.28515625" style="119" customWidth="1"/>
    <col min="9748" max="9748" width="3.42578125" style="119" customWidth="1"/>
    <col min="9749" max="9749" width="10.28515625" style="119" customWidth="1"/>
    <col min="9750" max="9750" width="29.7109375" style="119" customWidth="1"/>
    <col min="9751" max="9754" width="12.28515625" style="119" customWidth="1"/>
    <col min="9755" max="9984" width="8.5703125" style="119"/>
    <col min="9985" max="9985" width="2.7109375" style="119" customWidth="1"/>
    <col min="9986" max="9986" width="7.7109375" style="119" customWidth="1"/>
    <col min="9987" max="9994" width="3.42578125" style="119" customWidth="1"/>
    <col min="9995" max="10003" width="5.28515625" style="119" customWidth="1"/>
    <col min="10004" max="10004" width="3.42578125" style="119" customWidth="1"/>
    <col min="10005" max="10005" width="10.28515625" style="119" customWidth="1"/>
    <col min="10006" max="10006" width="29.7109375" style="119" customWidth="1"/>
    <col min="10007" max="10010" width="12.28515625" style="119" customWidth="1"/>
    <col min="10011" max="10240" width="8.5703125" style="119"/>
    <col min="10241" max="10241" width="2.7109375" style="119" customWidth="1"/>
    <col min="10242" max="10242" width="7.7109375" style="119" customWidth="1"/>
    <col min="10243" max="10250" width="3.42578125" style="119" customWidth="1"/>
    <col min="10251" max="10259" width="5.28515625" style="119" customWidth="1"/>
    <col min="10260" max="10260" width="3.42578125" style="119" customWidth="1"/>
    <col min="10261" max="10261" width="10.28515625" style="119" customWidth="1"/>
    <col min="10262" max="10262" width="29.7109375" style="119" customWidth="1"/>
    <col min="10263" max="10266" width="12.28515625" style="119" customWidth="1"/>
    <col min="10267" max="10496" width="8.5703125" style="119"/>
    <col min="10497" max="10497" width="2.7109375" style="119" customWidth="1"/>
    <col min="10498" max="10498" width="7.7109375" style="119" customWidth="1"/>
    <col min="10499" max="10506" width="3.42578125" style="119" customWidth="1"/>
    <col min="10507" max="10515" width="5.28515625" style="119" customWidth="1"/>
    <col min="10516" max="10516" width="3.42578125" style="119" customWidth="1"/>
    <col min="10517" max="10517" width="10.28515625" style="119" customWidth="1"/>
    <col min="10518" max="10518" width="29.7109375" style="119" customWidth="1"/>
    <col min="10519" max="10522" width="12.28515625" style="119" customWidth="1"/>
    <col min="10523" max="10752" width="8.5703125" style="119"/>
    <col min="10753" max="10753" width="2.7109375" style="119" customWidth="1"/>
    <col min="10754" max="10754" width="7.7109375" style="119" customWidth="1"/>
    <col min="10755" max="10762" width="3.42578125" style="119" customWidth="1"/>
    <col min="10763" max="10771" width="5.28515625" style="119" customWidth="1"/>
    <col min="10772" max="10772" width="3.42578125" style="119" customWidth="1"/>
    <col min="10773" max="10773" width="10.28515625" style="119" customWidth="1"/>
    <col min="10774" max="10774" width="29.7109375" style="119" customWidth="1"/>
    <col min="10775" max="10778" width="12.28515625" style="119" customWidth="1"/>
    <col min="10779" max="11008" width="8.5703125" style="119"/>
    <col min="11009" max="11009" width="2.7109375" style="119" customWidth="1"/>
    <col min="11010" max="11010" width="7.7109375" style="119" customWidth="1"/>
    <col min="11011" max="11018" width="3.42578125" style="119" customWidth="1"/>
    <col min="11019" max="11027" width="5.28515625" style="119" customWidth="1"/>
    <col min="11028" max="11028" width="3.42578125" style="119" customWidth="1"/>
    <col min="11029" max="11029" width="10.28515625" style="119" customWidth="1"/>
    <col min="11030" max="11030" width="29.7109375" style="119" customWidth="1"/>
    <col min="11031" max="11034" width="12.28515625" style="119" customWidth="1"/>
    <col min="11035" max="11264" width="8.5703125" style="119"/>
    <col min="11265" max="11265" width="2.7109375" style="119" customWidth="1"/>
    <col min="11266" max="11266" width="7.7109375" style="119" customWidth="1"/>
    <col min="11267" max="11274" width="3.42578125" style="119" customWidth="1"/>
    <col min="11275" max="11283" width="5.28515625" style="119" customWidth="1"/>
    <col min="11284" max="11284" width="3.42578125" style="119" customWidth="1"/>
    <col min="11285" max="11285" width="10.28515625" style="119" customWidth="1"/>
    <col min="11286" max="11286" width="29.7109375" style="119" customWidth="1"/>
    <col min="11287" max="11290" width="12.28515625" style="119" customWidth="1"/>
    <col min="11291" max="11520" width="8.5703125" style="119"/>
    <col min="11521" max="11521" width="2.7109375" style="119" customWidth="1"/>
    <col min="11522" max="11522" width="7.7109375" style="119" customWidth="1"/>
    <col min="11523" max="11530" width="3.42578125" style="119" customWidth="1"/>
    <col min="11531" max="11539" width="5.28515625" style="119" customWidth="1"/>
    <col min="11540" max="11540" width="3.42578125" style="119" customWidth="1"/>
    <col min="11541" max="11541" width="10.28515625" style="119" customWidth="1"/>
    <col min="11542" max="11542" width="29.7109375" style="119" customWidth="1"/>
    <col min="11543" max="11546" width="12.28515625" style="119" customWidth="1"/>
    <col min="11547" max="11776" width="8.5703125" style="119"/>
    <col min="11777" max="11777" width="2.7109375" style="119" customWidth="1"/>
    <col min="11778" max="11778" width="7.7109375" style="119" customWidth="1"/>
    <col min="11779" max="11786" width="3.42578125" style="119" customWidth="1"/>
    <col min="11787" max="11795" width="5.28515625" style="119" customWidth="1"/>
    <col min="11796" max="11796" width="3.42578125" style="119" customWidth="1"/>
    <col min="11797" max="11797" width="10.28515625" style="119" customWidth="1"/>
    <col min="11798" max="11798" width="29.7109375" style="119" customWidth="1"/>
    <col min="11799" max="11802" width="12.28515625" style="119" customWidth="1"/>
    <col min="11803" max="12032" width="8.5703125" style="119"/>
    <col min="12033" max="12033" width="2.7109375" style="119" customWidth="1"/>
    <col min="12034" max="12034" width="7.7109375" style="119" customWidth="1"/>
    <col min="12035" max="12042" width="3.42578125" style="119" customWidth="1"/>
    <col min="12043" max="12051" width="5.28515625" style="119" customWidth="1"/>
    <col min="12052" max="12052" width="3.42578125" style="119" customWidth="1"/>
    <col min="12053" max="12053" width="10.28515625" style="119" customWidth="1"/>
    <col min="12054" max="12054" width="29.7109375" style="119" customWidth="1"/>
    <col min="12055" max="12058" width="12.28515625" style="119" customWidth="1"/>
    <col min="12059" max="12288" width="8.5703125" style="119"/>
    <col min="12289" max="12289" width="2.7109375" style="119" customWidth="1"/>
    <col min="12290" max="12290" width="7.7109375" style="119" customWidth="1"/>
    <col min="12291" max="12298" width="3.42578125" style="119" customWidth="1"/>
    <col min="12299" max="12307" width="5.28515625" style="119" customWidth="1"/>
    <col min="12308" max="12308" width="3.42578125" style="119" customWidth="1"/>
    <col min="12309" max="12309" width="10.28515625" style="119" customWidth="1"/>
    <col min="12310" max="12310" width="29.7109375" style="119" customWidth="1"/>
    <col min="12311" max="12314" width="12.28515625" style="119" customWidth="1"/>
    <col min="12315" max="12544" width="8.5703125" style="119"/>
    <col min="12545" max="12545" width="2.7109375" style="119" customWidth="1"/>
    <col min="12546" max="12546" width="7.7109375" style="119" customWidth="1"/>
    <col min="12547" max="12554" width="3.42578125" style="119" customWidth="1"/>
    <col min="12555" max="12563" width="5.28515625" style="119" customWidth="1"/>
    <col min="12564" max="12564" width="3.42578125" style="119" customWidth="1"/>
    <col min="12565" max="12565" width="10.28515625" style="119" customWidth="1"/>
    <col min="12566" max="12566" width="29.7109375" style="119" customWidth="1"/>
    <col min="12567" max="12570" width="12.28515625" style="119" customWidth="1"/>
    <col min="12571" max="12800" width="8.5703125" style="119"/>
    <col min="12801" max="12801" width="2.7109375" style="119" customWidth="1"/>
    <col min="12802" max="12802" width="7.7109375" style="119" customWidth="1"/>
    <col min="12803" max="12810" width="3.42578125" style="119" customWidth="1"/>
    <col min="12811" max="12819" width="5.28515625" style="119" customWidth="1"/>
    <col min="12820" max="12820" width="3.42578125" style="119" customWidth="1"/>
    <col min="12821" max="12821" width="10.28515625" style="119" customWidth="1"/>
    <col min="12822" max="12822" width="29.7109375" style="119" customWidth="1"/>
    <col min="12823" max="12826" width="12.28515625" style="119" customWidth="1"/>
    <col min="12827" max="13056" width="8.5703125" style="119"/>
    <col min="13057" max="13057" width="2.7109375" style="119" customWidth="1"/>
    <col min="13058" max="13058" width="7.7109375" style="119" customWidth="1"/>
    <col min="13059" max="13066" width="3.42578125" style="119" customWidth="1"/>
    <col min="13067" max="13075" width="5.28515625" style="119" customWidth="1"/>
    <col min="13076" max="13076" width="3.42578125" style="119" customWidth="1"/>
    <col min="13077" max="13077" width="10.28515625" style="119" customWidth="1"/>
    <col min="13078" max="13078" width="29.7109375" style="119" customWidth="1"/>
    <col min="13079" max="13082" width="12.28515625" style="119" customWidth="1"/>
    <col min="13083" max="13312" width="8.5703125" style="119"/>
    <col min="13313" max="13313" width="2.7109375" style="119" customWidth="1"/>
    <col min="13314" max="13314" width="7.7109375" style="119" customWidth="1"/>
    <col min="13315" max="13322" width="3.42578125" style="119" customWidth="1"/>
    <col min="13323" max="13331" width="5.28515625" style="119" customWidth="1"/>
    <col min="13332" max="13332" width="3.42578125" style="119" customWidth="1"/>
    <col min="13333" max="13333" width="10.28515625" style="119" customWidth="1"/>
    <col min="13334" max="13334" width="29.7109375" style="119" customWidth="1"/>
    <col min="13335" max="13338" width="12.28515625" style="119" customWidth="1"/>
    <col min="13339" max="13568" width="8.5703125" style="119"/>
    <col min="13569" max="13569" width="2.7109375" style="119" customWidth="1"/>
    <col min="13570" max="13570" width="7.7109375" style="119" customWidth="1"/>
    <col min="13571" max="13578" width="3.42578125" style="119" customWidth="1"/>
    <col min="13579" max="13587" width="5.28515625" style="119" customWidth="1"/>
    <col min="13588" max="13588" width="3.42578125" style="119" customWidth="1"/>
    <col min="13589" max="13589" width="10.28515625" style="119" customWidth="1"/>
    <col min="13590" max="13590" width="29.7109375" style="119" customWidth="1"/>
    <col min="13591" max="13594" width="12.28515625" style="119" customWidth="1"/>
    <col min="13595" max="13824" width="8.5703125" style="119"/>
    <col min="13825" max="13825" width="2.7109375" style="119" customWidth="1"/>
    <col min="13826" max="13826" width="7.7109375" style="119" customWidth="1"/>
    <col min="13827" max="13834" width="3.42578125" style="119" customWidth="1"/>
    <col min="13835" max="13843" width="5.28515625" style="119" customWidth="1"/>
    <col min="13844" max="13844" width="3.42578125" style="119" customWidth="1"/>
    <col min="13845" max="13845" width="10.28515625" style="119" customWidth="1"/>
    <col min="13846" max="13846" width="29.7109375" style="119" customWidth="1"/>
    <col min="13847" max="13850" width="12.28515625" style="119" customWidth="1"/>
    <col min="13851" max="14080" width="8.5703125" style="119"/>
    <col min="14081" max="14081" width="2.7109375" style="119" customWidth="1"/>
    <col min="14082" max="14082" width="7.7109375" style="119" customWidth="1"/>
    <col min="14083" max="14090" width="3.42578125" style="119" customWidth="1"/>
    <col min="14091" max="14099" width="5.28515625" style="119" customWidth="1"/>
    <col min="14100" max="14100" width="3.42578125" style="119" customWidth="1"/>
    <col min="14101" max="14101" width="10.28515625" style="119" customWidth="1"/>
    <col min="14102" max="14102" width="29.7109375" style="119" customWidth="1"/>
    <col min="14103" max="14106" width="12.28515625" style="119" customWidth="1"/>
    <col min="14107" max="14336" width="8.5703125" style="119"/>
    <col min="14337" max="14337" width="2.7109375" style="119" customWidth="1"/>
    <col min="14338" max="14338" width="7.7109375" style="119" customWidth="1"/>
    <col min="14339" max="14346" width="3.42578125" style="119" customWidth="1"/>
    <col min="14347" max="14355" width="5.28515625" style="119" customWidth="1"/>
    <col min="14356" max="14356" width="3.42578125" style="119" customWidth="1"/>
    <col min="14357" max="14357" width="10.28515625" style="119" customWidth="1"/>
    <col min="14358" max="14358" width="29.7109375" style="119" customWidth="1"/>
    <col min="14359" max="14362" width="12.28515625" style="119" customWidth="1"/>
    <col min="14363" max="14592" width="8.5703125" style="119"/>
    <col min="14593" max="14593" width="2.7109375" style="119" customWidth="1"/>
    <col min="14594" max="14594" width="7.7109375" style="119" customWidth="1"/>
    <col min="14595" max="14602" width="3.42578125" style="119" customWidth="1"/>
    <col min="14603" max="14611" width="5.28515625" style="119" customWidth="1"/>
    <col min="14612" max="14612" width="3.42578125" style="119" customWidth="1"/>
    <col min="14613" max="14613" width="10.28515625" style="119" customWidth="1"/>
    <col min="14614" max="14614" width="29.7109375" style="119" customWidth="1"/>
    <col min="14615" max="14618" width="12.28515625" style="119" customWidth="1"/>
    <col min="14619" max="14848" width="8.5703125" style="119"/>
    <col min="14849" max="14849" width="2.7109375" style="119" customWidth="1"/>
    <col min="14850" max="14850" width="7.7109375" style="119" customWidth="1"/>
    <col min="14851" max="14858" width="3.42578125" style="119" customWidth="1"/>
    <col min="14859" max="14867" width="5.28515625" style="119" customWidth="1"/>
    <col min="14868" max="14868" width="3.42578125" style="119" customWidth="1"/>
    <col min="14869" max="14869" width="10.28515625" style="119" customWidth="1"/>
    <col min="14870" max="14870" width="29.7109375" style="119" customWidth="1"/>
    <col min="14871" max="14874" width="12.28515625" style="119" customWidth="1"/>
    <col min="14875" max="15104" width="8.5703125" style="119"/>
    <col min="15105" max="15105" width="2.7109375" style="119" customWidth="1"/>
    <col min="15106" max="15106" width="7.7109375" style="119" customWidth="1"/>
    <col min="15107" max="15114" width="3.42578125" style="119" customWidth="1"/>
    <col min="15115" max="15123" width="5.28515625" style="119" customWidth="1"/>
    <col min="15124" max="15124" width="3.42578125" style="119" customWidth="1"/>
    <col min="15125" max="15125" width="10.28515625" style="119" customWidth="1"/>
    <col min="15126" max="15126" width="29.7109375" style="119" customWidth="1"/>
    <col min="15127" max="15130" width="12.28515625" style="119" customWidth="1"/>
    <col min="15131" max="15360" width="8.5703125" style="119"/>
    <col min="15361" max="15361" width="2.7109375" style="119" customWidth="1"/>
    <col min="15362" max="15362" width="7.7109375" style="119" customWidth="1"/>
    <col min="15363" max="15370" width="3.42578125" style="119" customWidth="1"/>
    <col min="15371" max="15379" width="5.28515625" style="119" customWidth="1"/>
    <col min="15380" max="15380" width="3.42578125" style="119" customWidth="1"/>
    <col min="15381" max="15381" width="10.28515625" style="119" customWidth="1"/>
    <col min="15382" max="15382" width="29.7109375" style="119" customWidth="1"/>
    <col min="15383" max="15386" width="12.28515625" style="119" customWidth="1"/>
    <col min="15387" max="15616" width="8.5703125" style="119"/>
    <col min="15617" max="15617" width="2.7109375" style="119" customWidth="1"/>
    <col min="15618" max="15618" width="7.7109375" style="119" customWidth="1"/>
    <col min="15619" max="15626" width="3.42578125" style="119" customWidth="1"/>
    <col min="15627" max="15635" width="5.28515625" style="119" customWidth="1"/>
    <col min="15636" max="15636" width="3.42578125" style="119" customWidth="1"/>
    <col min="15637" max="15637" width="10.28515625" style="119" customWidth="1"/>
    <col min="15638" max="15638" width="29.7109375" style="119" customWidth="1"/>
    <col min="15639" max="15642" width="12.28515625" style="119" customWidth="1"/>
    <col min="15643" max="15872" width="8.5703125" style="119"/>
    <col min="15873" max="15873" width="2.7109375" style="119" customWidth="1"/>
    <col min="15874" max="15874" width="7.7109375" style="119" customWidth="1"/>
    <col min="15875" max="15882" width="3.42578125" style="119" customWidth="1"/>
    <col min="15883" max="15891" width="5.28515625" style="119" customWidth="1"/>
    <col min="15892" max="15892" width="3.42578125" style="119" customWidth="1"/>
    <col min="15893" max="15893" width="10.28515625" style="119" customWidth="1"/>
    <col min="15894" max="15894" width="29.7109375" style="119" customWidth="1"/>
    <col min="15895" max="15898" width="12.28515625" style="119" customWidth="1"/>
    <col min="15899" max="16128" width="8.5703125" style="119"/>
    <col min="16129" max="16129" width="2.7109375" style="119" customWidth="1"/>
    <col min="16130" max="16130" width="7.7109375" style="119" customWidth="1"/>
    <col min="16131" max="16138" width="3.42578125" style="119" customWidth="1"/>
    <col min="16139" max="16147" width="5.28515625" style="119" customWidth="1"/>
    <col min="16148" max="16148" width="3.42578125" style="119" customWidth="1"/>
    <col min="16149" max="16149" width="10.28515625" style="119" customWidth="1"/>
    <col min="16150" max="16150" width="29.7109375" style="119" customWidth="1"/>
    <col min="16151" max="16154" width="12.28515625" style="119" customWidth="1"/>
    <col min="16155" max="16384" width="8.5703125" style="119"/>
  </cols>
  <sheetData>
    <row r="1" spans="1:30" ht="15" customHeight="1">
      <c r="B1" s="116"/>
      <c r="C1" s="116"/>
      <c r="D1" s="116"/>
      <c r="E1" s="116"/>
      <c r="F1" s="116"/>
      <c r="G1" s="116"/>
      <c r="H1" s="116"/>
      <c r="I1" s="116"/>
      <c r="J1" s="116"/>
      <c r="K1" s="116"/>
      <c r="L1" s="116"/>
      <c r="M1" s="116"/>
      <c r="N1" s="116"/>
      <c r="O1" s="116"/>
      <c r="P1" s="116"/>
      <c r="Q1" s="116"/>
      <c r="R1" s="116"/>
      <c r="S1" s="116"/>
      <c r="T1" s="116"/>
      <c r="V1" s="80" t="s">
        <v>62</v>
      </c>
      <c r="W1" s="116"/>
      <c r="X1" s="116"/>
      <c r="Y1" s="116"/>
    </row>
    <row r="2" spans="1:30" s="84" customFormat="1" ht="15" customHeight="1">
      <c r="A2" s="81" t="s">
        <v>164</v>
      </c>
      <c r="B2" s="86"/>
      <c r="C2" s="86"/>
      <c r="D2" s="82"/>
      <c r="E2" s="82"/>
      <c r="F2" s="82"/>
      <c r="G2" s="82"/>
      <c r="H2" s="82"/>
      <c r="I2" s="82"/>
      <c r="J2" s="82"/>
      <c r="K2" s="82"/>
      <c r="L2" s="82"/>
      <c r="M2" s="82"/>
      <c r="N2" s="82"/>
      <c r="O2" s="82"/>
      <c r="P2" s="82"/>
      <c r="Q2" s="83" t="str">
        <f>'SP7-1'!L2</f>
        <v>Spreadsheet release May 2025</v>
      </c>
      <c r="R2" s="82"/>
      <c r="S2" s="82"/>
      <c r="T2" s="89"/>
      <c r="V2" s="85" t="s">
        <v>63</v>
      </c>
      <c r="W2" s="82"/>
      <c r="X2" s="82"/>
      <c r="Y2" s="82"/>
      <c r="Z2" s="82"/>
      <c r="AA2" s="82"/>
    </row>
    <row r="3" spans="1:30" s="87" customFormat="1" ht="15" customHeight="1">
      <c r="A3" s="86" t="s">
        <v>200</v>
      </c>
      <c r="B3" s="86"/>
      <c r="C3" s="82"/>
      <c r="D3" s="82"/>
      <c r="E3" s="82"/>
      <c r="F3" s="82"/>
      <c r="G3" s="82"/>
      <c r="H3" s="82"/>
      <c r="I3" s="82"/>
      <c r="J3" s="82"/>
      <c r="K3" s="82"/>
      <c r="L3" s="82"/>
      <c r="M3" s="82"/>
      <c r="N3" s="82"/>
      <c r="O3" s="82"/>
      <c r="P3" s="82"/>
      <c r="Q3" s="82"/>
      <c r="R3" s="82"/>
      <c r="S3" s="82"/>
      <c r="T3" s="82"/>
      <c r="U3" s="82"/>
      <c r="V3" s="82"/>
      <c r="W3" s="82"/>
      <c r="X3" s="82"/>
      <c r="Y3" s="82"/>
      <c r="Z3" s="82"/>
      <c r="AA3" s="82"/>
    </row>
    <row r="4" spans="1:30" s="55" customFormat="1" ht="15" customHeight="1">
      <c r="A4" s="88"/>
      <c r="B4" s="296" t="s">
        <v>250</v>
      </c>
      <c r="C4" s="297"/>
      <c r="D4" s="297"/>
      <c r="E4" s="297"/>
      <c r="F4" s="297"/>
      <c r="G4" s="297"/>
      <c r="H4" s="297"/>
      <c r="I4" s="297"/>
      <c r="J4" s="297"/>
      <c r="K4" s="297"/>
      <c r="L4" s="297"/>
      <c r="M4" s="297"/>
      <c r="N4" s="297"/>
      <c r="O4" s="297"/>
      <c r="P4" s="297"/>
      <c r="Q4" s="297"/>
      <c r="R4" s="297"/>
      <c r="S4" s="298"/>
      <c r="T4" s="125"/>
      <c r="U4" s="80"/>
      <c r="V4" s="80"/>
      <c r="W4" s="80"/>
      <c r="X4" s="82"/>
      <c r="Y4" s="82"/>
      <c r="Z4" s="82"/>
      <c r="AA4" s="82"/>
    </row>
    <row r="5" spans="1:30" s="55" customFormat="1" ht="9" customHeight="1">
      <c r="A5" s="88"/>
      <c r="B5" s="299"/>
      <c r="C5" s="300"/>
      <c r="D5" s="300"/>
      <c r="E5" s="300"/>
      <c r="F5" s="300"/>
      <c r="G5" s="300"/>
      <c r="H5" s="300"/>
      <c r="I5" s="300"/>
      <c r="J5" s="300"/>
      <c r="K5" s="300"/>
      <c r="L5" s="300"/>
      <c r="M5" s="300"/>
      <c r="N5" s="300"/>
      <c r="O5" s="300"/>
      <c r="P5" s="300"/>
      <c r="Q5" s="300"/>
      <c r="R5" s="300"/>
      <c r="S5" s="301"/>
      <c r="T5" s="125"/>
      <c r="U5" s="80"/>
      <c r="V5" s="80"/>
      <c r="W5" s="80"/>
      <c r="X5" s="82"/>
      <c r="Y5" s="82"/>
      <c r="Z5" s="82"/>
      <c r="AA5" s="82"/>
    </row>
    <row r="6" spans="1:30" s="87" customFormat="1" ht="11.25" customHeight="1" thickBot="1">
      <c r="A6" s="89"/>
      <c r="B6" s="89"/>
      <c r="C6" s="82"/>
      <c r="D6" s="82"/>
      <c r="E6" s="82"/>
      <c r="F6" s="82"/>
      <c r="G6" s="82"/>
      <c r="H6" s="82"/>
      <c r="I6" s="82"/>
      <c r="J6" s="82"/>
      <c r="K6" s="82"/>
      <c r="L6" s="82"/>
      <c r="M6" s="82"/>
      <c r="N6" s="82"/>
      <c r="O6" s="82"/>
      <c r="P6" s="82"/>
      <c r="Q6" s="82"/>
      <c r="R6" s="82"/>
      <c r="S6" s="82"/>
      <c r="T6" s="82"/>
      <c r="U6" s="82"/>
      <c r="V6" s="82"/>
      <c r="W6" s="82"/>
      <c r="X6" s="82"/>
      <c r="Y6" s="82"/>
      <c r="Z6" s="82"/>
      <c r="AA6" s="82"/>
    </row>
    <row r="7" spans="1:30" s="87" customFormat="1" ht="19.5" customHeight="1" thickTop="1" thickBot="1">
      <c r="A7" s="93">
        <v>1</v>
      </c>
      <c r="B7" s="252" t="s">
        <v>212</v>
      </c>
      <c r="C7" s="252"/>
      <c r="D7" s="252"/>
      <c r="E7" s="252"/>
      <c r="F7" s="252"/>
      <c r="G7" s="252"/>
      <c r="H7" s="252"/>
      <c r="I7" s="252"/>
      <c r="J7" s="252"/>
      <c r="K7" s="252"/>
      <c r="L7" s="252"/>
      <c r="M7" s="252"/>
      <c r="N7" s="252"/>
      <c r="O7" s="92"/>
      <c r="P7" s="92"/>
      <c r="Q7" s="92"/>
      <c r="R7" s="92"/>
      <c r="S7" s="92"/>
      <c r="T7" s="92"/>
      <c r="U7" s="82"/>
      <c r="V7" s="82"/>
      <c r="W7" s="82"/>
      <c r="X7" s="82"/>
      <c r="Y7" s="82"/>
      <c r="Z7" s="82"/>
      <c r="AA7" s="82"/>
    </row>
    <row r="8" spans="1:30" s="87" customFormat="1" ht="19.5" customHeight="1" thickTop="1" thickBot="1">
      <c r="A8" s="93"/>
      <c r="B8" s="313" t="s">
        <v>214</v>
      </c>
      <c r="C8" s="313"/>
      <c r="D8" s="313"/>
      <c r="E8" s="313"/>
      <c r="F8" s="313" t="s">
        <v>215</v>
      </c>
      <c r="G8" s="313"/>
      <c r="H8" s="313"/>
      <c r="I8" s="313"/>
      <c r="J8" s="313"/>
      <c r="K8" s="313"/>
      <c r="L8" s="313"/>
      <c r="M8" s="313" t="s">
        <v>217</v>
      </c>
      <c r="N8" s="313"/>
      <c r="O8" s="313"/>
      <c r="P8" s="313"/>
      <c r="Q8" s="313" t="s">
        <v>218</v>
      </c>
      <c r="R8" s="313"/>
      <c r="S8" s="313"/>
      <c r="T8" s="92"/>
      <c r="U8" s="82"/>
      <c r="V8" s="82"/>
      <c r="W8" s="82"/>
      <c r="X8" s="82"/>
      <c r="Y8" s="82"/>
      <c r="Z8" s="82"/>
      <c r="AA8" s="82"/>
      <c r="AD8" s="87">
        <f>IF(F9="",0,(1/F9))</f>
        <v>0</v>
      </c>
    </row>
    <row r="9" spans="1:30" s="87" customFormat="1" ht="19.5" customHeight="1" thickTop="1" thickBot="1">
      <c r="A9" s="93"/>
      <c r="B9" s="289"/>
      <c r="C9" s="289"/>
      <c r="D9" s="289"/>
      <c r="E9" s="289"/>
      <c r="F9" s="305"/>
      <c r="G9" s="306"/>
      <c r="H9" s="306"/>
      <c r="I9" s="306"/>
      <c r="J9" s="306"/>
      <c r="K9" s="306"/>
      <c r="L9" s="307"/>
      <c r="M9" s="268"/>
      <c r="N9" s="309"/>
      <c r="O9" s="309"/>
      <c r="P9" s="269"/>
      <c r="Q9" s="308" t="str">
        <f>IF(M9="","",(1/F9)*M9)</f>
        <v/>
      </c>
      <c r="R9" s="308"/>
      <c r="S9" s="308"/>
      <c r="T9" s="92"/>
      <c r="U9" s="82"/>
      <c r="V9" s="296" t="s">
        <v>216</v>
      </c>
      <c r="W9" s="297"/>
      <c r="X9" s="297"/>
      <c r="Y9" s="297"/>
      <c r="Z9" s="298"/>
      <c r="AA9" s="82"/>
      <c r="AD9" s="87">
        <f t="shared" ref="AD9:AD15" si="0">IF(F10="",0,(1/F10))</f>
        <v>0</v>
      </c>
    </row>
    <row r="10" spans="1:30" s="87" customFormat="1" ht="19.5" customHeight="1" thickTop="1" thickBot="1">
      <c r="A10" s="93"/>
      <c r="B10" s="310"/>
      <c r="C10" s="311"/>
      <c r="D10" s="311"/>
      <c r="E10" s="312"/>
      <c r="F10" s="305"/>
      <c r="G10" s="306"/>
      <c r="H10" s="306"/>
      <c r="I10" s="306"/>
      <c r="J10" s="306"/>
      <c r="K10" s="306"/>
      <c r="L10" s="307"/>
      <c r="M10" s="268"/>
      <c r="N10" s="309"/>
      <c r="O10" s="309"/>
      <c r="P10" s="269"/>
      <c r="Q10" s="308" t="str">
        <f t="shared" ref="Q10:Q15" si="1">IF(M10="","",(1/F10)*M10)</f>
        <v/>
      </c>
      <c r="R10" s="308"/>
      <c r="S10" s="308"/>
      <c r="T10" s="92"/>
      <c r="U10" s="82"/>
      <c r="V10" s="302"/>
      <c r="W10" s="303"/>
      <c r="X10" s="303"/>
      <c r="Y10" s="303"/>
      <c r="Z10" s="304"/>
      <c r="AA10" s="82"/>
      <c r="AD10" s="87">
        <f t="shared" si="0"/>
        <v>0</v>
      </c>
    </row>
    <row r="11" spans="1:30" s="87" customFormat="1" ht="19.5" customHeight="1" thickTop="1" thickBot="1">
      <c r="A11" s="93"/>
      <c r="B11" s="310"/>
      <c r="C11" s="311"/>
      <c r="D11" s="311"/>
      <c r="E11" s="312"/>
      <c r="F11" s="305"/>
      <c r="G11" s="306"/>
      <c r="H11" s="306"/>
      <c r="I11" s="306"/>
      <c r="J11" s="306"/>
      <c r="K11" s="306"/>
      <c r="L11" s="307"/>
      <c r="M11" s="268"/>
      <c r="N11" s="309"/>
      <c r="O11" s="309"/>
      <c r="P11" s="269"/>
      <c r="Q11" s="308" t="str">
        <f t="shared" si="1"/>
        <v/>
      </c>
      <c r="R11" s="308"/>
      <c r="S11" s="308"/>
      <c r="T11" s="92"/>
      <c r="U11" s="82"/>
      <c r="V11" s="299"/>
      <c r="W11" s="300"/>
      <c r="X11" s="300"/>
      <c r="Y11" s="300"/>
      <c r="Z11" s="301"/>
      <c r="AA11" s="82"/>
      <c r="AD11" s="87">
        <f t="shared" si="0"/>
        <v>0</v>
      </c>
    </row>
    <row r="12" spans="1:30" s="87" customFormat="1" ht="19.5" customHeight="1" thickTop="1" thickBot="1">
      <c r="A12" s="93"/>
      <c r="B12" s="310"/>
      <c r="C12" s="311"/>
      <c r="D12" s="311"/>
      <c r="E12" s="312"/>
      <c r="F12" s="305"/>
      <c r="G12" s="306"/>
      <c r="H12" s="306"/>
      <c r="I12" s="306"/>
      <c r="J12" s="306"/>
      <c r="K12" s="306"/>
      <c r="L12" s="307"/>
      <c r="M12" s="268"/>
      <c r="N12" s="309"/>
      <c r="O12" s="309"/>
      <c r="P12" s="269"/>
      <c r="Q12" s="308" t="str">
        <f t="shared" si="1"/>
        <v/>
      </c>
      <c r="R12" s="308"/>
      <c r="S12" s="308"/>
      <c r="T12" s="92"/>
      <c r="U12" s="82"/>
      <c r="V12" s="82"/>
      <c r="W12" s="82"/>
      <c r="X12" s="82"/>
      <c r="Y12" s="82"/>
      <c r="Z12" s="82"/>
      <c r="AA12" s="82"/>
      <c r="AD12" s="87">
        <f t="shared" si="0"/>
        <v>0</v>
      </c>
    </row>
    <row r="13" spans="1:30" s="87" customFormat="1" ht="19.5" customHeight="1" thickTop="1" thickBot="1">
      <c r="A13" s="93"/>
      <c r="B13" s="310"/>
      <c r="C13" s="311"/>
      <c r="D13" s="311"/>
      <c r="E13" s="312"/>
      <c r="F13" s="305"/>
      <c r="G13" s="306"/>
      <c r="H13" s="306"/>
      <c r="I13" s="306"/>
      <c r="J13" s="306"/>
      <c r="K13" s="306"/>
      <c r="L13" s="307"/>
      <c r="M13" s="268"/>
      <c r="N13" s="309"/>
      <c r="O13" s="309"/>
      <c r="P13" s="269"/>
      <c r="Q13" s="308" t="str">
        <f t="shared" si="1"/>
        <v/>
      </c>
      <c r="R13" s="308"/>
      <c r="S13" s="308"/>
      <c r="T13" s="92"/>
      <c r="U13" s="82"/>
      <c r="V13" s="82"/>
      <c r="W13" s="82"/>
      <c r="X13" s="82"/>
      <c r="Y13" s="82"/>
      <c r="Z13" s="82"/>
      <c r="AA13" s="82"/>
      <c r="AD13" s="87">
        <f t="shared" si="0"/>
        <v>0</v>
      </c>
    </row>
    <row r="14" spans="1:30" s="87" customFormat="1" ht="19.5" customHeight="1" thickTop="1" thickBot="1">
      <c r="A14" s="93"/>
      <c r="B14" s="289"/>
      <c r="C14" s="289"/>
      <c r="D14" s="289"/>
      <c r="E14" s="289"/>
      <c r="F14" s="305"/>
      <c r="G14" s="306"/>
      <c r="H14" s="306"/>
      <c r="I14" s="306"/>
      <c r="J14" s="306"/>
      <c r="K14" s="306"/>
      <c r="L14" s="307"/>
      <c r="M14" s="268"/>
      <c r="N14" s="309"/>
      <c r="O14" s="309"/>
      <c r="P14" s="269"/>
      <c r="Q14" s="308" t="str">
        <f t="shared" si="1"/>
        <v/>
      </c>
      <c r="R14" s="308"/>
      <c r="S14" s="308"/>
      <c r="T14" s="92"/>
      <c r="U14" s="82"/>
      <c r="V14" s="82"/>
      <c r="W14" s="82"/>
      <c r="X14" s="82"/>
      <c r="Y14" s="82"/>
      <c r="Z14" s="82"/>
      <c r="AA14" s="82"/>
      <c r="AD14" s="87">
        <f t="shared" si="0"/>
        <v>0</v>
      </c>
    </row>
    <row r="15" spans="1:30" s="87" customFormat="1" ht="19.5" customHeight="1" thickTop="1" thickBot="1">
      <c r="A15" s="93"/>
      <c r="B15" s="310"/>
      <c r="C15" s="311"/>
      <c r="D15" s="311"/>
      <c r="E15" s="312"/>
      <c r="F15" s="305"/>
      <c r="G15" s="306"/>
      <c r="H15" s="306"/>
      <c r="I15" s="306"/>
      <c r="J15" s="306"/>
      <c r="K15" s="306"/>
      <c r="L15" s="307"/>
      <c r="M15" s="268"/>
      <c r="N15" s="309"/>
      <c r="O15" s="309"/>
      <c r="P15" s="269"/>
      <c r="Q15" s="308" t="str">
        <f t="shared" si="1"/>
        <v/>
      </c>
      <c r="R15" s="308"/>
      <c r="S15" s="308"/>
      <c r="T15" s="92"/>
      <c r="U15" s="82"/>
      <c r="V15" s="82"/>
      <c r="W15" s="82"/>
      <c r="X15" s="82"/>
      <c r="Y15" s="82"/>
      <c r="Z15" s="82"/>
      <c r="AA15" s="82"/>
      <c r="AD15" s="87">
        <f t="shared" si="0"/>
        <v>0</v>
      </c>
    </row>
    <row r="16" spans="1:30" s="87" customFormat="1" ht="19.5" customHeight="1" thickTop="1" thickBot="1">
      <c r="A16" s="93"/>
      <c r="B16" s="92"/>
      <c r="C16" s="92"/>
      <c r="D16" s="92"/>
      <c r="E16" s="92"/>
      <c r="F16" s="92"/>
      <c r="G16" s="92"/>
      <c r="H16" s="92"/>
      <c r="I16" s="92"/>
      <c r="J16" s="92"/>
      <c r="K16" s="92"/>
      <c r="L16" s="92"/>
      <c r="M16" s="92"/>
      <c r="N16" s="92"/>
      <c r="O16" s="92"/>
      <c r="P16" s="92" t="s">
        <v>0</v>
      </c>
      <c r="Q16" s="308">
        <f>SUM(Q9:S15)</f>
        <v>0</v>
      </c>
      <c r="R16" s="308"/>
      <c r="S16" s="308"/>
      <c r="T16" s="92"/>
      <c r="U16" s="82"/>
      <c r="V16" s="82"/>
      <c r="W16" s="82"/>
      <c r="X16" s="82"/>
      <c r="Y16" s="82"/>
      <c r="Z16" s="82"/>
      <c r="AA16" s="82"/>
      <c r="AD16" s="165">
        <f>SUM(AD8:AD15)</f>
        <v>0</v>
      </c>
    </row>
    <row r="17" spans="1:27" s="87" customFormat="1" ht="19.5" customHeight="1" thickTop="1" thickBot="1">
      <c r="A17" s="93">
        <v>2</v>
      </c>
      <c r="B17" s="155" t="s">
        <v>213</v>
      </c>
      <c r="C17" s="155"/>
      <c r="D17" s="155"/>
      <c r="E17" s="155"/>
      <c r="F17" s="155"/>
      <c r="G17" s="155"/>
      <c r="H17" s="155"/>
      <c r="I17" s="155"/>
      <c r="J17" s="155"/>
      <c r="K17" s="92"/>
      <c r="L17" s="92"/>
      <c r="M17" s="92"/>
      <c r="N17" s="92"/>
      <c r="O17" s="92"/>
      <c r="P17" s="92"/>
      <c r="Q17" s="92"/>
      <c r="R17" s="92"/>
      <c r="S17" s="92"/>
      <c r="T17" s="92"/>
      <c r="U17" s="82"/>
      <c r="V17" s="82"/>
      <c r="W17" s="82"/>
      <c r="X17" s="82"/>
      <c r="Y17" s="82"/>
    </row>
    <row r="18" spans="1:27" s="87" customFormat="1" ht="19.5" customHeight="1" thickTop="1" thickBot="1">
      <c r="A18" s="93"/>
      <c r="B18" s="290" t="s">
        <v>221</v>
      </c>
      <c r="C18" s="291"/>
      <c r="D18" s="291"/>
      <c r="E18" s="291"/>
      <c r="F18" s="291"/>
      <c r="G18" s="291"/>
      <c r="H18" s="292"/>
      <c r="I18" s="290" t="s">
        <v>219</v>
      </c>
      <c r="J18" s="291"/>
      <c r="K18" s="291"/>
      <c r="L18" s="291"/>
      <c r="M18" s="292"/>
      <c r="N18" s="290" t="s">
        <v>220</v>
      </c>
      <c r="O18" s="291"/>
      <c r="P18" s="291"/>
      <c r="Q18" s="291"/>
      <c r="R18" s="291"/>
      <c r="S18" s="292"/>
      <c r="T18" s="92"/>
      <c r="U18" s="82"/>
      <c r="V18" s="296" t="s">
        <v>222</v>
      </c>
      <c r="W18" s="297"/>
      <c r="X18" s="297"/>
      <c r="Y18" s="297"/>
      <c r="Z18" s="297"/>
      <c r="AA18" s="298"/>
    </row>
    <row r="19" spans="1:27" s="87" customFormat="1" ht="22.9" customHeight="1" thickTop="1" thickBot="1">
      <c r="A19" s="93"/>
      <c r="B19" s="289"/>
      <c r="C19" s="289"/>
      <c r="D19" s="289"/>
      <c r="E19" s="289"/>
      <c r="F19" s="289"/>
      <c r="G19" s="289"/>
      <c r="H19" s="289"/>
      <c r="I19" s="266"/>
      <c r="J19" s="266"/>
      <c r="K19" s="266"/>
      <c r="L19" s="266"/>
      <c r="M19" s="266"/>
      <c r="N19" s="293">
        <f>IF((B19+I19)&gt;100,"Error",100-(B19+I19))</f>
        <v>100</v>
      </c>
      <c r="O19" s="294"/>
      <c r="P19" s="294"/>
      <c r="Q19" s="294"/>
      <c r="R19" s="294"/>
      <c r="S19" s="295"/>
      <c r="T19" s="92"/>
      <c r="U19" s="82"/>
      <c r="V19" s="299"/>
      <c r="W19" s="300"/>
      <c r="X19" s="300"/>
      <c r="Y19" s="300"/>
      <c r="Z19" s="300"/>
      <c r="AA19" s="301"/>
    </row>
    <row r="20" spans="1:27" s="87" customFormat="1" ht="19.5" customHeight="1" thickTop="1">
      <c r="A20" s="89"/>
      <c r="B20" s="82"/>
      <c r="C20" s="82"/>
      <c r="D20" s="82"/>
      <c r="E20" s="82"/>
      <c r="F20" s="82"/>
      <c r="G20" s="82"/>
      <c r="H20" s="82"/>
      <c r="I20" s="82"/>
      <c r="J20" s="82"/>
      <c r="K20" s="82"/>
      <c r="L20" s="82"/>
      <c r="M20" s="82"/>
      <c r="N20" s="82"/>
      <c r="O20" s="82"/>
      <c r="P20" s="82"/>
      <c r="Q20" s="82"/>
      <c r="R20" s="82"/>
      <c r="S20" s="82"/>
      <c r="T20" s="82"/>
      <c r="U20" s="82"/>
      <c r="V20" s="82"/>
      <c r="W20" s="82"/>
      <c r="X20" s="82"/>
      <c r="Y20" s="82"/>
    </row>
    <row r="21" spans="1:27" s="87" customFormat="1" ht="13.5" customHeight="1">
      <c r="A21" s="89"/>
      <c r="B21" s="82"/>
      <c r="C21" s="82"/>
      <c r="D21" s="82"/>
      <c r="E21" s="82"/>
      <c r="F21" s="82"/>
      <c r="G21" s="82"/>
      <c r="H21" s="82"/>
      <c r="I21" s="82"/>
      <c r="J21" s="82"/>
      <c r="K21" s="82"/>
      <c r="L21" s="82"/>
      <c r="M21" s="82"/>
      <c r="N21" s="82"/>
      <c r="O21" s="82"/>
      <c r="P21" s="82"/>
      <c r="Q21" s="82"/>
      <c r="R21" s="82"/>
      <c r="S21" s="82"/>
      <c r="T21" s="82"/>
      <c r="U21" s="82"/>
      <c r="V21" s="82"/>
      <c r="W21" s="82"/>
      <c r="X21" s="82"/>
      <c r="Y21" s="82"/>
    </row>
    <row r="22" spans="1:27" s="87" customFormat="1" ht="13.5" hidden="1" customHeight="1">
      <c r="A22" s="89">
        <v>1</v>
      </c>
      <c r="B22" s="82"/>
      <c r="C22" s="82"/>
      <c r="D22" s="82"/>
      <c r="E22" s="82"/>
      <c r="F22" s="82"/>
      <c r="G22" s="82"/>
      <c r="H22" s="82"/>
      <c r="I22" s="82"/>
      <c r="J22" s="82"/>
      <c r="K22" s="82"/>
      <c r="L22" s="82"/>
      <c r="M22" s="82"/>
      <c r="N22" s="82"/>
      <c r="O22" s="82"/>
      <c r="P22" s="134"/>
      <c r="Q22" s="82"/>
      <c r="R22" s="82"/>
      <c r="S22" s="82"/>
      <c r="T22" s="89"/>
      <c r="U22" s="82"/>
      <c r="V22" s="82"/>
      <c r="W22" s="82"/>
      <c r="X22" s="82"/>
      <c r="Y22" s="82"/>
    </row>
    <row r="23" spans="1:27" s="87" customFormat="1" ht="13.5" hidden="1" customHeight="1">
      <c r="A23" s="89">
        <v>2</v>
      </c>
      <c r="B23" s="82"/>
      <c r="C23" s="82"/>
      <c r="D23" s="82"/>
      <c r="E23" s="82"/>
      <c r="F23" s="82"/>
      <c r="G23" s="82"/>
      <c r="H23" s="82"/>
      <c r="I23" s="82"/>
      <c r="J23" s="82"/>
      <c r="K23" s="82"/>
      <c r="L23" s="82"/>
      <c r="M23" s="82"/>
      <c r="N23" s="82"/>
      <c r="O23" s="82"/>
      <c r="P23" s="134"/>
      <c r="Q23" s="82"/>
      <c r="R23" s="82"/>
      <c r="S23" s="82"/>
      <c r="T23" s="89"/>
      <c r="U23" s="82"/>
      <c r="V23" s="82"/>
      <c r="W23" s="82"/>
      <c r="X23" s="82"/>
      <c r="Y23" s="82"/>
    </row>
    <row r="24" spans="1:27" s="87" customFormat="1" ht="13.5" hidden="1" customHeight="1">
      <c r="A24" s="89">
        <v>3</v>
      </c>
      <c r="B24" s="82"/>
      <c r="C24" s="82"/>
      <c r="D24" s="82"/>
      <c r="E24" s="82"/>
      <c r="F24" s="82"/>
      <c r="G24" s="82"/>
      <c r="H24" s="82"/>
      <c r="I24" s="82"/>
      <c r="J24" s="82"/>
      <c r="K24" s="82"/>
      <c r="L24" s="82"/>
      <c r="M24" s="82"/>
      <c r="N24" s="82"/>
      <c r="O24" s="82"/>
      <c r="P24" s="82"/>
      <c r="Q24" s="82"/>
      <c r="R24" s="82"/>
      <c r="S24" s="82"/>
      <c r="T24" s="89"/>
      <c r="U24" s="82"/>
      <c r="V24" s="82"/>
      <c r="W24" s="82"/>
      <c r="X24" s="82"/>
      <c r="Y24" s="82"/>
    </row>
    <row r="25" spans="1:27" s="87" customFormat="1" ht="13.5" hidden="1" customHeight="1">
      <c r="A25" s="89">
        <v>4</v>
      </c>
      <c r="B25" s="82"/>
      <c r="C25" s="82"/>
      <c r="D25" s="82"/>
      <c r="E25" s="82"/>
      <c r="F25" s="82"/>
      <c r="G25" s="82"/>
      <c r="H25" s="82"/>
      <c r="I25" s="82"/>
      <c r="J25" s="82"/>
      <c r="K25" s="82"/>
      <c r="L25" s="82"/>
      <c r="M25" s="82"/>
      <c r="N25" s="82"/>
      <c r="O25" s="82"/>
      <c r="P25" s="82"/>
      <c r="Q25" s="82"/>
      <c r="R25" s="82"/>
      <c r="S25" s="82"/>
      <c r="T25" s="82"/>
      <c r="U25" s="82"/>
      <c r="V25" s="82"/>
      <c r="W25" s="82"/>
      <c r="X25" s="82"/>
      <c r="Y25" s="82"/>
    </row>
    <row r="26" spans="1:27" s="84" customFormat="1" hidden="1">
      <c r="A26" s="89">
        <v>5</v>
      </c>
      <c r="B26" s="82"/>
      <c r="C26" s="82"/>
      <c r="D26" s="82"/>
      <c r="E26" s="82"/>
      <c r="F26" s="82"/>
      <c r="G26" s="82"/>
      <c r="H26" s="82"/>
      <c r="I26" s="82"/>
      <c r="J26" s="82"/>
      <c r="K26" s="82"/>
      <c r="L26" s="82"/>
      <c r="M26" s="82"/>
      <c r="N26" s="82"/>
      <c r="O26" s="82"/>
      <c r="P26" s="82"/>
      <c r="Q26" s="82"/>
      <c r="R26" s="82"/>
      <c r="S26" s="82"/>
      <c r="T26" s="82"/>
      <c r="U26" s="82"/>
      <c r="V26" s="82"/>
      <c r="W26" s="82"/>
      <c r="X26" s="82"/>
      <c r="Y26" s="82"/>
    </row>
    <row r="27" spans="1:27" hidden="1">
      <c r="A27" s="89">
        <v>6</v>
      </c>
      <c r="B27" s="116"/>
      <c r="C27" s="116"/>
      <c r="D27" s="116"/>
      <c r="E27" s="116"/>
      <c r="F27" s="116"/>
      <c r="G27" s="116"/>
      <c r="H27" s="116"/>
      <c r="I27" s="116"/>
      <c r="J27" s="116"/>
      <c r="K27" s="116"/>
      <c r="L27" s="116"/>
      <c r="M27" s="116"/>
      <c r="N27" s="116"/>
      <c r="O27" s="116"/>
      <c r="P27" s="116"/>
      <c r="Q27" s="116"/>
      <c r="R27" s="116"/>
      <c r="S27" s="116"/>
      <c r="T27" s="116"/>
      <c r="U27" s="116"/>
      <c r="V27" s="116"/>
      <c r="W27" s="116"/>
      <c r="X27" s="116"/>
      <c r="Y27" s="116"/>
    </row>
    <row r="28" spans="1:27" hidden="1">
      <c r="A28" s="89">
        <v>7</v>
      </c>
      <c r="B28" s="116"/>
      <c r="C28" s="116"/>
      <c r="D28" s="116"/>
      <c r="E28" s="116"/>
      <c r="F28" s="116"/>
      <c r="G28" s="116"/>
      <c r="H28" s="116"/>
      <c r="I28" s="116"/>
      <c r="J28" s="116"/>
      <c r="K28" s="116"/>
      <c r="L28" s="116"/>
      <c r="M28" s="116"/>
      <c r="N28" s="116"/>
      <c r="O28" s="116"/>
      <c r="P28" s="116"/>
      <c r="Q28" s="116"/>
      <c r="R28" s="116"/>
      <c r="S28" s="116"/>
      <c r="T28" s="116"/>
      <c r="U28" s="116"/>
      <c r="V28" s="116"/>
      <c r="W28" s="116"/>
      <c r="X28" s="116"/>
      <c r="Y28" s="116"/>
    </row>
    <row r="29" spans="1:27" hidden="1">
      <c r="A29" s="89">
        <v>8</v>
      </c>
      <c r="B29" s="116"/>
      <c r="C29" s="116"/>
      <c r="D29" s="116"/>
      <c r="E29" s="116"/>
      <c r="F29" s="116"/>
      <c r="G29" s="116"/>
      <c r="H29" s="116"/>
      <c r="I29" s="116"/>
      <c r="J29" s="116"/>
      <c r="K29" s="116"/>
      <c r="L29" s="116"/>
      <c r="M29" s="116"/>
      <c r="N29" s="116"/>
      <c r="O29" s="116"/>
      <c r="P29" s="116"/>
      <c r="Q29" s="116"/>
      <c r="R29" s="116"/>
      <c r="S29" s="116"/>
      <c r="T29" s="116"/>
      <c r="U29" s="116"/>
      <c r="V29" s="116"/>
      <c r="W29" s="116"/>
      <c r="X29" s="116"/>
      <c r="Y29" s="116"/>
    </row>
    <row r="30" spans="1:27" hidden="1">
      <c r="A30" s="89">
        <v>9</v>
      </c>
      <c r="B30" s="116"/>
      <c r="C30" s="116"/>
      <c r="D30" s="116"/>
      <c r="E30" s="116"/>
      <c r="F30" s="116"/>
      <c r="G30" s="116"/>
      <c r="H30" s="116"/>
      <c r="I30" s="116"/>
      <c r="J30" s="116"/>
      <c r="K30" s="116"/>
      <c r="L30" s="116"/>
      <c r="M30" s="116"/>
      <c r="N30" s="116"/>
      <c r="O30" s="116"/>
      <c r="P30" s="116"/>
      <c r="Q30" s="116"/>
      <c r="R30" s="116"/>
      <c r="S30" s="116"/>
      <c r="T30" s="116"/>
      <c r="U30" s="116"/>
      <c r="V30" s="116"/>
      <c r="W30" s="116"/>
      <c r="X30" s="116"/>
      <c r="Y30" s="116"/>
    </row>
    <row r="31" spans="1:27" ht="12.6" hidden="1" customHeight="1">
      <c r="A31" s="89">
        <v>10</v>
      </c>
      <c r="B31" s="116"/>
      <c r="C31" s="116"/>
      <c r="D31" s="116"/>
      <c r="E31" s="116"/>
      <c r="F31" s="116"/>
      <c r="G31" s="116"/>
      <c r="H31" s="116"/>
      <c r="I31" s="116"/>
      <c r="J31" s="116"/>
      <c r="K31" s="116"/>
      <c r="L31" s="116"/>
      <c r="M31" s="116"/>
      <c r="N31" s="116"/>
      <c r="O31" s="116"/>
      <c r="P31" s="116"/>
      <c r="Q31" s="116"/>
      <c r="R31" s="116"/>
      <c r="S31" s="116"/>
      <c r="T31" s="116"/>
      <c r="U31" s="116"/>
      <c r="V31" s="116"/>
      <c r="W31" s="116"/>
      <c r="X31" s="116"/>
      <c r="Y31" s="116"/>
    </row>
    <row r="32" spans="1:27" hidden="1">
      <c r="A32" s="89">
        <v>11</v>
      </c>
      <c r="B32" s="116"/>
      <c r="C32" s="116"/>
      <c r="D32" s="116"/>
      <c r="E32" s="116"/>
      <c r="F32" s="116"/>
      <c r="G32" s="116"/>
      <c r="H32" s="116"/>
      <c r="I32" s="116"/>
      <c r="J32" s="116"/>
      <c r="K32" s="116"/>
      <c r="L32" s="116"/>
      <c r="M32" s="116"/>
      <c r="N32" s="116"/>
      <c r="O32" s="116"/>
      <c r="P32" s="116"/>
      <c r="Q32" s="116"/>
      <c r="R32" s="116"/>
      <c r="S32" s="116"/>
      <c r="T32" s="116"/>
      <c r="U32" s="116"/>
      <c r="V32" s="116"/>
      <c r="W32" s="116"/>
      <c r="X32" s="116"/>
      <c r="Y32" s="116"/>
    </row>
    <row r="33" spans="1:25" hidden="1">
      <c r="A33" s="89">
        <v>12</v>
      </c>
      <c r="B33" s="116"/>
      <c r="C33" s="116"/>
      <c r="D33" s="116"/>
      <c r="E33" s="116"/>
      <c r="F33" s="116"/>
      <c r="G33" s="116" t="s">
        <v>141</v>
      </c>
      <c r="H33" s="116"/>
      <c r="I33" s="116"/>
      <c r="J33" s="116"/>
      <c r="K33" s="116"/>
      <c r="L33" s="116"/>
      <c r="M33" s="116"/>
      <c r="N33" s="116"/>
      <c r="O33" s="116"/>
      <c r="P33" s="116"/>
      <c r="Q33" s="116"/>
      <c r="R33" s="116"/>
      <c r="S33" s="116"/>
      <c r="T33" s="116"/>
      <c r="U33" s="116"/>
      <c r="V33" s="116"/>
      <c r="W33" s="116"/>
      <c r="X33" s="116"/>
      <c r="Y33" s="116"/>
    </row>
    <row r="34" spans="1:25" hidden="1">
      <c r="A34" s="89">
        <v>13</v>
      </c>
      <c r="B34" s="116"/>
      <c r="C34" s="116"/>
      <c r="D34" s="116"/>
      <c r="E34" s="116"/>
      <c r="F34" s="116"/>
      <c r="G34" s="116" t="s">
        <v>142</v>
      </c>
      <c r="H34" s="116"/>
      <c r="I34" s="116"/>
      <c r="J34" s="116"/>
      <c r="K34" s="116"/>
      <c r="L34" s="116"/>
      <c r="M34" s="116"/>
      <c r="N34" s="116"/>
      <c r="O34" s="116"/>
      <c r="P34" s="116"/>
      <c r="Q34" s="116"/>
      <c r="R34" s="116"/>
      <c r="S34" s="116"/>
      <c r="T34" s="116"/>
      <c r="U34" s="116"/>
      <c r="V34" s="116"/>
      <c r="W34" s="116"/>
      <c r="X34" s="116"/>
      <c r="Y34" s="116"/>
    </row>
    <row r="35" spans="1:25" hidden="1">
      <c r="A35" s="89">
        <v>14</v>
      </c>
      <c r="B35" s="116"/>
      <c r="C35" s="116"/>
      <c r="D35" s="116"/>
      <c r="E35" s="116"/>
      <c r="F35" s="116"/>
      <c r="G35" s="116"/>
      <c r="H35" s="116"/>
      <c r="I35" s="116"/>
      <c r="J35" s="116"/>
      <c r="K35" s="116"/>
      <c r="L35" s="116"/>
      <c r="M35" s="116"/>
      <c r="N35" s="116"/>
      <c r="O35" s="116"/>
      <c r="P35" s="116"/>
      <c r="Q35" s="116"/>
      <c r="R35" s="116"/>
      <c r="S35" s="116"/>
      <c r="T35" s="116"/>
      <c r="U35" s="116"/>
      <c r="V35" s="116"/>
      <c r="W35" s="116"/>
      <c r="X35" s="116"/>
      <c r="Y35" s="116"/>
    </row>
    <row r="36" spans="1:25" hidden="1">
      <c r="A36" s="89">
        <v>15</v>
      </c>
      <c r="B36" s="116"/>
      <c r="C36" s="116"/>
      <c r="D36" s="116"/>
      <c r="E36" s="116"/>
      <c r="F36" s="116"/>
      <c r="G36" s="116"/>
      <c r="H36" s="116"/>
      <c r="I36" s="116"/>
      <c r="J36" s="116"/>
      <c r="K36" s="116"/>
      <c r="L36" s="116"/>
      <c r="M36" s="116"/>
      <c r="N36" s="116"/>
      <c r="O36" s="116"/>
      <c r="P36" s="116"/>
      <c r="Q36" s="116"/>
      <c r="R36" s="116"/>
      <c r="S36" s="116"/>
      <c r="T36" s="116"/>
      <c r="U36" s="116"/>
      <c r="V36" s="116"/>
      <c r="W36" s="116"/>
      <c r="X36" s="116"/>
      <c r="Y36" s="116"/>
    </row>
    <row r="37" spans="1:25" hidden="1">
      <c r="A37" s="89">
        <v>16</v>
      </c>
      <c r="B37" s="116"/>
      <c r="C37" s="116"/>
      <c r="D37" s="116"/>
      <c r="E37" s="116"/>
      <c r="F37" s="116"/>
      <c r="G37" s="116"/>
      <c r="H37" s="116"/>
      <c r="I37" s="116"/>
      <c r="J37" s="116"/>
      <c r="K37" s="116"/>
      <c r="L37" s="116"/>
      <c r="M37" s="116"/>
      <c r="N37" s="116"/>
      <c r="O37" s="116"/>
      <c r="P37" s="116"/>
      <c r="Q37" s="116"/>
      <c r="R37" s="116"/>
      <c r="S37" s="116"/>
      <c r="T37" s="116"/>
      <c r="U37" s="116"/>
      <c r="V37" s="116"/>
      <c r="W37" s="116"/>
      <c r="X37" s="116"/>
      <c r="Y37" s="116"/>
    </row>
    <row r="38" spans="1:25" hidden="1">
      <c r="A38" s="89">
        <v>17</v>
      </c>
      <c r="B38" s="116"/>
      <c r="C38" s="116"/>
      <c r="D38" s="116"/>
      <c r="E38" s="116"/>
      <c r="F38" s="116"/>
      <c r="G38" s="116"/>
      <c r="H38" s="116"/>
      <c r="I38" s="116"/>
      <c r="J38" s="116"/>
      <c r="K38" s="116"/>
      <c r="L38" s="116"/>
      <c r="M38" s="116"/>
      <c r="N38" s="116"/>
      <c r="O38" s="116"/>
      <c r="P38" s="116"/>
      <c r="Q38" s="116"/>
      <c r="R38" s="116"/>
      <c r="S38" s="116"/>
      <c r="T38" s="116"/>
      <c r="U38" s="116"/>
      <c r="V38" s="116"/>
      <c r="W38" s="116"/>
      <c r="X38" s="116"/>
      <c r="Y38" s="116"/>
    </row>
    <row r="39" spans="1:25" hidden="1">
      <c r="A39" s="89">
        <v>18</v>
      </c>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row>
    <row r="40" spans="1:25" hidden="1">
      <c r="A40" s="89">
        <v>19</v>
      </c>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row>
    <row r="41" spans="1:25" hidden="1">
      <c r="A41" s="89">
        <v>20</v>
      </c>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row>
    <row r="42" spans="1:25" hidden="1">
      <c r="A42" s="89">
        <v>21</v>
      </c>
      <c r="B42" s="116"/>
      <c r="C42" s="116"/>
      <c r="D42" s="116"/>
      <c r="E42" s="116"/>
      <c r="F42" s="116"/>
      <c r="G42" s="116"/>
      <c r="H42" s="116"/>
      <c r="I42" s="116"/>
      <c r="J42" s="116"/>
      <c r="K42" s="116"/>
      <c r="L42" s="116"/>
      <c r="M42" s="116"/>
      <c r="N42" s="116"/>
      <c r="O42" s="116"/>
      <c r="P42" s="116"/>
      <c r="Q42" s="116"/>
      <c r="R42" s="116"/>
      <c r="S42" s="116"/>
      <c r="T42" s="116"/>
      <c r="U42" s="116"/>
      <c r="V42" s="116"/>
      <c r="W42" s="116"/>
      <c r="X42" s="116"/>
      <c r="Y42" s="116"/>
    </row>
    <row r="43" spans="1:25" hidden="1">
      <c r="A43" s="89">
        <v>22</v>
      </c>
      <c r="B43" s="116"/>
      <c r="C43" s="116"/>
      <c r="D43" s="116"/>
      <c r="E43" s="116"/>
      <c r="F43" s="116"/>
      <c r="G43" s="116"/>
      <c r="H43" s="116"/>
      <c r="I43" s="116"/>
      <c r="J43" s="116"/>
      <c r="K43" s="116"/>
      <c r="L43" s="116"/>
      <c r="M43" s="116"/>
      <c r="N43" s="116"/>
      <c r="O43" s="116"/>
      <c r="P43" s="116"/>
      <c r="Q43" s="116"/>
      <c r="R43" s="116"/>
      <c r="S43" s="116"/>
      <c r="T43" s="116"/>
      <c r="U43" s="116"/>
      <c r="V43" s="116"/>
      <c r="W43" s="116"/>
      <c r="X43" s="116"/>
      <c r="Y43" s="116"/>
    </row>
    <row r="44" spans="1:25" hidden="1">
      <c r="A44" s="89">
        <v>23</v>
      </c>
      <c r="B44" s="116"/>
      <c r="C44" s="116"/>
      <c r="D44" s="116"/>
      <c r="E44" s="116"/>
      <c r="F44" s="116"/>
      <c r="G44" s="116"/>
      <c r="H44" s="116"/>
      <c r="I44" s="116"/>
      <c r="J44" s="116"/>
      <c r="K44" s="116"/>
      <c r="L44" s="116"/>
      <c r="M44" s="116"/>
      <c r="N44" s="116"/>
      <c r="O44" s="116"/>
      <c r="P44" s="116"/>
      <c r="Q44" s="116"/>
      <c r="R44" s="116"/>
      <c r="S44" s="116"/>
      <c r="T44" s="116"/>
      <c r="U44" s="116"/>
      <c r="V44" s="116"/>
      <c r="W44" s="116"/>
      <c r="X44" s="116"/>
      <c r="Y44" s="116"/>
    </row>
    <row r="45" spans="1:25" hidden="1">
      <c r="A45" s="89">
        <v>24</v>
      </c>
      <c r="B45" s="116"/>
      <c r="C45" s="116"/>
      <c r="D45" s="116"/>
      <c r="E45" s="116"/>
      <c r="F45" s="116"/>
      <c r="G45" s="116"/>
      <c r="H45" s="116"/>
      <c r="I45" s="116"/>
      <c r="J45" s="116"/>
      <c r="K45" s="116"/>
      <c r="L45" s="116"/>
      <c r="M45" s="116"/>
      <c r="N45" s="116"/>
      <c r="O45" s="116"/>
      <c r="P45" s="116"/>
      <c r="Q45" s="116"/>
      <c r="R45" s="116"/>
      <c r="S45" s="116"/>
      <c r="T45" s="116"/>
      <c r="U45" s="116"/>
      <c r="V45" s="116"/>
      <c r="W45" s="116"/>
      <c r="X45" s="116"/>
      <c r="Y45" s="116"/>
    </row>
    <row r="46" spans="1:25" hidden="1">
      <c r="A46" s="89">
        <v>25</v>
      </c>
      <c r="B46" s="116"/>
      <c r="C46" s="116"/>
      <c r="D46" s="116"/>
      <c r="E46" s="116"/>
      <c r="F46" s="116"/>
      <c r="G46" s="116"/>
      <c r="H46" s="116"/>
      <c r="I46" s="116"/>
      <c r="J46" s="116"/>
      <c r="K46" s="116"/>
      <c r="L46" s="116"/>
      <c r="M46" s="116"/>
      <c r="N46" s="116"/>
      <c r="O46" s="116"/>
      <c r="P46" s="116"/>
      <c r="Q46" s="116"/>
      <c r="R46" s="116"/>
      <c r="S46" s="116"/>
      <c r="T46" s="116"/>
      <c r="U46" s="116"/>
      <c r="V46" s="116"/>
      <c r="W46" s="116"/>
      <c r="X46" s="116"/>
      <c r="Y46" s="116"/>
    </row>
    <row r="47" spans="1:25" hidden="1">
      <c r="A47" s="89">
        <v>26</v>
      </c>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row>
    <row r="48" spans="1:25" hidden="1">
      <c r="A48" s="89">
        <v>27</v>
      </c>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row>
    <row r="49" spans="1:25" hidden="1">
      <c r="A49" s="89">
        <v>28</v>
      </c>
      <c r="B49" s="116"/>
      <c r="C49" s="116"/>
      <c r="D49" s="116"/>
      <c r="E49" s="116"/>
      <c r="F49" s="116"/>
      <c r="G49" s="116"/>
      <c r="H49" s="116"/>
      <c r="I49" s="116"/>
      <c r="J49" s="116"/>
      <c r="K49" s="116"/>
      <c r="L49" s="116"/>
      <c r="M49" s="116"/>
      <c r="N49" s="116"/>
      <c r="O49" s="116"/>
      <c r="P49" s="116"/>
      <c r="Q49" s="116"/>
      <c r="R49" s="116"/>
      <c r="S49" s="116"/>
      <c r="T49" s="116"/>
      <c r="U49" s="116"/>
      <c r="V49" s="116"/>
      <c r="W49" s="116"/>
      <c r="X49" s="116"/>
      <c r="Y49" s="116"/>
    </row>
    <row r="50" spans="1:25" hidden="1">
      <c r="A50" s="89">
        <v>29</v>
      </c>
      <c r="B50" s="116"/>
      <c r="C50" s="116"/>
      <c r="D50" s="116"/>
      <c r="E50" s="116"/>
      <c r="F50" s="116"/>
      <c r="G50" s="116"/>
      <c r="H50" s="116"/>
      <c r="I50" s="116"/>
      <c r="J50" s="116"/>
      <c r="K50" s="116"/>
      <c r="L50" s="116"/>
      <c r="M50" s="116"/>
      <c r="N50" s="116"/>
      <c r="O50" s="116"/>
      <c r="P50" s="116"/>
      <c r="Q50" s="116"/>
      <c r="R50" s="116"/>
      <c r="S50" s="116"/>
      <c r="T50" s="116"/>
      <c r="U50" s="116"/>
      <c r="V50" s="116"/>
      <c r="W50" s="116"/>
      <c r="X50" s="116"/>
      <c r="Y50" s="116"/>
    </row>
    <row r="51" spans="1:25" hidden="1">
      <c r="A51" s="89">
        <v>30</v>
      </c>
      <c r="B51" s="116"/>
      <c r="C51" s="116"/>
      <c r="D51" s="116"/>
      <c r="E51" s="116"/>
      <c r="F51" s="116"/>
      <c r="G51" s="116"/>
      <c r="H51" s="116"/>
      <c r="I51" s="116"/>
      <c r="J51" s="116"/>
      <c r="K51" s="116"/>
      <c r="L51" s="116"/>
      <c r="M51" s="116"/>
      <c r="N51" s="116"/>
      <c r="O51" s="116"/>
      <c r="P51" s="116"/>
      <c r="Q51" s="116"/>
      <c r="R51" s="116"/>
      <c r="S51" s="116"/>
      <c r="T51" s="116"/>
      <c r="U51" s="116"/>
      <c r="V51" s="116"/>
      <c r="W51" s="116"/>
      <c r="X51" s="116"/>
      <c r="Y51" s="116"/>
    </row>
    <row r="52" spans="1:25" hidden="1">
      <c r="A52" s="89">
        <v>31</v>
      </c>
      <c r="B52" s="116"/>
      <c r="C52" s="116"/>
      <c r="D52" s="116"/>
      <c r="E52" s="116"/>
      <c r="F52" s="116"/>
      <c r="G52" s="116"/>
      <c r="H52" s="116"/>
      <c r="I52" s="116"/>
      <c r="J52" s="116"/>
      <c r="K52" s="116"/>
      <c r="L52" s="116"/>
      <c r="M52" s="116"/>
      <c r="N52" s="116"/>
      <c r="O52" s="116"/>
      <c r="P52" s="116"/>
      <c r="Q52" s="116"/>
      <c r="R52" s="116"/>
      <c r="S52" s="116"/>
      <c r="T52" s="116"/>
      <c r="U52" s="116"/>
      <c r="V52" s="116"/>
      <c r="W52" s="116"/>
      <c r="X52" s="116"/>
      <c r="Y52" s="116"/>
    </row>
    <row r="53" spans="1:25" hidden="1">
      <c r="A53" s="89">
        <v>32</v>
      </c>
      <c r="B53" s="116"/>
      <c r="C53" s="116"/>
      <c r="D53" s="116"/>
      <c r="E53" s="116"/>
      <c r="F53" s="116"/>
      <c r="G53" s="116"/>
      <c r="H53" s="116"/>
      <c r="I53" s="116"/>
      <c r="J53" s="116"/>
      <c r="K53" s="116"/>
      <c r="L53" s="116"/>
      <c r="M53" s="116"/>
      <c r="N53" s="116"/>
      <c r="O53" s="116"/>
      <c r="P53" s="116"/>
      <c r="Q53" s="116"/>
      <c r="R53" s="116"/>
      <c r="S53" s="116"/>
      <c r="T53" s="116"/>
      <c r="U53" s="116"/>
      <c r="V53" s="116"/>
      <c r="W53" s="116"/>
      <c r="X53" s="116"/>
      <c r="Y53" s="116"/>
    </row>
    <row r="54" spans="1:25" hidden="1">
      <c r="A54" s="89">
        <v>33</v>
      </c>
      <c r="B54" s="116"/>
      <c r="C54" s="116"/>
      <c r="D54" s="116"/>
      <c r="E54" s="116"/>
      <c r="F54" s="116"/>
      <c r="G54" s="116"/>
      <c r="H54" s="116"/>
      <c r="I54" s="116"/>
      <c r="J54" s="116"/>
      <c r="K54" s="116"/>
      <c r="L54" s="116"/>
      <c r="M54" s="116"/>
      <c r="N54" s="116"/>
      <c r="O54" s="116"/>
      <c r="P54" s="116"/>
      <c r="Q54" s="116"/>
      <c r="R54" s="116"/>
      <c r="S54" s="116"/>
      <c r="T54" s="116"/>
      <c r="U54" s="116"/>
      <c r="V54" s="116"/>
      <c r="W54" s="116"/>
      <c r="X54" s="116"/>
      <c r="Y54" s="116"/>
    </row>
    <row r="55" spans="1:25" hidden="1">
      <c r="A55" s="89">
        <v>34</v>
      </c>
      <c r="B55" s="116"/>
      <c r="C55" s="116"/>
      <c r="D55" s="116"/>
      <c r="E55" s="116"/>
      <c r="F55" s="116"/>
      <c r="G55" s="116"/>
      <c r="H55" s="116"/>
      <c r="I55" s="116"/>
      <c r="J55" s="116"/>
      <c r="K55" s="116"/>
      <c r="L55" s="116"/>
      <c r="M55" s="116"/>
      <c r="N55" s="116"/>
      <c r="O55" s="116"/>
      <c r="P55" s="116"/>
      <c r="Q55" s="116"/>
      <c r="R55" s="116"/>
      <c r="S55" s="116"/>
      <c r="T55" s="116"/>
      <c r="U55" s="116"/>
      <c r="V55" s="116"/>
      <c r="W55" s="116"/>
      <c r="X55" s="116"/>
      <c r="Y55" s="116"/>
    </row>
    <row r="56" spans="1:25" hidden="1">
      <c r="A56" s="89">
        <v>35</v>
      </c>
      <c r="B56" s="116"/>
      <c r="C56" s="116"/>
      <c r="D56" s="116"/>
      <c r="E56" s="116"/>
      <c r="F56" s="116"/>
      <c r="G56" s="116"/>
      <c r="H56" s="116"/>
      <c r="I56" s="116"/>
      <c r="J56" s="116"/>
      <c r="K56" s="116"/>
      <c r="L56" s="116"/>
      <c r="M56" s="116"/>
      <c r="N56" s="116"/>
      <c r="O56" s="116"/>
      <c r="P56" s="116"/>
      <c r="Q56" s="116"/>
      <c r="R56" s="116"/>
      <c r="S56" s="116"/>
      <c r="T56" s="116"/>
      <c r="U56" s="116"/>
      <c r="V56" s="116"/>
      <c r="W56" s="116"/>
      <c r="X56" s="116"/>
      <c r="Y56" s="116"/>
    </row>
    <row r="57" spans="1:25" hidden="1">
      <c r="A57" s="89">
        <v>36</v>
      </c>
      <c r="B57" s="116"/>
      <c r="C57" s="116"/>
      <c r="D57" s="116"/>
      <c r="E57" s="116"/>
      <c r="F57" s="116"/>
      <c r="G57" s="116"/>
      <c r="H57" s="116"/>
      <c r="I57" s="116"/>
      <c r="J57" s="116"/>
      <c r="K57" s="116"/>
      <c r="L57" s="116"/>
      <c r="M57" s="116"/>
      <c r="N57" s="116"/>
      <c r="O57" s="116"/>
      <c r="P57" s="116"/>
      <c r="Q57" s="116"/>
      <c r="R57" s="116"/>
      <c r="S57" s="116"/>
      <c r="T57" s="116"/>
      <c r="U57" s="116"/>
      <c r="V57" s="116"/>
      <c r="W57" s="116"/>
      <c r="X57" s="116"/>
      <c r="Y57" s="116"/>
    </row>
    <row r="58" spans="1:25" hidden="1">
      <c r="A58" s="89">
        <v>37</v>
      </c>
      <c r="B58" s="116"/>
      <c r="C58" s="116"/>
      <c r="D58" s="116"/>
      <c r="E58" s="116"/>
      <c r="F58" s="116"/>
      <c r="G58" s="116"/>
      <c r="H58" s="116"/>
      <c r="I58" s="116"/>
      <c r="J58" s="116"/>
      <c r="K58" s="116"/>
      <c r="L58" s="116"/>
      <c r="M58" s="116"/>
      <c r="N58" s="116"/>
      <c r="O58" s="116"/>
      <c r="P58" s="116"/>
      <c r="Q58" s="116"/>
      <c r="R58" s="116"/>
      <c r="S58" s="116"/>
      <c r="T58" s="116"/>
      <c r="U58" s="116"/>
      <c r="V58" s="116"/>
      <c r="W58" s="116"/>
      <c r="X58" s="116"/>
      <c r="Y58" s="116"/>
    </row>
    <row r="59" spans="1:25" hidden="1">
      <c r="A59" s="89">
        <v>38</v>
      </c>
      <c r="B59" s="116"/>
      <c r="C59" s="116"/>
      <c r="D59" s="116"/>
      <c r="E59" s="116"/>
      <c r="F59" s="116"/>
      <c r="G59" s="116"/>
      <c r="H59" s="116"/>
      <c r="I59" s="116"/>
      <c r="J59" s="116"/>
      <c r="K59" s="116"/>
      <c r="L59" s="116"/>
      <c r="M59" s="116"/>
      <c r="N59" s="116"/>
      <c r="O59" s="116"/>
      <c r="P59" s="116"/>
      <c r="Q59" s="116"/>
      <c r="R59" s="116"/>
      <c r="S59" s="116"/>
      <c r="T59" s="116"/>
      <c r="U59" s="116"/>
      <c r="V59" s="116"/>
      <c r="W59" s="116"/>
      <c r="X59" s="116"/>
      <c r="Y59" s="116"/>
    </row>
    <row r="60" spans="1:25" hidden="1">
      <c r="A60" s="89">
        <v>39</v>
      </c>
      <c r="B60" s="116"/>
      <c r="C60" s="116"/>
      <c r="D60" s="116"/>
      <c r="E60" s="116"/>
      <c r="F60" s="116"/>
      <c r="G60" s="116"/>
      <c r="H60" s="116"/>
      <c r="I60" s="116"/>
      <c r="J60" s="116"/>
      <c r="K60" s="116"/>
      <c r="L60" s="116"/>
      <c r="M60" s="116"/>
      <c r="N60" s="116"/>
      <c r="O60" s="116"/>
      <c r="P60" s="116"/>
      <c r="Q60" s="116"/>
      <c r="R60" s="116"/>
      <c r="S60" s="116"/>
      <c r="T60" s="116"/>
      <c r="U60" s="116"/>
      <c r="V60" s="116"/>
      <c r="W60" s="116"/>
      <c r="X60" s="116"/>
      <c r="Y60" s="116"/>
    </row>
    <row r="61" spans="1:25" hidden="1">
      <c r="A61" s="89">
        <v>40</v>
      </c>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row>
    <row r="62" spans="1:25" hidden="1">
      <c r="A62" s="89">
        <v>41</v>
      </c>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row>
    <row r="63" spans="1:25" hidden="1">
      <c r="A63" s="89">
        <v>42</v>
      </c>
      <c r="B63" s="116"/>
      <c r="C63" s="116"/>
      <c r="D63" s="116"/>
      <c r="E63" s="116"/>
      <c r="F63" s="116"/>
      <c r="G63" s="116"/>
      <c r="H63" s="116"/>
      <c r="I63" s="116"/>
      <c r="J63" s="116"/>
      <c r="K63" s="116"/>
      <c r="L63" s="116"/>
      <c r="M63" s="116"/>
      <c r="N63" s="116"/>
      <c r="O63" s="116"/>
      <c r="P63" s="116"/>
      <c r="Q63" s="116"/>
      <c r="R63" s="116"/>
      <c r="S63" s="116"/>
      <c r="T63" s="116"/>
      <c r="U63" s="116"/>
      <c r="V63" s="116"/>
      <c r="W63" s="116"/>
      <c r="X63" s="116"/>
      <c r="Y63" s="116"/>
    </row>
    <row r="64" spans="1:25" hidden="1">
      <c r="A64" s="89">
        <v>43</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row>
    <row r="65" spans="1:25" hidden="1">
      <c r="A65" s="89">
        <v>44</v>
      </c>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row>
    <row r="66" spans="1:25" hidden="1">
      <c r="A66" s="89">
        <v>45</v>
      </c>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row>
    <row r="67" spans="1:25" hidden="1">
      <c r="A67" s="89">
        <v>46</v>
      </c>
    </row>
    <row r="68" spans="1:25" hidden="1">
      <c r="A68" s="89">
        <v>47</v>
      </c>
    </row>
    <row r="69" spans="1:25" hidden="1">
      <c r="A69" s="89">
        <v>48</v>
      </c>
    </row>
    <row r="70" spans="1:25" hidden="1">
      <c r="A70" s="89">
        <v>49</v>
      </c>
    </row>
    <row r="71" spans="1:25" hidden="1">
      <c r="A71" s="89">
        <v>50</v>
      </c>
    </row>
    <row r="72" spans="1:25" hidden="1">
      <c r="A72" s="89">
        <v>51</v>
      </c>
    </row>
    <row r="73" spans="1:25" hidden="1">
      <c r="A73" s="89">
        <v>52</v>
      </c>
    </row>
    <row r="74" spans="1:25" hidden="1">
      <c r="A74" s="89">
        <v>53</v>
      </c>
    </row>
    <row r="75" spans="1:25" hidden="1">
      <c r="A75" s="89">
        <v>54</v>
      </c>
    </row>
    <row r="76" spans="1:25" hidden="1">
      <c r="A76" s="89">
        <v>55</v>
      </c>
    </row>
    <row r="77" spans="1:25" hidden="1">
      <c r="A77" s="89">
        <v>56</v>
      </c>
    </row>
    <row r="78" spans="1:25" hidden="1">
      <c r="A78" s="89">
        <v>57</v>
      </c>
    </row>
    <row r="79" spans="1:25" hidden="1">
      <c r="A79" s="89">
        <v>58</v>
      </c>
    </row>
    <row r="80" spans="1:25" hidden="1">
      <c r="A80" s="89">
        <v>59</v>
      </c>
    </row>
    <row r="81" spans="1:1" hidden="1">
      <c r="A81" s="89">
        <v>60</v>
      </c>
    </row>
    <row r="82" spans="1:1" hidden="1">
      <c r="A82" s="89">
        <v>61</v>
      </c>
    </row>
    <row r="83" spans="1:1" hidden="1">
      <c r="A83" s="89">
        <v>62</v>
      </c>
    </row>
    <row r="84" spans="1:1" hidden="1">
      <c r="A84" s="89">
        <v>63</v>
      </c>
    </row>
    <row r="85" spans="1:1" hidden="1">
      <c r="A85" s="89">
        <v>64</v>
      </c>
    </row>
    <row r="86" spans="1:1" hidden="1">
      <c r="A86" s="89">
        <v>65</v>
      </c>
    </row>
    <row r="87" spans="1:1" hidden="1">
      <c r="A87" s="89">
        <v>66</v>
      </c>
    </row>
    <row r="88" spans="1:1" hidden="1">
      <c r="A88" s="89">
        <v>67</v>
      </c>
    </row>
    <row r="89" spans="1:1" hidden="1">
      <c r="A89" s="89">
        <v>68</v>
      </c>
    </row>
    <row r="90" spans="1:1" hidden="1">
      <c r="A90" s="89">
        <v>69</v>
      </c>
    </row>
    <row r="91" spans="1:1" hidden="1">
      <c r="A91" s="89">
        <v>70</v>
      </c>
    </row>
    <row r="92" spans="1:1" hidden="1">
      <c r="A92" s="89">
        <v>71</v>
      </c>
    </row>
    <row r="93" spans="1:1" hidden="1">
      <c r="A93" s="89">
        <v>72</v>
      </c>
    </row>
    <row r="94" spans="1:1" hidden="1">
      <c r="A94" s="89">
        <v>73</v>
      </c>
    </row>
    <row r="95" spans="1:1" hidden="1">
      <c r="A95" s="89">
        <v>74</v>
      </c>
    </row>
    <row r="96" spans="1:1" hidden="1">
      <c r="A96" s="89">
        <v>75</v>
      </c>
    </row>
    <row r="97" spans="1:1" hidden="1">
      <c r="A97" s="89">
        <v>76</v>
      </c>
    </row>
    <row r="98" spans="1:1" hidden="1">
      <c r="A98" s="89">
        <v>77</v>
      </c>
    </row>
    <row r="99" spans="1:1" hidden="1">
      <c r="A99" s="89">
        <v>78</v>
      </c>
    </row>
    <row r="100" spans="1:1" hidden="1">
      <c r="A100" s="89">
        <v>79</v>
      </c>
    </row>
    <row r="101" spans="1:1" hidden="1">
      <c r="A101" s="89">
        <v>80</v>
      </c>
    </row>
    <row r="102" spans="1:1" hidden="1">
      <c r="A102" s="89">
        <v>81</v>
      </c>
    </row>
    <row r="103" spans="1:1" hidden="1">
      <c r="A103" s="89">
        <v>82</v>
      </c>
    </row>
    <row r="104" spans="1:1" hidden="1">
      <c r="A104" s="89">
        <v>83</v>
      </c>
    </row>
    <row r="105" spans="1:1" hidden="1">
      <c r="A105" s="89">
        <v>84</v>
      </c>
    </row>
    <row r="106" spans="1:1" hidden="1">
      <c r="A106" s="89">
        <v>85</v>
      </c>
    </row>
    <row r="107" spans="1:1" hidden="1">
      <c r="A107" s="89">
        <v>86</v>
      </c>
    </row>
    <row r="108" spans="1:1" hidden="1">
      <c r="A108" s="89">
        <v>87</v>
      </c>
    </row>
    <row r="109" spans="1:1" hidden="1">
      <c r="A109" s="89">
        <v>88</v>
      </c>
    </row>
    <row r="110" spans="1:1" hidden="1">
      <c r="A110" s="89">
        <v>89</v>
      </c>
    </row>
    <row r="111" spans="1:1" hidden="1">
      <c r="A111" s="89">
        <v>90</v>
      </c>
    </row>
    <row r="112" spans="1:1" hidden="1">
      <c r="A112" s="89">
        <v>91</v>
      </c>
    </row>
    <row r="113" spans="1:1" hidden="1">
      <c r="A113" s="89">
        <v>92</v>
      </c>
    </row>
    <row r="114" spans="1:1" hidden="1">
      <c r="A114" s="89">
        <v>93</v>
      </c>
    </row>
    <row r="115" spans="1:1" hidden="1">
      <c r="A115" s="89">
        <v>94</v>
      </c>
    </row>
    <row r="116" spans="1:1" hidden="1">
      <c r="A116" s="89">
        <v>95</v>
      </c>
    </row>
    <row r="117" spans="1:1" hidden="1">
      <c r="A117" s="89">
        <v>96</v>
      </c>
    </row>
    <row r="118" spans="1:1" hidden="1">
      <c r="A118" s="89">
        <v>97</v>
      </c>
    </row>
    <row r="119" spans="1:1" hidden="1">
      <c r="A119" s="89">
        <v>98</v>
      </c>
    </row>
    <row r="120" spans="1:1" hidden="1">
      <c r="A120" s="89">
        <v>99</v>
      </c>
    </row>
    <row r="121" spans="1:1" hidden="1">
      <c r="A121" s="89">
        <v>100</v>
      </c>
    </row>
  </sheetData>
  <sheetProtection algorithmName="SHA-512" hashValue="kJ14Qgiit/mfwsjOYl3fE1qeuRzJt9YJ/shFINvzWKmBUrlBAuLyQd8Q+9rUaMOmVyUDx6uB4pUeWYDIVNVivQ==" saltValue="LrFjaLYa7108W8w/XZRbwA==" spinCount="100000" sheet="1" selectLockedCells="1"/>
  <protectedRanges>
    <protectedRange sqref="Q22:S23" name="Range13"/>
    <protectedRange sqref="C7:T7 T8:T16 T18:T19" name="Range1"/>
    <protectedRange sqref="H17:T17" name="Range2"/>
    <protectedRange sqref="H18:S19 H8:S16" name="Range5"/>
    <protectedRange sqref="G20:I21" name="Range10"/>
    <protectedRange sqref="Q22:S23" name="Range12"/>
  </protectedRanges>
  <mergeCells count="43">
    <mergeCell ref="Q8:S8"/>
    <mergeCell ref="Q9:S9"/>
    <mergeCell ref="B4:S5"/>
    <mergeCell ref="B7:N7"/>
    <mergeCell ref="B8:E8"/>
    <mergeCell ref="B9:E9"/>
    <mergeCell ref="M8:P8"/>
    <mergeCell ref="F8:L8"/>
    <mergeCell ref="M9:P9"/>
    <mergeCell ref="F9:L9"/>
    <mergeCell ref="Q16:S16"/>
    <mergeCell ref="B10:E10"/>
    <mergeCell ref="B11:E11"/>
    <mergeCell ref="B12:E12"/>
    <mergeCell ref="B13:E13"/>
    <mergeCell ref="Q10:S10"/>
    <mergeCell ref="Q11:S11"/>
    <mergeCell ref="B15:E15"/>
    <mergeCell ref="Q15:S15"/>
    <mergeCell ref="B14:E14"/>
    <mergeCell ref="F14:L14"/>
    <mergeCell ref="M14:P14"/>
    <mergeCell ref="Q14:S14"/>
    <mergeCell ref="F15:L15"/>
    <mergeCell ref="M15:P15"/>
    <mergeCell ref="V9:Z11"/>
    <mergeCell ref="F10:L10"/>
    <mergeCell ref="F11:L11"/>
    <mergeCell ref="F12:L12"/>
    <mergeCell ref="F13:L13"/>
    <mergeCell ref="Q12:S12"/>
    <mergeCell ref="Q13:S13"/>
    <mergeCell ref="M10:P10"/>
    <mergeCell ref="M11:P11"/>
    <mergeCell ref="M12:P12"/>
    <mergeCell ref="M13:P13"/>
    <mergeCell ref="I19:M19"/>
    <mergeCell ref="B19:H19"/>
    <mergeCell ref="N18:S18"/>
    <mergeCell ref="N19:S19"/>
    <mergeCell ref="V18:AA19"/>
    <mergeCell ref="B18:H18"/>
    <mergeCell ref="I18:M18"/>
  </mergeCells>
  <dataValidations count="3">
    <dataValidation type="list" allowBlank="1" showInputMessage="1" showErrorMessage="1" sqref="WLW983037:WLY983039 M65536:O65537 JI65536:JK65537 TE65536:TG65537 ADA65536:ADC65537 AMW65536:AMY65537 AWS65536:AWU65537 BGO65536:BGQ65537 BQK65536:BQM65537 CAG65536:CAI65537 CKC65536:CKE65537 CTY65536:CUA65537 DDU65536:DDW65537 DNQ65536:DNS65537 DXM65536:DXO65537 EHI65536:EHK65537 ERE65536:ERG65537 FBA65536:FBC65537 FKW65536:FKY65537 FUS65536:FUU65537 GEO65536:GEQ65537 GOK65536:GOM65537 GYG65536:GYI65537 HIC65536:HIE65537 HRY65536:HSA65537 IBU65536:IBW65537 ILQ65536:ILS65537 IVM65536:IVO65537 JFI65536:JFK65537 JPE65536:JPG65537 JZA65536:JZC65537 KIW65536:KIY65537 KSS65536:KSU65537 LCO65536:LCQ65537 LMK65536:LMM65537 LWG65536:LWI65537 MGC65536:MGE65537 MPY65536:MQA65537 MZU65536:MZW65537 NJQ65536:NJS65537 NTM65536:NTO65537 ODI65536:ODK65537 ONE65536:ONG65537 OXA65536:OXC65537 PGW65536:PGY65537 PQS65536:PQU65537 QAO65536:QAQ65537 QKK65536:QKM65537 QUG65536:QUI65537 REC65536:REE65537 RNY65536:ROA65537 RXU65536:RXW65537 SHQ65536:SHS65537 SRM65536:SRO65537 TBI65536:TBK65537 TLE65536:TLG65537 TVA65536:TVC65537 UEW65536:UEY65537 UOS65536:UOU65537 UYO65536:UYQ65537 VIK65536:VIM65537 VSG65536:VSI65537 WCC65536:WCE65537 WLY65536:WMA65537 WVU65536:WVW65537 M131072:O131073 JI131072:JK131073 TE131072:TG131073 ADA131072:ADC131073 AMW131072:AMY131073 AWS131072:AWU131073 BGO131072:BGQ131073 BQK131072:BQM131073 CAG131072:CAI131073 CKC131072:CKE131073 CTY131072:CUA131073 DDU131072:DDW131073 DNQ131072:DNS131073 DXM131072:DXO131073 EHI131072:EHK131073 ERE131072:ERG131073 FBA131072:FBC131073 FKW131072:FKY131073 FUS131072:FUU131073 GEO131072:GEQ131073 GOK131072:GOM131073 GYG131072:GYI131073 HIC131072:HIE131073 HRY131072:HSA131073 IBU131072:IBW131073 ILQ131072:ILS131073 IVM131072:IVO131073 JFI131072:JFK131073 JPE131072:JPG131073 JZA131072:JZC131073 KIW131072:KIY131073 KSS131072:KSU131073 LCO131072:LCQ131073 LMK131072:LMM131073 LWG131072:LWI131073 MGC131072:MGE131073 MPY131072:MQA131073 MZU131072:MZW131073 NJQ131072:NJS131073 NTM131072:NTO131073 ODI131072:ODK131073 ONE131072:ONG131073 OXA131072:OXC131073 PGW131072:PGY131073 PQS131072:PQU131073 QAO131072:QAQ131073 QKK131072:QKM131073 QUG131072:QUI131073 REC131072:REE131073 RNY131072:ROA131073 RXU131072:RXW131073 SHQ131072:SHS131073 SRM131072:SRO131073 TBI131072:TBK131073 TLE131072:TLG131073 TVA131072:TVC131073 UEW131072:UEY131073 UOS131072:UOU131073 UYO131072:UYQ131073 VIK131072:VIM131073 VSG131072:VSI131073 WCC131072:WCE131073 WLY131072:WMA131073 WVU131072:WVW131073 M196608:O196609 JI196608:JK196609 TE196608:TG196609 ADA196608:ADC196609 AMW196608:AMY196609 AWS196608:AWU196609 BGO196608:BGQ196609 BQK196608:BQM196609 CAG196608:CAI196609 CKC196608:CKE196609 CTY196608:CUA196609 DDU196608:DDW196609 DNQ196608:DNS196609 DXM196608:DXO196609 EHI196608:EHK196609 ERE196608:ERG196609 FBA196608:FBC196609 FKW196608:FKY196609 FUS196608:FUU196609 GEO196608:GEQ196609 GOK196608:GOM196609 GYG196608:GYI196609 HIC196608:HIE196609 HRY196608:HSA196609 IBU196608:IBW196609 ILQ196608:ILS196609 IVM196608:IVO196609 JFI196608:JFK196609 JPE196608:JPG196609 JZA196608:JZC196609 KIW196608:KIY196609 KSS196608:KSU196609 LCO196608:LCQ196609 LMK196608:LMM196609 LWG196608:LWI196609 MGC196608:MGE196609 MPY196608:MQA196609 MZU196608:MZW196609 NJQ196608:NJS196609 NTM196608:NTO196609 ODI196608:ODK196609 ONE196608:ONG196609 OXA196608:OXC196609 PGW196608:PGY196609 PQS196608:PQU196609 QAO196608:QAQ196609 QKK196608:QKM196609 QUG196608:QUI196609 REC196608:REE196609 RNY196608:ROA196609 RXU196608:RXW196609 SHQ196608:SHS196609 SRM196608:SRO196609 TBI196608:TBK196609 TLE196608:TLG196609 TVA196608:TVC196609 UEW196608:UEY196609 UOS196608:UOU196609 UYO196608:UYQ196609 VIK196608:VIM196609 VSG196608:VSI196609 WCC196608:WCE196609 WLY196608:WMA196609 WVU196608:WVW196609 M262144:O262145 JI262144:JK262145 TE262144:TG262145 ADA262144:ADC262145 AMW262144:AMY262145 AWS262144:AWU262145 BGO262144:BGQ262145 BQK262144:BQM262145 CAG262144:CAI262145 CKC262144:CKE262145 CTY262144:CUA262145 DDU262144:DDW262145 DNQ262144:DNS262145 DXM262144:DXO262145 EHI262144:EHK262145 ERE262144:ERG262145 FBA262144:FBC262145 FKW262144:FKY262145 FUS262144:FUU262145 GEO262144:GEQ262145 GOK262144:GOM262145 GYG262144:GYI262145 HIC262144:HIE262145 HRY262144:HSA262145 IBU262144:IBW262145 ILQ262144:ILS262145 IVM262144:IVO262145 JFI262144:JFK262145 JPE262144:JPG262145 JZA262144:JZC262145 KIW262144:KIY262145 KSS262144:KSU262145 LCO262144:LCQ262145 LMK262144:LMM262145 LWG262144:LWI262145 MGC262144:MGE262145 MPY262144:MQA262145 MZU262144:MZW262145 NJQ262144:NJS262145 NTM262144:NTO262145 ODI262144:ODK262145 ONE262144:ONG262145 OXA262144:OXC262145 PGW262144:PGY262145 PQS262144:PQU262145 QAO262144:QAQ262145 QKK262144:QKM262145 QUG262144:QUI262145 REC262144:REE262145 RNY262144:ROA262145 RXU262144:RXW262145 SHQ262144:SHS262145 SRM262144:SRO262145 TBI262144:TBK262145 TLE262144:TLG262145 TVA262144:TVC262145 UEW262144:UEY262145 UOS262144:UOU262145 UYO262144:UYQ262145 VIK262144:VIM262145 VSG262144:VSI262145 WCC262144:WCE262145 WLY262144:WMA262145 WVU262144:WVW262145 M327680:O327681 JI327680:JK327681 TE327680:TG327681 ADA327680:ADC327681 AMW327680:AMY327681 AWS327680:AWU327681 BGO327680:BGQ327681 BQK327680:BQM327681 CAG327680:CAI327681 CKC327680:CKE327681 CTY327680:CUA327681 DDU327680:DDW327681 DNQ327680:DNS327681 DXM327680:DXO327681 EHI327680:EHK327681 ERE327680:ERG327681 FBA327680:FBC327681 FKW327680:FKY327681 FUS327680:FUU327681 GEO327680:GEQ327681 GOK327680:GOM327681 GYG327680:GYI327681 HIC327680:HIE327681 HRY327680:HSA327681 IBU327680:IBW327681 ILQ327680:ILS327681 IVM327680:IVO327681 JFI327680:JFK327681 JPE327680:JPG327681 JZA327680:JZC327681 KIW327680:KIY327681 KSS327680:KSU327681 LCO327680:LCQ327681 LMK327680:LMM327681 LWG327680:LWI327681 MGC327680:MGE327681 MPY327680:MQA327681 MZU327680:MZW327681 NJQ327680:NJS327681 NTM327680:NTO327681 ODI327680:ODK327681 ONE327680:ONG327681 OXA327680:OXC327681 PGW327680:PGY327681 PQS327680:PQU327681 QAO327680:QAQ327681 QKK327680:QKM327681 QUG327680:QUI327681 REC327680:REE327681 RNY327680:ROA327681 RXU327680:RXW327681 SHQ327680:SHS327681 SRM327680:SRO327681 TBI327680:TBK327681 TLE327680:TLG327681 TVA327680:TVC327681 UEW327680:UEY327681 UOS327680:UOU327681 UYO327680:UYQ327681 VIK327680:VIM327681 VSG327680:VSI327681 WCC327680:WCE327681 WLY327680:WMA327681 WVU327680:WVW327681 M393216:O393217 JI393216:JK393217 TE393216:TG393217 ADA393216:ADC393217 AMW393216:AMY393217 AWS393216:AWU393217 BGO393216:BGQ393217 BQK393216:BQM393217 CAG393216:CAI393217 CKC393216:CKE393217 CTY393216:CUA393217 DDU393216:DDW393217 DNQ393216:DNS393217 DXM393216:DXO393217 EHI393216:EHK393217 ERE393216:ERG393217 FBA393216:FBC393217 FKW393216:FKY393217 FUS393216:FUU393217 GEO393216:GEQ393217 GOK393216:GOM393217 GYG393216:GYI393217 HIC393216:HIE393217 HRY393216:HSA393217 IBU393216:IBW393217 ILQ393216:ILS393217 IVM393216:IVO393217 JFI393216:JFK393217 JPE393216:JPG393217 JZA393216:JZC393217 KIW393216:KIY393217 KSS393216:KSU393217 LCO393216:LCQ393217 LMK393216:LMM393217 LWG393216:LWI393217 MGC393216:MGE393217 MPY393216:MQA393217 MZU393216:MZW393217 NJQ393216:NJS393217 NTM393216:NTO393217 ODI393216:ODK393217 ONE393216:ONG393217 OXA393216:OXC393217 PGW393216:PGY393217 PQS393216:PQU393217 QAO393216:QAQ393217 QKK393216:QKM393217 QUG393216:QUI393217 REC393216:REE393217 RNY393216:ROA393217 RXU393216:RXW393217 SHQ393216:SHS393217 SRM393216:SRO393217 TBI393216:TBK393217 TLE393216:TLG393217 TVA393216:TVC393217 UEW393216:UEY393217 UOS393216:UOU393217 UYO393216:UYQ393217 VIK393216:VIM393217 VSG393216:VSI393217 WCC393216:WCE393217 WLY393216:WMA393217 WVU393216:WVW393217 M458752:O458753 JI458752:JK458753 TE458752:TG458753 ADA458752:ADC458753 AMW458752:AMY458753 AWS458752:AWU458753 BGO458752:BGQ458753 BQK458752:BQM458753 CAG458752:CAI458753 CKC458752:CKE458753 CTY458752:CUA458753 DDU458752:DDW458753 DNQ458752:DNS458753 DXM458752:DXO458753 EHI458752:EHK458753 ERE458752:ERG458753 FBA458752:FBC458753 FKW458752:FKY458753 FUS458752:FUU458753 GEO458752:GEQ458753 GOK458752:GOM458753 GYG458752:GYI458753 HIC458752:HIE458753 HRY458752:HSA458753 IBU458752:IBW458753 ILQ458752:ILS458753 IVM458752:IVO458753 JFI458752:JFK458753 JPE458752:JPG458753 JZA458752:JZC458753 KIW458752:KIY458753 KSS458752:KSU458753 LCO458752:LCQ458753 LMK458752:LMM458753 LWG458752:LWI458753 MGC458752:MGE458753 MPY458752:MQA458753 MZU458752:MZW458753 NJQ458752:NJS458753 NTM458752:NTO458753 ODI458752:ODK458753 ONE458752:ONG458753 OXA458752:OXC458753 PGW458752:PGY458753 PQS458752:PQU458753 QAO458752:QAQ458753 QKK458752:QKM458753 QUG458752:QUI458753 REC458752:REE458753 RNY458752:ROA458753 RXU458752:RXW458753 SHQ458752:SHS458753 SRM458752:SRO458753 TBI458752:TBK458753 TLE458752:TLG458753 TVA458752:TVC458753 UEW458752:UEY458753 UOS458752:UOU458753 UYO458752:UYQ458753 VIK458752:VIM458753 VSG458752:VSI458753 WCC458752:WCE458753 WLY458752:WMA458753 WVU458752:WVW458753 M524288:O524289 JI524288:JK524289 TE524288:TG524289 ADA524288:ADC524289 AMW524288:AMY524289 AWS524288:AWU524289 BGO524288:BGQ524289 BQK524288:BQM524289 CAG524288:CAI524289 CKC524288:CKE524289 CTY524288:CUA524289 DDU524288:DDW524289 DNQ524288:DNS524289 DXM524288:DXO524289 EHI524288:EHK524289 ERE524288:ERG524289 FBA524288:FBC524289 FKW524288:FKY524289 FUS524288:FUU524289 GEO524288:GEQ524289 GOK524288:GOM524289 GYG524288:GYI524289 HIC524288:HIE524289 HRY524288:HSA524289 IBU524288:IBW524289 ILQ524288:ILS524289 IVM524288:IVO524289 JFI524288:JFK524289 JPE524288:JPG524289 JZA524288:JZC524289 KIW524288:KIY524289 KSS524288:KSU524289 LCO524288:LCQ524289 LMK524288:LMM524289 LWG524288:LWI524289 MGC524288:MGE524289 MPY524288:MQA524289 MZU524288:MZW524289 NJQ524288:NJS524289 NTM524288:NTO524289 ODI524288:ODK524289 ONE524288:ONG524289 OXA524288:OXC524289 PGW524288:PGY524289 PQS524288:PQU524289 QAO524288:QAQ524289 QKK524288:QKM524289 QUG524288:QUI524289 REC524288:REE524289 RNY524288:ROA524289 RXU524288:RXW524289 SHQ524288:SHS524289 SRM524288:SRO524289 TBI524288:TBK524289 TLE524288:TLG524289 TVA524288:TVC524289 UEW524288:UEY524289 UOS524288:UOU524289 UYO524288:UYQ524289 VIK524288:VIM524289 VSG524288:VSI524289 WCC524288:WCE524289 WLY524288:WMA524289 WVU524288:WVW524289 M589824:O589825 JI589824:JK589825 TE589824:TG589825 ADA589824:ADC589825 AMW589824:AMY589825 AWS589824:AWU589825 BGO589824:BGQ589825 BQK589824:BQM589825 CAG589824:CAI589825 CKC589824:CKE589825 CTY589824:CUA589825 DDU589824:DDW589825 DNQ589824:DNS589825 DXM589824:DXO589825 EHI589824:EHK589825 ERE589824:ERG589825 FBA589824:FBC589825 FKW589824:FKY589825 FUS589824:FUU589825 GEO589824:GEQ589825 GOK589824:GOM589825 GYG589824:GYI589825 HIC589824:HIE589825 HRY589824:HSA589825 IBU589824:IBW589825 ILQ589824:ILS589825 IVM589824:IVO589825 JFI589824:JFK589825 JPE589824:JPG589825 JZA589824:JZC589825 KIW589824:KIY589825 KSS589824:KSU589825 LCO589824:LCQ589825 LMK589824:LMM589825 LWG589824:LWI589825 MGC589824:MGE589825 MPY589824:MQA589825 MZU589824:MZW589825 NJQ589824:NJS589825 NTM589824:NTO589825 ODI589824:ODK589825 ONE589824:ONG589825 OXA589824:OXC589825 PGW589824:PGY589825 PQS589824:PQU589825 QAO589824:QAQ589825 QKK589824:QKM589825 QUG589824:QUI589825 REC589824:REE589825 RNY589824:ROA589825 RXU589824:RXW589825 SHQ589824:SHS589825 SRM589824:SRO589825 TBI589824:TBK589825 TLE589824:TLG589825 TVA589824:TVC589825 UEW589824:UEY589825 UOS589824:UOU589825 UYO589824:UYQ589825 VIK589824:VIM589825 VSG589824:VSI589825 WCC589824:WCE589825 WLY589824:WMA589825 WVU589824:WVW589825 M655360:O655361 JI655360:JK655361 TE655360:TG655361 ADA655360:ADC655361 AMW655360:AMY655361 AWS655360:AWU655361 BGO655360:BGQ655361 BQK655360:BQM655361 CAG655360:CAI655361 CKC655360:CKE655361 CTY655360:CUA655361 DDU655360:DDW655361 DNQ655360:DNS655361 DXM655360:DXO655361 EHI655360:EHK655361 ERE655360:ERG655361 FBA655360:FBC655361 FKW655360:FKY655361 FUS655360:FUU655361 GEO655360:GEQ655361 GOK655360:GOM655361 GYG655360:GYI655361 HIC655360:HIE655361 HRY655360:HSA655361 IBU655360:IBW655361 ILQ655360:ILS655361 IVM655360:IVO655361 JFI655360:JFK655361 JPE655360:JPG655361 JZA655360:JZC655361 KIW655360:KIY655361 KSS655360:KSU655361 LCO655360:LCQ655361 LMK655360:LMM655361 LWG655360:LWI655361 MGC655360:MGE655361 MPY655360:MQA655361 MZU655360:MZW655361 NJQ655360:NJS655361 NTM655360:NTO655361 ODI655360:ODK655361 ONE655360:ONG655361 OXA655360:OXC655361 PGW655360:PGY655361 PQS655360:PQU655361 QAO655360:QAQ655361 QKK655360:QKM655361 QUG655360:QUI655361 REC655360:REE655361 RNY655360:ROA655361 RXU655360:RXW655361 SHQ655360:SHS655361 SRM655360:SRO655361 TBI655360:TBK655361 TLE655360:TLG655361 TVA655360:TVC655361 UEW655360:UEY655361 UOS655360:UOU655361 UYO655360:UYQ655361 VIK655360:VIM655361 VSG655360:VSI655361 WCC655360:WCE655361 WLY655360:WMA655361 WVU655360:WVW655361 M720896:O720897 JI720896:JK720897 TE720896:TG720897 ADA720896:ADC720897 AMW720896:AMY720897 AWS720896:AWU720897 BGO720896:BGQ720897 BQK720896:BQM720897 CAG720896:CAI720897 CKC720896:CKE720897 CTY720896:CUA720897 DDU720896:DDW720897 DNQ720896:DNS720897 DXM720896:DXO720897 EHI720896:EHK720897 ERE720896:ERG720897 FBA720896:FBC720897 FKW720896:FKY720897 FUS720896:FUU720897 GEO720896:GEQ720897 GOK720896:GOM720897 GYG720896:GYI720897 HIC720896:HIE720897 HRY720896:HSA720897 IBU720896:IBW720897 ILQ720896:ILS720897 IVM720896:IVO720897 JFI720896:JFK720897 JPE720896:JPG720897 JZA720896:JZC720897 KIW720896:KIY720897 KSS720896:KSU720897 LCO720896:LCQ720897 LMK720896:LMM720897 LWG720896:LWI720897 MGC720896:MGE720897 MPY720896:MQA720897 MZU720896:MZW720897 NJQ720896:NJS720897 NTM720896:NTO720897 ODI720896:ODK720897 ONE720896:ONG720897 OXA720896:OXC720897 PGW720896:PGY720897 PQS720896:PQU720897 QAO720896:QAQ720897 QKK720896:QKM720897 QUG720896:QUI720897 REC720896:REE720897 RNY720896:ROA720897 RXU720896:RXW720897 SHQ720896:SHS720897 SRM720896:SRO720897 TBI720896:TBK720897 TLE720896:TLG720897 TVA720896:TVC720897 UEW720896:UEY720897 UOS720896:UOU720897 UYO720896:UYQ720897 VIK720896:VIM720897 VSG720896:VSI720897 WCC720896:WCE720897 WLY720896:WMA720897 WVU720896:WVW720897 M786432:O786433 JI786432:JK786433 TE786432:TG786433 ADA786432:ADC786433 AMW786432:AMY786433 AWS786432:AWU786433 BGO786432:BGQ786433 BQK786432:BQM786433 CAG786432:CAI786433 CKC786432:CKE786433 CTY786432:CUA786433 DDU786432:DDW786433 DNQ786432:DNS786433 DXM786432:DXO786433 EHI786432:EHK786433 ERE786432:ERG786433 FBA786432:FBC786433 FKW786432:FKY786433 FUS786432:FUU786433 GEO786432:GEQ786433 GOK786432:GOM786433 GYG786432:GYI786433 HIC786432:HIE786433 HRY786432:HSA786433 IBU786432:IBW786433 ILQ786432:ILS786433 IVM786432:IVO786433 JFI786432:JFK786433 JPE786432:JPG786433 JZA786432:JZC786433 KIW786432:KIY786433 KSS786432:KSU786433 LCO786432:LCQ786433 LMK786432:LMM786433 LWG786432:LWI786433 MGC786432:MGE786433 MPY786432:MQA786433 MZU786432:MZW786433 NJQ786432:NJS786433 NTM786432:NTO786433 ODI786432:ODK786433 ONE786432:ONG786433 OXA786432:OXC786433 PGW786432:PGY786433 PQS786432:PQU786433 QAO786432:QAQ786433 QKK786432:QKM786433 QUG786432:QUI786433 REC786432:REE786433 RNY786432:ROA786433 RXU786432:RXW786433 SHQ786432:SHS786433 SRM786432:SRO786433 TBI786432:TBK786433 TLE786432:TLG786433 TVA786432:TVC786433 UEW786432:UEY786433 UOS786432:UOU786433 UYO786432:UYQ786433 VIK786432:VIM786433 VSG786432:VSI786433 WCC786432:WCE786433 WLY786432:WMA786433 WVU786432:WVW786433 M851968:O851969 JI851968:JK851969 TE851968:TG851969 ADA851968:ADC851969 AMW851968:AMY851969 AWS851968:AWU851969 BGO851968:BGQ851969 BQK851968:BQM851969 CAG851968:CAI851969 CKC851968:CKE851969 CTY851968:CUA851969 DDU851968:DDW851969 DNQ851968:DNS851969 DXM851968:DXO851969 EHI851968:EHK851969 ERE851968:ERG851969 FBA851968:FBC851969 FKW851968:FKY851969 FUS851968:FUU851969 GEO851968:GEQ851969 GOK851968:GOM851969 GYG851968:GYI851969 HIC851968:HIE851969 HRY851968:HSA851969 IBU851968:IBW851969 ILQ851968:ILS851969 IVM851968:IVO851969 JFI851968:JFK851969 JPE851968:JPG851969 JZA851968:JZC851969 KIW851968:KIY851969 KSS851968:KSU851969 LCO851968:LCQ851969 LMK851968:LMM851969 LWG851968:LWI851969 MGC851968:MGE851969 MPY851968:MQA851969 MZU851968:MZW851969 NJQ851968:NJS851969 NTM851968:NTO851969 ODI851968:ODK851969 ONE851968:ONG851969 OXA851968:OXC851969 PGW851968:PGY851969 PQS851968:PQU851969 QAO851968:QAQ851969 QKK851968:QKM851969 QUG851968:QUI851969 REC851968:REE851969 RNY851968:ROA851969 RXU851968:RXW851969 SHQ851968:SHS851969 SRM851968:SRO851969 TBI851968:TBK851969 TLE851968:TLG851969 TVA851968:TVC851969 UEW851968:UEY851969 UOS851968:UOU851969 UYO851968:UYQ851969 VIK851968:VIM851969 VSG851968:VSI851969 WCC851968:WCE851969 WLY851968:WMA851969 WVU851968:WVW851969 M917504:O917505 JI917504:JK917505 TE917504:TG917505 ADA917504:ADC917505 AMW917504:AMY917505 AWS917504:AWU917505 BGO917504:BGQ917505 BQK917504:BQM917505 CAG917504:CAI917505 CKC917504:CKE917505 CTY917504:CUA917505 DDU917504:DDW917505 DNQ917504:DNS917505 DXM917504:DXO917505 EHI917504:EHK917505 ERE917504:ERG917505 FBA917504:FBC917505 FKW917504:FKY917505 FUS917504:FUU917505 GEO917504:GEQ917505 GOK917504:GOM917505 GYG917504:GYI917505 HIC917504:HIE917505 HRY917504:HSA917505 IBU917504:IBW917505 ILQ917504:ILS917505 IVM917504:IVO917505 JFI917504:JFK917505 JPE917504:JPG917505 JZA917504:JZC917505 KIW917504:KIY917505 KSS917504:KSU917505 LCO917504:LCQ917505 LMK917504:LMM917505 LWG917504:LWI917505 MGC917504:MGE917505 MPY917504:MQA917505 MZU917504:MZW917505 NJQ917504:NJS917505 NTM917504:NTO917505 ODI917504:ODK917505 ONE917504:ONG917505 OXA917504:OXC917505 PGW917504:PGY917505 PQS917504:PQU917505 QAO917504:QAQ917505 QKK917504:QKM917505 QUG917504:QUI917505 REC917504:REE917505 RNY917504:ROA917505 RXU917504:RXW917505 SHQ917504:SHS917505 SRM917504:SRO917505 TBI917504:TBK917505 TLE917504:TLG917505 TVA917504:TVC917505 UEW917504:UEY917505 UOS917504:UOU917505 UYO917504:UYQ917505 VIK917504:VIM917505 VSG917504:VSI917505 WCC917504:WCE917505 WLY917504:WMA917505 WVU917504:WVW917505 M983040:O983041 JI983040:JK983041 TE983040:TG983041 ADA983040:ADC983041 AMW983040:AMY983041 AWS983040:AWU983041 BGO983040:BGQ983041 BQK983040:BQM983041 CAG983040:CAI983041 CKC983040:CKE983041 CTY983040:CUA983041 DDU983040:DDW983041 DNQ983040:DNS983041 DXM983040:DXO983041 EHI983040:EHK983041 ERE983040:ERG983041 FBA983040:FBC983041 FKW983040:FKY983041 FUS983040:FUU983041 GEO983040:GEQ983041 GOK983040:GOM983041 GYG983040:GYI983041 HIC983040:HIE983041 HRY983040:HSA983041 IBU983040:IBW983041 ILQ983040:ILS983041 IVM983040:IVO983041 JFI983040:JFK983041 JPE983040:JPG983041 JZA983040:JZC983041 KIW983040:KIY983041 KSS983040:KSU983041 LCO983040:LCQ983041 LMK983040:LMM983041 LWG983040:LWI983041 MGC983040:MGE983041 MPY983040:MQA983041 MZU983040:MZW983041 NJQ983040:NJS983041 NTM983040:NTO983041 ODI983040:ODK983041 ONE983040:ONG983041 OXA983040:OXC983041 PGW983040:PGY983041 PQS983040:PQU983041 QAO983040:QAQ983041 QKK983040:QKM983041 QUG983040:QUI983041 REC983040:REE983041 RNY983040:ROA983041 RXU983040:RXW983041 SHQ983040:SHS983041 SRM983040:SRO983041 TBI983040:TBK983041 TLE983040:TLG983041 TVA983040:TVC983041 UEW983040:UEY983041 UOS983040:UOU983041 UYO983040:UYQ983041 VIK983040:VIM983041 VSG983040:VSI983041 WCC983040:WCE983041 WLY983040:WMA983041 WVU983040:WVW983041 WVS983037:WVU983039 K65533:M65535 JG65533:JI65535 TC65533:TE65535 ACY65533:ADA65535 AMU65533:AMW65535 AWQ65533:AWS65535 BGM65533:BGO65535 BQI65533:BQK65535 CAE65533:CAG65535 CKA65533:CKC65535 CTW65533:CTY65535 DDS65533:DDU65535 DNO65533:DNQ65535 DXK65533:DXM65535 EHG65533:EHI65535 ERC65533:ERE65535 FAY65533:FBA65535 FKU65533:FKW65535 FUQ65533:FUS65535 GEM65533:GEO65535 GOI65533:GOK65535 GYE65533:GYG65535 HIA65533:HIC65535 HRW65533:HRY65535 IBS65533:IBU65535 ILO65533:ILQ65535 IVK65533:IVM65535 JFG65533:JFI65535 JPC65533:JPE65535 JYY65533:JZA65535 KIU65533:KIW65535 KSQ65533:KSS65535 LCM65533:LCO65535 LMI65533:LMK65535 LWE65533:LWG65535 MGA65533:MGC65535 MPW65533:MPY65535 MZS65533:MZU65535 NJO65533:NJQ65535 NTK65533:NTM65535 ODG65533:ODI65535 ONC65533:ONE65535 OWY65533:OXA65535 PGU65533:PGW65535 PQQ65533:PQS65535 QAM65533:QAO65535 QKI65533:QKK65535 QUE65533:QUG65535 REA65533:REC65535 RNW65533:RNY65535 RXS65533:RXU65535 SHO65533:SHQ65535 SRK65533:SRM65535 TBG65533:TBI65535 TLC65533:TLE65535 TUY65533:TVA65535 UEU65533:UEW65535 UOQ65533:UOS65535 UYM65533:UYO65535 VII65533:VIK65535 VSE65533:VSG65535 WCA65533:WCC65535 WLW65533:WLY65535 WVS65533:WVU65535 K131069:M131071 JG131069:JI131071 TC131069:TE131071 ACY131069:ADA131071 AMU131069:AMW131071 AWQ131069:AWS131071 BGM131069:BGO131071 BQI131069:BQK131071 CAE131069:CAG131071 CKA131069:CKC131071 CTW131069:CTY131071 DDS131069:DDU131071 DNO131069:DNQ131071 DXK131069:DXM131071 EHG131069:EHI131071 ERC131069:ERE131071 FAY131069:FBA131071 FKU131069:FKW131071 FUQ131069:FUS131071 GEM131069:GEO131071 GOI131069:GOK131071 GYE131069:GYG131071 HIA131069:HIC131071 HRW131069:HRY131071 IBS131069:IBU131071 ILO131069:ILQ131071 IVK131069:IVM131071 JFG131069:JFI131071 JPC131069:JPE131071 JYY131069:JZA131071 KIU131069:KIW131071 KSQ131069:KSS131071 LCM131069:LCO131071 LMI131069:LMK131071 LWE131069:LWG131071 MGA131069:MGC131071 MPW131069:MPY131071 MZS131069:MZU131071 NJO131069:NJQ131071 NTK131069:NTM131071 ODG131069:ODI131071 ONC131069:ONE131071 OWY131069:OXA131071 PGU131069:PGW131071 PQQ131069:PQS131071 QAM131069:QAO131071 QKI131069:QKK131071 QUE131069:QUG131071 REA131069:REC131071 RNW131069:RNY131071 RXS131069:RXU131071 SHO131069:SHQ131071 SRK131069:SRM131071 TBG131069:TBI131071 TLC131069:TLE131071 TUY131069:TVA131071 UEU131069:UEW131071 UOQ131069:UOS131071 UYM131069:UYO131071 VII131069:VIK131071 VSE131069:VSG131071 WCA131069:WCC131071 WLW131069:WLY131071 WVS131069:WVU131071 K196605:M196607 JG196605:JI196607 TC196605:TE196607 ACY196605:ADA196607 AMU196605:AMW196607 AWQ196605:AWS196607 BGM196605:BGO196607 BQI196605:BQK196607 CAE196605:CAG196607 CKA196605:CKC196607 CTW196605:CTY196607 DDS196605:DDU196607 DNO196605:DNQ196607 DXK196605:DXM196607 EHG196605:EHI196607 ERC196605:ERE196607 FAY196605:FBA196607 FKU196605:FKW196607 FUQ196605:FUS196607 GEM196605:GEO196607 GOI196605:GOK196607 GYE196605:GYG196607 HIA196605:HIC196607 HRW196605:HRY196607 IBS196605:IBU196607 ILO196605:ILQ196607 IVK196605:IVM196607 JFG196605:JFI196607 JPC196605:JPE196607 JYY196605:JZA196607 KIU196605:KIW196607 KSQ196605:KSS196607 LCM196605:LCO196607 LMI196605:LMK196607 LWE196605:LWG196607 MGA196605:MGC196607 MPW196605:MPY196607 MZS196605:MZU196607 NJO196605:NJQ196607 NTK196605:NTM196607 ODG196605:ODI196607 ONC196605:ONE196607 OWY196605:OXA196607 PGU196605:PGW196607 PQQ196605:PQS196607 QAM196605:QAO196607 QKI196605:QKK196607 QUE196605:QUG196607 REA196605:REC196607 RNW196605:RNY196607 RXS196605:RXU196607 SHO196605:SHQ196607 SRK196605:SRM196607 TBG196605:TBI196607 TLC196605:TLE196607 TUY196605:TVA196607 UEU196605:UEW196607 UOQ196605:UOS196607 UYM196605:UYO196607 VII196605:VIK196607 VSE196605:VSG196607 WCA196605:WCC196607 WLW196605:WLY196607 WVS196605:WVU196607 K262141:M262143 JG262141:JI262143 TC262141:TE262143 ACY262141:ADA262143 AMU262141:AMW262143 AWQ262141:AWS262143 BGM262141:BGO262143 BQI262141:BQK262143 CAE262141:CAG262143 CKA262141:CKC262143 CTW262141:CTY262143 DDS262141:DDU262143 DNO262141:DNQ262143 DXK262141:DXM262143 EHG262141:EHI262143 ERC262141:ERE262143 FAY262141:FBA262143 FKU262141:FKW262143 FUQ262141:FUS262143 GEM262141:GEO262143 GOI262141:GOK262143 GYE262141:GYG262143 HIA262141:HIC262143 HRW262141:HRY262143 IBS262141:IBU262143 ILO262141:ILQ262143 IVK262141:IVM262143 JFG262141:JFI262143 JPC262141:JPE262143 JYY262141:JZA262143 KIU262141:KIW262143 KSQ262141:KSS262143 LCM262141:LCO262143 LMI262141:LMK262143 LWE262141:LWG262143 MGA262141:MGC262143 MPW262141:MPY262143 MZS262141:MZU262143 NJO262141:NJQ262143 NTK262141:NTM262143 ODG262141:ODI262143 ONC262141:ONE262143 OWY262141:OXA262143 PGU262141:PGW262143 PQQ262141:PQS262143 QAM262141:QAO262143 QKI262141:QKK262143 QUE262141:QUG262143 REA262141:REC262143 RNW262141:RNY262143 RXS262141:RXU262143 SHO262141:SHQ262143 SRK262141:SRM262143 TBG262141:TBI262143 TLC262141:TLE262143 TUY262141:TVA262143 UEU262141:UEW262143 UOQ262141:UOS262143 UYM262141:UYO262143 VII262141:VIK262143 VSE262141:VSG262143 WCA262141:WCC262143 WLW262141:WLY262143 WVS262141:WVU262143 K327677:M327679 JG327677:JI327679 TC327677:TE327679 ACY327677:ADA327679 AMU327677:AMW327679 AWQ327677:AWS327679 BGM327677:BGO327679 BQI327677:BQK327679 CAE327677:CAG327679 CKA327677:CKC327679 CTW327677:CTY327679 DDS327677:DDU327679 DNO327677:DNQ327679 DXK327677:DXM327679 EHG327677:EHI327679 ERC327677:ERE327679 FAY327677:FBA327679 FKU327677:FKW327679 FUQ327677:FUS327679 GEM327677:GEO327679 GOI327677:GOK327679 GYE327677:GYG327679 HIA327677:HIC327679 HRW327677:HRY327679 IBS327677:IBU327679 ILO327677:ILQ327679 IVK327677:IVM327679 JFG327677:JFI327679 JPC327677:JPE327679 JYY327677:JZA327679 KIU327677:KIW327679 KSQ327677:KSS327679 LCM327677:LCO327679 LMI327677:LMK327679 LWE327677:LWG327679 MGA327677:MGC327679 MPW327677:MPY327679 MZS327677:MZU327679 NJO327677:NJQ327679 NTK327677:NTM327679 ODG327677:ODI327679 ONC327677:ONE327679 OWY327677:OXA327679 PGU327677:PGW327679 PQQ327677:PQS327679 QAM327677:QAO327679 QKI327677:QKK327679 QUE327677:QUG327679 REA327677:REC327679 RNW327677:RNY327679 RXS327677:RXU327679 SHO327677:SHQ327679 SRK327677:SRM327679 TBG327677:TBI327679 TLC327677:TLE327679 TUY327677:TVA327679 UEU327677:UEW327679 UOQ327677:UOS327679 UYM327677:UYO327679 VII327677:VIK327679 VSE327677:VSG327679 WCA327677:WCC327679 WLW327677:WLY327679 WVS327677:WVU327679 K393213:M393215 JG393213:JI393215 TC393213:TE393215 ACY393213:ADA393215 AMU393213:AMW393215 AWQ393213:AWS393215 BGM393213:BGO393215 BQI393213:BQK393215 CAE393213:CAG393215 CKA393213:CKC393215 CTW393213:CTY393215 DDS393213:DDU393215 DNO393213:DNQ393215 DXK393213:DXM393215 EHG393213:EHI393215 ERC393213:ERE393215 FAY393213:FBA393215 FKU393213:FKW393215 FUQ393213:FUS393215 GEM393213:GEO393215 GOI393213:GOK393215 GYE393213:GYG393215 HIA393213:HIC393215 HRW393213:HRY393215 IBS393213:IBU393215 ILO393213:ILQ393215 IVK393213:IVM393215 JFG393213:JFI393215 JPC393213:JPE393215 JYY393213:JZA393215 KIU393213:KIW393215 KSQ393213:KSS393215 LCM393213:LCO393215 LMI393213:LMK393215 LWE393213:LWG393215 MGA393213:MGC393215 MPW393213:MPY393215 MZS393213:MZU393215 NJO393213:NJQ393215 NTK393213:NTM393215 ODG393213:ODI393215 ONC393213:ONE393215 OWY393213:OXA393215 PGU393213:PGW393215 PQQ393213:PQS393215 QAM393213:QAO393215 QKI393213:QKK393215 QUE393213:QUG393215 REA393213:REC393215 RNW393213:RNY393215 RXS393213:RXU393215 SHO393213:SHQ393215 SRK393213:SRM393215 TBG393213:TBI393215 TLC393213:TLE393215 TUY393213:TVA393215 UEU393213:UEW393215 UOQ393213:UOS393215 UYM393213:UYO393215 VII393213:VIK393215 VSE393213:VSG393215 WCA393213:WCC393215 WLW393213:WLY393215 WVS393213:WVU393215 K458749:M458751 JG458749:JI458751 TC458749:TE458751 ACY458749:ADA458751 AMU458749:AMW458751 AWQ458749:AWS458751 BGM458749:BGO458751 BQI458749:BQK458751 CAE458749:CAG458751 CKA458749:CKC458751 CTW458749:CTY458751 DDS458749:DDU458751 DNO458749:DNQ458751 DXK458749:DXM458751 EHG458749:EHI458751 ERC458749:ERE458751 FAY458749:FBA458751 FKU458749:FKW458751 FUQ458749:FUS458751 GEM458749:GEO458751 GOI458749:GOK458751 GYE458749:GYG458751 HIA458749:HIC458751 HRW458749:HRY458751 IBS458749:IBU458751 ILO458749:ILQ458751 IVK458749:IVM458751 JFG458749:JFI458751 JPC458749:JPE458751 JYY458749:JZA458751 KIU458749:KIW458751 KSQ458749:KSS458751 LCM458749:LCO458751 LMI458749:LMK458751 LWE458749:LWG458751 MGA458749:MGC458751 MPW458749:MPY458751 MZS458749:MZU458751 NJO458749:NJQ458751 NTK458749:NTM458751 ODG458749:ODI458751 ONC458749:ONE458751 OWY458749:OXA458751 PGU458749:PGW458751 PQQ458749:PQS458751 QAM458749:QAO458751 QKI458749:QKK458751 QUE458749:QUG458751 REA458749:REC458751 RNW458749:RNY458751 RXS458749:RXU458751 SHO458749:SHQ458751 SRK458749:SRM458751 TBG458749:TBI458751 TLC458749:TLE458751 TUY458749:TVA458751 UEU458749:UEW458751 UOQ458749:UOS458751 UYM458749:UYO458751 VII458749:VIK458751 VSE458749:VSG458751 WCA458749:WCC458751 WLW458749:WLY458751 WVS458749:WVU458751 K524285:M524287 JG524285:JI524287 TC524285:TE524287 ACY524285:ADA524287 AMU524285:AMW524287 AWQ524285:AWS524287 BGM524285:BGO524287 BQI524285:BQK524287 CAE524285:CAG524287 CKA524285:CKC524287 CTW524285:CTY524287 DDS524285:DDU524287 DNO524285:DNQ524287 DXK524285:DXM524287 EHG524285:EHI524287 ERC524285:ERE524287 FAY524285:FBA524287 FKU524285:FKW524287 FUQ524285:FUS524287 GEM524285:GEO524287 GOI524285:GOK524287 GYE524285:GYG524287 HIA524285:HIC524287 HRW524285:HRY524287 IBS524285:IBU524287 ILO524285:ILQ524287 IVK524285:IVM524287 JFG524285:JFI524287 JPC524285:JPE524287 JYY524285:JZA524287 KIU524285:KIW524287 KSQ524285:KSS524287 LCM524285:LCO524287 LMI524285:LMK524287 LWE524285:LWG524287 MGA524285:MGC524287 MPW524285:MPY524287 MZS524285:MZU524287 NJO524285:NJQ524287 NTK524285:NTM524287 ODG524285:ODI524287 ONC524285:ONE524287 OWY524285:OXA524287 PGU524285:PGW524287 PQQ524285:PQS524287 QAM524285:QAO524287 QKI524285:QKK524287 QUE524285:QUG524287 REA524285:REC524287 RNW524285:RNY524287 RXS524285:RXU524287 SHO524285:SHQ524287 SRK524285:SRM524287 TBG524285:TBI524287 TLC524285:TLE524287 TUY524285:TVA524287 UEU524285:UEW524287 UOQ524285:UOS524287 UYM524285:UYO524287 VII524285:VIK524287 VSE524285:VSG524287 WCA524285:WCC524287 WLW524285:WLY524287 WVS524285:WVU524287 K589821:M589823 JG589821:JI589823 TC589821:TE589823 ACY589821:ADA589823 AMU589821:AMW589823 AWQ589821:AWS589823 BGM589821:BGO589823 BQI589821:BQK589823 CAE589821:CAG589823 CKA589821:CKC589823 CTW589821:CTY589823 DDS589821:DDU589823 DNO589821:DNQ589823 DXK589821:DXM589823 EHG589821:EHI589823 ERC589821:ERE589823 FAY589821:FBA589823 FKU589821:FKW589823 FUQ589821:FUS589823 GEM589821:GEO589823 GOI589821:GOK589823 GYE589821:GYG589823 HIA589821:HIC589823 HRW589821:HRY589823 IBS589821:IBU589823 ILO589821:ILQ589823 IVK589821:IVM589823 JFG589821:JFI589823 JPC589821:JPE589823 JYY589821:JZA589823 KIU589821:KIW589823 KSQ589821:KSS589823 LCM589821:LCO589823 LMI589821:LMK589823 LWE589821:LWG589823 MGA589821:MGC589823 MPW589821:MPY589823 MZS589821:MZU589823 NJO589821:NJQ589823 NTK589821:NTM589823 ODG589821:ODI589823 ONC589821:ONE589823 OWY589821:OXA589823 PGU589821:PGW589823 PQQ589821:PQS589823 QAM589821:QAO589823 QKI589821:QKK589823 QUE589821:QUG589823 REA589821:REC589823 RNW589821:RNY589823 RXS589821:RXU589823 SHO589821:SHQ589823 SRK589821:SRM589823 TBG589821:TBI589823 TLC589821:TLE589823 TUY589821:TVA589823 UEU589821:UEW589823 UOQ589821:UOS589823 UYM589821:UYO589823 VII589821:VIK589823 VSE589821:VSG589823 WCA589821:WCC589823 WLW589821:WLY589823 WVS589821:WVU589823 K655357:M655359 JG655357:JI655359 TC655357:TE655359 ACY655357:ADA655359 AMU655357:AMW655359 AWQ655357:AWS655359 BGM655357:BGO655359 BQI655357:BQK655359 CAE655357:CAG655359 CKA655357:CKC655359 CTW655357:CTY655359 DDS655357:DDU655359 DNO655357:DNQ655359 DXK655357:DXM655359 EHG655357:EHI655359 ERC655357:ERE655359 FAY655357:FBA655359 FKU655357:FKW655359 FUQ655357:FUS655359 GEM655357:GEO655359 GOI655357:GOK655359 GYE655357:GYG655359 HIA655357:HIC655359 HRW655357:HRY655359 IBS655357:IBU655359 ILO655357:ILQ655359 IVK655357:IVM655359 JFG655357:JFI655359 JPC655357:JPE655359 JYY655357:JZA655359 KIU655357:KIW655359 KSQ655357:KSS655359 LCM655357:LCO655359 LMI655357:LMK655359 LWE655357:LWG655359 MGA655357:MGC655359 MPW655357:MPY655359 MZS655357:MZU655359 NJO655357:NJQ655359 NTK655357:NTM655359 ODG655357:ODI655359 ONC655357:ONE655359 OWY655357:OXA655359 PGU655357:PGW655359 PQQ655357:PQS655359 QAM655357:QAO655359 QKI655357:QKK655359 QUE655357:QUG655359 REA655357:REC655359 RNW655357:RNY655359 RXS655357:RXU655359 SHO655357:SHQ655359 SRK655357:SRM655359 TBG655357:TBI655359 TLC655357:TLE655359 TUY655357:TVA655359 UEU655357:UEW655359 UOQ655357:UOS655359 UYM655357:UYO655359 VII655357:VIK655359 VSE655357:VSG655359 WCA655357:WCC655359 WLW655357:WLY655359 WVS655357:WVU655359 K720893:M720895 JG720893:JI720895 TC720893:TE720895 ACY720893:ADA720895 AMU720893:AMW720895 AWQ720893:AWS720895 BGM720893:BGO720895 BQI720893:BQK720895 CAE720893:CAG720895 CKA720893:CKC720895 CTW720893:CTY720895 DDS720893:DDU720895 DNO720893:DNQ720895 DXK720893:DXM720895 EHG720893:EHI720895 ERC720893:ERE720895 FAY720893:FBA720895 FKU720893:FKW720895 FUQ720893:FUS720895 GEM720893:GEO720895 GOI720893:GOK720895 GYE720893:GYG720895 HIA720893:HIC720895 HRW720893:HRY720895 IBS720893:IBU720895 ILO720893:ILQ720895 IVK720893:IVM720895 JFG720893:JFI720895 JPC720893:JPE720895 JYY720893:JZA720895 KIU720893:KIW720895 KSQ720893:KSS720895 LCM720893:LCO720895 LMI720893:LMK720895 LWE720893:LWG720895 MGA720893:MGC720895 MPW720893:MPY720895 MZS720893:MZU720895 NJO720893:NJQ720895 NTK720893:NTM720895 ODG720893:ODI720895 ONC720893:ONE720895 OWY720893:OXA720895 PGU720893:PGW720895 PQQ720893:PQS720895 QAM720893:QAO720895 QKI720893:QKK720895 QUE720893:QUG720895 REA720893:REC720895 RNW720893:RNY720895 RXS720893:RXU720895 SHO720893:SHQ720895 SRK720893:SRM720895 TBG720893:TBI720895 TLC720893:TLE720895 TUY720893:TVA720895 UEU720893:UEW720895 UOQ720893:UOS720895 UYM720893:UYO720895 VII720893:VIK720895 VSE720893:VSG720895 WCA720893:WCC720895 WLW720893:WLY720895 WVS720893:WVU720895 K786429:M786431 JG786429:JI786431 TC786429:TE786431 ACY786429:ADA786431 AMU786429:AMW786431 AWQ786429:AWS786431 BGM786429:BGO786431 BQI786429:BQK786431 CAE786429:CAG786431 CKA786429:CKC786431 CTW786429:CTY786431 DDS786429:DDU786431 DNO786429:DNQ786431 DXK786429:DXM786431 EHG786429:EHI786431 ERC786429:ERE786431 FAY786429:FBA786431 FKU786429:FKW786431 FUQ786429:FUS786431 GEM786429:GEO786431 GOI786429:GOK786431 GYE786429:GYG786431 HIA786429:HIC786431 HRW786429:HRY786431 IBS786429:IBU786431 ILO786429:ILQ786431 IVK786429:IVM786431 JFG786429:JFI786431 JPC786429:JPE786431 JYY786429:JZA786431 KIU786429:KIW786431 KSQ786429:KSS786431 LCM786429:LCO786431 LMI786429:LMK786431 LWE786429:LWG786431 MGA786429:MGC786431 MPW786429:MPY786431 MZS786429:MZU786431 NJO786429:NJQ786431 NTK786429:NTM786431 ODG786429:ODI786431 ONC786429:ONE786431 OWY786429:OXA786431 PGU786429:PGW786431 PQQ786429:PQS786431 QAM786429:QAO786431 QKI786429:QKK786431 QUE786429:QUG786431 REA786429:REC786431 RNW786429:RNY786431 RXS786429:RXU786431 SHO786429:SHQ786431 SRK786429:SRM786431 TBG786429:TBI786431 TLC786429:TLE786431 TUY786429:TVA786431 UEU786429:UEW786431 UOQ786429:UOS786431 UYM786429:UYO786431 VII786429:VIK786431 VSE786429:VSG786431 WCA786429:WCC786431 WLW786429:WLY786431 WVS786429:WVU786431 K851965:M851967 JG851965:JI851967 TC851965:TE851967 ACY851965:ADA851967 AMU851965:AMW851967 AWQ851965:AWS851967 BGM851965:BGO851967 BQI851965:BQK851967 CAE851965:CAG851967 CKA851965:CKC851967 CTW851965:CTY851967 DDS851965:DDU851967 DNO851965:DNQ851967 DXK851965:DXM851967 EHG851965:EHI851967 ERC851965:ERE851967 FAY851965:FBA851967 FKU851965:FKW851967 FUQ851965:FUS851967 GEM851965:GEO851967 GOI851965:GOK851967 GYE851965:GYG851967 HIA851965:HIC851967 HRW851965:HRY851967 IBS851965:IBU851967 ILO851965:ILQ851967 IVK851965:IVM851967 JFG851965:JFI851967 JPC851965:JPE851967 JYY851965:JZA851967 KIU851965:KIW851967 KSQ851965:KSS851967 LCM851965:LCO851967 LMI851965:LMK851967 LWE851965:LWG851967 MGA851965:MGC851967 MPW851965:MPY851967 MZS851965:MZU851967 NJO851965:NJQ851967 NTK851965:NTM851967 ODG851965:ODI851967 ONC851965:ONE851967 OWY851965:OXA851967 PGU851965:PGW851967 PQQ851965:PQS851967 QAM851965:QAO851967 QKI851965:QKK851967 QUE851965:QUG851967 REA851965:REC851967 RNW851965:RNY851967 RXS851965:RXU851967 SHO851965:SHQ851967 SRK851965:SRM851967 TBG851965:TBI851967 TLC851965:TLE851967 TUY851965:TVA851967 UEU851965:UEW851967 UOQ851965:UOS851967 UYM851965:UYO851967 VII851965:VIK851967 VSE851965:VSG851967 WCA851965:WCC851967 WLW851965:WLY851967 WVS851965:WVU851967 K917501:M917503 JG917501:JI917503 TC917501:TE917503 ACY917501:ADA917503 AMU917501:AMW917503 AWQ917501:AWS917503 BGM917501:BGO917503 BQI917501:BQK917503 CAE917501:CAG917503 CKA917501:CKC917503 CTW917501:CTY917503 DDS917501:DDU917503 DNO917501:DNQ917503 DXK917501:DXM917503 EHG917501:EHI917503 ERC917501:ERE917503 FAY917501:FBA917503 FKU917501:FKW917503 FUQ917501:FUS917503 GEM917501:GEO917503 GOI917501:GOK917503 GYE917501:GYG917503 HIA917501:HIC917503 HRW917501:HRY917503 IBS917501:IBU917503 ILO917501:ILQ917503 IVK917501:IVM917503 JFG917501:JFI917503 JPC917501:JPE917503 JYY917501:JZA917503 KIU917501:KIW917503 KSQ917501:KSS917503 LCM917501:LCO917503 LMI917501:LMK917503 LWE917501:LWG917503 MGA917501:MGC917503 MPW917501:MPY917503 MZS917501:MZU917503 NJO917501:NJQ917503 NTK917501:NTM917503 ODG917501:ODI917503 ONC917501:ONE917503 OWY917501:OXA917503 PGU917501:PGW917503 PQQ917501:PQS917503 QAM917501:QAO917503 QKI917501:QKK917503 QUE917501:QUG917503 REA917501:REC917503 RNW917501:RNY917503 RXS917501:RXU917503 SHO917501:SHQ917503 SRK917501:SRM917503 TBG917501:TBI917503 TLC917501:TLE917503 TUY917501:TVA917503 UEU917501:UEW917503 UOQ917501:UOS917503 UYM917501:UYO917503 VII917501:VIK917503 VSE917501:VSG917503 WCA917501:WCC917503 WLW917501:WLY917503 WVS917501:WVU917503 K983037:M983039 JG983037:JI983039 TC983037:TE983039 ACY983037:ADA983039 AMU983037:AMW983039 AWQ983037:AWS983039 BGM983037:BGO983039 BQI983037:BQK983039 CAE983037:CAG983039 CKA983037:CKC983039 CTW983037:CTY983039 DDS983037:DDU983039 DNO983037:DNQ983039 DXK983037:DXM983039 EHG983037:EHI983039 ERC983037:ERE983039 FAY983037:FBA983039 FKU983037:FKW983039 FUQ983037:FUS983039 GEM983037:GEO983039 GOI983037:GOK983039 GYE983037:GYG983039 HIA983037:HIC983039 HRW983037:HRY983039 IBS983037:IBU983039 ILO983037:ILQ983039 IVK983037:IVM983039 JFG983037:JFI983039 JPC983037:JPE983039 JYY983037:JZA983039 KIU983037:KIW983039 KSQ983037:KSS983039 LCM983037:LCO983039 LMI983037:LMK983039 LWE983037:LWG983039 MGA983037:MGC983039 MPW983037:MPY983039 MZS983037:MZU983039 NJO983037:NJQ983039 NTK983037:NTM983039 ODG983037:ODI983039 ONC983037:ONE983039 OWY983037:OXA983039 PGU983037:PGW983039 PQQ983037:PQS983039 QAM983037:QAO983039 QKI983037:QKK983039 QUE983037:QUG983039 REA983037:REC983039 RNW983037:RNY983039 RXS983037:RXU983039 SHO983037:SHQ983039 SRK983037:SRM983039 TBG983037:TBI983039 TLC983037:TLE983039 TUY983037:TVA983039 UEU983037:UEW983039 UOQ983037:UOS983039 UYM983037:UYO983039 VII983037:VIK983039 VSE983037:VSG983039 WCA983037:WCC983039" xr:uid="{ACA144DC-AD0A-4F35-BD2C-031D1E787A97}">
      <formula1>$G$33:$G$34</formula1>
    </dataValidation>
    <dataValidation type="list" allowBlank="1" showErrorMessage="1" errorTitle="Input not valid" error="Please select the year by pushing the drop-down arrow and clicking the correct year" prompt="Select the year" sqref="WVJ983048:WVJ983056 B65544:B65552 IX65544:IX65552 ST65544:ST65552 ACP65544:ACP65552 AML65544:AML65552 AWH65544:AWH65552 BGD65544:BGD65552 BPZ65544:BPZ65552 BZV65544:BZV65552 CJR65544:CJR65552 CTN65544:CTN65552 DDJ65544:DDJ65552 DNF65544:DNF65552 DXB65544:DXB65552 EGX65544:EGX65552 EQT65544:EQT65552 FAP65544:FAP65552 FKL65544:FKL65552 FUH65544:FUH65552 GED65544:GED65552 GNZ65544:GNZ65552 GXV65544:GXV65552 HHR65544:HHR65552 HRN65544:HRN65552 IBJ65544:IBJ65552 ILF65544:ILF65552 IVB65544:IVB65552 JEX65544:JEX65552 JOT65544:JOT65552 JYP65544:JYP65552 KIL65544:KIL65552 KSH65544:KSH65552 LCD65544:LCD65552 LLZ65544:LLZ65552 LVV65544:LVV65552 MFR65544:MFR65552 MPN65544:MPN65552 MZJ65544:MZJ65552 NJF65544:NJF65552 NTB65544:NTB65552 OCX65544:OCX65552 OMT65544:OMT65552 OWP65544:OWP65552 PGL65544:PGL65552 PQH65544:PQH65552 QAD65544:QAD65552 QJZ65544:QJZ65552 QTV65544:QTV65552 RDR65544:RDR65552 RNN65544:RNN65552 RXJ65544:RXJ65552 SHF65544:SHF65552 SRB65544:SRB65552 TAX65544:TAX65552 TKT65544:TKT65552 TUP65544:TUP65552 UEL65544:UEL65552 UOH65544:UOH65552 UYD65544:UYD65552 VHZ65544:VHZ65552 VRV65544:VRV65552 WBR65544:WBR65552 WLN65544:WLN65552 WVJ65544:WVJ65552 B131080:B131088 IX131080:IX131088 ST131080:ST131088 ACP131080:ACP131088 AML131080:AML131088 AWH131080:AWH131088 BGD131080:BGD131088 BPZ131080:BPZ131088 BZV131080:BZV131088 CJR131080:CJR131088 CTN131080:CTN131088 DDJ131080:DDJ131088 DNF131080:DNF131088 DXB131080:DXB131088 EGX131080:EGX131088 EQT131080:EQT131088 FAP131080:FAP131088 FKL131080:FKL131088 FUH131080:FUH131088 GED131080:GED131088 GNZ131080:GNZ131088 GXV131080:GXV131088 HHR131080:HHR131088 HRN131080:HRN131088 IBJ131080:IBJ131088 ILF131080:ILF131088 IVB131080:IVB131088 JEX131080:JEX131088 JOT131080:JOT131088 JYP131080:JYP131088 KIL131080:KIL131088 KSH131080:KSH131088 LCD131080:LCD131088 LLZ131080:LLZ131088 LVV131080:LVV131088 MFR131080:MFR131088 MPN131080:MPN131088 MZJ131080:MZJ131088 NJF131080:NJF131088 NTB131080:NTB131088 OCX131080:OCX131088 OMT131080:OMT131088 OWP131080:OWP131088 PGL131080:PGL131088 PQH131080:PQH131088 QAD131080:QAD131088 QJZ131080:QJZ131088 QTV131080:QTV131088 RDR131080:RDR131088 RNN131080:RNN131088 RXJ131080:RXJ131088 SHF131080:SHF131088 SRB131080:SRB131088 TAX131080:TAX131088 TKT131080:TKT131088 TUP131080:TUP131088 UEL131080:UEL131088 UOH131080:UOH131088 UYD131080:UYD131088 VHZ131080:VHZ131088 VRV131080:VRV131088 WBR131080:WBR131088 WLN131080:WLN131088 WVJ131080:WVJ131088 B196616:B196624 IX196616:IX196624 ST196616:ST196624 ACP196616:ACP196624 AML196616:AML196624 AWH196616:AWH196624 BGD196616:BGD196624 BPZ196616:BPZ196624 BZV196616:BZV196624 CJR196616:CJR196624 CTN196616:CTN196624 DDJ196616:DDJ196624 DNF196616:DNF196624 DXB196616:DXB196624 EGX196616:EGX196624 EQT196616:EQT196624 FAP196616:FAP196624 FKL196616:FKL196624 FUH196616:FUH196624 GED196616:GED196624 GNZ196616:GNZ196624 GXV196616:GXV196624 HHR196616:HHR196624 HRN196616:HRN196624 IBJ196616:IBJ196624 ILF196616:ILF196624 IVB196616:IVB196624 JEX196616:JEX196624 JOT196616:JOT196624 JYP196616:JYP196624 KIL196616:KIL196624 KSH196616:KSH196624 LCD196616:LCD196624 LLZ196616:LLZ196624 LVV196616:LVV196624 MFR196616:MFR196624 MPN196616:MPN196624 MZJ196616:MZJ196624 NJF196616:NJF196624 NTB196616:NTB196624 OCX196616:OCX196624 OMT196616:OMT196624 OWP196616:OWP196624 PGL196616:PGL196624 PQH196616:PQH196624 QAD196616:QAD196624 QJZ196616:QJZ196624 QTV196616:QTV196624 RDR196616:RDR196624 RNN196616:RNN196624 RXJ196616:RXJ196624 SHF196616:SHF196624 SRB196616:SRB196624 TAX196616:TAX196624 TKT196616:TKT196624 TUP196616:TUP196624 UEL196616:UEL196624 UOH196616:UOH196624 UYD196616:UYD196624 VHZ196616:VHZ196624 VRV196616:VRV196624 WBR196616:WBR196624 WLN196616:WLN196624 WVJ196616:WVJ196624 B262152:B262160 IX262152:IX262160 ST262152:ST262160 ACP262152:ACP262160 AML262152:AML262160 AWH262152:AWH262160 BGD262152:BGD262160 BPZ262152:BPZ262160 BZV262152:BZV262160 CJR262152:CJR262160 CTN262152:CTN262160 DDJ262152:DDJ262160 DNF262152:DNF262160 DXB262152:DXB262160 EGX262152:EGX262160 EQT262152:EQT262160 FAP262152:FAP262160 FKL262152:FKL262160 FUH262152:FUH262160 GED262152:GED262160 GNZ262152:GNZ262160 GXV262152:GXV262160 HHR262152:HHR262160 HRN262152:HRN262160 IBJ262152:IBJ262160 ILF262152:ILF262160 IVB262152:IVB262160 JEX262152:JEX262160 JOT262152:JOT262160 JYP262152:JYP262160 KIL262152:KIL262160 KSH262152:KSH262160 LCD262152:LCD262160 LLZ262152:LLZ262160 LVV262152:LVV262160 MFR262152:MFR262160 MPN262152:MPN262160 MZJ262152:MZJ262160 NJF262152:NJF262160 NTB262152:NTB262160 OCX262152:OCX262160 OMT262152:OMT262160 OWP262152:OWP262160 PGL262152:PGL262160 PQH262152:PQH262160 QAD262152:QAD262160 QJZ262152:QJZ262160 QTV262152:QTV262160 RDR262152:RDR262160 RNN262152:RNN262160 RXJ262152:RXJ262160 SHF262152:SHF262160 SRB262152:SRB262160 TAX262152:TAX262160 TKT262152:TKT262160 TUP262152:TUP262160 UEL262152:UEL262160 UOH262152:UOH262160 UYD262152:UYD262160 VHZ262152:VHZ262160 VRV262152:VRV262160 WBR262152:WBR262160 WLN262152:WLN262160 WVJ262152:WVJ262160 B327688:B327696 IX327688:IX327696 ST327688:ST327696 ACP327688:ACP327696 AML327688:AML327696 AWH327688:AWH327696 BGD327688:BGD327696 BPZ327688:BPZ327696 BZV327688:BZV327696 CJR327688:CJR327696 CTN327688:CTN327696 DDJ327688:DDJ327696 DNF327688:DNF327696 DXB327688:DXB327696 EGX327688:EGX327696 EQT327688:EQT327696 FAP327688:FAP327696 FKL327688:FKL327696 FUH327688:FUH327696 GED327688:GED327696 GNZ327688:GNZ327696 GXV327688:GXV327696 HHR327688:HHR327696 HRN327688:HRN327696 IBJ327688:IBJ327696 ILF327688:ILF327696 IVB327688:IVB327696 JEX327688:JEX327696 JOT327688:JOT327696 JYP327688:JYP327696 KIL327688:KIL327696 KSH327688:KSH327696 LCD327688:LCD327696 LLZ327688:LLZ327696 LVV327688:LVV327696 MFR327688:MFR327696 MPN327688:MPN327696 MZJ327688:MZJ327696 NJF327688:NJF327696 NTB327688:NTB327696 OCX327688:OCX327696 OMT327688:OMT327696 OWP327688:OWP327696 PGL327688:PGL327696 PQH327688:PQH327696 QAD327688:QAD327696 QJZ327688:QJZ327696 QTV327688:QTV327696 RDR327688:RDR327696 RNN327688:RNN327696 RXJ327688:RXJ327696 SHF327688:SHF327696 SRB327688:SRB327696 TAX327688:TAX327696 TKT327688:TKT327696 TUP327688:TUP327696 UEL327688:UEL327696 UOH327688:UOH327696 UYD327688:UYD327696 VHZ327688:VHZ327696 VRV327688:VRV327696 WBR327688:WBR327696 WLN327688:WLN327696 WVJ327688:WVJ327696 B393224:B393232 IX393224:IX393232 ST393224:ST393232 ACP393224:ACP393232 AML393224:AML393232 AWH393224:AWH393232 BGD393224:BGD393232 BPZ393224:BPZ393232 BZV393224:BZV393232 CJR393224:CJR393232 CTN393224:CTN393232 DDJ393224:DDJ393232 DNF393224:DNF393232 DXB393224:DXB393232 EGX393224:EGX393232 EQT393224:EQT393232 FAP393224:FAP393232 FKL393224:FKL393232 FUH393224:FUH393232 GED393224:GED393232 GNZ393224:GNZ393232 GXV393224:GXV393232 HHR393224:HHR393232 HRN393224:HRN393232 IBJ393224:IBJ393232 ILF393224:ILF393232 IVB393224:IVB393232 JEX393224:JEX393232 JOT393224:JOT393232 JYP393224:JYP393232 KIL393224:KIL393232 KSH393224:KSH393232 LCD393224:LCD393232 LLZ393224:LLZ393232 LVV393224:LVV393232 MFR393224:MFR393232 MPN393224:MPN393232 MZJ393224:MZJ393232 NJF393224:NJF393232 NTB393224:NTB393232 OCX393224:OCX393232 OMT393224:OMT393232 OWP393224:OWP393232 PGL393224:PGL393232 PQH393224:PQH393232 QAD393224:QAD393232 QJZ393224:QJZ393232 QTV393224:QTV393232 RDR393224:RDR393232 RNN393224:RNN393232 RXJ393224:RXJ393232 SHF393224:SHF393232 SRB393224:SRB393232 TAX393224:TAX393232 TKT393224:TKT393232 TUP393224:TUP393232 UEL393224:UEL393232 UOH393224:UOH393232 UYD393224:UYD393232 VHZ393224:VHZ393232 VRV393224:VRV393232 WBR393224:WBR393232 WLN393224:WLN393232 WVJ393224:WVJ393232 B458760:B458768 IX458760:IX458768 ST458760:ST458768 ACP458760:ACP458768 AML458760:AML458768 AWH458760:AWH458768 BGD458760:BGD458768 BPZ458760:BPZ458768 BZV458760:BZV458768 CJR458760:CJR458768 CTN458760:CTN458768 DDJ458760:DDJ458768 DNF458760:DNF458768 DXB458760:DXB458768 EGX458760:EGX458768 EQT458760:EQT458768 FAP458760:FAP458768 FKL458760:FKL458768 FUH458760:FUH458768 GED458760:GED458768 GNZ458760:GNZ458768 GXV458760:GXV458768 HHR458760:HHR458768 HRN458760:HRN458768 IBJ458760:IBJ458768 ILF458760:ILF458768 IVB458760:IVB458768 JEX458760:JEX458768 JOT458760:JOT458768 JYP458760:JYP458768 KIL458760:KIL458768 KSH458760:KSH458768 LCD458760:LCD458768 LLZ458760:LLZ458768 LVV458760:LVV458768 MFR458760:MFR458768 MPN458760:MPN458768 MZJ458760:MZJ458768 NJF458760:NJF458768 NTB458760:NTB458768 OCX458760:OCX458768 OMT458760:OMT458768 OWP458760:OWP458768 PGL458760:PGL458768 PQH458760:PQH458768 QAD458760:QAD458768 QJZ458760:QJZ458768 QTV458760:QTV458768 RDR458760:RDR458768 RNN458760:RNN458768 RXJ458760:RXJ458768 SHF458760:SHF458768 SRB458760:SRB458768 TAX458760:TAX458768 TKT458760:TKT458768 TUP458760:TUP458768 UEL458760:UEL458768 UOH458760:UOH458768 UYD458760:UYD458768 VHZ458760:VHZ458768 VRV458760:VRV458768 WBR458760:WBR458768 WLN458760:WLN458768 WVJ458760:WVJ458768 B524296:B524304 IX524296:IX524304 ST524296:ST524304 ACP524296:ACP524304 AML524296:AML524304 AWH524296:AWH524304 BGD524296:BGD524304 BPZ524296:BPZ524304 BZV524296:BZV524304 CJR524296:CJR524304 CTN524296:CTN524304 DDJ524296:DDJ524304 DNF524296:DNF524304 DXB524296:DXB524304 EGX524296:EGX524304 EQT524296:EQT524304 FAP524296:FAP524304 FKL524296:FKL524304 FUH524296:FUH524304 GED524296:GED524304 GNZ524296:GNZ524304 GXV524296:GXV524304 HHR524296:HHR524304 HRN524296:HRN524304 IBJ524296:IBJ524304 ILF524296:ILF524304 IVB524296:IVB524304 JEX524296:JEX524304 JOT524296:JOT524304 JYP524296:JYP524304 KIL524296:KIL524304 KSH524296:KSH524304 LCD524296:LCD524304 LLZ524296:LLZ524304 LVV524296:LVV524304 MFR524296:MFR524304 MPN524296:MPN524304 MZJ524296:MZJ524304 NJF524296:NJF524304 NTB524296:NTB524304 OCX524296:OCX524304 OMT524296:OMT524304 OWP524296:OWP524304 PGL524296:PGL524304 PQH524296:PQH524304 QAD524296:QAD524304 QJZ524296:QJZ524304 QTV524296:QTV524304 RDR524296:RDR524304 RNN524296:RNN524304 RXJ524296:RXJ524304 SHF524296:SHF524304 SRB524296:SRB524304 TAX524296:TAX524304 TKT524296:TKT524304 TUP524296:TUP524304 UEL524296:UEL524304 UOH524296:UOH524304 UYD524296:UYD524304 VHZ524296:VHZ524304 VRV524296:VRV524304 WBR524296:WBR524304 WLN524296:WLN524304 WVJ524296:WVJ524304 B589832:B589840 IX589832:IX589840 ST589832:ST589840 ACP589832:ACP589840 AML589832:AML589840 AWH589832:AWH589840 BGD589832:BGD589840 BPZ589832:BPZ589840 BZV589832:BZV589840 CJR589832:CJR589840 CTN589832:CTN589840 DDJ589832:DDJ589840 DNF589832:DNF589840 DXB589832:DXB589840 EGX589832:EGX589840 EQT589832:EQT589840 FAP589832:FAP589840 FKL589832:FKL589840 FUH589832:FUH589840 GED589832:GED589840 GNZ589832:GNZ589840 GXV589832:GXV589840 HHR589832:HHR589840 HRN589832:HRN589840 IBJ589832:IBJ589840 ILF589832:ILF589840 IVB589832:IVB589840 JEX589832:JEX589840 JOT589832:JOT589840 JYP589832:JYP589840 KIL589832:KIL589840 KSH589832:KSH589840 LCD589832:LCD589840 LLZ589832:LLZ589840 LVV589832:LVV589840 MFR589832:MFR589840 MPN589832:MPN589840 MZJ589832:MZJ589840 NJF589832:NJF589840 NTB589832:NTB589840 OCX589832:OCX589840 OMT589832:OMT589840 OWP589832:OWP589840 PGL589832:PGL589840 PQH589832:PQH589840 QAD589832:QAD589840 QJZ589832:QJZ589840 QTV589832:QTV589840 RDR589832:RDR589840 RNN589832:RNN589840 RXJ589832:RXJ589840 SHF589832:SHF589840 SRB589832:SRB589840 TAX589832:TAX589840 TKT589832:TKT589840 TUP589832:TUP589840 UEL589832:UEL589840 UOH589832:UOH589840 UYD589832:UYD589840 VHZ589832:VHZ589840 VRV589832:VRV589840 WBR589832:WBR589840 WLN589832:WLN589840 WVJ589832:WVJ589840 B655368:B655376 IX655368:IX655376 ST655368:ST655376 ACP655368:ACP655376 AML655368:AML655376 AWH655368:AWH655376 BGD655368:BGD655376 BPZ655368:BPZ655376 BZV655368:BZV655376 CJR655368:CJR655376 CTN655368:CTN655376 DDJ655368:DDJ655376 DNF655368:DNF655376 DXB655368:DXB655376 EGX655368:EGX655376 EQT655368:EQT655376 FAP655368:FAP655376 FKL655368:FKL655376 FUH655368:FUH655376 GED655368:GED655376 GNZ655368:GNZ655376 GXV655368:GXV655376 HHR655368:HHR655376 HRN655368:HRN655376 IBJ655368:IBJ655376 ILF655368:ILF655376 IVB655368:IVB655376 JEX655368:JEX655376 JOT655368:JOT655376 JYP655368:JYP655376 KIL655368:KIL655376 KSH655368:KSH655376 LCD655368:LCD655376 LLZ655368:LLZ655376 LVV655368:LVV655376 MFR655368:MFR655376 MPN655368:MPN655376 MZJ655368:MZJ655376 NJF655368:NJF655376 NTB655368:NTB655376 OCX655368:OCX655376 OMT655368:OMT655376 OWP655368:OWP655376 PGL655368:PGL655376 PQH655368:PQH655376 QAD655368:QAD655376 QJZ655368:QJZ655376 QTV655368:QTV655376 RDR655368:RDR655376 RNN655368:RNN655376 RXJ655368:RXJ655376 SHF655368:SHF655376 SRB655368:SRB655376 TAX655368:TAX655376 TKT655368:TKT655376 TUP655368:TUP655376 UEL655368:UEL655376 UOH655368:UOH655376 UYD655368:UYD655376 VHZ655368:VHZ655376 VRV655368:VRV655376 WBR655368:WBR655376 WLN655368:WLN655376 WVJ655368:WVJ655376 B720904:B720912 IX720904:IX720912 ST720904:ST720912 ACP720904:ACP720912 AML720904:AML720912 AWH720904:AWH720912 BGD720904:BGD720912 BPZ720904:BPZ720912 BZV720904:BZV720912 CJR720904:CJR720912 CTN720904:CTN720912 DDJ720904:DDJ720912 DNF720904:DNF720912 DXB720904:DXB720912 EGX720904:EGX720912 EQT720904:EQT720912 FAP720904:FAP720912 FKL720904:FKL720912 FUH720904:FUH720912 GED720904:GED720912 GNZ720904:GNZ720912 GXV720904:GXV720912 HHR720904:HHR720912 HRN720904:HRN720912 IBJ720904:IBJ720912 ILF720904:ILF720912 IVB720904:IVB720912 JEX720904:JEX720912 JOT720904:JOT720912 JYP720904:JYP720912 KIL720904:KIL720912 KSH720904:KSH720912 LCD720904:LCD720912 LLZ720904:LLZ720912 LVV720904:LVV720912 MFR720904:MFR720912 MPN720904:MPN720912 MZJ720904:MZJ720912 NJF720904:NJF720912 NTB720904:NTB720912 OCX720904:OCX720912 OMT720904:OMT720912 OWP720904:OWP720912 PGL720904:PGL720912 PQH720904:PQH720912 QAD720904:QAD720912 QJZ720904:QJZ720912 QTV720904:QTV720912 RDR720904:RDR720912 RNN720904:RNN720912 RXJ720904:RXJ720912 SHF720904:SHF720912 SRB720904:SRB720912 TAX720904:TAX720912 TKT720904:TKT720912 TUP720904:TUP720912 UEL720904:UEL720912 UOH720904:UOH720912 UYD720904:UYD720912 VHZ720904:VHZ720912 VRV720904:VRV720912 WBR720904:WBR720912 WLN720904:WLN720912 WVJ720904:WVJ720912 B786440:B786448 IX786440:IX786448 ST786440:ST786448 ACP786440:ACP786448 AML786440:AML786448 AWH786440:AWH786448 BGD786440:BGD786448 BPZ786440:BPZ786448 BZV786440:BZV786448 CJR786440:CJR786448 CTN786440:CTN786448 DDJ786440:DDJ786448 DNF786440:DNF786448 DXB786440:DXB786448 EGX786440:EGX786448 EQT786440:EQT786448 FAP786440:FAP786448 FKL786440:FKL786448 FUH786440:FUH786448 GED786440:GED786448 GNZ786440:GNZ786448 GXV786440:GXV786448 HHR786440:HHR786448 HRN786440:HRN786448 IBJ786440:IBJ786448 ILF786440:ILF786448 IVB786440:IVB786448 JEX786440:JEX786448 JOT786440:JOT786448 JYP786440:JYP786448 KIL786440:KIL786448 KSH786440:KSH786448 LCD786440:LCD786448 LLZ786440:LLZ786448 LVV786440:LVV786448 MFR786440:MFR786448 MPN786440:MPN786448 MZJ786440:MZJ786448 NJF786440:NJF786448 NTB786440:NTB786448 OCX786440:OCX786448 OMT786440:OMT786448 OWP786440:OWP786448 PGL786440:PGL786448 PQH786440:PQH786448 QAD786440:QAD786448 QJZ786440:QJZ786448 QTV786440:QTV786448 RDR786440:RDR786448 RNN786440:RNN786448 RXJ786440:RXJ786448 SHF786440:SHF786448 SRB786440:SRB786448 TAX786440:TAX786448 TKT786440:TKT786448 TUP786440:TUP786448 UEL786440:UEL786448 UOH786440:UOH786448 UYD786440:UYD786448 VHZ786440:VHZ786448 VRV786440:VRV786448 WBR786440:WBR786448 WLN786440:WLN786448 WVJ786440:WVJ786448 B851976:B851984 IX851976:IX851984 ST851976:ST851984 ACP851976:ACP851984 AML851976:AML851984 AWH851976:AWH851984 BGD851976:BGD851984 BPZ851976:BPZ851984 BZV851976:BZV851984 CJR851976:CJR851984 CTN851976:CTN851984 DDJ851976:DDJ851984 DNF851976:DNF851984 DXB851976:DXB851984 EGX851976:EGX851984 EQT851976:EQT851984 FAP851976:FAP851984 FKL851976:FKL851984 FUH851976:FUH851984 GED851976:GED851984 GNZ851976:GNZ851984 GXV851976:GXV851984 HHR851976:HHR851984 HRN851976:HRN851984 IBJ851976:IBJ851984 ILF851976:ILF851984 IVB851976:IVB851984 JEX851976:JEX851984 JOT851976:JOT851984 JYP851976:JYP851984 KIL851976:KIL851984 KSH851976:KSH851984 LCD851976:LCD851984 LLZ851976:LLZ851984 LVV851976:LVV851984 MFR851976:MFR851984 MPN851976:MPN851984 MZJ851976:MZJ851984 NJF851976:NJF851984 NTB851976:NTB851984 OCX851976:OCX851984 OMT851976:OMT851984 OWP851976:OWP851984 PGL851976:PGL851984 PQH851976:PQH851984 QAD851976:QAD851984 QJZ851976:QJZ851984 QTV851976:QTV851984 RDR851976:RDR851984 RNN851976:RNN851984 RXJ851976:RXJ851984 SHF851976:SHF851984 SRB851976:SRB851984 TAX851976:TAX851984 TKT851976:TKT851984 TUP851976:TUP851984 UEL851976:UEL851984 UOH851976:UOH851984 UYD851976:UYD851984 VHZ851976:VHZ851984 VRV851976:VRV851984 WBR851976:WBR851984 WLN851976:WLN851984 WVJ851976:WVJ851984 B917512:B917520 IX917512:IX917520 ST917512:ST917520 ACP917512:ACP917520 AML917512:AML917520 AWH917512:AWH917520 BGD917512:BGD917520 BPZ917512:BPZ917520 BZV917512:BZV917520 CJR917512:CJR917520 CTN917512:CTN917520 DDJ917512:DDJ917520 DNF917512:DNF917520 DXB917512:DXB917520 EGX917512:EGX917520 EQT917512:EQT917520 FAP917512:FAP917520 FKL917512:FKL917520 FUH917512:FUH917520 GED917512:GED917520 GNZ917512:GNZ917520 GXV917512:GXV917520 HHR917512:HHR917520 HRN917512:HRN917520 IBJ917512:IBJ917520 ILF917512:ILF917520 IVB917512:IVB917520 JEX917512:JEX917520 JOT917512:JOT917520 JYP917512:JYP917520 KIL917512:KIL917520 KSH917512:KSH917520 LCD917512:LCD917520 LLZ917512:LLZ917520 LVV917512:LVV917520 MFR917512:MFR917520 MPN917512:MPN917520 MZJ917512:MZJ917520 NJF917512:NJF917520 NTB917512:NTB917520 OCX917512:OCX917520 OMT917512:OMT917520 OWP917512:OWP917520 PGL917512:PGL917520 PQH917512:PQH917520 QAD917512:QAD917520 QJZ917512:QJZ917520 QTV917512:QTV917520 RDR917512:RDR917520 RNN917512:RNN917520 RXJ917512:RXJ917520 SHF917512:SHF917520 SRB917512:SRB917520 TAX917512:TAX917520 TKT917512:TKT917520 TUP917512:TUP917520 UEL917512:UEL917520 UOH917512:UOH917520 UYD917512:UYD917520 VHZ917512:VHZ917520 VRV917512:VRV917520 WBR917512:WBR917520 WLN917512:WLN917520 WVJ917512:WVJ917520 B983048:B983056 IX983048:IX983056 ST983048:ST983056 ACP983048:ACP983056 AML983048:AML983056 AWH983048:AWH983056 BGD983048:BGD983056 BPZ983048:BPZ983056 BZV983048:BZV983056 CJR983048:CJR983056 CTN983048:CTN983056 DDJ983048:DDJ983056 DNF983048:DNF983056 DXB983048:DXB983056 EGX983048:EGX983056 EQT983048:EQT983056 FAP983048:FAP983056 FKL983048:FKL983056 FUH983048:FUH983056 GED983048:GED983056 GNZ983048:GNZ983056 GXV983048:GXV983056 HHR983048:HHR983056 HRN983048:HRN983056 IBJ983048:IBJ983056 ILF983048:ILF983056 IVB983048:IVB983056 JEX983048:JEX983056 JOT983048:JOT983056 JYP983048:JYP983056 KIL983048:KIL983056 KSH983048:KSH983056 LCD983048:LCD983056 LLZ983048:LLZ983056 LVV983048:LVV983056 MFR983048:MFR983056 MPN983048:MPN983056 MZJ983048:MZJ983056 NJF983048:NJF983056 NTB983048:NTB983056 OCX983048:OCX983056 OMT983048:OMT983056 OWP983048:OWP983056 PGL983048:PGL983056 PQH983048:PQH983056 QAD983048:QAD983056 QJZ983048:QJZ983056 QTV983048:QTV983056 RDR983048:RDR983056 RNN983048:RNN983056 RXJ983048:RXJ983056 SHF983048:SHF983056 SRB983048:SRB983056 TAX983048:TAX983056 TKT983048:TKT983056 TUP983048:TUP983056 UEL983048:UEL983056 UOH983048:UOH983056 UYD983048:UYD983056 VHZ983048:VHZ983056 VRV983048:VRV983056 WBR983048:WBR983056 WLN983048:WLN983056" xr:uid="{FFC3689E-DF6D-450A-8347-B2B4AB913738}">
      <formula1>$A$32:$A$72</formula1>
    </dataValidation>
    <dataValidation type="list" allowBlank="1" showInputMessage="1" showErrorMessage="1" sqref="B19:M19" xr:uid="{38FDD48C-05D6-467F-936E-9DC54B56F527}">
      <formula1>$A$22:$A$121</formula1>
    </dataValidation>
  </dataValidations>
  <printOptions horizontalCentered="1"/>
  <pageMargins left="0.74803149606299213" right="0.70866141732283472" top="0.74803149606299213" bottom="0.9055118110236221" header="0.39370078740157483" footer="0.39370078740157483"/>
  <pageSetup paperSize="9" scale="96" orientation="portrait" r:id="rId1"/>
  <headerFooter scaleWithDoc="0" alignWithMargins="0">
    <oddHeader xml:space="preserve">&amp;L&amp;"-,Regular"&amp;8&amp;F&amp;R&amp;"-,Regular"&amp;8&amp;A
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301B6-CFDB-449F-ABE9-F5CBB4E7B1A0}">
  <sheetPr>
    <pageSetUpPr fitToPage="1"/>
  </sheetPr>
  <dimension ref="A1:AA86"/>
  <sheetViews>
    <sheetView zoomScaleNormal="100" zoomScaleSheetLayoutView="100" workbookViewId="0">
      <selection activeCell="K9" sqref="K9:M9"/>
    </sheetView>
  </sheetViews>
  <sheetFormatPr defaultColWidth="8.5703125" defaultRowHeight="12.75"/>
  <cols>
    <col min="1" max="1" width="2.7109375" style="119" customWidth="1"/>
    <col min="2" max="2" width="7.7109375" style="119" customWidth="1"/>
    <col min="3" max="10" width="3.42578125" style="119" customWidth="1"/>
    <col min="11" max="14" width="5.28515625" style="119" customWidth="1"/>
    <col min="15" max="15" width="6.28515625" style="119" customWidth="1"/>
    <col min="16" max="17" width="5.28515625" style="119" customWidth="1"/>
    <col min="18" max="18" width="6.28515625" style="119" customWidth="1"/>
    <col min="19" max="19" width="6" style="119" customWidth="1"/>
    <col min="20" max="20" width="3.42578125" style="119" customWidth="1"/>
    <col min="21" max="21" width="10.28515625" style="119" customWidth="1"/>
    <col min="22" max="22" width="29.7109375" style="119" customWidth="1"/>
    <col min="23" max="26" width="12.28515625" style="119" customWidth="1"/>
    <col min="27" max="256" width="8.5703125" style="119"/>
    <col min="257" max="257" width="2.7109375" style="119" customWidth="1"/>
    <col min="258" max="258" width="7.7109375" style="119" customWidth="1"/>
    <col min="259" max="266" width="3.42578125" style="119" customWidth="1"/>
    <col min="267" max="275" width="5.28515625" style="119" customWidth="1"/>
    <col min="276" max="276" width="3.42578125" style="119" customWidth="1"/>
    <col min="277" max="277" width="10.28515625" style="119" customWidth="1"/>
    <col min="278" max="278" width="29.7109375" style="119" customWidth="1"/>
    <col min="279" max="282" width="12.28515625" style="119" customWidth="1"/>
    <col min="283" max="512" width="8.5703125" style="119"/>
    <col min="513" max="513" width="2.7109375" style="119" customWidth="1"/>
    <col min="514" max="514" width="7.7109375" style="119" customWidth="1"/>
    <col min="515" max="522" width="3.42578125" style="119" customWidth="1"/>
    <col min="523" max="531" width="5.28515625" style="119" customWidth="1"/>
    <col min="532" max="532" width="3.42578125" style="119" customWidth="1"/>
    <col min="533" max="533" width="10.28515625" style="119" customWidth="1"/>
    <col min="534" max="534" width="29.7109375" style="119" customWidth="1"/>
    <col min="535" max="538" width="12.28515625" style="119" customWidth="1"/>
    <col min="539" max="768" width="8.5703125" style="119"/>
    <col min="769" max="769" width="2.7109375" style="119" customWidth="1"/>
    <col min="770" max="770" width="7.7109375" style="119" customWidth="1"/>
    <col min="771" max="778" width="3.42578125" style="119" customWidth="1"/>
    <col min="779" max="787" width="5.28515625" style="119" customWidth="1"/>
    <col min="788" max="788" width="3.42578125" style="119" customWidth="1"/>
    <col min="789" max="789" width="10.28515625" style="119" customWidth="1"/>
    <col min="790" max="790" width="29.7109375" style="119" customWidth="1"/>
    <col min="791" max="794" width="12.28515625" style="119" customWidth="1"/>
    <col min="795" max="1024" width="8.5703125" style="119"/>
    <col min="1025" max="1025" width="2.7109375" style="119" customWidth="1"/>
    <col min="1026" max="1026" width="7.7109375" style="119" customWidth="1"/>
    <col min="1027" max="1034" width="3.42578125" style="119" customWidth="1"/>
    <col min="1035" max="1043" width="5.28515625" style="119" customWidth="1"/>
    <col min="1044" max="1044" width="3.42578125" style="119" customWidth="1"/>
    <col min="1045" max="1045" width="10.28515625" style="119" customWidth="1"/>
    <col min="1046" max="1046" width="29.7109375" style="119" customWidth="1"/>
    <col min="1047" max="1050" width="12.28515625" style="119" customWidth="1"/>
    <col min="1051" max="1280" width="8.5703125" style="119"/>
    <col min="1281" max="1281" width="2.7109375" style="119" customWidth="1"/>
    <col min="1282" max="1282" width="7.7109375" style="119" customWidth="1"/>
    <col min="1283" max="1290" width="3.42578125" style="119" customWidth="1"/>
    <col min="1291" max="1299" width="5.28515625" style="119" customWidth="1"/>
    <col min="1300" max="1300" width="3.42578125" style="119" customWidth="1"/>
    <col min="1301" max="1301" width="10.28515625" style="119" customWidth="1"/>
    <col min="1302" max="1302" width="29.7109375" style="119" customWidth="1"/>
    <col min="1303" max="1306" width="12.28515625" style="119" customWidth="1"/>
    <col min="1307" max="1536" width="8.5703125" style="119"/>
    <col min="1537" max="1537" width="2.7109375" style="119" customWidth="1"/>
    <col min="1538" max="1538" width="7.7109375" style="119" customWidth="1"/>
    <col min="1539" max="1546" width="3.42578125" style="119" customWidth="1"/>
    <col min="1547" max="1555" width="5.28515625" style="119" customWidth="1"/>
    <col min="1556" max="1556" width="3.42578125" style="119" customWidth="1"/>
    <col min="1557" max="1557" width="10.28515625" style="119" customWidth="1"/>
    <col min="1558" max="1558" width="29.7109375" style="119" customWidth="1"/>
    <col min="1559" max="1562" width="12.28515625" style="119" customWidth="1"/>
    <col min="1563" max="1792" width="8.5703125" style="119"/>
    <col min="1793" max="1793" width="2.7109375" style="119" customWidth="1"/>
    <col min="1794" max="1794" width="7.7109375" style="119" customWidth="1"/>
    <col min="1795" max="1802" width="3.42578125" style="119" customWidth="1"/>
    <col min="1803" max="1811" width="5.28515625" style="119" customWidth="1"/>
    <col min="1812" max="1812" width="3.42578125" style="119" customWidth="1"/>
    <col min="1813" max="1813" width="10.28515625" style="119" customWidth="1"/>
    <col min="1814" max="1814" width="29.7109375" style="119" customWidth="1"/>
    <col min="1815" max="1818" width="12.28515625" style="119" customWidth="1"/>
    <col min="1819" max="2048" width="8.5703125" style="119"/>
    <col min="2049" max="2049" width="2.7109375" style="119" customWidth="1"/>
    <col min="2050" max="2050" width="7.7109375" style="119" customWidth="1"/>
    <col min="2051" max="2058" width="3.42578125" style="119" customWidth="1"/>
    <col min="2059" max="2067" width="5.28515625" style="119" customWidth="1"/>
    <col min="2068" max="2068" width="3.42578125" style="119" customWidth="1"/>
    <col min="2069" max="2069" width="10.28515625" style="119" customWidth="1"/>
    <col min="2070" max="2070" width="29.7109375" style="119" customWidth="1"/>
    <col min="2071" max="2074" width="12.28515625" style="119" customWidth="1"/>
    <col min="2075" max="2304" width="8.5703125" style="119"/>
    <col min="2305" max="2305" width="2.7109375" style="119" customWidth="1"/>
    <col min="2306" max="2306" width="7.7109375" style="119" customWidth="1"/>
    <col min="2307" max="2314" width="3.42578125" style="119" customWidth="1"/>
    <col min="2315" max="2323" width="5.28515625" style="119" customWidth="1"/>
    <col min="2324" max="2324" width="3.42578125" style="119" customWidth="1"/>
    <col min="2325" max="2325" width="10.28515625" style="119" customWidth="1"/>
    <col min="2326" max="2326" width="29.7109375" style="119" customWidth="1"/>
    <col min="2327" max="2330" width="12.28515625" style="119" customWidth="1"/>
    <col min="2331" max="2560" width="8.5703125" style="119"/>
    <col min="2561" max="2561" width="2.7109375" style="119" customWidth="1"/>
    <col min="2562" max="2562" width="7.7109375" style="119" customWidth="1"/>
    <col min="2563" max="2570" width="3.42578125" style="119" customWidth="1"/>
    <col min="2571" max="2579" width="5.28515625" style="119" customWidth="1"/>
    <col min="2580" max="2580" width="3.42578125" style="119" customWidth="1"/>
    <col min="2581" max="2581" width="10.28515625" style="119" customWidth="1"/>
    <col min="2582" max="2582" width="29.7109375" style="119" customWidth="1"/>
    <col min="2583" max="2586" width="12.28515625" style="119" customWidth="1"/>
    <col min="2587" max="2816" width="8.5703125" style="119"/>
    <col min="2817" max="2817" width="2.7109375" style="119" customWidth="1"/>
    <col min="2818" max="2818" width="7.7109375" style="119" customWidth="1"/>
    <col min="2819" max="2826" width="3.42578125" style="119" customWidth="1"/>
    <col min="2827" max="2835" width="5.28515625" style="119" customWidth="1"/>
    <col min="2836" max="2836" width="3.42578125" style="119" customWidth="1"/>
    <col min="2837" max="2837" width="10.28515625" style="119" customWidth="1"/>
    <col min="2838" max="2838" width="29.7109375" style="119" customWidth="1"/>
    <col min="2839" max="2842" width="12.28515625" style="119" customWidth="1"/>
    <col min="2843" max="3072" width="8.5703125" style="119"/>
    <col min="3073" max="3073" width="2.7109375" style="119" customWidth="1"/>
    <col min="3074" max="3074" width="7.7109375" style="119" customWidth="1"/>
    <col min="3075" max="3082" width="3.42578125" style="119" customWidth="1"/>
    <col min="3083" max="3091" width="5.28515625" style="119" customWidth="1"/>
    <col min="3092" max="3092" width="3.42578125" style="119" customWidth="1"/>
    <col min="3093" max="3093" width="10.28515625" style="119" customWidth="1"/>
    <col min="3094" max="3094" width="29.7109375" style="119" customWidth="1"/>
    <col min="3095" max="3098" width="12.28515625" style="119" customWidth="1"/>
    <col min="3099" max="3328" width="8.5703125" style="119"/>
    <col min="3329" max="3329" width="2.7109375" style="119" customWidth="1"/>
    <col min="3330" max="3330" width="7.7109375" style="119" customWidth="1"/>
    <col min="3331" max="3338" width="3.42578125" style="119" customWidth="1"/>
    <col min="3339" max="3347" width="5.28515625" style="119" customWidth="1"/>
    <col min="3348" max="3348" width="3.42578125" style="119" customWidth="1"/>
    <col min="3349" max="3349" width="10.28515625" style="119" customWidth="1"/>
    <col min="3350" max="3350" width="29.7109375" style="119" customWidth="1"/>
    <col min="3351" max="3354" width="12.28515625" style="119" customWidth="1"/>
    <col min="3355" max="3584" width="8.5703125" style="119"/>
    <col min="3585" max="3585" width="2.7109375" style="119" customWidth="1"/>
    <col min="3586" max="3586" width="7.7109375" style="119" customWidth="1"/>
    <col min="3587" max="3594" width="3.42578125" style="119" customWidth="1"/>
    <col min="3595" max="3603" width="5.28515625" style="119" customWidth="1"/>
    <col min="3604" max="3604" width="3.42578125" style="119" customWidth="1"/>
    <col min="3605" max="3605" width="10.28515625" style="119" customWidth="1"/>
    <col min="3606" max="3606" width="29.7109375" style="119" customWidth="1"/>
    <col min="3607" max="3610" width="12.28515625" style="119" customWidth="1"/>
    <col min="3611" max="3840" width="8.5703125" style="119"/>
    <col min="3841" max="3841" width="2.7109375" style="119" customWidth="1"/>
    <col min="3842" max="3842" width="7.7109375" style="119" customWidth="1"/>
    <col min="3843" max="3850" width="3.42578125" style="119" customWidth="1"/>
    <col min="3851" max="3859" width="5.28515625" style="119" customWidth="1"/>
    <col min="3860" max="3860" width="3.42578125" style="119" customWidth="1"/>
    <col min="3861" max="3861" width="10.28515625" style="119" customWidth="1"/>
    <col min="3862" max="3862" width="29.7109375" style="119" customWidth="1"/>
    <col min="3863" max="3866" width="12.28515625" style="119" customWidth="1"/>
    <col min="3867" max="4096" width="8.5703125" style="119"/>
    <col min="4097" max="4097" width="2.7109375" style="119" customWidth="1"/>
    <col min="4098" max="4098" width="7.7109375" style="119" customWidth="1"/>
    <col min="4099" max="4106" width="3.42578125" style="119" customWidth="1"/>
    <col min="4107" max="4115" width="5.28515625" style="119" customWidth="1"/>
    <col min="4116" max="4116" width="3.42578125" style="119" customWidth="1"/>
    <col min="4117" max="4117" width="10.28515625" style="119" customWidth="1"/>
    <col min="4118" max="4118" width="29.7109375" style="119" customWidth="1"/>
    <col min="4119" max="4122" width="12.28515625" style="119" customWidth="1"/>
    <col min="4123" max="4352" width="8.5703125" style="119"/>
    <col min="4353" max="4353" width="2.7109375" style="119" customWidth="1"/>
    <col min="4354" max="4354" width="7.7109375" style="119" customWidth="1"/>
    <col min="4355" max="4362" width="3.42578125" style="119" customWidth="1"/>
    <col min="4363" max="4371" width="5.28515625" style="119" customWidth="1"/>
    <col min="4372" max="4372" width="3.42578125" style="119" customWidth="1"/>
    <col min="4373" max="4373" width="10.28515625" style="119" customWidth="1"/>
    <col min="4374" max="4374" width="29.7109375" style="119" customWidth="1"/>
    <col min="4375" max="4378" width="12.28515625" style="119" customWidth="1"/>
    <col min="4379" max="4608" width="8.5703125" style="119"/>
    <col min="4609" max="4609" width="2.7109375" style="119" customWidth="1"/>
    <col min="4610" max="4610" width="7.7109375" style="119" customWidth="1"/>
    <col min="4611" max="4618" width="3.42578125" style="119" customWidth="1"/>
    <col min="4619" max="4627" width="5.28515625" style="119" customWidth="1"/>
    <col min="4628" max="4628" width="3.42578125" style="119" customWidth="1"/>
    <col min="4629" max="4629" width="10.28515625" style="119" customWidth="1"/>
    <col min="4630" max="4630" width="29.7109375" style="119" customWidth="1"/>
    <col min="4631" max="4634" width="12.28515625" style="119" customWidth="1"/>
    <col min="4635" max="4864" width="8.5703125" style="119"/>
    <col min="4865" max="4865" width="2.7109375" style="119" customWidth="1"/>
    <col min="4866" max="4866" width="7.7109375" style="119" customWidth="1"/>
    <col min="4867" max="4874" width="3.42578125" style="119" customWidth="1"/>
    <col min="4875" max="4883" width="5.28515625" style="119" customWidth="1"/>
    <col min="4884" max="4884" width="3.42578125" style="119" customWidth="1"/>
    <col min="4885" max="4885" width="10.28515625" style="119" customWidth="1"/>
    <col min="4886" max="4886" width="29.7109375" style="119" customWidth="1"/>
    <col min="4887" max="4890" width="12.28515625" style="119" customWidth="1"/>
    <col min="4891" max="5120" width="8.5703125" style="119"/>
    <col min="5121" max="5121" width="2.7109375" style="119" customWidth="1"/>
    <col min="5122" max="5122" width="7.7109375" style="119" customWidth="1"/>
    <col min="5123" max="5130" width="3.42578125" style="119" customWidth="1"/>
    <col min="5131" max="5139" width="5.28515625" style="119" customWidth="1"/>
    <col min="5140" max="5140" width="3.42578125" style="119" customWidth="1"/>
    <col min="5141" max="5141" width="10.28515625" style="119" customWidth="1"/>
    <col min="5142" max="5142" width="29.7109375" style="119" customWidth="1"/>
    <col min="5143" max="5146" width="12.28515625" style="119" customWidth="1"/>
    <col min="5147" max="5376" width="8.5703125" style="119"/>
    <col min="5377" max="5377" width="2.7109375" style="119" customWidth="1"/>
    <col min="5378" max="5378" width="7.7109375" style="119" customWidth="1"/>
    <col min="5379" max="5386" width="3.42578125" style="119" customWidth="1"/>
    <col min="5387" max="5395" width="5.28515625" style="119" customWidth="1"/>
    <col min="5396" max="5396" width="3.42578125" style="119" customWidth="1"/>
    <col min="5397" max="5397" width="10.28515625" style="119" customWidth="1"/>
    <col min="5398" max="5398" width="29.7109375" style="119" customWidth="1"/>
    <col min="5399" max="5402" width="12.28515625" style="119" customWidth="1"/>
    <col min="5403" max="5632" width="8.5703125" style="119"/>
    <col min="5633" max="5633" width="2.7109375" style="119" customWidth="1"/>
    <col min="5634" max="5634" width="7.7109375" style="119" customWidth="1"/>
    <col min="5635" max="5642" width="3.42578125" style="119" customWidth="1"/>
    <col min="5643" max="5651" width="5.28515625" style="119" customWidth="1"/>
    <col min="5652" max="5652" width="3.42578125" style="119" customWidth="1"/>
    <col min="5653" max="5653" width="10.28515625" style="119" customWidth="1"/>
    <col min="5654" max="5654" width="29.7109375" style="119" customWidth="1"/>
    <col min="5655" max="5658" width="12.28515625" style="119" customWidth="1"/>
    <col min="5659" max="5888" width="8.5703125" style="119"/>
    <col min="5889" max="5889" width="2.7109375" style="119" customWidth="1"/>
    <col min="5890" max="5890" width="7.7109375" style="119" customWidth="1"/>
    <col min="5891" max="5898" width="3.42578125" style="119" customWidth="1"/>
    <col min="5899" max="5907" width="5.28515625" style="119" customWidth="1"/>
    <col min="5908" max="5908" width="3.42578125" style="119" customWidth="1"/>
    <col min="5909" max="5909" width="10.28515625" style="119" customWidth="1"/>
    <col min="5910" max="5910" width="29.7109375" style="119" customWidth="1"/>
    <col min="5911" max="5914" width="12.28515625" style="119" customWidth="1"/>
    <col min="5915" max="6144" width="8.5703125" style="119"/>
    <col min="6145" max="6145" width="2.7109375" style="119" customWidth="1"/>
    <col min="6146" max="6146" width="7.7109375" style="119" customWidth="1"/>
    <col min="6147" max="6154" width="3.42578125" style="119" customWidth="1"/>
    <col min="6155" max="6163" width="5.28515625" style="119" customWidth="1"/>
    <col min="6164" max="6164" width="3.42578125" style="119" customWidth="1"/>
    <col min="6165" max="6165" width="10.28515625" style="119" customWidth="1"/>
    <col min="6166" max="6166" width="29.7109375" style="119" customWidth="1"/>
    <col min="6167" max="6170" width="12.28515625" style="119" customWidth="1"/>
    <col min="6171" max="6400" width="8.5703125" style="119"/>
    <col min="6401" max="6401" width="2.7109375" style="119" customWidth="1"/>
    <col min="6402" max="6402" width="7.7109375" style="119" customWidth="1"/>
    <col min="6403" max="6410" width="3.42578125" style="119" customWidth="1"/>
    <col min="6411" max="6419" width="5.28515625" style="119" customWidth="1"/>
    <col min="6420" max="6420" width="3.42578125" style="119" customWidth="1"/>
    <col min="6421" max="6421" width="10.28515625" style="119" customWidth="1"/>
    <col min="6422" max="6422" width="29.7109375" style="119" customWidth="1"/>
    <col min="6423" max="6426" width="12.28515625" style="119" customWidth="1"/>
    <col min="6427" max="6656" width="8.5703125" style="119"/>
    <col min="6657" max="6657" width="2.7109375" style="119" customWidth="1"/>
    <col min="6658" max="6658" width="7.7109375" style="119" customWidth="1"/>
    <col min="6659" max="6666" width="3.42578125" style="119" customWidth="1"/>
    <col min="6667" max="6675" width="5.28515625" style="119" customWidth="1"/>
    <col min="6676" max="6676" width="3.42578125" style="119" customWidth="1"/>
    <col min="6677" max="6677" width="10.28515625" style="119" customWidth="1"/>
    <col min="6678" max="6678" width="29.7109375" style="119" customWidth="1"/>
    <col min="6679" max="6682" width="12.28515625" style="119" customWidth="1"/>
    <col min="6683" max="6912" width="8.5703125" style="119"/>
    <col min="6913" max="6913" width="2.7109375" style="119" customWidth="1"/>
    <col min="6914" max="6914" width="7.7109375" style="119" customWidth="1"/>
    <col min="6915" max="6922" width="3.42578125" style="119" customWidth="1"/>
    <col min="6923" max="6931" width="5.28515625" style="119" customWidth="1"/>
    <col min="6932" max="6932" width="3.42578125" style="119" customWidth="1"/>
    <col min="6933" max="6933" width="10.28515625" style="119" customWidth="1"/>
    <col min="6934" max="6934" width="29.7109375" style="119" customWidth="1"/>
    <col min="6935" max="6938" width="12.28515625" style="119" customWidth="1"/>
    <col min="6939" max="7168" width="8.5703125" style="119"/>
    <col min="7169" max="7169" width="2.7109375" style="119" customWidth="1"/>
    <col min="7170" max="7170" width="7.7109375" style="119" customWidth="1"/>
    <col min="7171" max="7178" width="3.42578125" style="119" customWidth="1"/>
    <col min="7179" max="7187" width="5.28515625" style="119" customWidth="1"/>
    <col min="7188" max="7188" width="3.42578125" style="119" customWidth="1"/>
    <col min="7189" max="7189" width="10.28515625" style="119" customWidth="1"/>
    <col min="7190" max="7190" width="29.7109375" style="119" customWidth="1"/>
    <col min="7191" max="7194" width="12.28515625" style="119" customWidth="1"/>
    <col min="7195" max="7424" width="8.5703125" style="119"/>
    <col min="7425" max="7425" width="2.7109375" style="119" customWidth="1"/>
    <col min="7426" max="7426" width="7.7109375" style="119" customWidth="1"/>
    <col min="7427" max="7434" width="3.42578125" style="119" customWidth="1"/>
    <col min="7435" max="7443" width="5.28515625" style="119" customWidth="1"/>
    <col min="7444" max="7444" width="3.42578125" style="119" customWidth="1"/>
    <col min="7445" max="7445" width="10.28515625" style="119" customWidth="1"/>
    <col min="7446" max="7446" width="29.7109375" style="119" customWidth="1"/>
    <col min="7447" max="7450" width="12.28515625" style="119" customWidth="1"/>
    <col min="7451" max="7680" width="8.5703125" style="119"/>
    <col min="7681" max="7681" width="2.7109375" style="119" customWidth="1"/>
    <col min="7682" max="7682" width="7.7109375" style="119" customWidth="1"/>
    <col min="7683" max="7690" width="3.42578125" style="119" customWidth="1"/>
    <col min="7691" max="7699" width="5.28515625" style="119" customWidth="1"/>
    <col min="7700" max="7700" width="3.42578125" style="119" customWidth="1"/>
    <col min="7701" max="7701" width="10.28515625" style="119" customWidth="1"/>
    <col min="7702" max="7702" width="29.7109375" style="119" customWidth="1"/>
    <col min="7703" max="7706" width="12.28515625" style="119" customWidth="1"/>
    <col min="7707" max="7936" width="8.5703125" style="119"/>
    <col min="7937" max="7937" width="2.7109375" style="119" customWidth="1"/>
    <col min="7938" max="7938" width="7.7109375" style="119" customWidth="1"/>
    <col min="7939" max="7946" width="3.42578125" style="119" customWidth="1"/>
    <col min="7947" max="7955" width="5.28515625" style="119" customWidth="1"/>
    <col min="7956" max="7956" width="3.42578125" style="119" customWidth="1"/>
    <col min="7957" max="7957" width="10.28515625" style="119" customWidth="1"/>
    <col min="7958" max="7958" width="29.7109375" style="119" customWidth="1"/>
    <col min="7959" max="7962" width="12.28515625" style="119" customWidth="1"/>
    <col min="7963" max="8192" width="8.5703125" style="119"/>
    <col min="8193" max="8193" width="2.7109375" style="119" customWidth="1"/>
    <col min="8194" max="8194" width="7.7109375" style="119" customWidth="1"/>
    <col min="8195" max="8202" width="3.42578125" style="119" customWidth="1"/>
    <col min="8203" max="8211" width="5.28515625" style="119" customWidth="1"/>
    <col min="8212" max="8212" width="3.42578125" style="119" customWidth="1"/>
    <col min="8213" max="8213" width="10.28515625" style="119" customWidth="1"/>
    <col min="8214" max="8214" width="29.7109375" style="119" customWidth="1"/>
    <col min="8215" max="8218" width="12.28515625" style="119" customWidth="1"/>
    <col min="8219" max="8448" width="8.5703125" style="119"/>
    <col min="8449" max="8449" width="2.7109375" style="119" customWidth="1"/>
    <col min="8450" max="8450" width="7.7109375" style="119" customWidth="1"/>
    <col min="8451" max="8458" width="3.42578125" style="119" customWidth="1"/>
    <col min="8459" max="8467" width="5.28515625" style="119" customWidth="1"/>
    <col min="8468" max="8468" width="3.42578125" style="119" customWidth="1"/>
    <col min="8469" max="8469" width="10.28515625" style="119" customWidth="1"/>
    <col min="8470" max="8470" width="29.7109375" style="119" customWidth="1"/>
    <col min="8471" max="8474" width="12.28515625" style="119" customWidth="1"/>
    <col min="8475" max="8704" width="8.5703125" style="119"/>
    <col min="8705" max="8705" width="2.7109375" style="119" customWidth="1"/>
    <col min="8706" max="8706" width="7.7109375" style="119" customWidth="1"/>
    <col min="8707" max="8714" width="3.42578125" style="119" customWidth="1"/>
    <col min="8715" max="8723" width="5.28515625" style="119" customWidth="1"/>
    <col min="8724" max="8724" width="3.42578125" style="119" customWidth="1"/>
    <col min="8725" max="8725" width="10.28515625" style="119" customWidth="1"/>
    <col min="8726" max="8726" width="29.7109375" style="119" customWidth="1"/>
    <col min="8727" max="8730" width="12.28515625" style="119" customWidth="1"/>
    <col min="8731" max="8960" width="8.5703125" style="119"/>
    <col min="8961" max="8961" width="2.7109375" style="119" customWidth="1"/>
    <col min="8962" max="8962" width="7.7109375" style="119" customWidth="1"/>
    <col min="8963" max="8970" width="3.42578125" style="119" customWidth="1"/>
    <col min="8971" max="8979" width="5.28515625" style="119" customWidth="1"/>
    <col min="8980" max="8980" width="3.42578125" style="119" customWidth="1"/>
    <col min="8981" max="8981" width="10.28515625" style="119" customWidth="1"/>
    <col min="8982" max="8982" width="29.7109375" style="119" customWidth="1"/>
    <col min="8983" max="8986" width="12.28515625" style="119" customWidth="1"/>
    <col min="8987" max="9216" width="8.5703125" style="119"/>
    <col min="9217" max="9217" width="2.7109375" style="119" customWidth="1"/>
    <col min="9218" max="9218" width="7.7109375" style="119" customWidth="1"/>
    <col min="9219" max="9226" width="3.42578125" style="119" customWidth="1"/>
    <col min="9227" max="9235" width="5.28515625" style="119" customWidth="1"/>
    <col min="9236" max="9236" width="3.42578125" style="119" customWidth="1"/>
    <col min="9237" max="9237" width="10.28515625" style="119" customWidth="1"/>
    <col min="9238" max="9238" width="29.7109375" style="119" customWidth="1"/>
    <col min="9239" max="9242" width="12.28515625" style="119" customWidth="1"/>
    <col min="9243" max="9472" width="8.5703125" style="119"/>
    <col min="9473" max="9473" width="2.7109375" style="119" customWidth="1"/>
    <col min="9474" max="9474" width="7.7109375" style="119" customWidth="1"/>
    <col min="9475" max="9482" width="3.42578125" style="119" customWidth="1"/>
    <col min="9483" max="9491" width="5.28515625" style="119" customWidth="1"/>
    <col min="9492" max="9492" width="3.42578125" style="119" customWidth="1"/>
    <col min="9493" max="9493" width="10.28515625" style="119" customWidth="1"/>
    <col min="9494" max="9494" width="29.7109375" style="119" customWidth="1"/>
    <col min="9495" max="9498" width="12.28515625" style="119" customWidth="1"/>
    <col min="9499" max="9728" width="8.5703125" style="119"/>
    <col min="9729" max="9729" width="2.7109375" style="119" customWidth="1"/>
    <col min="9730" max="9730" width="7.7109375" style="119" customWidth="1"/>
    <col min="9731" max="9738" width="3.42578125" style="119" customWidth="1"/>
    <col min="9739" max="9747" width="5.28515625" style="119" customWidth="1"/>
    <col min="9748" max="9748" width="3.42578125" style="119" customWidth="1"/>
    <col min="9749" max="9749" width="10.28515625" style="119" customWidth="1"/>
    <col min="9750" max="9750" width="29.7109375" style="119" customWidth="1"/>
    <col min="9751" max="9754" width="12.28515625" style="119" customWidth="1"/>
    <col min="9755" max="9984" width="8.5703125" style="119"/>
    <col min="9985" max="9985" width="2.7109375" style="119" customWidth="1"/>
    <col min="9986" max="9986" width="7.7109375" style="119" customWidth="1"/>
    <col min="9987" max="9994" width="3.42578125" style="119" customWidth="1"/>
    <col min="9995" max="10003" width="5.28515625" style="119" customWidth="1"/>
    <col min="10004" max="10004" width="3.42578125" style="119" customWidth="1"/>
    <col min="10005" max="10005" width="10.28515625" style="119" customWidth="1"/>
    <col min="10006" max="10006" width="29.7109375" style="119" customWidth="1"/>
    <col min="10007" max="10010" width="12.28515625" style="119" customWidth="1"/>
    <col min="10011" max="10240" width="8.5703125" style="119"/>
    <col min="10241" max="10241" width="2.7109375" style="119" customWidth="1"/>
    <col min="10242" max="10242" width="7.7109375" style="119" customWidth="1"/>
    <col min="10243" max="10250" width="3.42578125" style="119" customWidth="1"/>
    <col min="10251" max="10259" width="5.28515625" style="119" customWidth="1"/>
    <col min="10260" max="10260" width="3.42578125" style="119" customWidth="1"/>
    <col min="10261" max="10261" width="10.28515625" style="119" customWidth="1"/>
    <col min="10262" max="10262" width="29.7109375" style="119" customWidth="1"/>
    <col min="10263" max="10266" width="12.28515625" style="119" customWidth="1"/>
    <col min="10267" max="10496" width="8.5703125" style="119"/>
    <col min="10497" max="10497" width="2.7109375" style="119" customWidth="1"/>
    <col min="10498" max="10498" width="7.7109375" style="119" customWidth="1"/>
    <col min="10499" max="10506" width="3.42578125" style="119" customWidth="1"/>
    <col min="10507" max="10515" width="5.28515625" style="119" customWidth="1"/>
    <col min="10516" max="10516" width="3.42578125" style="119" customWidth="1"/>
    <col min="10517" max="10517" width="10.28515625" style="119" customWidth="1"/>
    <col min="10518" max="10518" width="29.7109375" style="119" customWidth="1"/>
    <col min="10519" max="10522" width="12.28515625" style="119" customWidth="1"/>
    <col min="10523" max="10752" width="8.5703125" style="119"/>
    <col min="10753" max="10753" width="2.7109375" style="119" customWidth="1"/>
    <col min="10754" max="10754" width="7.7109375" style="119" customWidth="1"/>
    <col min="10755" max="10762" width="3.42578125" style="119" customWidth="1"/>
    <col min="10763" max="10771" width="5.28515625" style="119" customWidth="1"/>
    <col min="10772" max="10772" width="3.42578125" style="119" customWidth="1"/>
    <col min="10773" max="10773" width="10.28515625" style="119" customWidth="1"/>
    <col min="10774" max="10774" width="29.7109375" style="119" customWidth="1"/>
    <col min="10775" max="10778" width="12.28515625" style="119" customWidth="1"/>
    <col min="10779" max="11008" width="8.5703125" style="119"/>
    <col min="11009" max="11009" width="2.7109375" style="119" customWidth="1"/>
    <col min="11010" max="11010" width="7.7109375" style="119" customWidth="1"/>
    <col min="11011" max="11018" width="3.42578125" style="119" customWidth="1"/>
    <col min="11019" max="11027" width="5.28515625" style="119" customWidth="1"/>
    <col min="11028" max="11028" width="3.42578125" style="119" customWidth="1"/>
    <col min="11029" max="11029" width="10.28515625" style="119" customWidth="1"/>
    <col min="11030" max="11030" width="29.7109375" style="119" customWidth="1"/>
    <col min="11031" max="11034" width="12.28515625" style="119" customWidth="1"/>
    <col min="11035" max="11264" width="8.5703125" style="119"/>
    <col min="11265" max="11265" width="2.7109375" style="119" customWidth="1"/>
    <col min="11266" max="11266" width="7.7109375" style="119" customWidth="1"/>
    <col min="11267" max="11274" width="3.42578125" style="119" customWidth="1"/>
    <col min="11275" max="11283" width="5.28515625" style="119" customWidth="1"/>
    <col min="11284" max="11284" width="3.42578125" style="119" customWidth="1"/>
    <col min="11285" max="11285" width="10.28515625" style="119" customWidth="1"/>
    <col min="11286" max="11286" width="29.7109375" style="119" customWidth="1"/>
    <col min="11287" max="11290" width="12.28515625" style="119" customWidth="1"/>
    <col min="11291" max="11520" width="8.5703125" style="119"/>
    <col min="11521" max="11521" width="2.7109375" style="119" customWidth="1"/>
    <col min="11522" max="11522" width="7.7109375" style="119" customWidth="1"/>
    <col min="11523" max="11530" width="3.42578125" style="119" customWidth="1"/>
    <col min="11531" max="11539" width="5.28515625" style="119" customWidth="1"/>
    <col min="11540" max="11540" width="3.42578125" style="119" customWidth="1"/>
    <col min="11541" max="11541" width="10.28515625" style="119" customWidth="1"/>
    <col min="11542" max="11542" width="29.7109375" style="119" customWidth="1"/>
    <col min="11543" max="11546" width="12.28515625" style="119" customWidth="1"/>
    <col min="11547" max="11776" width="8.5703125" style="119"/>
    <col min="11777" max="11777" width="2.7109375" style="119" customWidth="1"/>
    <col min="11778" max="11778" width="7.7109375" style="119" customWidth="1"/>
    <col min="11779" max="11786" width="3.42578125" style="119" customWidth="1"/>
    <col min="11787" max="11795" width="5.28515625" style="119" customWidth="1"/>
    <col min="11796" max="11796" width="3.42578125" style="119" customWidth="1"/>
    <col min="11797" max="11797" width="10.28515625" style="119" customWidth="1"/>
    <col min="11798" max="11798" width="29.7109375" style="119" customWidth="1"/>
    <col min="11799" max="11802" width="12.28515625" style="119" customWidth="1"/>
    <col min="11803" max="12032" width="8.5703125" style="119"/>
    <col min="12033" max="12033" width="2.7109375" style="119" customWidth="1"/>
    <col min="12034" max="12034" width="7.7109375" style="119" customWidth="1"/>
    <col min="12035" max="12042" width="3.42578125" style="119" customWidth="1"/>
    <col min="12043" max="12051" width="5.28515625" style="119" customWidth="1"/>
    <col min="12052" max="12052" width="3.42578125" style="119" customWidth="1"/>
    <col min="12053" max="12053" width="10.28515625" style="119" customWidth="1"/>
    <col min="12054" max="12054" width="29.7109375" style="119" customWidth="1"/>
    <col min="12055" max="12058" width="12.28515625" style="119" customWidth="1"/>
    <col min="12059" max="12288" width="8.5703125" style="119"/>
    <col min="12289" max="12289" width="2.7109375" style="119" customWidth="1"/>
    <col min="12290" max="12290" width="7.7109375" style="119" customWidth="1"/>
    <col min="12291" max="12298" width="3.42578125" style="119" customWidth="1"/>
    <col min="12299" max="12307" width="5.28515625" style="119" customWidth="1"/>
    <col min="12308" max="12308" width="3.42578125" style="119" customWidth="1"/>
    <col min="12309" max="12309" width="10.28515625" style="119" customWidth="1"/>
    <col min="12310" max="12310" width="29.7109375" style="119" customWidth="1"/>
    <col min="12311" max="12314" width="12.28515625" style="119" customWidth="1"/>
    <col min="12315" max="12544" width="8.5703125" style="119"/>
    <col min="12545" max="12545" width="2.7109375" style="119" customWidth="1"/>
    <col min="12546" max="12546" width="7.7109375" style="119" customWidth="1"/>
    <col min="12547" max="12554" width="3.42578125" style="119" customWidth="1"/>
    <col min="12555" max="12563" width="5.28515625" style="119" customWidth="1"/>
    <col min="12564" max="12564" width="3.42578125" style="119" customWidth="1"/>
    <col min="12565" max="12565" width="10.28515625" style="119" customWidth="1"/>
    <col min="12566" max="12566" width="29.7109375" style="119" customWidth="1"/>
    <col min="12567" max="12570" width="12.28515625" style="119" customWidth="1"/>
    <col min="12571" max="12800" width="8.5703125" style="119"/>
    <col min="12801" max="12801" width="2.7109375" style="119" customWidth="1"/>
    <col min="12802" max="12802" width="7.7109375" style="119" customWidth="1"/>
    <col min="12803" max="12810" width="3.42578125" style="119" customWidth="1"/>
    <col min="12811" max="12819" width="5.28515625" style="119" customWidth="1"/>
    <col min="12820" max="12820" width="3.42578125" style="119" customWidth="1"/>
    <col min="12821" max="12821" width="10.28515625" style="119" customWidth="1"/>
    <col min="12822" max="12822" width="29.7109375" style="119" customWidth="1"/>
    <col min="12823" max="12826" width="12.28515625" style="119" customWidth="1"/>
    <col min="12827" max="13056" width="8.5703125" style="119"/>
    <col min="13057" max="13057" width="2.7109375" style="119" customWidth="1"/>
    <col min="13058" max="13058" width="7.7109375" style="119" customWidth="1"/>
    <col min="13059" max="13066" width="3.42578125" style="119" customWidth="1"/>
    <col min="13067" max="13075" width="5.28515625" style="119" customWidth="1"/>
    <col min="13076" max="13076" width="3.42578125" style="119" customWidth="1"/>
    <col min="13077" max="13077" width="10.28515625" style="119" customWidth="1"/>
    <col min="13078" max="13078" width="29.7109375" style="119" customWidth="1"/>
    <col min="13079" max="13082" width="12.28515625" style="119" customWidth="1"/>
    <col min="13083" max="13312" width="8.5703125" style="119"/>
    <col min="13313" max="13313" width="2.7109375" style="119" customWidth="1"/>
    <col min="13314" max="13314" width="7.7109375" style="119" customWidth="1"/>
    <col min="13315" max="13322" width="3.42578125" style="119" customWidth="1"/>
    <col min="13323" max="13331" width="5.28515625" style="119" customWidth="1"/>
    <col min="13332" max="13332" width="3.42578125" style="119" customWidth="1"/>
    <col min="13333" max="13333" width="10.28515625" style="119" customWidth="1"/>
    <col min="13334" max="13334" width="29.7109375" style="119" customWidth="1"/>
    <col min="13335" max="13338" width="12.28515625" style="119" customWidth="1"/>
    <col min="13339" max="13568" width="8.5703125" style="119"/>
    <col min="13569" max="13569" width="2.7109375" style="119" customWidth="1"/>
    <col min="13570" max="13570" width="7.7109375" style="119" customWidth="1"/>
    <col min="13571" max="13578" width="3.42578125" style="119" customWidth="1"/>
    <col min="13579" max="13587" width="5.28515625" style="119" customWidth="1"/>
    <col min="13588" max="13588" width="3.42578125" style="119" customWidth="1"/>
    <col min="13589" max="13589" width="10.28515625" style="119" customWidth="1"/>
    <col min="13590" max="13590" width="29.7109375" style="119" customWidth="1"/>
    <col min="13591" max="13594" width="12.28515625" style="119" customWidth="1"/>
    <col min="13595" max="13824" width="8.5703125" style="119"/>
    <col min="13825" max="13825" width="2.7109375" style="119" customWidth="1"/>
    <col min="13826" max="13826" width="7.7109375" style="119" customWidth="1"/>
    <col min="13827" max="13834" width="3.42578125" style="119" customWidth="1"/>
    <col min="13835" max="13843" width="5.28515625" style="119" customWidth="1"/>
    <col min="13844" max="13844" width="3.42578125" style="119" customWidth="1"/>
    <col min="13845" max="13845" width="10.28515625" style="119" customWidth="1"/>
    <col min="13846" max="13846" width="29.7109375" style="119" customWidth="1"/>
    <col min="13847" max="13850" width="12.28515625" style="119" customWidth="1"/>
    <col min="13851" max="14080" width="8.5703125" style="119"/>
    <col min="14081" max="14081" width="2.7109375" style="119" customWidth="1"/>
    <col min="14082" max="14082" width="7.7109375" style="119" customWidth="1"/>
    <col min="14083" max="14090" width="3.42578125" style="119" customWidth="1"/>
    <col min="14091" max="14099" width="5.28515625" style="119" customWidth="1"/>
    <col min="14100" max="14100" width="3.42578125" style="119" customWidth="1"/>
    <col min="14101" max="14101" width="10.28515625" style="119" customWidth="1"/>
    <col min="14102" max="14102" width="29.7109375" style="119" customWidth="1"/>
    <col min="14103" max="14106" width="12.28515625" style="119" customWidth="1"/>
    <col min="14107" max="14336" width="8.5703125" style="119"/>
    <col min="14337" max="14337" width="2.7109375" style="119" customWidth="1"/>
    <col min="14338" max="14338" width="7.7109375" style="119" customWidth="1"/>
    <col min="14339" max="14346" width="3.42578125" style="119" customWidth="1"/>
    <col min="14347" max="14355" width="5.28515625" style="119" customWidth="1"/>
    <col min="14356" max="14356" width="3.42578125" style="119" customWidth="1"/>
    <col min="14357" max="14357" width="10.28515625" style="119" customWidth="1"/>
    <col min="14358" max="14358" width="29.7109375" style="119" customWidth="1"/>
    <col min="14359" max="14362" width="12.28515625" style="119" customWidth="1"/>
    <col min="14363" max="14592" width="8.5703125" style="119"/>
    <col min="14593" max="14593" width="2.7109375" style="119" customWidth="1"/>
    <col min="14594" max="14594" width="7.7109375" style="119" customWidth="1"/>
    <col min="14595" max="14602" width="3.42578125" style="119" customWidth="1"/>
    <col min="14603" max="14611" width="5.28515625" style="119" customWidth="1"/>
    <col min="14612" max="14612" width="3.42578125" style="119" customWidth="1"/>
    <col min="14613" max="14613" width="10.28515625" style="119" customWidth="1"/>
    <col min="14614" max="14614" width="29.7109375" style="119" customWidth="1"/>
    <col min="14615" max="14618" width="12.28515625" style="119" customWidth="1"/>
    <col min="14619" max="14848" width="8.5703125" style="119"/>
    <col min="14849" max="14849" width="2.7109375" style="119" customWidth="1"/>
    <col min="14850" max="14850" width="7.7109375" style="119" customWidth="1"/>
    <col min="14851" max="14858" width="3.42578125" style="119" customWidth="1"/>
    <col min="14859" max="14867" width="5.28515625" style="119" customWidth="1"/>
    <col min="14868" max="14868" width="3.42578125" style="119" customWidth="1"/>
    <col min="14869" max="14869" width="10.28515625" style="119" customWidth="1"/>
    <col min="14870" max="14870" width="29.7109375" style="119" customWidth="1"/>
    <col min="14871" max="14874" width="12.28515625" style="119" customWidth="1"/>
    <col min="14875" max="15104" width="8.5703125" style="119"/>
    <col min="15105" max="15105" width="2.7109375" style="119" customWidth="1"/>
    <col min="15106" max="15106" width="7.7109375" style="119" customWidth="1"/>
    <col min="15107" max="15114" width="3.42578125" style="119" customWidth="1"/>
    <col min="15115" max="15123" width="5.28515625" style="119" customWidth="1"/>
    <col min="15124" max="15124" width="3.42578125" style="119" customWidth="1"/>
    <col min="15125" max="15125" width="10.28515625" style="119" customWidth="1"/>
    <col min="15126" max="15126" width="29.7109375" style="119" customWidth="1"/>
    <col min="15127" max="15130" width="12.28515625" style="119" customWidth="1"/>
    <col min="15131" max="15360" width="8.5703125" style="119"/>
    <col min="15361" max="15361" width="2.7109375" style="119" customWidth="1"/>
    <col min="15362" max="15362" width="7.7109375" style="119" customWidth="1"/>
    <col min="15363" max="15370" width="3.42578125" style="119" customWidth="1"/>
    <col min="15371" max="15379" width="5.28515625" style="119" customWidth="1"/>
    <col min="15380" max="15380" width="3.42578125" style="119" customWidth="1"/>
    <col min="15381" max="15381" width="10.28515625" style="119" customWidth="1"/>
    <col min="15382" max="15382" width="29.7109375" style="119" customWidth="1"/>
    <col min="15383" max="15386" width="12.28515625" style="119" customWidth="1"/>
    <col min="15387" max="15616" width="8.5703125" style="119"/>
    <col min="15617" max="15617" width="2.7109375" style="119" customWidth="1"/>
    <col min="15618" max="15618" width="7.7109375" style="119" customWidth="1"/>
    <col min="15619" max="15626" width="3.42578125" style="119" customWidth="1"/>
    <col min="15627" max="15635" width="5.28515625" style="119" customWidth="1"/>
    <col min="15636" max="15636" width="3.42578125" style="119" customWidth="1"/>
    <col min="15637" max="15637" width="10.28515625" style="119" customWidth="1"/>
    <col min="15638" max="15638" width="29.7109375" style="119" customWidth="1"/>
    <col min="15639" max="15642" width="12.28515625" style="119" customWidth="1"/>
    <col min="15643" max="15872" width="8.5703125" style="119"/>
    <col min="15873" max="15873" width="2.7109375" style="119" customWidth="1"/>
    <col min="15874" max="15874" width="7.7109375" style="119" customWidth="1"/>
    <col min="15875" max="15882" width="3.42578125" style="119" customWidth="1"/>
    <col min="15883" max="15891" width="5.28515625" style="119" customWidth="1"/>
    <col min="15892" max="15892" width="3.42578125" style="119" customWidth="1"/>
    <col min="15893" max="15893" width="10.28515625" style="119" customWidth="1"/>
    <col min="15894" max="15894" width="29.7109375" style="119" customWidth="1"/>
    <col min="15895" max="15898" width="12.28515625" style="119" customWidth="1"/>
    <col min="15899" max="16128" width="8.5703125" style="119"/>
    <col min="16129" max="16129" width="2.7109375" style="119" customWidth="1"/>
    <col min="16130" max="16130" width="7.7109375" style="119" customWidth="1"/>
    <col min="16131" max="16138" width="3.42578125" style="119" customWidth="1"/>
    <col min="16139" max="16147" width="5.28515625" style="119" customWidth="1"/>
    <col min="16148" max="16148" width="3.42578125" style="119" customWidth="1"/>
    <col min="16149" max="16149" width="10.28515625" style="119" customWidth="1"/>
    <col min="16150" max="16150" width="29.7109375" style="119" customWidth="1"/>
    <col min="16151" max="16154" width="12.28515625" style="119" customWidth="1"/>
    <col min="16155" max="16384" width="8.5703125" style="119"/>
  </cols>
  <sheetData>
    <row r="1" spans="1:27" ht="15" customHeight="1">
      <c r="B1" s="116"/>
      <c r="C1" s="116"/>
      <c r="D1" s="116"/>
      <c r="E1" s="116"/>
      <c r="F1" s="116"/>
      <c r="G1" s="116"/>
      <c r="H1" s="116"/>
      <c r="I1" s="116"/>
      <c r="J1" s="116"/>
      <c r="K1" s="116"/>
      <c r="L1" s="116"/>
      <c r="M1" s="116"/>
      <c r="N1" s="116"/>
      <c r="O1" s="116"/>
      <c r="P1" s="116"/>
      <c r="Q1" s="116"/>
      <c r="R1" s="116"/>
      <c r="S1" s="116"/>
      <c r="T1" s="116"/>
      <c r="V1" s="80" t="s">
        <v>62</v>
      </c>
      <c r="W1" s="116"/>
      <c r="X1" s="116"/>
      <c r="Y1" s="116"/>
    </row>
    <row r="2" spans="1:27" s="84" customFormat="1" ht="15" customHeight="1">
      <c r="A2" s="81" t="s">
        <v>164</v>
      </c>
      <c r="B2" s="86"/>
      <c r="C2" s="86"/>
      <c r="D2" s="82"/>
      <c r="E2" s="82"/>
      <c r="F2" s="82"/>
      <c r="G2" s="82"/>
      <c r="H2" s="82"/>
      <c r="I2" s="82"/>
      <c r="J2" s="82"/>
      <c r="K2" s="82"/>
      <c r="L2" s="82"/>
      <c r="M2" s="82"/>
      <c r="N2" s="82"/>
      <c r="O2" s="82"/>
      <c r="P2" s="82"/>
      <c r="Q2" s="83" t="str">
        <f>'SP7-1'!L2</f>
        <v>Spreadsheet release May 2025</v>
      </c>
      <c r="R2" s="82"/>
      <c r="S2" s="82"/>
      <c r="T2" s="89"/>
      <c r="V2" s="85" t="s">
        <v>63</v>
      </c>
      <c r="W2" s="82"/>
      <c r="X2" s="82"/>
      <c r="Y2" s="82"/>
      <c r="Z2" s="82"/>
      <c r="AA2" s="82"/>
    </row>
    <row r="3" spans="1:27" s="87" customFormat="1" ht="15" customHeight="1">
      <c r="A3" s="86" t="s">
        <v>197</v>
      </c>
      <c r="B3" s="86"/>
      <c r="C3" s="82"/>
      <c r="D3" s="82"/>
      <c r="E3" s="82"/>
      <c r="F3" s="82"/>
      <c r="G3" s="82"/>
      <c r="H3" s="82"/>
      <c r="I3" s="82"/>
      <c r="J3" s="82"/>
      <c r="K3" s="82"/>
      <c r="L3" s="82"/>
      <c r="M3" s="82"/>
      <c r="N3" s="82"/>
      <c r="O3" s="82"/>
      <c r="P3" s="82"/>
      <c r="Q3" s="82"/>
      <c r="R3" s="82"/>
      <c r="S3" s="82"/>
      <c r="T3" s="82"/>
      <c r="U3" s="82"/>
      <c r="V3" s="82"/>
      <c r="W3" s="82"/>
      <c r="X3" s="82"/>
      <c r="Y3" s="82"/>
      <c r="Z3" s="82"/>
      <c r="AA3" s="82"/>
    </row>
    <row r="4" spans="1:27" s="55" customFormat="1" ht="15" customHeight="1">
      <c r="A4" s="88"/>
      <c r="B4" s="296" t="s">
        <v>211</v>
      </c>
      <c r="C4" s="297"/>
      <c r="D4" s="297"/>
      <c r="E4" s="297"/>
      <c r="F4" s="297"/>
      <c r="G4" s="297"/>
      <c r="H4" s="297"/>
      <c r="I4" s="297"/>
      <c r="J4" s="297"/>
      <c r="K4" s="297"/>
      <c r="L4" s="297"/>
      <c r="M4" s="297"/>
      <c r="N4" s="297"/>
      <c r="O4" s="297"/>
      <c r="P4" s="297"/>
      <c r="Q4" s="297"/>
      <c r="R4" s="297"/>
      <c r="S4" s="298"/>
      <c r="T4" s="125"/>
      <c r="U4" s="80"/>
      <c r="V4" s="80"/>
      <c r="W4" s="80"/>
      <c r="X4" s="82"/>
      <c r="Y4" s="82"/>
      <c r="Z4" s="82"/>
      <c r="AA4" s="82"/>
    </row>
    <row r="5" spans="1:27" s="55" customFormat="1" ht="9" customHeight="1">
      <c r="A5" s="88"/>
      <c r="B5" s="299"/>
      <c r="C5" s="300"/>
      <c r="D5" s="300"/>
      <c r="E5" s="300"/>
      <c r="F5" s="300"/>
      <c r="G5" s="300"/>
      <c r="H5" s="300"/>
      <c r="I5" s="300"/>
      <c r="J5" s="300"/>
      <c r="K5" s="300"/>
      <c r="L5" s="300"/>
      <c r="M5" s="300"/>
      <c r="N5" s="300"/>
      <c r="O5" s="300"/>
      <c r="P5" s="300"/>
      <c r="Q5" s="300"/>
      <c r="R5" s="300"/>
      <c r="S5" s="301"/>
      <c r="T5" s="125"/>
      <c r="U5" s="80"/>
      <c r="V5" s="80"/>
      <c r="W5" s="80"/>
      <c r="X5" s="82"/>
      <c r="Y5" s="82"/>
      <c r="Z5" s="82"/>
      <c r="AA5" s="82"/>
    </row>
    <row r="6" spans="1:27" s="87" customFormat="1" ht="11.25" customHeight="1" thickBot="1">
      <c r="A6" s="89"/>
      <c r="B6" s="89"/>
      <c r="C6" s="82"/>
      <c r="D6" s="82"/>
      <c r="E6" s="82"/>
      <c r="F6" s="82"/>
      <c r="G6" s="82"/>
      <c r="H6" s="82"/>
      <c r="I6" s="82"/>
      <c r="J6" s="82"/>
      <c r="K6" s="82"/>
      <c r="L6" s="82"/>
      <c r="M6" s="82"/>
      <c r="N6" s="82"/>
      <c r="O6" s="82"/>
      <c r="P6" s="82"/>
      <c r="Q6" s="82"/>
      <c r="R6" s="82"/>
      <c r="S6" s="82"/>
      <c r="T6" s="82"/>
      <c r="U6" s="82"/>
      <c r="V6" s="82"/>
      <c r="W6" s="82"/>
      <c r="X6" s="82"/>
      <c r="Y6" s="82"/>
      <c r="Z6" s="82"/>
      <c r="AA6" s="82"/>
    </row>
    <row r="7" spans="1:27" s="87" customFormat="1" ht="19.5" customHeight="1" thickTop="1" thickBot="1">
      <c r="A7" s="93">
        <v>1</v>
      </c>
      <c r="B7" s="252" t="s">
        <v>114</v>
      </c>
      <c r="C7" s="252"/>
      <c r="D7" s="252"/>
      <c r="E7" s="252"/>
      <c r="F7" s="252"/>
      <c r="G7" s="252"/>
      <c r="H7" s="252"/>
      <c r="I7" s="252"/>
      <c r="J7" s="252"/>
      <c r="K7" s="252"/>
      <c r="L7" s="252"/>
      <c r="M7" s="252"/>
      <c r="N7" s="252"/>
      <c r="O7" s="92"/>
      <c r="P7" s="92"/>
      <c r="Q7" s="92"/>
      <c r="R7" s="92"/>
      <c r="S7" s="92"/>
      <c r="T7" s="92"/>
      <c r="U7" s="82"/>
      <c r="V7" s="82"/>
      <c r="W7" s="82"/>
      <c r="X7" s="82"/>
      <c r="Y7" s="82"/>
      <c r="Z7" s="82"/>
      <c r="AA7" s="82"/>
    </row>
    <row r="8" spans="1:27" s="87" customFormat="1" ht="19.5" customHeight="1" thickTop="1" thickBot="1">
      <c r="A8" s="91"/>
      <c r="B8" s="92" t="s">
        <v>115</v>
      </c>
      <c r="C8" s="92"/>
      <c r="D8" s="92"/>
      <c r="E8" s="92"/>
      <c r="F8" s="92"/>
      <c r="G8" s="92"/>
      <c r="H8" s="92"/>
      <c r="I8" s="92"/>
      <c r="J8" s="92"/>
      <c r="K8" s="126"/>
      <c r="L8" s="126"/>
      <c r="M8" s="126"/>
      <c r="N8" s="92"/>
      <c r="O8" s="92"/>
      <c r="P8" s="92"/>
      <c r="Q8" s="92"/>
      <c r="R8" s="92"/>
      <c r="S8" s="92"/>
      <c r="T8" s="92"/>
      <c r="U8" s="82"/>
      <c r="V8" s="82"/>
      <c r="W8" s="82"/>
      <c r="X8" s="82"/>
      <c r="Y8" s="82"/>
    </row>
    <row r="9" spans="1:27" s="87" customFormat="1" ht="19.5" customHeight="1" thickTop="1" thickBot="1">
      <c r="A9" s="93"/>
      <c r="B9" s="92" t="s">
        <v>116</v>
      </c>
      <c r="C9" s="94"/>
      <c r="D9" s="94"/>
      <c r="E9" s="329">
        <f>K12-3</f>
        <v>-3</v>
      </c>
      <c r="F9" s="330"/>
      <c r="G9" s="333"/>
      <c r="H9" s="94"/>
      <c r="I9" s="94"/>
      <c r="J9" s="127"/>
      <c r="K9" s="267"/>
      <c r="L9" s="267"/>
      <c r="M9" s="267"/>
      <c r="N9" s="104"/>
      <c r="O9" s="92"/>
      <c r="P9" s="105" t="s">
        <v>97</v>
      </c>
      <c r="Q9" s="267"/>
      <c r="R9" s="267"/>
      <c r="S9" s="267"/>
      <c r="T9" s="92"/>
      <c r="U9" s="82"/>
      <c r="V9" s="296" t="s">
        <v>117</v>
      </c>
      <c r="W9" s="297"/>
      <c r="X9" s="297"/>
      <c r="Y9" s="297"/>
      <c r="Z9" s="298"/>
    </row>
    <row r="10" spans="1:27" s="87" customFormat="1" ht="19.5" customHeight="1" thickTop="1" thickBot="1">
      <c r="A10" s="91"/>
      <c r="B10" s="92" t="s">
        <v>118</v>
      </c>
      <c r="C10" s="92"/>
      <c r="D10" s="92"/>
      <c r="E10" s="329">
        <f>K12-2</f>
        <v>-2</v>
      </c>
      <c r="F10" s="330"/>
      <c r="G10" s="333"/>
      <c r="H10" s="92"/>
      <c r="I10" s="92"/>
      <c r="J10" s="92"/>
      <c r="K10" s="267"/>
      <c r="L10" s="267"/>
      <c r="M10" s="267"/>
      <c r="N10" s="92"/>
      <c r="O10" s="92"/>
      <c r="P10" s="105" t="s">
        <v>97</v>
      </c>
      <c r="Q10" s="267"/>
      <c r="R10" s="267"/>
      <c r="S10" s="267"/>
      <c r="T10" s="92"/>
      <c r="U10" s="82"/>
      <c r="V10" s="302"/>
      <c r="W10" s="303"/>
      <c r="X10" s="303"/>
      <c r="Y10" s="303"/>
      <c r="Z10" s="304"/>
    </row>
    <row r="11" spans="1:27" s="87" customFormat="1" ht="19.5" customHeight="1" thickTop="1" thickBot="1">
      <c r="A11" s="91"/>
      <c r="B11" s="92" t="s">
        <v>119</v>
      </c>
      <c r="C11" s="92"/>
      <c r="D11" s="92"/>
      <c r="E11" s="329">
        <f>K12-1</f>
        <v>-1</v>
      </c>
      <c r="F11" s="330"/>
      <c r="G11" s="333"/>
      <c r="H11" s="92"/>
      <c r="I11" s="92"/>
      <c r="J11" s="92"/>
      <c r="K11" s="267"/>
      <c r="L11" s="267"/>
      <c r="M11" s="267"/>
      <c r="N11" s="92"/>
      <c r="O11" s="92"/>
      <c r="P11" s="105" t="s">
        <v>97</v>
      </c>
      <c r="Q11" s="267"/>
      <c r="R11" s="267"/>
      <c r="S11" s="267"/>
      <c r="T11" s="92"/>
      <c r="U11" s="82"/>
      <c r="V11" s="299"/>
      <c r="W11" s="300"/>
      <c r="X11" s="300"/>
      <c r="Y11" s="300"/>
      <c r="Z11" s="301"/>
    </row>
    <row r="12" spans="1:27" s="87" customFormat="1" ht="19.5" customHeight="1" thickTop="1" thickBot="1">
      <c r="A12" s="91"/>
      <c r="B12" s="92" t="s">
        <v>120</v>
      </c>
      <c r="C12" s="92"/>
      <c r="D12" s="92"/>
      <c r="E12" s="92"/>
      <c r="F12" s="92"/>
      <c r="G12" s="92"/>
      <c r="H12" s="92"/>
      <c r="I12" s="92"/>
      <c r="J12" s="92"/>
      <c r="K12" s="329">
        <f>'SP7-1'!I22</f>
        <v>0</v>
      </c>
      <c r="L12" s="330"/>
      <c r="M12" s="267"/>
      <c r="N12" s="267"/>
      <c r="O12" s="267"/>
      <c r="P12" s="105" t="s">
        <v>97</v>
      </c>
      <c r="Q12" s="267"/>
      <c r="R12" s="267"/>
      <c r="S12" s="267"/>
      <c r="T12" s="92"/>
      <c r="U12" s="82"/>
      <c r="V12" s="82"/>
      <c r="W12" s="82"/>
      <c r="X12" s="82"/>
      <c r="Y12" s="82"/>
    </row>
    <row r="13" spans="1:27" s="87" customFormat="1" ht="19.5" customHeight="1" thickTop="1" thickBot="1">
      <c r="A13" s="91"/>
      <c r="B13" s="92" t="s">
        <v>121</v>
      </c>
      <c r="C13" s="92"/>
      <c r="D13" s="92"/>
      <c r="E13" s="92"/>
      <c r="F13" s="92"/>
      <c r="G13" s="92"/>
      <c r="H13" s="92"/>
      <c r="I13" s="92"/>
      <c r="J13" s="92"/>
      <c r="K13" s="92"/>
      <c r="L13" s="92"/>
      <c r="M13" s="92"/>
      <c r="N13" s="92"/>
      <c r="O13" s="92"/>
      <c r="P13" s="105" t="s">
        <v>97</v>
      </c>
      <c r="Q13" s="267"/>
      <c r="R13" s="267"/>
      <c r="S13" s="267"/>
      <c r="T13" s="92"/>
      <c r="U13" s="82"/>
      <c r="V13" s="250" t="s">
        <v>122</v>
      </c>
      <c r="W13" s="250"/>
      <c r="X13" s="250"/>
      <c r="Y13" s="250"/>
      <c r="Z13" s="250"/>
    </row>
    <row r="14" spans="1:27" s="87" customFormat="1" ht="19.5" customHeight="1" thickTop="1" thickBot="1">
      <c r="A14" s="93">
        <v>2</v>
      </c>
      <c r="B14" s="252" t="s">
        <v>123</v>
      </c>
      <c r="C14" s="252"/>
      <c r="D14" s="252"/>
      <c r="E14" s="252"/>
      <c r="F14" s="252"/>
      <c r="G14" s="252"/>
      <c r="H14" s="252"/>
      <c r="I14" s="92"/>
      <c r="J14" s="92"/>
      <c r="K14" s="92"/>
      <c r="L14" s="92"/>
      <c r="M14" s="92"/>
      <c r="N14" s="92"/>
      <c r="O14" s="92"/>
      <c r="P14" s="92"/>
      <c r="Q14" s="92"/>
      <c r="R14" s="92"/>
      <c r="S14" s="92"/>
      <c r="T14" s="92"/>
      <c r="U14" s="82"/>
      <c r="V14" s="82"/>
      <c r="W14" s="82"/>
      <c r="X14" s="82"/>
      <c r="Y14" s="82"/>
    </row>
    <row r="15" spans="1:27" s="87" customFormat="1" ht="19.5" customHeight="1" thickTop="1" thickBot="1">
      <c r="A15" s="91"/>
      <c r="B15" s="92"/>
      <c r="C15" s="92"/>
      <c r="D15" s="92"/>
      <c r="E15" s="92"/>
      <c r="F15" s="92"/>
      <c r="G15" s="92"/>
      <c r="H15" s="92"/>
      <c r="I15" s="92"/>
      <c r="J15" s="105" t="s">
        <v>124</v>
      </c>
      <c r="K15" s="328" t="str">
        <f>IF(Q13="","",Q13)</f>
        <v/>
      </c>
      <c r="L15" s="328"/>
      <c r="M15" s="328"/>
      <c r="N15" s="92" t="s">
        <v>125</v>
      </c>
      <c r="O15" s="128" t="str">
        <f>IF('SP7-1'!I24="","DF",VLOOKUP('SP7-1'!I24,Tables!A12:D52,3))</f>
        <v>DF</v>
      </c>
      <c r="P15" s="105" t="s">
        <v>126</v>
      </c>
      <c r="Q15" s="274" t="str">
        <f>IF(O15="DF","",K15*O15)</f>
        <v/>
      </c>
      <c r="R15" s="274"/>
      <c r="S15" s="274"/>
      <c r="T15" s="93" t="s">
        <v>127</v>
      </c>
      <c r="U15" s="82"/>
      <c r="V15" s="82"/>
      <c r="W15" s="82"/>
      <c r="X15" s="82"/>
      <c r="Y15" s="82"/>
    </row>
    <row r="16" spans="1:27" s="87" customFormat="1" ht="19.5" customHeight="1" thickTop="1" thickBot="1">
      <c r="A16" s="93">
        <v>3</v>
      </c>
      <c r="B16" s="252" t="s">
        <v>128</v>
      </c>
      <c r="C16" s="252"/>
      <c r="D16" s="252"/>
      <c r="E16" s="252"/>
      <c r="F16" s="252"/>
      <c r="G16" s="252"/>
      <c r="H16" s="252"/>
      <c r="I16" s="92"/>
      <c r="J16" s="92"/>
      <c r="K16" s="92"/>
      <c r="L16" s="92"/>
      <c r="M16" s="92"/>
      <c r="N16" s="92"/>
      <c r="O16" s="92"/>
      <c r="P16" s="92"/>
      <c r="Q16" s="92"/>
      <c r="R16" s="92"/>
      <c r="S16" s="92"/>
      <c r="T16" s="92"/>
      <c r="U16" s="82"/>
      <c r="V16" s="82"/>
      <c r="W16" s="82"/>
      <c r="X16" s="82"/>
      <c r="Y16" s="82"/>
    </row>
    <row r="17" spans="1:26" s="87" customFormat="1" ht="19.5" customHeight="1" thickTop="1" thickBot="1">
      <c r="A17" s="107"/>
      <c r="B17" s="111" t="s">
        <v>130</v>
      </c>
      <c r="C17" s="111"/>
      <c r="D17" s="111"/>
      <c r="E17" s="111"/>
      <c r="F17" s="111"/>
      <c r="G17" s="111"/>
      <c r="H17" s="111"/>
      <c r="I17" s="111"/>
      <c r="J17" s="111"/>
      <c r="K17" s="111"/>
      <c r="L17" s="111"/>
      <c r="M17" s="111"/>
      <c r="N17" s="111"/>
      <c r="O17" s="111"/>
      <c r="P17" s="111"/>
      <c r="Q17" s="111"/>
      <c r="R17" s="111"/>
      <c r="S17" s="111"/>
      <c r="T17" s="111"/>
      <c r="U17" s="82"/>
      <c r="V17" s="82"/>
      <c r="W17" s="82"/>
      <c r="X17" s="82"/>
      <c r="Y17" s="82"/>
    </row>
    <row r="18" spans="1:26" s="87" customFormat="1" ht="19.5" customHeight="1" thickBot="1">
      <c r="A18" s="107"/>
      <c r="B18" s="129" t="s">
        <v>131</v>
      </c>
      <c r="C18" s="331" t="s">
        <v>132</v>
      </c>
      <c r="D18" s="331"/>
      <c r="E18" s="331"/>
      <c r="F18" s="331"/>
      <c r="G18" s="331"/>
      <c r="H18" s="331"/>
      <c r="I18" s="331"/>
      <c r="J18" s="331"/>
      <c r="K18" s="331" t="s">
        <v>133</v>
      </c>
      <c r="L18" s="331"/>
      <c r="M18" s="331"/>
      <c r="N18" s="331" t="s">
        <v>134</v>
      </c>
      <c r="O18" s="331"/>
      <c r="P18" s="331"/>
      <c r="Q18" s="331" t="s">
        <v>135</v>
      </c>
      <c r="R18" s="331"/>
      <c r="S18" s="331"/>
      <c r="T18" s="111"/>
      <c r="U18" s="82"/>
      <c r="V18" s="82"/>
      <c r="W18" s="82"/>
      <c r="X18" s="82"/>
      <c r="Y18" s="82"/>
    </row>
    <row r="19" spans="1:26" s="87" customFormat="1" ht="19.5" customHeight="1" thickTop="1" thickBot="1">
      <c r="A19" s="107"/>
      <c r="B19" s="130"/>
      <c r="C19" s="332"/>
      <c r="D19" s="320"/>
      <c r="E19" s="320"/>
      <c r="F19" s="320"/>
      <c r="G19" s="320"/>
      <c r="H19" s="320"/>
      <c r="I19" s="320"/>
      <c r="J19" s="320"/>
      <c r="K19" s="321"/>
      <c r="L19" s="321"/>
      <c r="M19" s="321"/>
      <c r="N19" s="322" t="str">
        <f>IF(B19="","",VLOOKUP($B$19,Tables!$A$12:$D$52,2))</f>
        <v/>
      </c>
      <c r="O19" s="322"/>
      <c r="P19" s="322"/>
      <c r="Q19" s="323" t="str">
        <f t="shared" ref="Q19:Q27" si="0">IF(N19="","",K19*N19)</f>
        <v/>
      </c>
      <c r="R19" s="323"/>
      <c r="S19" s="323"/>
      <c r="T19" s="111"/>
      <c r="U19" s="82"/>
      <c r="V19" s="250" t="s">
        <v>136</v>
      </c>
      <c r="W19" s="250"/>
      <c r="X19" s="250"/>
      <c r="Y19" s="250"/>
      <c r="Z19" s="250"/>
    </row>
    <row r="20" spans="1:26" s="87" customFormat="1" ht="19.5" customHeight="1" thickTop="1" thickBot="1">
      <c r="A20" s="107"/>
      <c r="B20" s="130"/>
      <c r="C20" s="320"/>
      <c r="D20" s="320"/>
      <c r="E20" s="320"/>
      <c r="F20" s="320"/>
      <c r="G20" s="320"/>
      <c r="H20" s="320"/>
      <c r="I20" s="320"/>
      <c r="J20" s="320"/>
      <c r="K20" s="321"/>
      <c r="L20" s="321"/>
      <c r="M20" s="321"/>
      <c r="N20" s="322" t="str">
        <f>IF(B20="","",VLOOKUP($B$19,Tables!$A$12:$D$52,2))</f>
        <v/>
      </c>
      <c r="O20" s="322"/>
      <c r="P20" s="322"/>
      <c r="Q20" s="323" t="str">
        <f t="shared" si="0"/>
        <v/>
      </c>
      <c r="R20" s="323"/>
      <c r="S20" s="323"/>
      <c r="T20" s="111"/>
      <c r="U20" s="82"/>
      <c r="V20" s="250"/>
      <c r="W20" s="250"/>
      <c r="X20" s="250"/>
      <c r="Y20" s="250"/>
      <c r="Z20" s="250"/>
    </row>
    <row r="21" spans="1:26" s="87" customFormat="1" ht="19.5" customHeight="1" thickTop="1" thickBot="1">
      <c r="A21" s="107"/>
      <c r="B21" s="130"/>
      <c r="C21" s="320"/>
      <c r="D21" s="320"/>
      <c r="E21" s="320"/>
      <c r="F21" s="320"/>
      <c r="G21" s="320"/>
      <c r="H21" s="320"/>
      <c r="I21" s="320"/>
      <c r="J21" s="320"/>
      <c r="K21" s="321"/>
      <c r="L21" s="321"/>
      <c r="M21" s="321"/>
      <c r="N21" s="322" t="str">
        <f>IF(B21="","",VLOOKUP($B$19,Tables!$A$12:$D$52,2))</f>
        <v/>
      </c>
      <c r="O21" s="322"/>
      <c r="P21" s="322"/>
      <c r="Q21" s="323" t="str">
        <f t="shared" si="0"/>
        <v/>
      </c>
      <c r="R21" s="323"/>
      <c r="S21" s="323"/>
      <c r="T21" s="111"/>
      <c r="U21" s="82"/>
      <c r="V21" s="250"/>
      <c r="W21" s="250"/>
      <c r="X21" s="250"/>
      <c r="Y21" s="250"/>
      <c r="Z21" s="250"/>
    </row>
    <row r="22" spans="1:26" s="87" customFormat="1" ht="19.5" customHeight="1" thickTop="1" thickBot="1">
      <c r="A22" s="107"/>
      <c r="B22" s="130"/>
      <c r="C22" s="320"/>
      <c r="D22" s="320"/>
      <c r="E22" s="320"/>
      <c r="F22" s="320"/>
      <c r="G22" s="320"/>
      <c r="H22" s="320"/>
      <c r="I22" s="320"/>
      <c r="J22" s="320"/>
      <c r="K22" s="321"/>
      <c r="L22" s="321"/>
      <c r="M22" s="321"/>
      <c r="N22" s="322" t="str">
        <f>IF(B22="","",VLOOKUP($B$19,Tables!$A$12:$D$52,2))</f>
        <v/>
      </c>
      <c r="O22" s="322"/>
      <c r="P22" s="322"/>
      <c r="Q22" s="323" t="str">
        <f t="shared" si="0"/>
        <v/>
      </c>
      <c r="R22" s="323"/>
      <c r="S22" s="323"/>
      <c r="T22" s="111"/>
      <c r="U22" s="82"/>
      <c r="V22" s="250"/>
      <c r="W22" s="250"/>
      <c r="X22" s="250"/>
      <c r="Y22" s="250"/>
      <c r="Z22" s="250"/>
    </row>
    <row r="23" spans="1:26" s="87" customFormat="1" ht="19.5" customHeight="1" thickTop="1" thickBot="1">
      <c r="A23" s="107"/>
      <c r="B23" s="130"/>
      <c r="C23" s="320"/>
      <c r="D23" s="320"/>
      <c r="E23" s="320"/>
      <c r="F23" s="320"/>
      <c r="G23" s="320"/>
      <c r="H23" s="320"/>
      <c r="I23" s="320"/>
      <c r="J23" s="320"/>
      <c r="K23" s="321"/>
      <c r="L23" s="321"/>
      <c r="M23" s="321"/>
      <c r="N23" s="322" t="str">
        <f>IF(B23="","",VLOOKUP($B$19,Tables!$A$12:$D$52,2))</f>
        <v/>
      </c>
      <c r="O23" s="322"/>
      <c r="P23" s="322"/>
      <c r="Q23" s="323" t="str">
        <f t="shared" si="0"/>
        <v/>
      </c>
      <c r="R23" s="323"/>
      <c r="S23" s="323"/>
      <c r="T23" s="111"/>
      <c r="U23" s="82"/>
      <c r="V23" s="250"/>
      <c r="W23" s="250"/>
      <c r="X23" s="250"/>
      <c r="Y23" s="250"/>
      <c r="Z23" s="250"/>
    </row>
    <row r="24" spans="1:26" s="87" customFormat="1" ht="19.5" customHeight="1" thickTop="1" thickBot="1">
      <c r="A24" s="107"/>
      <c r="B24" s="130"/>
      <c r="C24" s="320"/>
      <c r="D24" s="320"/>
      <c r="E24" s="320"/>
      <c r="F24" s="320"/>
      <c r="G24" s="320"/>
      <c r="H24" s="320"/>
      <c r="I24" s="320"/>
      <c r="J24" s="320"/>
      <c r="K24" s="321"/>
      <c r="L24" s="321"/>
      <c r="M24" s="321"/>
      <c r="N24" s="322" t="str">
        <f>IF(B24="","",VLOOKUP($B$19,Tables!$A$12:$D$52,2))</f>
        <v/>
      </c>
      <c r="O24" s="322"/>
      <c r="P24" s="322"/>
      <c r="Q24" s="323" t="str">
        <f t="shared" si="0"/>
        <v/>
      </c>
      <c r="R24" s="323"/>
      <c r="S24" s="323"/>
      <c r="T24" s="111"/>
      <c r="U24" s="82"/>
      <c r="V24" s="250"/>
      <c r="W24" s="250"/>
      <c r="X24" s="250"/>
      <c r="Y24" s="250"/>
      <c r="Z24" s="250"/>
    </row>
    <row r="25" spans="1:26" s="87" customFormat="1" ht="19.5" customHeight="1" thickTop="1" thickBot="1">
      <c r="A25" s="107"/>
      <c r="B25" s="130"/>
      <c r="C25" s="320"/>
      <c r="D25" s="320"/>
      <c r="E25" s="320"/>
      <c r="F25" s="320"/>
      <c r="G25" s="320"/>
      <c r="H25" s="320"/>
      <c r="I25" s="320"/>
      <c r="J25" s="320"/>
      <c r="K25" s="321"/>
      <c r="L25" s="321"/>
      <c r="M25" s="321"/>
      <c r="N25" s="322" t="str">
        <f>IF(B25="","",VLOOKUP($B$19,Tables!$A$12:$D$52,2))</f>
        <v/>
      </c>
      <c r="O25" s="322"/>
      <c r="P25" s="322"/>
      <c r="Q25" s="323" t="str">
        <f t="shared" si="0"/>
        <v/>
      </c>
      <c r="R25" s="323"/>
      <c r="S25" s="323"/>
      <c r="T25" s="111"/>
      <c r="U25" s="82"/>
      <c r="V25" s="250"/>
      <c r="W25" s="250"/>
      <c r="X25" s="250"/>
      <c r="Y25" s="250"/>
      <c r="Z25" s="250"/>
    </row>
    <row r="26" spans="1:26" s="87" customFormat="1" ht="19.5" customHeight="1" thickTop="1" thickBot="1">
      <c r="A26" s="107"/>
      <c r="B26" s="130"/>
      <c r="C26" s="320"/>
      <c r="D26" s="320"/>
      <c r="E26" s="320"/>
      <c r="F26" s="320"/>
      <c r="G26" s="320"/>
      <c r="H26" s="320"/>
      <c r="I26" s="320"/>
      <c r="J26" s="320"/>
      <c r="K26" s="321"/>
      <c r="L26" s="321"/>
      <c r="M26" s="321"/>
      <c r="N26" s="322" t="str">
        <f>IF(B26="","",VLOOKUP($B$19,Tables!$A$12:$D$52,2))</f>
        <v/>
      </c>
      <c r="O26" s="322"/>
      <c r="P26" s="322"/>
      <c r="Q26" s="323" t="str">
        <f t="shared" si="0"/>
        <v/>
      </c>
      <c r="R26" s="323"/>
      <c r="S26" s="323"/>
      <c r="T26" s="111"/>
      <c r="U26" s="82"/>
      <c r="V26" s="250"/>
      <c r="W26" s="250"/>
      <c r="X26" s="250"/>
      <c r="Y26" s="250"/>
      <c r="Z26" s="250"/>
    </row>
    <row r="27" spans="1:26" s="87" customFormat="1" ht="19.5" customHeight="1" thickTop="1" thickBot="1">
      <c r="A27" s="107"/>
      <c r="B27" s="130"/>
      <c r="C27" s="320"/>
      <c r="D27" s="320"/>
      <c r="E27" s="320"/>
      <c r="F27" s="320"/>
      <c r="G27" s="320"/>
      <c r="H27" s="320"/>
      <c r="I27" s="320"/>
      <c r="J27" s="320"/>
      <c r="K27" s="321"/>
      <c r="L27" s="321"/>
      <c r="M27" s="321"/>
      <c r="N27" s="322" t="str">
        <f>IF(B27="","",VLOOKUP($B$19,Tables!$A$12:$D$52,2))</f>
        <v/>
      </c>
      <c r="O27" s="322"/>
      <c r="P27" s="322"/>
      <c r="Q27" s="323" t="str">
        <f t="shared" si="0"/>
        <v/>
      </c>
      <c r="R27" s="323"/>
      <c r="S27" s="323"/>
      <c r="T27" s="111"/>
      <c r="U27" s="82"/>
      <c r="V27" s="250"/>
      <c r="W27" s="250"/>
      <c r="X27" s="250"/>
      <c r="Y27" s="250"/>
      <c r="Z27" s="250"/>
    </row>
    <row r="28" spans="1:26" s="87" customFormat="1" ht="19.5" customHeight="1" thickTop="1" thickBot="1">
      <c r="A28" s="107"/>
      <c r="B28" s="111"/>
      <c r="C28" s="111"/>
      <c r="D28" s="111"/>
      <c r="E28" s="111"/>
      <c r="F28" s="111"/>
      <c r="G28" s="111"/>
      <c r="H28" s="111"/>
      <c r="I28" s="111"/>
      <c r="J28" s="111"/>
      <c r="K28" s="111"/>
      <c r="L28" s="111"/>
      <c r="M28" s="111"/>
      <c r="N28" s="111"/>
      <c r="O28" s="111"/>
      <c r="P28" s="112" t="s">
        <v>137</v>
      </c>
      <c r="Q28" s="324">
        <f>IF(Q19="",0,SUM(Q19:S27))</f>
        <v>0</v>
      </c>
      <c r="R28" s="325"/>
      <c r="S28" s="326"/>
      <c r="T28" s="131" t="s">
        <v>138</v>
      </c>
      <c r="U28" s="82"/>
      <c r="V28" s="82"/>
      <c r="W28" s="82"/>
      <c r="X28" s="82"/>
      <c r="Y28" s="82"/>
    </row>
    <row r="29" spans="1:26" s="87" customFormat="1" ht="19.5" customHeight="1" thickTop="1" thickBot="1">
      <c r="A29" s="93">
        <v>4</v>
      </c>
      <c r="B29" s="252" t="s">
        <v>194</v>
      </c>
      <c r="C29" s="252"/>
      <c r="D29" s="252"/>
      <c r="E29" s="252"/>
      <c r="F29" s="252"/>
      <c r="G29" s="252"/>
      <c r="H29" s="252"/>
      <c r="I29" s="92"/>
      <c r="J29" s="92"/>
      <c r="K29" s="92"/>
      <c r="L29" s="92"/>
      <c r="M29" s="92"/>
      <c r="N29" s="92"/>
      <c r="O29" s="92"/>
      <c r="P29" s="92"/>
      <c r="Q29" s="92"/>
      <c r="R29" s="92"/>
      <c r="S29" s="92"/>
      <c r="T29" s="92"/>
      <c r="U29" s="82"/>
      <c r="V29" s="82"/>
      <c r="W29" s="82"/>
      <c r="X29" s="82"/>
      <c r="Y29" s="82"/>
    </row>
    <row r="30" spans="1:26" s="87" customFormat="1" ht="19.5" customHeight="1" thickTop="1" thickBot="1">
      <c r="A30" s="91"/>
      <c r="B30" s="92"/>
      <c r="C30" s="105" t="s">
        <v>195</v>
      </c>
      <c r="D30" s="315"/>
      <c r="E30" s="316"/>
      <c r="F30" s="316"/>
      <c r="G30" s="317"/>
      <c r="H30" s="92"/>
      <c r="I30" s="92"/>
      <c r="J30" s="132"/>
      <c r="K30" s="105" t="s">
        <v>196</v>
      </c>
      <c r="L30" s="314" t="str">
        <f>IF(D30="","",D30*'SP7-2'!AD16)</f>
        <v/>
      </c>
      <c r="M30" s="314"/>
      <c r="N30" s="92" t="s">
        <v>125</v>
      </c>
      <c r="O30" s="128" t="str">
        <f>IF('SP7-1'!I24="","DF",VLOOKUP('SP7-1'!I24,Tables!A12:D52,3))</f>
        <v>DF</v>
      </c>
      <c r="P30" s="105" t="s">
        <v>126</v>
      </c>
      <c r="Q30" s="274" t="str">
        <f>IF(O30="DF","",L30*O30)</f>
        <v/>
      </c>
      <c r="R30" s="274"/>
      <c r="S30" s="274"/>
      <c r="T30" s="93" t="s">
        <v>143</v>
      </c>
      <c r="U30" s="82"/>
      <c r="V30" s="250" t="s">
        <v>223</v>
      </c>
      <c r="W30" s="250"/>
      <c r="X30" s="250"/>
      <c r="Y30" s="250"/>
      <c r="Z30" s="250"/>
    </row>
    <row r="31" spans="1:26" s="87" customFormat="1" ht="19.5" customHeight="1" thickTop="1" thickBot="1">
      <c r="A31" s="147">
        <v>5</v>
      </c>
      <c r="B31" s="327" t="s">
        <v>139</v>
      </c>
      <c r="C31" s="327"/>
      <c r="D31" s="327"/>
      <c r="E31" s="327"/>
      <c r="F31" s="327"/>
      <c r="G31" s="132"/>
      <c r="H31" s="132"/>
      <c r="I31" s="132"/>
      <c r="J31" s="132"/>
      <c r="K31" s="132"/>
      <c r="L31" s="132"/>
      <c r="M31" s="132"/>
      <c r="N31" s="132"/>
      <c r="O31" s="132"/>
      <c r="P31" s="132"/>
      <c r="Q31" s="132"/>
      <c r="R31" s="132"/>
      <c r="S31" s="132"/>
      <c r="T31" s="133"/>
      <c r="U31" s="82"/>
    </row>
    <row r="32" spans="1:26" s="87" customFormat="1" ht="19.5" customHeight="1" thickTop="1" thickBot="1">
      <c r="A32" s="91"/>
      <c r="B32" s="92"/>
      <c r="C32" s="92"/>
      <c r="D32" s="92"/>
      <c r="E32" s="92"/>
      <c r="F32" s="92"/>
      <c r="G32" s="92"/>
      <c r="H32" s="92"/>
      <c r="I32" s="92"/>
      <c r="J32" s="92"/>
      <c r="K32" s="92"/>
      <c r="L32" s="92"/>
      <c r="M32" s="92"/>
      <c r="N32" s="92"/>
      <c r="O32" s="92"/>
      <c r="P32" s="92"/>
      <c r="Q32" s="108" t="s">
        <v>193</v>
      </c>
      <c r="R32" s="318" t="e">
        <f>Q15+Q28+Q30</f>
        <v>#VALUE!</v>
      </c>
      <c r="S32" s="319">
        <f t="shared" ref="S32" si="1">S15+S28+S30</f>
        <v>0</v>
      </c>
      <c r="T32" s="93" t="s">
        <v>98</v>
      </c>
      <c r="U32" s="82"/>
      <c r="V32" s="250" t="s">
        <v>140</v>
      </c>
      <c r="W32" s="250"/>
      <c r="X32" s="250"/>
      <c r="Y32" s="250"/>
      <c r="Z32" s="250"/>
    </row>
    <row r="33" spans="1:25" s="87" customFormat="1" ht="19.5" customHeight="1" thickTop="1">
      <c r="A33" s="89"/>
      <c r="B33" s="82"/>
      <c r="C33" s="82"/>
      <c r="D33" s="82"/>
      <c r="E33" s="82"/>
      <c r="F33" s="82"/>
      <c r="G33" s="82"/>
      <c r="H33" s="82"/>
      <c r="I33" s="82"/>
      <c r="J33" s="82"/>
      <c r="K33" s="82"/>
      <c r="L33" s="82"/>
      <c r="M33" s="82"/>
      <c r="N33" s="82"/>
      <c r="O33" s="82"/>
      <c r="P33" s="82"/>
      <c r="Q33" s="82"/>
      <c r="R33" s="82"/>
      <c r="S33" s="82"/>
      <c r="T33" s="82"/>
      <c r="U33" s="82"/>
      <c r="V33" s="82"/>
      <c r="W33" s="82"/>
      <c r="X33" s="82"/>
      <c r="Y33" s="82"/>
    </row>
    <row r="34" spans="1:25" s="87" customFormat="1" ht="13.5" customHeight="1">
      <c r="A34" s="89"/>
      <c r="B34" s="82"/>
      <c r="C34" s="82"/>
      <c r="D34" s="82"/>
      <c r="E34" s="82"/>
      <c r="F34" s="82"/>
      <c r="G34" s="82"/>
      <c r="H34" s="82"/>
      <c r="I34" s="82"/>
      <c r="J34" s="82"/>
      <c r="K34" s="82"/>
      <c r="L34" s="82"/>
      <c r="M34" s="82"/>
      <c r="N34" s="82"/>
      <c r="O34" s="82"/>
      <c r="P34" s="82"/>
      <c r="Q34" s="82"/>
      <c r="R34" s="82"/>
      <c r="S34" s="82"/>
      <c r="T34" s="82"/>
      <c r="U34" s="82"/>
      <c r="V34" s="82"/>
      <c r="W34" s="82"/>
      <c r="X34" s="82"/>
      <c r="Y34" s="82"/>
    </row>
    <row r="35" spans="1:25" s="87" customFormat="1" ht="13.5" customHeight="1">
      <c r="A35" s="89"/>
      <c r="B35" s="82"/>
      <c r="C35" s="82"/>
      <c r="D35" s="82"/>
      <c r="E35" s="82"/>
      <c r="F35" s="82"/>
      <c r="G35" s="82"/>
      <c r="H35" s="82"/>
      <c r="I35" s="82"/>
      <c r="J35" s="82"/>
      <c r="K35" s="82"/>
      <c r="L35" s="82"/>
      <c r="M35" s="82"/>
      <c r="N35" s="82"/>
      <c r="O35" s="82"/>
      <c r="P35" s="134"/>
      <c r="Q35" s="82"/>
      <c r="R35" s="82"/>
      <c r="S35" s="82"/>
      <c r="T35" s="89"/>
      <c r="U35" s="82"/>
      <c r="V35" s="82"/>
      <c r="W35" s="82"/>
      <c r="X35" s="82"/>
      <c r="Y35" s="82"/>
    </row>
    <row r="36" spans="1:25" s="87" customFormat="1" ht="13.5" customHeight="1">
      <c r="A36" s="89"/>
      <c r="B36" s="82"/>
      <c r="C36" s="82"/>
      <c r="D36" s="82"/>
      <c r="E36" s="82"/>
      <c r="F36" s="82"/>
      <c r="G36" s="82"/>
      <c r="H36" s="82"/>
      <c r="I36" s="82"/>
      <c r="J36" s="82"/>
      <c r="K36" s="82"/>
      <c r="L36" s="82"/>
      <c r="M36" s="82"/>
      <c r="N36" s="82"/>
      <c r="O36" s="82"/>
      <c r="P36" s="134"/>
      <c r="Q36" s="82"/>
      <c r="R36" s="82"/>
      <c r="S36" s="82"/>
      <c r="T36" s="89"/>
      <c r="U36" s="82"/>
      <c r="V36" s="82"/>
      <c r="W36" s="82"/>
      <c r="X36" s="82"/>
      <c r="Y36" s="82"/>
    </row>
    <row r="37" spans="1:25" s="87" customFormat="1" ht="13.5" customHeight="1">
      <c r="A37" s="89"/>
      <c r="B37" s="82"/>
      <c r="C37" s="82"/>
      <c r="D37" s="82"/>
      <c r="E37" s="82"/>
      <c r="F37" s="82"/>
      <c r="G37" s="82"/>
      <c r="H37" s="82"/>
      <c r="I37" s="82"/>
      <c r="J37" s="82"/>
      <c r="K37" s="82"/>
      <c r="L37" s="82"/>
      <c r="M37" s="82"/>
      <c r="N37" s="82"/>
      <c r="O37" s="82"/>
      <c r="P37" s="82"/>
      <c r="Q37" s="82"/>
      <c r="R37" s="82"/>
      <c r="S37" s="82"/>
      <c r="T37" s="89"/>
      <c r="U37" s="82"/>
      <c r="V37" s="82"/>
      <c r="W37" s="82"/>
      <c r="X37" s="82"/>
      <c r="Y37" s="82"/>
    </row>
    <row r="38" spans="1:25" s="87" customFormat="1" ht="13.5" customHeight="1">
      <c r="A38" s="82"/>
      <c r="B38" s="82"/>
      <c r="C38" s="82"/>
      <c r="D38" s="82"/>
      <c r="E38" s="82"/>
      <c r="F38" s="82"/>
      <c r="G38" s="82"/>
      <c r="H38" s="82"/>
      <c r="I38" s="82"/>
      <c r="J38" s="82"/>
      <c r="K38" s="82"/>
      <c r="L38" s="82"/>
      <c r="M38" s="82"/>
      <c r="N38" s="82"/>
      <c r="O38" s="82"/>
      <c r="P38" s="82"/>
      <c r="Q38" s="82"/>
      <c r="R38" s="82"/>
      <c r="S38" s="82"/>
      <c r="T38" s="82"/>
      <c r="U38" s="82"/>
      <c r="V38" s="82"/>
      <c r="W38" s="82"/>
      <c r="X38" s="82"/>
      <c r="Y38" s="82"/>
    </row>
    <row r="39" spans="1:25" s="84" customFormat="1">
      <c r="A39" s="82"/>
      <c r="B39" s="82"/>
      <c r="C39" s="82"/>
      <c r="D39" s="82"/>
      <c r="E39" s="82"/>
      <c r="F39" s="82"/>
      <c r="G39" s="82"/>
      <c r="H39" s="82"/>
      <c r="I39" s="82"/>
      <c r="J39" s="82"/>
      <c r="K39" s="82"/>
      <c r="L39" s="82"/>
      <c r="M39" s="82"/>
      <c r="N39" s="82"/>
      <c r="O39" s="82"/>
      <c r="P39" s="82"/>
      <c r="Q39" s="82"/>
      <c r="R39" s="82"/>
      <c r="S39" s="82"/>
      <c r="T39" s="82"/>
      <c r="U39" s="82"/>
      <c r="V39" s="82"/>
      <c r="W39" s="82"/>
      <c r="X39" s="82"/>
      <c r="Y39" s="82"/>
    </row>
    <row r="40" spans="1:25">
      <c r="A40" s="116"/>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row>
    <row r="41" spans="1:25">
      <c r="A41" s="116"/>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row>
    <row r="42" spans="1:25">
      <c r="A42" s="116"/>
      <c r="B42" s="116"/>
      <c r="C42" s="116"/>
      <c r="D42" s="116"/>
      <c r="E42" s="116"/>
      <c r="F42" s="116"/>
      <c r="G42" s="116"/>
      <c r="H42" s="116"/>
      <c r="I42" s="116"/>
      <c r="J42" s="116"/>
      <c r="K42" s="116"/>
      <c r="L42" s="116"/>
      <c r="M42" s="116"/>
      <c r="N42" s="116"/>
      <c r="O42" s="116"/>
      <c r="P42" s="116"/>
      <c r="Q42" s="116"/>
      <c r="R42" s="116"/>
      <c r="S42" s="116"/>
      <c r="T42" s="116"/>
      <c r="U42" s="116"/>
      <c r="V42" s="116"/>
      <c r="W42" s="116"/>
      <c r="X42" s="116"/>
      <c r="Y42" s="116"/>
    </row>
    <row r="43" spans="1:25" hidden="1">
      <c r="A43" s="116"/>
      <c r="B43" s="116"/>
      <c r="C43" s="116"/>
      <c r="D43" s="116"/>
      <c r="E43" s="116"/>
      <c r="F43" s="116"/>
      <c r="G43" s="116"/>
      <c r="H43" s="116"/>
      <c r="I43" s="116"/>
      <c r="J43" s="116"/>
      <c r="K43" s="116"/>
      <c r="L43" s="116"/>
      <c r="M43" s="116"/>
      <c r="N43" s="116"/>
      <c r="O43" s="116"/>
      <c r="P43" s="116"/>
      <c r="Q43" s="116"/>
      <c r="R43" s="116"/>
      <c r="S43" s="116"/>
      <c r="T43" s="116"/>
      <c r="U43" s="116"/>
      <c r="V43" s="116"/>
      <c r="W43" s="116"/>
      <c r="X43" s="116"/>
      <c r="Y43" s="116"/>
    </row>
    <row r="44" spans="1:25" ht="12.6" hidden="1" customHeight="1">
      <c r="A44" s="116"/>
      <c r="B44" s="116"/>
      <c r="C44" s="116"/>
      <c r="D44" s="116"/>
      <c r="E44" s="116"/>
      <c r="F44" s="116"/>
      <c r="G44" s="116"/>
      <c r="H44" s="116"/>
      <c r="I44" s="116"/>
      <c r="J44" s="116"/>
      <c r="K44" s="116"/>
      <c r="L44" s="116"/>
      <c r="M44" s="116"/>
      <c r="N44" s="116"/>
      <c r="O44" s="116"/>
      <c r="P44" s="116"/>
      <c r="Q44" s="116"/>
      <c r="R44" s="116"/>
      <c r="S44" s="116"/>
      <c r="T44" s="116"/>
      <c r="U44" s="116"/>
      <c r="V44" s="116"/>
      <c r="W44" s="116"/>
      <c r="X44" s="116"/>
      <c r="Y44" s="116"/>
    </row>
    <row r="45" spans="1:25" hidden="1">
      <c r="A45" s="82">
        <v>0</v>
      </c>
      <c r="B45" s="116"/>
      <c r="C45" s="116"/>
      <c r="D45" s="116"/>
      <c r="E45" s="116"/>
      <c r="F45" s="116"/>
      <c r="G45" s="116"/>
      <c r="H45" s="116"/>
      <c r="I45" s="116"/>
      <c r="J45" s="116"/>
      <c r="K45" s="116"/>
      <c r="L45" s="116"/>
      <c r="M45" s="116"/>
      <c r="N45" s="116"/>
      <c r="O45" s="116"/>
      <c r="P45" s="116"/>
      <c r="Q45" s="116"/>
      <c r="R45" s="116"/>
      <c r="S45" s="116"/>
      <c r="T45" s="116"/>
      <c r="U45" s="116"/>
      <c r="V45" s="116"/>
      <c r="W45" s="116"/>
      <c r="X45" s="116"/>
      <c r="Y45" s="116"/>
    </row>
    <row r="46" spans="1:25" hidden="1">
      <c r="A46" s="82">
        <v>1</v>
      </c>
      <c r="B46" s="116"/>
      <c r="C46" s="116"/>
      <c r="D46" s="116"/>
      <c r="E46" s="116"/>
      <c r="F46" s="116"/>
      <c r="G46" s="116" t="s">
        <v>141</v>
      </c>
      <c r="H46" s="116"/>
      <c r="I46" s="116"/>
      <c r="J46" s="116"/>
      <c r="K46" s="116"/>
      <c r="L46" s="116"/>
      <c r="M46" s="116"/>
      <c r="N46" s="116"/>
      <c r="O46" s="116"/>
      <c r="P46" s="116"/>
      <c r="Q46" s="116"/>
      <c r="R46" s="116"/>
      <c r="S46" s="116"/>
      <c r="T46" s="116"/>
      <c r="U46" s="116"/>
      <c r="V46" s="116"/>
      <c r="W46" s="116"/>
      <c r="X46" s="116"/>
      <c r="Y46" s="116"/>
    </row>
    <row r="47" spans="1:25" hidden="1">
      <c r="A47" s="82">
        <v>2</v>
      </c>
      <c r="B47" s="116"/>
      <c r="C47" s="116"/>
      <c r="D47" s="116"/>
      <c r="E47" s="116"/>
      <c r="F47" s="116"/>
      <c r="G47" s="116" t="s">
        <v>142</v>
      </c>
      <c r="H47" s="116"/>
      <c r="I47" s="116"/>
      <c r="J47" s="116"/>
      <c r="K47" s="116"/>
      <c r="L47" s="116"/>
      <c r="M47" s="116"/>
      <c r="N47" s="116"/>
      <c r="O47" s="116"/>
      <c r="P47" s="116"/>
      <c r="Q47" s="116"/>
      <c r="R47" s="116"/>
      <c r="S47" s="116"/>
      <c r="T47" s="116"/>
      <c r="U47" s="116"/>
      <c r="V47" s="116"/>
      <c r="W47" s="116"/>
      <c r="X47" s="116"/>
      <c r="Y47" s="116"/>
    </row>
    <row r="48" spans="1:25" hidden="1">
      <c r="A48" s="82">
        <v>3</v>
      </c>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row>
    <row r="49" spans="1:25" hidden="1">
      <c r="A49" s="82">
        <v>4</v>
      </c>
      <c r="B49" s="116"/>
      <c r="C49" s="116"/>
      <c r="D49" s="116"/>
      <c r="E49" s="116"/>
      <c r="F49" s="116"/>
      <c r="G49" s="116"/>
      <c r="H49" s="116"/>
      <c r="I49" s="116"/>
      <c r="J49" s="116"/>
      <c r="K49" s="116"/>
      <c r="L49" s="116"/>
      <c r="M49" s="116"/>
      <c r="N49" s="116"/>
      <c r="O49" s="116"/>
      <c r="P49" s="116"/>
      <c r="Q49" s="116"/>
      <c r="R49" s="116"/>
      <c r="S49" s="116"/>
      <c r="T49" s="116"/>
      <c r="U49" s="116"/>
      <c r="V49" s="116"/>
      <c r="W49" s="116"/>
      <c r="X49" s="116"/>
      <c r="Y49" s="116"/>
    </row>
    <row r="50" spans="1:25" hidden="1">
      <c r="A50" s="82">
        <v>5</v>
      </c>
      <c r="B50" s="116"/>
      <c r="C50" s="116"/>
      <c r="D50" s="116"/>
      <c r="E50" s="116"/>
      <c r="F50" s="116"/>
      <c r="G50" s="116"/>
      <c r="H50" s="116"/>
      <c r="I50" s="116"/>
      <c r="J50" s="116"/>
      <c r="K50" s="116"/>
      <c r="L50" s="116"/>
      <c r="M50" s="116"/>
      <c r="N50" s="116"/>
      <c r="O50" s="116"/>
      <c r="P50" s="116"/>
      <c r="Q50" s="116"/>
      <c r="R50" s="116"/>
      <c r="S50" s="116"/>
      <c r="T50" s="116"/>
      <c r="U50" s="116"/>
      <c r="V50" s="116"/>
      <c r="W50" s="116"/>
      <c r="X50" s="116"/>
      <c r="Y50" s="116"/>
    </row>
    <row r="51" spans="1:25" hidden="1">
      <c r="A51" s="82">
        <v>6</v>
      </c>
      <c r="B51" s="116"/>
      <c r="C51" s="116"/>
      <c r="D51" s="116"/>
      <c r="E51" s="116"/>
      <c r="F51" s="116"/>
      <c r="G51" s="116"/>
      <c r="H51" s="116"/>
      <c r="I51" s="116"/>
      <c r="J51" s="116"/>
      <c r="K51" s="116"/>
      <c r="L51" s="116"/>
      <c r="M51" s="116"/>
      <c r="N51" s="116"/>
      <c r="O51" s="116"/>
      <c r="P51" s="116"/>
      <c r="Q51" s="116"/>
      <c r="R51" s="116"/>
      <c r="S51" s="116"/>
      <c r="T51" s="116"/>
      <c r="U51" s="116"/>
      <c r="V51" s="116"/>
      <c r="W51" s="116"/>
      <c r="X51" s="116"/>
      <c r="Y51" s="116"/>
    </row>
    <row r="52" spans="1:25" hidden="1">
      <c r="A52" s="82">
        <v>7</v>
      </c>
      <c r="B52" s="116"/>
      <c r="C52" s="116"/>
      <c r="D52" s="116"/>
      <c r="E52" s="116"/>
      <c r="F52" s="116"/>
      <c r="G52" s="116"/>
      <c r="H52" s="116"/>
      <c r="I52" s="116"/>
      <c r="J52" s="116"/>
      <c r="K52" s="116"/>
      <c r="L52" s="116"/>
      <c r="M52" s="116"/>
      <c r="N52" s="116"/>
      <c r="O52" s="116"/>
      <c r="P52" s="116"/>
      <c r="Q52" s="116"/>
      <c r="R52" s="116"/>
      <c r="S52" s="116"/>
      <c r="T52" s="116"/>
      <c r="U52" s="116"/>
      <c r="V52" s="116"/>
      <c r="W52" s="116"/>
      <c r="X52" s="116"/>
      <c r="Y52" s="116"/>
    </row>
    <row r="53" spans="1:25" hidden="1">
      <c r="A53" s="82">
        <v>8</v>
      </c>
      <c r="B53" s="116"/>
      <c r="C53" s="116"/>
      <c r="D53" s="116"/>
      <c r="E53" s="116"/>
      <c r="F53" s="116"/>
      <c r="G53" s="116"/>
      <c r="H53" s="116"/>
      <c r="I53" s="116"/>
      <c r="J53" s="116"/>
      <c r="K53" s="116"/>
      <c r="L53" s="116"/>
      <c r="M53" s="116"/>
      <c r="N53" s="116"/>
      <c r="O53" s="116"/>
      <c r="P53" s="116"/>
      <c r="Q53" s="116"/>
      <c r="R53" s="116"/>
      <c r="S53" s="116"/>
      <c r="T53" s="116"/>
      <c r="U53" s="116"/>
      <c r="V53" s="116"/>
      <c r="W53" s="116"/>
      <c r="X53" s="116"/>
      <c r="Y53" s="116"/>
    </row>
    <row r="54" spans="1:25" hidden="1">
      <c r="A54" s="82">
        <v>9</v>
      </c>
      <c r="B54" s="116"/>
      <c r="C54" s="116"/>
      <c r="D54" s="116"/>
      <c r="E54" s="116"/>
      <c r="F54" s="116"/>
      <c r="G54" s="116"/>
      <c r="H54" s="116"/>
      <c r="I54" s="116"/>
      <c r="J54" s="116"/>
      <c r="K54" s="116"/>
      <c r="L54" s="116"/>
      <c r="M54" s="116"/>
      <c r="N54" s="116"/>
      <c r="O54" s="116"/>
      <c r="P54" s="116"/>
      <c r="Q54" s="116"/>
      <c r="R54" s="116"/>
      <c r="S54" s="116"/>
      <c r="T54" s="116"/>
      <c r="U54" s="116"/>
      <c r="V54" s="116"/>
      <c r="W54" s="116"/>
      <c r="X54" s="116"/>
      <c r="Y54" s="116"/>
    </row>
    <row r="55" spans="1:25" hidden="1">
      <c r="A55" s="82">
        <v>10</v>
      </c>
      <c r="B55" s="116"/>
      <c r="C55" s="116"/>
      <c r="D55" s="116"/>
      <c r="E55" s="116"/>
      <c r="F55" s="116"/>
      <c r="G55" s="116"/>
      <c r="H55" s="116"/>
      <c r="I55" s="116"/>
      <c r="J55" s="116"/>
      <c r="K55" s="116"/>
      <c r="L55" s="116"/>
      <c r="M55" s="116"/>
      <c r="N55" s="116"/>
      <c r="O55" s="116"/>
      <c r="P55" s="116"/>
      <c r="Q55" s="116"/>
      <c r="R55" s="116"/>
      <c r="S55" s="116"/>
      <c r="T55" s="116"/>
      <c r="U55" s="116"/>
      <c r="V55" s="116"/>
      <c r="W55" s="116"/>
      <c r="X55" s="116"/>
      <c r="Y55" s="116"/>
    </row>
    <row r="56" spans="1:25" hidden="1">
      <c r="A56" s="82">
        <v>11</v>
      </c>
      <c r="B56" s="116"/>
      <c r="C56" s="116"/>
      <c r="D56" s="116"/>
      <c r="E56" s="116"/>
      <c r="F56" s="116"/>
      <c r="G56" s="116"/>
      <c r="H56" s="116"/>
      <c r="I56" s="116"/>
      <c r="J56" s="116"/>
      <c r="K56" s="116"/>
      <c r="L56" s="116"/>
      <c r="M56" s="116"/>
      <c r="N56" s="116"/>
      <c r="O56" s="116"/>
      <c r="P56" s="116"/>
      <c r="Q56" s="116"/>
      <c r="R56" s="116"/>
      <c r="S56" s="116"/>
      <c r="T56" s="116"/>
      <c r="U56" s="116"/>
      <c r="V56" s="116"/>
      <c r="W56" s="116"/>
      <c r="X56" s="116"/>
      <c r="Y56" s="116"/>
    </row>
    <row r="57" spans="1:25" hidden="1">
      <c r="A57" s="82">
        <v>12</v>
      </c>
      <c r="B57" s="116"/>
      <c r="C57" s="116"/>
      <c r="D57" s="116"/>
      <c r="E57" s="116"/>
      <c r="F57" s="116"/>
      <c r="G57" s="116"/>
      <c r="H57" s="116"/>
      <c r="I57" s="116"/>
      <c r="J57" s="116"/>
      <c r="K57" s="116"/>
      <c r="L57" s="116"/>
      <c r="M57" s="116"/>
      <c r="N57" s="116"/>
      <c r="O57" s="116"/>
      <c r="P57" s="116"/>
      <c r="Q57" s="116"/>
      <c r="R57" s="116"/>
      <c r="S57" s="116"/>
      <c r="T57" s="116"/>
      <c r="U57" s="116"/>
      <c r="V57" s="116"/>
      <c r="W57" s="116"/>
      <c r="X57" s="116"/>
      <c r="Y57" s="116"/>
    </row>
    <row r="58" spans="1:25" hidden="1">
      <c r="A58" s="82">
        <v>13</v>
      </c>
      <c r="B58" s="116"/>
      <c r="C58" s="116"/>
      <c r="D58" s="116"/>
      <c r="E58" s="116"/>
      <c r="F58" s="116"/>
      <c r="G58" s="116"/>
      <c r="H58" s="116"/>
      <c r="I58" s="116"/>
      <c r="J58" s="116"/>
      <c r="K58" s="116"/>
      <c r="L58" s="116"/>
      <c r="M58" s="116"/>
      <c r="N58" s="116"/>
      <c r="O58" s="116"/>
      <c r="P58" s="116"/>
      <c r="Q58" s="116"/>
      <c r="R58" s="116"/>
      <c r="S58" s="116"/>
      <c r="T58" s="116"/>
      <c r="U58" s="116"/>
      <c r="V58" s="116"/>
      <c r="W58" s="116"/>
      <c r="X58" s="116"/>
      <c r="Y58" s="116"/>
    </row>
    <row r="59" spans="1:25" hidden="1">
      <c r="A59" s="82">
        <v>14</v>
      </c>
      <c r="B59" s="116"/>
      <c r="C59" s="116"/>
      <c r="D59" s="116"/>
      <c r="E59" s="116"/>
      <c r="F59" s="116"/>
      <c r="G59" s="116"/>
      <c r="H59" s="116"/>
      <c r="I59" s="116"/>
      <c r="J59" s="116"/>
      <c r="K59" s="116"/>
      <c r="L59" s="116"/>
      <c r="M59" s="116"/>
      <c r="N59" s="116"/>
      <c r="O59" s="116"/>
      <c r="P59" s="116"/>
      <c r="Q59" s="116"/>
      <c r="R59" s="116"/>
      <c r="S59" s="116"/>
      <c r="T59" s="116"/>
      <c r="U59" s="116"/>
      <c r="V59" s="116"/>
      <c r="W59" s="116"/>
      <c r="X59" s="116"/>
      <c r="Y59" s="116"/>
    </row>
    <row r="60" spans="1:25" hidden="1">
      <c r="A60" s="82">
        <v>15</v>
      </c>
      <c r="B60" s="116"/>
      <c r="C60" s="116"/>
      <c r="D60" s="116"/>
      <c r="E60" s="116"/>
      <c r="F60" s="116"/>
      <c r="G60" s="116"/>
      <c r="H60" s="116"/>
      <c r="I60" s="116"/>
      <c r="J60" s="116"/>
      <c r="K60" s="116"/>
      <c r="L60" s="116"/>
      <c r="M60" s="116"/>
      <c r="N60" s="116"/>
      <c r="O60" s="116"/>
      <c r="P60" s="116"/>
      <c r="Q60" s="116"/>
      <c r="R60" s="116"/>
      <c r="S60" s="116"/>
      <c r="T60" s="116"/>
      <c r="U60" s="116"/>
      <c r="V60" s="116"/>
      <c r="W60" s="116"/>
      <c r="X60" s="116"/>
      <c r="Y60" s="116"/>
    </row>
    <row r="61" spans="1:25" hidden="1">
      <c r="A61" s="82">
        <v>16</v>
      </c>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row>
    <row r="62" spans="1:25" hidden="1">
      <c r="A62" s="82">
        <v>17</v>
      </c>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row>
    <row r="63" spans="1:25" hidden="1">
      <c r="A63" s="82">
        <v>18</v>
      </c>
      <c r="B63" s="116"/>
      <c r="C63" s="116"/>
      <c r="D63" s="116"/>
      <c r="E63" s="116"/>
      <c r="F63" s="116"/>
      <c r="G63" s="116"/>
      <c r="H63" s="116"/>
      <c r="I63" s="116"/>
      <c r="J63" s="116"/>
      <c r="K63" s="116"/>
      <c r="L63" s="116"/>
      <c r="M63" s="116"/>
      <c r="N63" s="116"/>
      <c r="O63" s="116"/>
      <c r="P63" s="116"/>
      <c r="Q63" s="116"/>
      <c r="R63" s="116"/>
      <c r="S63" s="116"/>
      <c r="T63" s="116"/>
      <c r="U63" s="116"/>
      <c r="V63" s="116"/>
      <c r="W63" s="116"/>
      <c r="X63" s="116"/>
      <c r="Y63" s="116"/>
    </row>
    <row r="64" spans="1:25" hidden="1">
      <c r="A64" s="82">
        <v>19</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row>
    <row r="65" spans="1:25" hidden="1">
      <c r="A65" s="82">
        <v>20</v>
      </c>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row>
    <row r="66" spans="1:25" hidden="1">
      <c r="A66" s="82">
        <v>21</v>
      </c>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row>
    <row r="67" spans="1:25" hidden="1">
      <c r="A67" s="82">
        <v>22</v>
      </c>
      <c r="B67" s="116"/>
      <c r="C67" s="116"/>
      <c r="D67" s="116"/>
      <c r="E67" s="116"/>
      <c r="F67" s="116"/>
      <c r="G67" s="116"/>
      <c r="H67" s="116"/>
      <c r="I67" s="116"/>
      <c r="J67" s="116"/>
      <c r="K67" s="116"/>
      <c r="L67" s="116"/>
      <c r="M67" s="116"/>
      <c r="N67" s="116"/>
      <c r="O67" s="116"/>
      <c r="P67" s="116"/>
      <c r="Q67" s="116"/>
      <c r="R67" s="116"/>
      <c r="S67" s="116"/>
      <c r="T67" s="116"/>
      <c r="U67" s="116"/>
      <c r="V67" s="116"/>
      <c r="W67" s="116"/>
      <c r="X67" s="116"/>
      <c r="Y67" s="116"/>
    </row>
    <row r="68" spans="1:25" hidden="1">
      <c r="A68" s="82">
        <v>23</v>
      </c>
      <c r="B68" s="116"/>
      <c r="C68" s="116"/>
      <c r="D68" s="116"/>
      <c r="E68" s="116"/>
      <c r="F68" s="116"/>
      <c r="G68" s="116"/>
      <c r="H68" s="116"/>
      <c r="I68" s="116"/>
      <c r="J68" s="116"/>
      <c r="K68" s="116"/>
      <c r="L68" s="116"/>
      <c r="M68" s="116"/>
      <c r="N68" s="116"/>
      <c r="O68" s="116"/>
      <c r="P68" s="116"/>
      <c r="Q68" s="116"/>
      <c r="R68" s="116"/>
      <c r="S68" s="116"/>
      <c r="T68" s="116"/>
      <c r="U68" s="116"/>
      <c r="V68" s="116"/>
      <c r="W68" s="116"/>
      <c r="X68" s="116"/>
      <c r="Y68" s="116"/>
    </row>
    <row r="69" spans="1:25" hidden="1">
      <c r="A69" s="82">
        <v>24</v>
      </c>
      <c r="B69" s="116"/>
      <c r="C69" s="116"/>
      <c r="D69" s="116"/>
      <c r="E69" s="116"/>
      <c r="F69" s="116"/>
      <c r="G69" s="116"/>
      <c r="H69" s="116"/>
      <c r="I69" s="116"/>
      <c r="J69" s="116"/>
      <c r="K69" s="116"/>
      <c r="L69" s="116"/>
      <c r="M69" s="116"/>
      <c r="N69" s="116"/>
      <c r="O69" s="116"/>
      <c r="P69" s="116"/>
      <c r="Q69" s="116"/>
      <c r="R69" s="116"/>
      <c r="S69" s="116"/>
      <c r="T69" s="116"/>
      <c r="U69" s="116"/>
      <c r="V69" s="116"/>
      <c r="W69" s="116"/>
      <c r="X69" s="116"/>
      <c r="Y69" s="116"/>
    </row>
    <row r="70" spans="1:25" hidden="1">
      <c r="A70" s="82">
        <v>25</v>
      </c>
      <c r="B70" s="116"/>
      <c r="C70" s="116"/>
      <c r="D70" s="116"/>
      <c r="E70" s="116"/>
      <c r="F70" s="116"/>
      <c r="G70" s="116"/>
      <c r="H70" s="116"/>
      <c r="I70" s="116"/>
      <c r="J70" s="116"/>
      <c r="K70" s="116"/>
      <c r="L70" s="116"/>
      <c r="M70" s="116"/>
      <c r="N70" s="116"/>
      <c r="O70" s="116"/>
      <c r="P70" s="116"/>
      <c r="Q70" s="116"/>
      <c r="R70" s="116"/>
      <c r="S70" s="116"/>
      <c r="T70" s="116"/>
      <c r="U70" s="116"/>
      <c r="V70" s="116"/>
      <c r="W70" s="116"/>
      <c r="X70" s="116"/>
      <c r="Y70" s="116"/>
    </row>
    <row r="71" spans="1:25" hidden="1">
      <c r="A71" s="82">
        <v>26</v>
      </c>
      <c r="B71" s="116"/>
      <c r="C71" s="116"/>
      <c r="D71" s="116"/>
      <c r="E71" s="116"/>
      <c r="F71" s="116"/>
      <c r="G71" s="116"/>
      <c r="H71" s="116"/>
      <c r="I71" s="116"/>
      <c r="J71" s="116"/>
      <c r="K71" s="116"/>
      <c r="L71" s="116"/>
      <c r="M71" s="116"/>
      <c r="N71" s="116"/>
      <c r="O71" s="116"/>
      <c r="P71" s="116"/>
      <c r="Q71" s="116"/>
      <c r="R71" s="116"/>
      <c r="S71" s="116"/>
      <c r="T71" s="116"/>
      <c r="U71" s="116"/>
      <c r="V71" s="116"/>
      <c r="W71" s="116"/>
      <c r="X71" s="116"/>
      <c r="Y71" s="116"/>
    </row>
    <row r="72" spans="1:25" hidden="1">
      <c r="A72" s="82">
        <v>27</v>
      </c>
      <c r="B72" s="116"/>
      <c r="C72" s="116"/>
      <c r="D72" s="116"/>
      <c r="E72" s="116"/>
      <c r="F72" s="116"/>
      <c r="G72" s="116"/>
      <c r="H72" s="116"/>
      <c r="I72" s="116"/>
      <c r="J72" s="116"/>
      <c r="K72" s="116"/>
      <c r="L72" s="116"/>
      <c r="M72" s="116"/>
      <c r="N72" s="116"/>
      <c r="O72" s="116"/>
      <c r="P72" s="116"/>
      <c r="Q72" s="116"/>
      <c r="R72" s="116"/>
      <c r="S72" s="116"/>
      <c r="T72" s="116"/>
      <c r="U72" s="116"/>
      <c r="V72" s="116"/>
      <c r="W72" s="116"/>
      <c r="X72" s="116"/>
      <c r="Y72" s="116"/>
    </row>
    <row r="73" spans="1:25" hidden="1">
      <c r="A73" s="82">
        <v>28</v>
      </c>
      <c r="B73" s="116"/>
      <c r="C73" s="116"/>
      <c r="D73" s="116"/>
      <c r="E73" s="116"/>
      <c r="F73" s="116"/>
      <c r="G73" s="116"/>
      <c r="H73" s="116"/>
      <c r="I73" s="116"/>
      <c r="J73" s="116"/>
      <c r="K73" s="116"/>
      <c r="L73" s="116"/>
      <c r="M73" s="116"/>
      <c r="N73" s="116"/>
      <c r="O73" s="116"/>
      <c r="P73" s="116"/>
      <c r="Q73" s="116"/>
      <c r="R73" s="116"/>
      <c r="S73" s="116"/>
      <c r="T73" s="116"/>
      <c r="U73" s="116"/>
      <c r="V73" s="116"/>
      <c r="W73" s="116"/>
      <c r="X73" s="116"/>
      <c r="Y73" s="116"/>
    </row>
    <row r="74" spans="1:25" hidden="1">
      <c r="A74" s="82">
        <v>29</v>
      </c>
      <c r="B74" s="116"/>
      <c r="C74" s="116"/>
      <c r="D74" s="116"/>
      <c r="E74" s="116"/>
      <c r="F74" s="116"/>
      <c r="G74" s="116"/>
      <c r="H74" s="116"/>
      <c r="I74" s="116"/>
      <c r="J74" s="116"/>
      <c r="K74" s="116"/>
      <c r="L74" s="116"/>
      <c r="M74" s="116"/>
      <c r="N74" s="116"/>
      <c r="O74" s="116"/>
      <c r="P74" s="116"/>
      <c r="Q74" s="116"/>
      <c r="R74" s="116"/>
      <c r="S74" s="116"/>
      <c r="T74" s="116"/>
      <c r="U74" s="116"/>
      <c r="V74" s="116"/>
      <c r="W74" s="116"/>
      <c r="X74" s="116"/>
      <c r="Y74" s="116"/>
    </row>
    <row r="75" spans="1:25" hidden="1">
      <c r="A75" s="82">
        <v>30</v>
      </c>
      <c r="B75" s="116"/>
      <c r="C75" s="116"/>
      <c r="D75" s="116"/>
      <c r="E75" s="116"/>
      <c r="F75" s="116"/>
      <c r="G75" s="116"/>
      <c r="H75" s="116"/>
      <c r="I75" s="116"/>
      <c r="J75" s="116"/>
      <c r="K75" s="116"/>
      <c r="L75" s="116"/>
      <c r="M75" s="116"/>
      <c r="N75" s="116"/>
      <c r="O75" s="116"/>
      <c r="P75" s="116"/>
      <c r="Q75" s="116"/>
      <c r="R75" s="116"/>
      <c r="S75" s="116"/>
      <c r="T75" s="116"/>
      <c r="U75" s="116"/>
      <c r="V75" s="116"/>
      <c r="W75" s="116"/>
      <c r="X75" s="116"/>
      <c r="Y75" s="116"/>
    </row>
    <row r="76" spans="1:25" hidden="1">
      <c r="A76" s="82">
        <v>31</v>
      </c>
      <c r="B76" s="116"/>
      <c r="C76" s="116"/>
      <c r="D76" s="116"/>
      <c r="E76" s="116"/>
      <c r="F76" s="116"/>
      <c r="G76" s="116"/>
      <c r="H76" s="116"/>
      <c r="I76" s="116"/>
      <c r="J76" s="116"/>
      <c r="K76" s="116"/>
      <c r="L76" s="116"/>
      <c r="M76" s="116"/>
      <c r="N76" s="116"/>
      <c r="O76" s="116"/>
      <c r="P76" s="116"/>
      <c r="Q76" s="116"/>
      <c r="R76" s="116"/>
      <c r="S76" s="116"/>
      <c r="T76" s="116"/>
      <c r="U76" s="116"/>
      <c r="V76" s="116"/>
      <c r="W76" s="116"/>
      <c r="X76" s="116"/>
      <c r="Y76" s="116"/>
    </row>
    <row r="77" spans="1:25" hidden="1">
      <c r="A77" s="82">
        <v>32</v>
      </c>
      <c r="B77" s="116"/>
      <c r="C77" s="116"/>
      <c r="D77" s="116"/>
      <c r="E77" s="116"/>
      <c r="F77" s="116"/>
      <c r="G77" s="116"/>
      <c r="H77" s="116"/>
      <c r="I77" s="116"/>
      <c r="J77" s="116"/>
      <c r="K77" s="116"/>
      <c r="L77" s="116"/>
      <c r="M77" s="116"/>
      <c r="N77" s="116"/>
      <c r="O77" s="116"/>
      <c r="P77" s="116"/>
      <c r="Q77" s="116"/>
      <c r="R77" s="116"/>
      <c r="S77" s="116"/>
      <c r="T77" s="116"/>
      <c r="U77" s="116"/>
      <c r="V77" s="116"/>
      <c r="W77" s="116"/>
      <c r="X77" s="116"/>
      <c r="Y77" s="116"/>
    </row>
    <row r="78" spans="1:25" hidden="1">
      <c r="A78" s="82">
        <v>33</v>
      </c>
      <c r="B78" s="116"/>
      <c r="C78" s="116"/>
      <c r="D78" s="116"/>
      <c r="E78" s="116"/>
      <c r="F78" s="116"/>
      <c r="G78" s="116"/>
      <c r="H78" s="116"/>
      <c r="I78" s="116"/>
      <c r="J78" s="116"/>
      <c r="K78" s="116"/>
      <c r="L78" s="116"/>
      <c r="M78" s="116"/>
      <c r="N78" s="116"/>
      <c r="O78" s="116"/>
      <c r="P78" s="116"/>
      <c r="Q78" s="116"/>
      <c r="R78" s="116"/>
      <c r="S78" s="116"/>
      <c r="T78" s="116"/>
      <c r="U78" s="116"/>
      <c r="V78" s="116"/>
      <c r="W78" s="116"/>
      <c r="X78" s="116"/>
      <c r="Y78" s="116"/>
    </row>
    <row r="79" spans="1:25" hidden="1">
      <c r="A79" s="82">
        <v>34</v>
      </c>
      <c r="B79" s="116"/>
      <c r="C79" s="116"/>
      <c r="D79" s="116"/>
      <c r="E79" s="116"/>
      <c r="F79" s="116"/>
      <c r="G79" s="116"/>
      <c r="H79" s="116"/>
      <c r="I79" s="116"/>
      <c r="J79" s="116"/>
      <c r="K79" s="116"/>
      <c r="L79" s="116"/>
      <c r="M79" s="116"/>
      <c r="N79" s="116"/>
      <c r="O79" s="116"/>
      <c r="P79" s="116"/>
      <c r="Q79" s="116"/>
      <c r="R79" s="116"/>
      <c r="S79" s="116"/>
      <c r="T79" s="116"/>
      <c r="U79" s="116"/>
      <c r="V79" s="116"/>
      <c r="W79" s="116"/>
      <c r="X79" s="116"/>
      <c r="Y79" s="116"/>
    </row>
    <row r="80" spans="1:25" hidden="1">
      <c r="A80" s="82">
        <v>35</v>
      </c>
    </row>
    <row r="81" spans="1:1" hidden="1">
      <c r="A81" s="82">
        <v>36</v>
      </c>
    </row>
    <row r="82" spans="1:1" hidden="1">
      <c r="A82" s="82">
        <v>37</v>
      </c>
    </row>
    <row r="83" spans="1:1" hidden="1">
      <c r="A83" s="82">
        <v>38</v>
      </c>
    </row>
    <row r="84" spans="1:1" hidden="1">
      <c r="A84" s="82">
        <v>39</v>
      </c>
    </row>
    <row r="85" spans="1:1" hidden="1">
      <c r="A85" s="82">
        <v>40</v>
      </c>
    </row>
    <row r="86" spans="1:1" hidden="1"/>
  </sheetData>
  <sheetProtection algorithmName="SHA-512" hashValue="HBbhik69HBuNqTt1B5g6eOLzb5JS0mpjXo3uKX9XMh/BEOk/v+teZaCLb0WD79z4sW9TmI0t7i3I1ruFIRZUzA==" saltValue="Wu4waR2lNfdY47O39XtPBQ==" spinCount="100000" sheet="1" selectLockedCells="1"/>
  <protectedRanges>
    <protectedRange sqref="Q35:S36" name="Range13"/>
    <protectedRange sqref="T8 C7:T7 F8:O8" name="Range1"/>
    <protectedRange sqref="T15 T10:T12 P12:P13 H14:T14 H10:J12 H13:L13 N10:N13 T30 H29:T29" name="Range2"/>
    <protectedRange sqref="H16:T16" name="Range3"/>
    <protectedRange sqref="T18:T20 P28:S28 H18:S27" name="Range5"/>
    <protectedRange sqref="K28" name="Range9"/>
    <protectedRange sqref="G31:I34" name="Range10"/>
    <protectedRange sqref="R31:S32" name="Range11"/>
    <protectedRange sqref="Q35:S36" name="Range12"/>
  </protectedRanges>
  <mergeCells count="71">
    <mergeCell ref="B4:S5"/>
    <mergeCell ref="B7:N7"/>
    <mergeCell ref="E9:G9"/>
    <mergeCell ref="K9:M9"/>
    <mergeCell ref="Q9:S9"/>
    <mergeCell ref="V9:Z11"/>
    <mergeCell ref="E10:G10"/>
    <mergeCell ref="K10:M10"/>
    <mergeCell ref="Q10:S10"/>
    <mergeCell ref="E11:G11"/>
    <mergeCell ref="K11:M11"/>
    <mergeCell ref="Q11:S11"/>
    <mergeCell ref="K12:L12"/>
    <mergeCell ref="M12:O12"/>
    <mergeCell ref="Q12:S12"/>
    <mergeCell ref="C21:J21"/>
    <mergeCell ref="K21:M21"/>
    <mergeCell ref="N21:P21"/>
    <mergeCell ref="Q21:S21"/>
    <mergeCell ref="C18:J18"/>
    <mergeCell ref="K18:M18"/>
    <mergeCell ref="N18:P18"/>
    <mergeCell ref="Q18:S18"/>
    <mergeCell ref="C19:J19"/>
    <mergeCell ref="K19:M19"/>
    <mergeCell ref="N19:P19"/>
    <mergeCell ref="Q19:S19"/>
    <mergeCell ref="Q20:S20"/>
    <mergeCell ref="V13:Z13"/>
    <mergeCell ref="B14:H14"/>
    <mergeCell ref="K15:M15"/>
    <mergeCell ref="Q15:S15"/>
    <mergeCell ref="B16:H16"/>
    <mergeCell ref="Q13:S13"/>
    <mergeCell ref="N23:P23"/>
    <mergeCell ref="Q23:S23"/>
    <mergeCell ref="C22:J22"/>
    <mergeCell ref="K22:M22"/>
    <mergeCell ref="N22:P22"/>
    <mergeCell ref="V32:Z32"/>
    <mergeCell ref="C26:J26"/>
    <mergeCell ref="K26:M26"/>
    <mergeCell ref="N26:P26"/>
    <mergeCell ref="Q26:S26"/>
    <mergeCell ref="C27:J27"/>
    <mergeCell ref="K27:M27"/>
    <mergeCell ref="N27:P27"/>
    <mergeCell ref="Q27:S27"/>
    <mergeCell ref="V19:Z27"/>
    <mergeCell ref="C20:J20"/>
    <mergeCell ref="K20:M20"/>
    <mergeCell ref="N20:P20"/>
    <mergeCell ref="Q22:S22"/>
    <mergeCell ref="C23:J23"/>
    <mergeCell ref="K23:M23"/>
    <mergeCell ref="V30:Z30"/>
    <mergeCell ref="L30:M30"/>
    <mergeCell ref="D30:G30"/>
    <mergeCell ref="R32:S32"/>
    <mergeCell ref="C24:J24"/>
    <mergeCell ref="K24:M24"/>
    <mergeCell ref="N24:P24"/>
    <mergeCell ref="Q24:S24"/>
    <mergeCell ref="C25:J25"/>
    <mergeCell ref="K25:M25"/>
    <mergeCell ref="N25:P25"/>
    <mergeCell ref="Q25:S25"/>
    <mergeCell ref="Q28:S28"/>
    <mergeCell ref="B31:F31"/>
    <mergeCell ref="B29:H29"/>
    <mergeCell ref="Q30:S30"/>
  </mergeCells>
  <dataValidations count="2">
    <dataValidation type="list" allowBlank="1" showErrorMessage="1" errorTitle="Input not valid" error="Please select the year by pushing the drop-down arrow and clicking the correct year" prompt="Select the year" sqref="WVJ983061:WVJ983069 IX19:IX27 ST19:ST27 ACP19:ACP27 AML19:AML27 AWH19:AWH27 BGD19:BGD27 BPZ19:BPZ27 BZV19:BZV27 CJR19:CJR27 CTN19:CTN27 DDJ19:DDJ27 DNF19:DNF27 DXB19:DXB27 EGX19:EGX27 EQT19:EQT27 FAP19:FAP27 FKL19:FKL27 FUH19:FUH27 GED19:GED27 GNZ19:GNZ27 GXV19:GXV27 HHR19:HHR27 HRN19:HRN27 IBJ19:IBJ27 ILF19:ILF27 IVB19:IVB27 JEX19:JEX27 JOT19:JOT27 JYP19:JYP27 KIL19:KIL27 KSH19:KSH27 LCD19:LCD27 LLZ19:LLZ27 LVV19:LVV27 MFR19:MFR27 MPN19:MPN27 MZJ19:MZJ27 NJF19:NJF27 NTB19:NTB27 OCX19:OCX27 OMT19:OMT27 OWP19:OWP27 PGL19:PGL27 PQH19:PQH27 QAD19:QAD27 QJZ19:QJZ27 QTV19:QTV27 RDR19:RDR27 RNN19:RNN27 RXJ19:RXJ27 SHF19:SHF27 SRB19:SRB27 TAX19:TAX27 TKT19:TKT27 TUP19:TUP27 UEL19:UEL27 UOH19:UOH27 UYD19:UYD27 VHZ19:VHZ27 VRV19:VRV27 WBR19:WBR27 WLN19:WLN27 WVJ19:WVJ27 B65557:B65565 IX65557:IX65565 ST65557:ST65565 ACP65557:ACP65565 AML65557:AML65565 AWH65557:AWH65565 BGD65557:BGD65565 BPZ65557:BPZ65565 BZV65557:BZV65565 CJR65557:CJR65565 CTN65557:CTN65565 DDJ65557:DDJ65565 DNF65557:DNF65565 DXB65557:DXB65565 EGX65557:EGX65565 EQT65557:EQT65565 FAP65557:FAP65565 FKL65557:FKL65565 FUH65557:FUH65565 GED65557:GED65565 GNZ65557:GNZ65565 GXV65557:GXV65565 HHR65557:HHR65565 HRN65557:HRN65565 IBJ65557:IBJ65565 ILF65557:ILF65565 IVB65557:IVB65565 JEX65557:JEX65565 JOT65557:JOT65565 JYP65557:JYP65565 KIL65557:KIL65565 KSH65557:KSH65565 LCD65557:LCD65565 LLZ65557:LLZ65565 LVV65557:LVV65565 MFR65557:MFR65565 MPN65557:MPN65565 MZJ65557:MZJ65565 NJF65557:NJF65565 NTB65557:NTB65565 OCX65557:OCX65565 OMT65557:OMT65565 OWP65557:OWP65565 PGL65557:PGL65565 PQH65557:PQH65565 QAD65557:QAD65565 QJZ65557:QJZ65565 QTV65557:QTV65565 RDR65557:RDR65565 RNN65557:RNN65565 RXJ65557:RXJ65565 SHF65557:SHF65565 SRB65557:SRB65565 TAX65557:TAX65565 TKT65557:TKT65565 TUP65557:TUP65565 UEL65557:UEL65565 UOH65557:UOH65565 UYD65557:UYD65565 VHZ65557:VHZ65565 VRV65557:VRV65565 WBR65557:WBR65565 WLN65557:WLN65565 WVJ65557:WVJ65565 B131093:B131101 IX131093:IX131101 ST131093:ST131101 ACP131093:ACP131101 AML131093:AML131101 AWH131093:AWH131101 BGD131093:BGD131101 BPZ131093:BPZ131101 BZV131093:BZV131101 CJR131093:CJR131101 CTN131093:CTN131101 DDJ131093:DDJ131101 DNF131093:DNF131101 DXB131093:DXB131101 EGX131093:EGX131101 EQT131093:EQT131101 FAP131093:FAP131101 FKL131093:FKL131101 FUH131093:FUH131101 GED131093:GED131101 GNZ131093:GNZ131101 GXV131093:GXV131101 HHR131093:HHR131101 HRN131093:HRN131101 IBJ131093:IBJ131101 ILF131093:ILF131101 IVB131093:IVB131101 JEX131093:JEX131101 JOT131093:JOT131101 JYP131093:JYP131101 KIL131093:KIL131101 KSH131093:KSH131101 LCD131093:LCD131101 LLZ131093:LLZ131101 LVV131093:LVV131101 MFR131093:MFR131101 MPN131093:MPN131101 MZJ131093:MZJ131101 NJF131093:NJF131101 NTB131093:NTB131101 OCX131093:OCX131101 OMT131093:OMT131101 OWP131093:OWP131101 PGL131093:PGL131101 PQH131093:PQH131101 QAD131093:QAD131101 QJZ131093:QJZ131101 QTV131093:QTV131101 RDR131093:RDR131101 RNN131093:RNN131101 RXJ131093:RXJ131101 SHF131093:SHF131101 SRB131093:SRB131101 TAX131093:TAX131101 TKT131093:TKT131101 TUP131093:TUP131101 UEL131093:UEL131101 UOH131093:UOH131101 UYD131093:UYD131101 VHZ131093:VHZ131101 VRV131093:VRV131101 WBR131093:WBR131101 WLN131093:WLN131101 WVJ131093:WVJ131101 B196629:B196637 IX196629:IX196637 ST196629:ST196637 ACP196629:ACP196637 AML196629:AML196637 AWH196629:AWH196637 BGD196629:BGD196637 BPZ196629:BPZ196637 BZV196629:BZV196637 CJR196629:CJR196637 CTN196629:CTN196637 DDJ196629:DDJ196637 DNF196629:DNF196637 DXB196629:DXB196637 EGX196629:EGX196637 EQT196629:EQT196637 FAP196629:FAP196637 FKL196629:FKL196637 FUH196629:FUH196637 GED196629:GED196637 GNZ196629:GNZ196637 GXV196629:GXV196637 HHR196629:HHR196637 HRN196629:HRN196637 IBJ196629:IBJ196637 ILF196629:ILF196637 IVB196629:IVB196637 JEX196629:JEX196637 JOT196629:JOT196637 JYP196629:JYP196637 KIL196629:KIL196637 KSH196629:KSH196637 LCD196629:LCD196637 LLZ196629:LLZ196637 LVV196629:LVV196637 MFR196629:MFR196637 MPN196629:MPN196637 MZJ196629:MZJ196637 NJF196629:NJF196637 NTB196629:NTB196637 OCX196629:OCX196637 OMT196629:OMT196637 OWP196629:OWP196637 PGL196629:PGL196637 PQH196629:PQH196637 QAD196629:QAD196637 QJZ196629:QJZ196637 QTV196629:QTV196637 RDR196629:RDR196637 RNN196629:RNN196637 RXJ196629:RXJ196637 SHF196629:SHF196637 SRB196629:SRB196637 TAX196629:TAX196637 TKT196629:TKT196637 TUP196629:TUP196637 UEL196629:UEL196637 UOH196629:UOH196637 UYD196629:UYD196637 VHZ196629:VHZ196637 VRV196629:VRV196637 WBR196629:WBR196637 WLN196629:WLN196637 WVJ196629:WVJ196637 B262165:B262173 IX262165:IX262173 ST262165:ST262173 ACP262165:ACP262173 AML262165:AML262173 AWH262165:AWH262173 BGD262165:BGD262173 BPZ262165:BPZ262173 BZV262165:BZV262173 CJR262165:CJR262173 CTN262165:CTN262173 DDJ262165:DDJ262173 DNF262165:DNF262173 DXB262165:DXB262173 EGX262165:EGX262173 EQT262165:EQT262173 FAP262165:FAP262173 FKL262165:FKL262173 FUH262165:FUH262173 GED262165:GED262173 GNZ262165:GNZ262173 GXV262165:GXV262173 HHR262165:HHR262173 HRN262165:HRN262173 IBJ262165:IBJ262173 ILF262165:ILF262173 IVB262165:IVB262173 JEX262165:JEX262173 JOT262165:JOT262173 JYP262165:JYP262173 KIL262165:KIL262173 KSH262165:KSH262173 LCD262165:LCD262173 LLZ262165:LLZ262173 LVV262165:LVV262173 MFR262165:MFR262173 MPN262165:MPN262173 MZJ262165:MZJ262173 NJF262165:NJF262173 NTB262165:NTB262173 OCX262165:OCX262173 OMT262165:OMT262173 OWP262165:OWP262173 PGL262165:PGL262173 PQH262165:PQH262173 QAD262165:QAD262173 QJZ262165:QJZ262173 QTV262165:QTV262173 RDR262165:RDR262173 RNN262165:RNN262173 RXJ262165:RXJ262173 SHF262165:SHF262173 SRB262165:SRB262173 TAX262165:TAX262173 TKT262165:TKT262173 TUP262165:TUP262173 UEL262165:UEL262173 UOH262165:UOH262173 UYD262165:UYD262173 VHZ262165:VHZ262173 VRV262165:VRV262173 WBR262165:WBR262173 WLN262165:WLN262173 WVJ262165:WVJ262173 B327701:B327709 IX327701:IX327709 ST327701:ST327709 ACP327701:ACP327709 AML327701:AML327709 AWH327701:AWH327709 BGD327701:BGD327709 BPZ327701:BPZ327709 BZV327701:BZV327709 CJR327701:CJR327709 CTN327701:CTN327709 DDJ327701:DDJ327709 DNF327701:DNF327709 DXB327701:DXB327709 EGX327701:EGX327709 EQT327701:EQT327709 FAP327701:FAP327709 FKL327701:FKL327709 FUH327701:FUH327709 GED327701:GED327709 GNZ327701:GNZ327709 GXV327701:GXV327709 HHR327701:HHR327709 HRN327701:HRN327709 IBJ327701:IBJ327709 ILF327701:ILF327709 IVB327701:IVB327709 JEX327701:JEX327709 JOT327701:JOT327709 JYP327701:JYP327709 KIL327701:KIL327709 KSH327701:KSH327709 LCD327701:LCD327709 LLZ327701:LLZ327709 LVV327701:LVV327709 MFR327701:MFR327709 MPN327701:MPN327709 MZJ327701:MZJ327709 NJF327701:NJF327709 NTB327701:NTB327709 OCX327701:OCX327709 OMT327701:OMT327709 OWP327701:OWP327709 PGL327701:PGL327709 PQH327701:PQH327709 QAD327701:QAD327709 QJZ327701:QJZ327709 QTV327701:QTV327709 RDR327701:RDR327709 RNN327701:RNN327709 RXJ327701:RXJ327709 SHF327701:SHF327709 SRB327701:SRB327709 TAX327701:TAX327709 TKT327701:TKT327709 TUP327701:TUP327709 UEL327701:UEL327709 UOH327701:UOH327709 UYD327701:UYD327709 VHZ327701:VHZ327709 VRV327701:VRV327709 WBR327701:WBR327709 WLN327701:WLN327709 WVJ327701:WVJ327709 B393237:B393245 IX393237:IX393245 ST393237:ST393245 ACP393237:ACP393245 AML393237:AML393245 AWH393237:AWH393245 BGD393237:BGD393245 BPZ393237:BPZ393245 BZV393237:BZV393245 CJR393237:CJR393245 CTN393237:CTN393245 DDJ393237:DDJ393245 DNF393237:DNF393245 DXB393237:DXB393245 EGX393237:EGX393245 EQT393237:EQT393245 FAP393237:FAP393245 FKL393237:FKL393245 FUH393237:FUH393245 GED393237:GED393245 GNZ393237:GNZ393245 GXV393237:GXV393245 HHR393237:HHR393245 HRN393237:HRN393245 IBJ393237:IBJ393245 ILF393237:ILF393245 IVB393237:IVB393245 JEX393237:JEX393245 JOT393237:JOT393245 JYP393237:JYP393245 KIL393237:KIL393245 KSH393237:KSH393245 LCD393237:LCD393245 LLZ393237:LLZ393245 LVV393237:LVV393245 MFR393237:MFR393245 MPN393237:MPN393245 MZJ393237:MZJ393245 NJF393237:NJF393245 NTB393237:NTB393245 OCX393237:OCX393245 OMT393237:OMT393245 OWP393237:OWP393245 PGL393237:PGL393245 PQH393237:PQH393245 QAD393237:QAD393245 QJZ393237:QJZ393245 QTV393237:QTV393245 RDR393237:RDR393245 RNN393237:RNN393245 RXJ393237:RXJ393245 SHF393237:SHF393245 SRB393237:SRB393245 TAX393237:TAX393245 TKT393237:TKT393245 TUP393237:TUP393245 UEL393237:UEL393245 UOH393237:UOH393245 UYD393237:UYD393245 VHZ393237:VHZ393245 VRV393237:VRV393245 WBR393237:WBR393245 WLN393237:WLN393245 WVJ393237:WVJ393245 B458773:B458781 IX458773:IX458781 ST458773:ST458781 ACP458773:ACP458781 AML458773:AML458781 AWH458773:AWH458781 BGD458773:BGD458781 BPZ458773:BPZ458781 BZV458773:BZV458781 CJR458773:CJR458781 CTN458773:CTN458781 DDJ458773:DDJ458781 DNF458773:DNF458781 DXB458773:DXB458781 EGX458773:EGX458781 EQT458773:EQT458781 FAP458773:FAP458781 FKL458773:FKL458781 FUH458773:FUH458781 GED458773:GED458781 GNZ458773:GNZ458781 GXV458773:GXV458781 HHR458773:HHR458781 HRN458773:HRN458781 IBJ458773:IBJ458781 ILF458773:ILF458781 IVB458773:IVB458781 JEX458773:JEX458781 JOT458773:JOT458781 JYP458773:JYP458781 KIL458773:KIL458781 KSH458773:KSH458781 LCD458773:LCD458781 LLZ458773:LLZ458781 LVV458773:LVV458781 MFR458773:MFR458781 MPN458773:MPN458781 MZJ458773:MZJ458781 NJF458773:NJF458781 NTB458773:NTB458781 OCX458773:OCX458781 OMT458773:OMT458781 OWP458773:OWP458781 PGL458773:PGL458781 PQH458773:PQH458781 QAD458773:QAD458781 QJZ458773:QJZ458781 QTV458773:QTV458781 RDR458773:RDR458781 RNN458773:RNN458781 RXJ458773:RXJ458781 SHF458773:SHF458781 SRB458773:SRB458781 TAX458773:TAX458781 TKT458773:TKT458781 TUP458773:TUP458781 UEL458773:UEL458781 UOH458773:UOH458781 UYD458773:UYD458781 VHZ458773:VHZ458781 VRV458773:VRV458781 WBR458773:WBR458781 WLN458773:WLN458781 WVJ458773:WVJ458781 B524309:B524317 IX524309:IX524317 ST524309:ST524317 ACP524309:ACP524317 AML524309:AML524317 AWH524309:AWH524317 BGD524309:BGD524317 BPZ524309:BPZ524317 BZV524309:BZV524317 CJR524309:CJR524317 CTN524309:CTN524317 DDJ524309:DDJ524317 DNF524309:DNF524317 DXB524309:DXB524317 EGX524309:EGX524317 EQT524309:EQT524317 FAP524309:FAP524317 FKL524309:FKL524317 FUH524309:FUH524317 GED524309:GED524317 GNZ524309:GNZ524317 GXV524309:GXV524317 HHR524309:HHR524317 HRN524309:HRN524317 IBJ524309:IBJ524317 ILF524309:ILF524317 IVB524309:IVB524317 JEX524309:JEX524317 JOT524309:JOT524317 JYP524309:JYP524317 KIL524309:KIL524317 KSH524309:KSH524317 LCD524309:LCD524317 LLZ524309:LLZ524317 LVV524309:LVV524317 MFR524309:MFR524317 MPN524309:MPN524317 MZJ524309:MZJ524317 NJF524309:NJF524317 NTB524309:NTB524317 OCX524309:OCX524317 OMT524309:OMT524317 OWP524309:OWP524317 PGL524309:PGL524317 PQH524309:PQH524317 QAD524309:QAD524317 QJZ524309:QJZ524317 QTV524309:QTV524317 RDR524309:RDR524317 RNN524309:RNN524317 RXJ524309:RXJ524317 SHF524309:SHF524317 SRB524309:SRB524317 TAX524309:TAX524317 TKT524309:TKT524317 TUP524309:TUP524317 UEL524309:UEL524317 UOH524309:UOH524317 UYD524309:UYD524317 VHZ524309:VHZ524317 VRV524309:VRV524317 WBR524309:WBR524317 WLN524309:WLN524317 WVJ524309:WVJ524317 B589845:B589853 IX589845:IX589853 ST589845:ST589853 ACP589845:ACP589853 AML589845:AML589853 AWH589845:AWH589853 BGD589845:BGD589853 BPZ589845:BPZ589853 BZV589845:BZV589853 CJR589845:CJR589853 CTN589845:CTN589853 DDJ589845:DDJ589853 DNF589845:DNF589853 DXB589845:DXB589853 EGX589845:EGX589853 EQT589845:EQT589853 FAP589845:FAP589853 FKL589845:FKL589853 FUH589845:FUH589853 GED589845:GED589853 GNZ589845:GNZ589853 GXV589845:GXV589853 HHR589845:HHR589853 HRN589845:HRN589853 IBJ589845:IBJ589853 ILF589845:ILF589853 IVB589845:IVB589853 JEX589845:JEX589853 JOT589845:JOT589853 JYP589845:JYP589853 KIL589845:KIL589853 KSH589845:KSH589853 LCD589845:LCD589853 LLZ589845:LLZ589853 LVV589845:LVV589853 MFR589845:MFR589853 MPN589845:MPN589853 MZJ589845:MZJ589853 NJF589845:NJF589853 NTB589845:NTB589853 OCX589845:OCX589853 OMT589845:OMT589853 OWP589845:OWP589853 PGL589845:PGL589853 PQH589845:PQH589853 QAD589845:QAD589853 QJZ589845:QJZ589853 QTV589845:QTV589853 RDR589845:RDR589853 RNN589845:RNN589853 RXJ589845:RXJ589853 SHF589845:SHF589853 SRB589845:SRB589853 TAX589845:TAX589853 TKT589845:TKT589853 TUP589845:TUP589853 UEL589845:UEL589853 UOH589845:UOH589853 UYD589845:UYD589853 VHZ589845:VHZ589853 VRV589845:VRV589853 WBR589845:WBR589853 WLN589845:WLN589853 WVJ589845:WVJ589853 B655381:B655389 IX655381:IX655389 ST655381:ST655389 ACP655381:ACP655389 AML655381:AML655389 AWH655381:AWH655389 BGD655381:BGD655389 BPZ655381:BPZ655389 BZV655381:BZV655389 CJR655381:CJR655389 CTN655381:CTN655389 DDJ655381:DDJ655389 DNF655381:DNF655389 DXB655381:DXB655389 EGX655381:EGX655389 EQT655381:EQT655389 FAP655381:FAP655389 FKL655381:FKL655389 FUH655381:FUH655389 GED655381:GED655389 GNZ655381:GNZ655389 GXV655381:GXV655389 HHR655381:HHR655389 HRN655381:HRN655389 IBJ655381:IBJ655389 ILF655381:ILF655389 IVB655381:IVB655389 JEX655381:JEX655389 JOT655381:JOT655389 JYP655381:JYP655389 KIL655381:KIL655389 KSH655381:KSH655389 LCD655381:LCD655389 LLZ655381:LLZ655389 LVV655381:LVV655389 MFR655381:MFR655389 MPN655381:MPN655389 MZJ655381:MZJ655389 NJF655381:NJF655389 NTB655381:NTB655389 OCX655381:OCX655389 OMT655381:OMT655389 OWP655381:OWP655389 PGL655381:PGL655389 PQH655381:PQH655389 QAD655381:QAD655389 QJZ655381:QJZ655389 QTV655381:QTV655389 RDR655381:RDR655389 RNN655381:RNN655389 RXJ655381:RXJ655389 SHF655381:SHF655389 SRB655381:SRB655389 TAX655381:TAX655389 TKT655381:TKT655389 TUP655381:TUP655389 UEL655381:UEL655389 UOH655381:UOH655389 UYD655381:UYD655389 VHZ655381:VHZ655389 VRV655381:VRV655389 WBR655381:WBR655389 WLN655381:WLN655389 WVJ655381:WVJ655389 B720917:B720925 IX720917:IX720925 ST720917:ST720925 ACP720917:ACP720925 AML720917:AML720925 AWH720917:AWH720925 BGD720917:BGD720925 BPZ720917:BPZ720925 BZV720917:BZV720925 CJR720917:CJR720925 CTN720917:CTN720925 DDJ720917:DDJ720925 DNF720917:DNF720925 DXB720917:DXB720925 EGX720917:EGX720925 EQT720917:EQT720925 FAP720917:FAP720925 FKL720917:FKL720925 FUH720917:FUH720925 GED720917:GED720925 GNZ720917:GNZ720925 GXV720917:GXV720925 HHR720917:HHR720925 HRN720917:HRN720925 IBJ720917:IBJ720925 ILF720917:ILF720925 IVB720917:IVB720925 JEX720917:JEX720925 JOT720917:JOT720925 JYP720917:JYP720925 KIL720917:KIL720925 KSH720917:KSH720925 LCD720917:LCD720925 LLZ720917:LLZ720925 LVV720917:LVV720925 MFR720917:MFR720925 MPN720917:MPN720925 MZJ720917:MZJ720925 NJF720917:NJF720925 NTB720917:NTB720925 OCX720917:OCX720925 OMT720917:OMT720925 OWP720917:OWP720925 PGL720917:PGL720925 PQH720917:PQH720925 QAD720917:QAD720925 QJZ720917:QJZ720925 QTV720917:QTV720925 RDR720917:RDR720925 RNN720917:RNN720925 RXJ720917:RXJ720925 SHF720917:SHF720925 SRB720917:SRB720925 TAX720917:TAX720925 TKT720917:TKT720925 TUP720917:TUP720925 UEL720917:UEL720925 UOH720917:UOH720925 UYD720917:UYD720925 VHZ720917:VHZ720925 VRV720917:VRV720925 WBR720917:WBR720925 WLN720917:WLN720925 WVJ720917:WVJ720925 B786453:B786461 IX786453:IX786461 ST786453:ST786461 ACP786453:ACP786461 AML786453:AML786461 AWH786453:AWH786461 BGD786453:BGD786461 BPZ786453:BPZ786461 BZV786453:BZV786461 CJR786453:CJR786461 CTN786453:CTN786461 DDJ786453:DDJ786461 DNF786453:DNF786461 DXB786453:DXB786461 EGX786453:EGX786461 EQT786453:EQT786461 FAP786453:FAP786461 FKL786453:FKL786461 FUH786453:FUH786461 GED786453:GED786461 GNZ786453:GNZ786461 GXV786453:GXV786461 HHR786453:HHR786461 HRN786453:HRN786461 IBJ786453:IBJ786461 ILF786453:ILF786461 IVB786453:IVB786461 JEX786453:JEX786461 JOT786453:JOT786461 JYP786453:JYP786461 KIL786453:KIL786461 KSH786453:KSH786461 LCD786453:LCD786461 LLZ786453:LLZ786461 LVV786453:LVV786461 MFR786453:MFR786461 MPN786453:MPN786461 MZJ786453:MZJ786461 NJF786453:NJF786461 NTB786453:NTB786461 OCX786453:OCX786461 OMT786453:OMT786461 OWP786453:OWP786461 PGL786453:PGL786461 PQH786453:PQH786461 QAD786453:QAD786461 QJZ786453:QJZ786461 QTV786453:QTV786461 RDR786453:RDR786461 RNN786453:RNN786461 RXJ786453:RXJ786461 SHF786453:SHF786461 SRB786453:SRB786461 TAX786453:TAX786461 TKT786453:TKT786461 TUP786453:TUP786461 UEL786453:UEL786461 UOH786453:UOH786461 UYD786453:UYD786461 VHZ786453:VHZ786461 VRV786453:VRV786461 WBR786453:WBR786461 WLN786453:WLN786461 WVJ786453:WVJ786461 B851989:B851997 IX851989:IX851997 ST851989:ST851997 ACP851989:ACP851997 AML851989:AML851997 AWH851989:AWH851997 BGD851989:BGD851997 BPZ851989:BPZ851997 BZV851989:BZV851997 CJR851989:CJR851997 CTN851989:CTN851997 DDJ851989:DDJ851997 DNF851989:DNF851997 DXB851989:DXB851997 EGX851989:EGX851997 EQT851989:EQT851997 FAP851989:FAP851997 FKL851989:FKL851997 FUH851989:FUH851997 GED851989:GED851997 GNZ851989:GNZ851997 GXV851989:GXV851997 HHR851989:HHR851997 HRN851989:HRN851997 IBJ851989:IBJ851997 ILF851989:ILF851997 IVB851989:IVB851997 JEX851989:JEX851997 JOT851989:JOT851997 JYP851989:JYP851997 KIL851989:KIL851997 KSH851989:KSH851997 LCD851989:LCD851997 LLZ851989:LLZ851997 LVV851989:LVV851997 MFR851989:MFR851997 MPN851989:MPN851997 MZJ851989:MZJ851997 NJF851989:NJF851997 NTB851989:NTB851997 OCX851989:OCX851997 OMT851989:OMT851997 OWP851989:OWP851997 PGL851989:PGL851997 PQH851989:PQH851997 QAD851989:QAD851997 QJZ851989:QJZ851997 QTV851989:QTV851997 RDR851989:RDR851997 RNN851989:RNN851997 RXJ851989:RXJ851997 SHF851989:SHF851997 SRB851989:SRB851997 TAX851989:TAX851997 TKT851989:TKT851997 TUP851989:TUP851997 UEL851989:UEL851997 UOH851989:UOH851997 UYD851989:UYD851997 VHZ851989:VHZ851997 VRV851989:VRV851997 WBR851989:WBR851997 WLN851989:WLN851997 WVJ851989:WVJ851997 B917525:B917533 IX917525:IX917533 ST917525:ST917533 ACP917525:ACP917533 AML917525:AML917533 AWH917525:AWH917533 BGD917525:BGD917533 BPZ917525:BPZ917533 BZV917525:BZV917533 CJR917525:CJR917533 CTN917525:CTN917533 DDJ917525:DDJ917533 DNF917525:DNF917533 DXB917525:DXB917533 EGX917525:EGX917533 EQT917525:EQT917533 FAP917525:FAP917533 FKL917525:FKL917533 FUH917525:FUH917533 GED917525:GED917533 GNZ917525:GNZ917533 GXV917525:GXV917533 HHR917525:HHR917533 HRN917525:HRN917533 IBJ917525:IBJ917533 ILF917525:ILF917533 IVB917525:IVB917533 JEX917525:JEX917533 JOT917525:JOT917533 JYP917525:JYP917533 KIL917525:KIL917533 KSH917525:KSH917533 LCD917525:LCD917533 LLZ917525:LLZ917533 LVV917525:LVV917533 MFR917525:MFR917533 MPN917525:MPN917533 MZJ917525:MZJ917533 NJF917525:NJF917533 NTB917525:NTB917533 OCX917525:OCX917533 OMT917525:OMT917533 OWP917525:OWP917533 PGL917525:PGL917533 PQH917525:PQH917533 QAD917525:QAD917533 QJZ917525:QJZ917533 QTV917525:QTV917533 RDR917525:RDR917533 RNN917525:RNN917533 RXJ917525:RXJ917533 SHF917525:SHF917533 SRB917525:SRB917533 TAX917525:TAX917533 TKT917525:TKT917533 TUP917525:TUP917533 UEL917525:UEL917533 UOH917525:UOH917533 UYD917525:UYD917533 VHZ917525:VHZ917533 VRV917525:VRV917533 WBR917525:WBR917533 WLN917525:WLN917533 WVJ917525:WVJ917533 B983061:B983069 IX983061:IX983069 ST983061:ST983069 ACP983061:ACP983069 AML983061:AML983069 AWH983061:AWH983069 BGD983061:BGD983069 BPZ983061:BPZ983069 BZV983061:BZV983069 CJR983061:CJR983069 CTN983061:CTN983069 DDJ983061:DDJ983069 DNF983061:DNF983069 DXB983061:DXB983069 EGX983061:EGX983069 EQT983061:EQT983069 FAP983061:FAP983069 FKL983061:FKL983069 FUH983061:FUH983069 GED983061:GED983069 GNZ983061:GNZ983069 GXV983061:GXV983069 HHR983061:HHR983069 HRN983061:HRN983069 IBJ983061:IBJ983069 ILF983061:ILF983069 IVB983061:IVB983069 JEX983061:JEX983069 JOT983061:JOT983069 JYP983061:JYP983069 KIL983061:KIL983069 KSH983061:KSH983069 LCD983061:LCD983069 LLZ983061:LLZ983069 LVV983061:LVV983069 MFR983061:MFR983069 MPN983061:MPN983069 MZJ983061:MZJ983069 NJF983061:NJF983069 NTB983061:NTB983069 OCX983061:OCX983069 OMT983061:OMT983069 OWP983061:OWP983069 PGL983061:PGL983069 PQH983061:PQH983069 QAD983061:QAD983069 QJZ983061:QJZ983069 QTV983061:QTV983069 RDR983061:RDR983069 RNN983061:RNN983069 RXJ983061:RXJ983069 SHF983061:SHF983069 SRB983061:SRB983069 TAX983061:TAX983069 TKT983061:TKT983069 TUP983061:TUP983069 UEL983061:UEL983069 UOH983061:UOH983069 UYD983061:UYD983069 VHZ983061:VHZ983069 VRV983061:VRV983069 WBR983061:WBR983069 WLN983061:WLN983069 B19:B27" xr:uid="{A78CDF70-0579-423D-8422-53A47F7C0520}">
      <formula1>$A$45:$A$85</formula1>
    </dataValidation>
    <dataValidation type="list" allowBlank="1" showInputMessage="1" showErrorMessage="1" sqref="K9:M11 JI12:JK13 TE12:TG13 ADA12:ADC13 AMW12:AMY13 AWS12:AWU13 BGO12:BGQ13 BQK12:BQM13 CAG12:CAI13 CKC12:CKE13 CTY12:CUA13 DDU12:DDW13 DNQ12:DNS13 DXM12:DXO13 EHI12:EHK13 ERE12:ERG13 FBA12:FBC13 FKW12:FKY13 FUS12:FUU13 GEO12:GEQ13 GOK12:GOM13 GYG12:GYI13 HIC12:HIE13 HRY12:HSA13 IBU12:IBW13 ILQ12:ILS13 IVM12:IVO13 JFI12:JFK13 JPE12:JPG13 JZA12:JZC13 KIW12:KIY13 KSS12:KSU13 LCO12:LCQ13 LMK12:LMM13 LWG12:LWI13 MGC12:MGE13 MPY12:MQA13 MZU12:MZW13 NJQ12:NJS13 NTM12:NTO13 ODI12:ODK13 ONE12:ONG13 OXA12:OXC13 PGW12:PGY13 PQS12:PQU13 QAO12:QAQ13 QKK12:QKM13 QUG12:QUI13 REC12:REE13 RNY12:ROA13 RXU12:RXW13 SHQ12:SHS13 SRM12:SRO13 TBI12:TBK13 TLE12:TLG13 TVA12:TVC13 UEW12:UEY13 UOS12:UOU13 UYO12:UYQ13 VIK12:VIM13 VSG12:VSI13 WCC12:WCE13 WLY12:WMA13 WVU12:WVW13 M65549:O65550 JI65549:JK65550 TE65549:TG65550 ADA65549:ADC65550 AMW65549:AMY65550 AWS65549:AWU65550 BGO65549:BGQ65550 BQK65549:BQM65550 CAG65549:CAI65550 CKC65549:CKE65550 CTY65549:CUA65550 DDU65549:DDW65550 DNQ65549:DNS65550 DXM65549:DXO65550 EHI65549:EHK65550 ERE65549:ERG65550 FBA65549:FBC65550 FKW65549:FKY65550 FUS65549:FUU65550 GEO65549:GEQ65550 GOK65549:GOM65550 GYG65549:GYI65550 HIC65549:HIE65550 HRY65549:HSA65550 IBU65549:IBW65550 ILQ65549:ILS65550 IVM65549:IVO65550 JFI65549:JFK65550 JPE65549:JPG65550 JZA65549:JZC65550 KIW65549:KIY65550 KSS65549:KSU65550 LCO65549:LCQ65550 LMK65549:LMM65550 LWG65549:LWI65550 MGC65549:MGE65550 MPY65549:MQA65550 MZU65549:MZW65550 NJQ65549:NJS65550 NTM65549:NTO65550 ODI65549:ODK65550 ONE65549:ONG65550 OXA65549:OXC65550 PGW65549:PGY65550 PQS65549:PQU65550 QAO65549:QAQ65550 QKK65549:QKM65550 QUG65549:QUI65550 REC65549:REE65550 RNY65549:ROA65550 RXU65549:RXW65550 SHQ65549:SHS65550 SRM65549:SRO65550 TBI65549:TBK65550 TLE65549:TLG65550 TVA65549:TVC65550 UEW65549:UEY65550 UOS65549:UOU65550 UYO65549:UYQ65550 VIK65549:VIM65550 VSG65549:VSI65550 WCC65549:WCE65550 WLY65549:WMA65550 WVU65549:WVW65550 M131085:O131086 JI131085:JK131086 TE131085:TG131086 ADA131085:ADC131086 AMW131085:AMY131086 AWS131085:AWU131086 BGO131085:BGQ131086 BQK131085:BQM131086 CAG131085:CAI131086 CKC131085:CKE131086 CTY131085:CUA131086 DDU131085:DDW131086 DNQ131085:DNS131086 DXM131085:DXO131086 EHI131085:EHK131086 ERE131085:ERG131086 FBA131085:FBC131086 FKW131085:FKY131086 FUS131085:FUU131086 GEO131085:GEQ131086 GOK131085:GOM131086 GYG131085:GYI131086 HIC131085:HIE131086 HRY131085:HSA131086 IBU131085:IBW131086 ILQ131085:ILS131086 IVM131085:IVO131086 JFI131085:JFK131086 JPE131085:JPG131086 JZA131085:JZC131086 KIW131085:KIY131086 KSS131085:KSU131086 LCO131085:LCQ131086 LMK131085:LMM131086 LWG131085:LWI131086 MGC131085:MGE131086 MPY131085:MQA131086 MZU131085:MZW131086 NJQ131085:NJS131086 NTM131085:NTO131086 ODI131085:ODK131086 ONE131085:ONG131086 OXA131085:OXC131086 PGW131085:PGY131086 PQS131085:PQU131086 QAO131085:QAQ131086 QKK131085:QKM131086 QUG131085:QUI131086 REC131085:REE131086 RNY131085:ROA131086 RXU131085:RXW131086 SHQ131085:SHS131086 SRM131085:SRO131086 TBI131085:TBK131086 TLE131085:TLG131086 TVA131085:TVC131086 UEW131085:UEY131086 UOS131085:UOU131086 UYO131085:UYQ131086 VIK131085:VIM131086 VSG131085:VSI131086 WCC131085:WCE131086 WLY131085:WMA131086 WVU131085:WVW131086 M196621:O196622 JI196621:JK196622 TE196621:TG196622 ADA196621:ADC196622 AMW196621:AMY196622 AWS196621:AWU196622 BGO196621:BGQ196622 BQK196621:BQM196622 CAG196621:CAI196622 CKC196621:CKE196622 CTY196621:CUA196622 DDU196621:DDW196622 DNQ196621:DNS196622 DXM196621:DXO196622 EHI196621:EHK196622 ERE196621:ERG196622 FBA196621:FBC196622 FKW196621:FKY196622 FUS196621:FUU196622 GEO196621:GEQ196622 GOK196621:GOM196622 GYG196621:GYI196622 HIC196621:HIE196622 HRY196621:HSA196622 IBU196621:IBW196622 ILQ196621:ILS196622 IVM196621:IVO196622 JFI196621:JFK196622 JPE196621:JPG196622 JZA196621:JZC196622 KIW196621:KIY196622 KSS196621:KSU196622 LCO196621:LCQ196622 LMK196621:LMM196622 LWG196621:LWI196622 MGC196621:MGE196622 MPY196621:MQA196622 MZU196621:MZW196622 NJQ196621:NJS196622 NTM196621:NTO196622 ODI196621:ODK196622 ONE196621:ONG196622 OXA196621:OXC196622 PGW196621:PGY196622 PQS196621:PQU196622 QAO196621:QAQ196622 QKK196621:QKM196622 QUG196621:QUI196622 REC196621:REE196622 RNY196621:ROA196622 RXU196621:RXW196622 SHQ196621:SHS196622 SRM196621:SRO196622 TBI196621:TBK196622 TLE196621:TLG196622 TVA196621:TVC196622 UEW196621:UEY196622 UOS196621:UOU196622 UYO196621:UYQ196622 VIK196621:VIM196622 VSG196621:VSI196622 WCC196621:WCE196622 WLY196621:WMA196622 WVU196621:WVW196622 M262157:O262158 JI262157:JK262158 TE262157:TG262158 ADA262157:ADC262158 AMW262157:AMY262158 AWS262157:AWU262158 BGO262157:BGQ262158 BQK262157:BQM262158 CAG262157:CAI262158 CKC262157:CKE262158 CTY262157:CUA262158 DDU262157:DDW262158 DNQ262157:DNS262158 DXM262157:DXO262158 EHI262157:EHK262158 ERE262157:ERG262158 FBA262157:FBC262158 FKW262157:FKY262158 FUS262157:FUU262158 GEO262157:GEQ262158 GOK262157:GOM262158 GYG262157:GYI262158 HIC262157:HIE262158 HRY262157:HSA262158 IBU262157:IBW262158 ILQ262157:ILS262158 IVM262157:IVO262158 JFI262157:JFK262158 JPE262157:JPG262158 JZA262157:JZC262158 KIW262157:KIY262158 KSS262157:KSU262158 LCO262157:LCQ262158 LMK262157:LMM262158 LWG262157:LWI262158 MGC262157:MGE262158 MPY262157:MQA262158 MZU262157:MZW262158 NJQ262157:NJS262158 NTM262157:NTO262158 ODI262157:ODK262158 ONE262157:ONG262158 OXA262157:OXC262158 PGW262157:PGY262158 PQS262157:PQU262158 QAO262157:QAQ262158 QKK262157:QKM262158 QUG262157:QUI262158 REC262157:REE262158 RNY262157:ROA262158 RXU262157:RXW262158 SHQ262157:SHS262158 SRM262157:SRO262158 TBI262157:TBK262158 TLE262157:TLG262158 TVA262157:TVC262158 UEW262157:UEY262158 UOS262157:UOU262158 UYO262157:UYQ262158 VIK262157:VIM262158 VSG262157:VSI262158 WCC262157:WCE262158 WLY262157:WMA262158 WVU262157:WVW262158 M327693:O327694 JI327693:JK327694 TE327693:TG327694 ADA327693:ADC327694 AMW327693:AMY327694 AWS327693:AWU327694 BGO327693:BGQ327694 BQK327693:BQM327694 CAG327693:CAI327694 CKC327693:CKE327694 CTY327693:CUA327694 DDU327693:DDW327694 DNQ327693:DNS327694 DXM327693:DXO327694 EHI327693:EHK327694 ERE327693:ERG327694 FBA327693:FBC327694 FKW327693:FKY327694 FUS327693:FUU327694 GEO327693:GEQ327694 GOK327693:GOM327694 GYG327693:GYI327694 HIC327693:HIE327694 HRY327693:HSA327694 IBU327693:IBW327694 ILQ327693:ILS327694 IVM327693:IVO327694 JFI327693:JFK327694 JPE327693:JPG327694 JZA327693:JZC327694 KIW327693:KIY327694 KSS327693:KSU327694 LCO327693:LCQ327694 LMK327693:LMM327694 LWG327693:LWI327694 MGC327693:MGE327694 MPY327693:MQA327694 MZU327693:MZW327694 NJQ327693:NJS327694 NTM327693:NTO327694 ODI327693:ODK327694 ONE327693:ONG327694 OXA327693:OXC327694 PGW327693:PGY327694 PQS327693:PQU327694 QAO327693:QAQ327694 QKK327693:QKM327694 QUG327693:QUI327694 REC327693:REE327694 RNY327693:ROA327694 RXU327693:RXW327694 SHQ327693:SHS327694 SRM327693:SRO327694 TBI327693:TBK327694 TLE327693:TLG327694 TVA327693:TVC327694 UEW327693:UEY327694 UOS327693:UOU327694 UYO327693:UYQ327694 VIK327693:VIM327694 VSG327693:VSI327694 WCC327693:WCE327694 WLY327693:WMA327694 WVU327693:WVW327694 M393229:O393230 JI393229:JK393230 TE393229:TG393230 ADA393229:ADC393230 AMW393229:AMY393230 AWS393229:AWU393230 BGO393229:BGQ393230 BQK393229:BQM393230 CAG393229:CAI393230 CKC393229:CKE393230 CTY393229:CUA393230 DDU393229:DDW393230 DNQ393229:DNS393230 DXM393229:DXO393230 EHI393229:EHK393230 ERE393229:ERG393230 FBA393229:FBC393230 FKW393229:FKY393230 FUS393229:FUU393230 GEO393229:GEQ393230 GOK393229:GOM393230 GYG393229:GYI393230 HIC393229:HIE393230 HRY393229:HSA393230 IBU393229:IBW393230 ILQ393229:ILS393230 IVM393229:IVO393230 JFI393229:JFK393230 JPE393229:JPG393230 JZA393229:JZC393230 KIW393229:KIY393230 KSS393229:KSU393230 LCO393229:LCQ393230 LMK393229:LMM393230 LWG393229:LWI393230 MGC393229:MGE393230 MPY393229:MQA393230 MZU393229:MZW393230 NJQ393229:NJS393230 NTM393229:NTO393230 ODI393229:ODK393230 ONE393229:ONG393230 OXA393229:OXC393230 PGW393229:PGY393230 PQS393229:PQU393230 QAO393229:QAQ393230 QKK393229:QKM393230 QUG393229:QUI393230 REC393229:REE393230 RNY393229:ROA393230 RXU393229:RXW393230 SHQ393229:SHS393230 SRM393229:SRO393230 TBI393229:TBK393230 TLE393229:TLG393230 TVA393229:TVC393230 UEW393229:UEY393230 UOS393229:UOU393230 UYO393229:UYQ393230 VIK393229:VIM393230 VSG393229:VSI393230 WCC393229:WCE393230 WLY393229:WMA393230 WVU393229:WVW393230 M458765:O458766 JI458765:JK458766 TE458765:TG458766 ADA458765:ADC458766 AMW458765:AMY458766 AWS458765:AWU458766 BGO458765:BGQ458766 BQK458765:BQM458766 CAG458765:CAI458766 CKC458765:CKE458766 CTY458765:CUA458766 DDU458765:DDW458766 DNQ458765:DNS458766 DXM458765:DXO458766 EHI458765:EHK458766 ERE458765:ERG458766 FBA458765:FBC458766 FKW458765:FKY458766 FUS458765:FUU458766 GEO458765:GEQ458766 GOK458765:GOM458766 GYG458765:GYI458766 HIC458765:HIE458766 HRY458765:HSA458766 IBU458765:IBW458766 ILQ458765:ILS458766 IVM458765:IVO458766 JFI458765:JFK458766 JPE458765:JPG458766 JZA458765:JZC458766 KIW458765:KIY458766 KSS458765:KSU458766 LCO458765:LCQ458766 LMK458765:LMM458766 LWG458765:LWI458766 MGC458765:MGE458766 MPY458765:MQA458766 MZU458765:MZW458766 NJQ458765:NJS458766 NTM458765:NTO458766 ODI458765:ODK458766 ONE458765:ONG458766 OXA458765:OXC458766 PGW458765:PGY458766 PQS458765:PQU458766 QAO458765:QAQ458766 QKK458765:QKM458766 QUG458765:QUI458766 REC458765:REE458766 RNY458765:ROA458766 RXU458765:RXW458766 SHQ458765:SHS458766 SRM458765:SRO458766 TBI458765:TBK458766 TLE458765:TLG458766 TVA458765:TVC458766 UEW458765:UEY458766 UOS458765:UOU458766 UYO458765:UYQ458766 VIK458765:VIM458766 VSG458765:VSI458766 WCC458765:WCE458766 WLY458765:WMA458766 WVU458765:WVW458766 M524301:O524302 JI524301:JK524302 TE524301:TG524302 ADA524301:ADC524302 AMW524301:AMY524302 AWS524301:AWU524302 BGO524301:BGQ524302 BQK524301:BQM524302 CAG524301:CAI524302 CKC524301:CKE524302 CTY524301:CUA524302 DDU524301:DDW524302 DNQ524301:DNS524302 DXM524301:DXO524302 EHI524301:EHK524302 ERE524301:ERG524302 FBA524301:FBC524302 FKW524301:FKY524302 FUS524301:FUU524302 GEO524301:GEQ524302 GOK524301:GOM524302 GYG524301:GYI524302 HIC524301:HIE524302 HRY524301:HSA524302 IBU524301:IBW524302 ILQ524301:ILS524302 IVM524301:IVO524302 JFI524301:JFK524302 JPE524301:JPG524302 JZA524301:JZC524302 KIW524301:KIY524302 KSS524301:KSU524302 LCO524301:LCQ524302 LMK524301:LMM524302 LWG524301:LWI524302 MGC524301:MGE524302 MPY524301:MQA524302 MZU524301:MZW524302 NJQ524301:NJS524302 NTM524301:NTO524302 ODI524301:ODK524302 ONE524301:ONG524302 OXA524301:OXC524302 PGW524301:PGY524302 PQS524301:PQU524302 QAO524301:QAQ524302 QKK524301:QKM524302 QUG524301:QUI524302 REC524301:REE524302 RNY524301:ROA524302 RXU524301:RXW524302 SHQ524301:SHS524302 SRM524301:SRO524302 TBI524301:TBK524302 TLE524301:TLG524302 TVA524301:TVC524302 UEW524301:UEY524302 UOS524301:UOU524302 UYO524301:UYQ524302 VIK524301:VIM524302 VSG524301:VSI524302 WCC524301:WCE524302 WLY524301:WMA524302 WVU524301:WVW524302 M589837:O589838 JI589837:JK589838 TE589837:TG589838 ADA589837:ADC589838 AMW589837:AMY589838 AWS589837:AWU589838 BGO589837:BGQ589838 BQK589837:BQM589838 CAG589837:CAI589838 CKC589837:CKE589838 CTY589837:CUA589838 DDU589837:DDW589838 DNQ589837:DNS589838 DXM589837:DXO589838 EHI589837:EHK589838 ERE589837:ERG589838 FBA589837:FBC589838 FKW589837:FKY589838 FUS589837:FUU589838 GEO589837:GEQ589838 GOK589837:GOM589838 GYG589837:GYI589838 HIC589837:HIE589838 HRY589837:HSA589838 IBU589837:IBW589838 ILQ589837:ILS589838 IVM589837:IVO589838 JFI589837:JFK589838 JPE589837:JPG589838 JZA589837:JZC589838 KIW589837:KIY589838 KSS589837:KSU589838 LCO589837:LCQ589838 LMK589837:LMM589838 LWG589837:LWI589838 MGC589837:MGE589838 MPY589837:MQA589838 MZU589837:MZW589838 NJQ589837:NJS589838 NTM589837:NTO589838 ODI589837:ODK589838 ONE589837:ONG589838 OXA589837:OXC589838 PGW589837:PGY589838 PQS589837:PQU589838 QAO589837:QAQ589838 QKK589837:QKM589838 QUG589837:QUI589838 REC589837:REE589838 RNY589837:ROA589838 RXU589837:RXW589838 SHQ589837:SHS589838 SRM589837:SRO589838 TBI589837:TBK589838 TLE589837:TLG589838 TVA589837:TVC589838 UEW589837:UEY589838 UOS589837:UOU589838 UYO589837:UYQ589838 VIK589837:VIM589838 VSG589837:VSI589838 WCC589837:WCE589838 WLY589837:WMA589838 WVU589837:WVW589838 M655373:O655374 JI655373:JK655374 TE655373:TG655374 ADA655373:ADC655374 AMW655373:AMY655374 AWS655373:AWU655374 BGO655373:BGQ655374 BQK655373:BQM655374 CAG655373:CAI655374 CKC655373:CKE655374 CTY655373:CUA655374 DDU655373:DDW655374 DNQ655373:DNS655374 DXM655373:DXO655374 EHI655373:EHK655374 ERE655373:ERG655374 FBA655373:FBC655374 FKW655373:FKY655374 FUS655373:FUU655374 GEO655373:GEQ655374 GOK655373:GOM655374 GYG655373:GYI655374 HIC655373:HIE655374 HRY655373:HSA655374 IBU655373:IBW655374 ILQ655373:ILS655374 IVM655373:IVO655374 JFI655373:JFK655374 JPE655373:JPG655374 JZA655373:JZC655374 KIW655373:KIY655374 KSS655373:KSU655374 LCO655373:LCQ655374 LMK655373:LMM655374 LWG655373:LWI655374 MGC655373:MGE655374 MPY655373:MQA655374 MZU655373:MZW655374 NJQ655373:NJS655374 NTM655373:NTO655374 ODI655373:ODK655374 ONE655373:ONG655374 OXA655373:OXC655374 PGW655373:PGY655374 PQS655373:PQU655374 QAO655373:QAQ655374 QKK655373:QKM655374 QUG655373:QUI655374 REC655373:REE655374 RNY655373:ROA655374 RXU655373:RXW655374 SHQ655373:SHS655374 SRM655373:SRO655374 TBI655373:TBK655374 TLE655373:TLG655374 TVA655373:TVC655374 UEW655373:UEY655374 UOS655373:UOU655374 UYO655373:UYQ655374 VIK655373:VIM655374 VSG655373:VSI655374 WCC655373:WCE655374 WLY655373:WMA655374 WVU655373:WVW655374 M720909:O720910 JI720909:JK720910 TE720909:TG720910 ADA720909:ADC720910 AMW720909:AMY720910 AWS720909:AWU720910 BGO720909:BGQ720910 BQK720909:BQM720910 CAG720909:CAI720910 CKC720909:CKE720910 CTY720909:CUA720910 DDU720909:DDW720910 DNQ720909:DNS720910 DXM720909:DXO720910 EHI720909:EHK720910 ERE720909:ERG720910 FBA720909:FBC720910 FKW720909:FKY720910 FUS720909:FUU720910 GEO720909:GEQ720910 GOK720909:GOM720910 GYG720909:GYI720910 HIC720909:HIE720910 HRY720909:HSA720910 IBU720909:IBW720910 ILQ720909:ILS720910 IVM720909:IVO720910 JFI720909:JFK720910 JPE720909:JPG720910 JZA720909:JZC720910 KIW720909:KIY720910 KSS720909:KSU720910 LCO720909:LCQ720910 LMK720909:LMM720910 LWG720909:LWI720910 MGC720909:MGE720910 MPY720909:MQA720910 MZU720909:MZW720910 NJQ720909:NJS720910 NTM720909:NTO720910 ODI720909:ODK720910 ONE720909:ONG720910 OXA720909:OXC720910 PGW720909:PGY720910 PQS720909:PQU720910 QAO720909:QAQ720910 QKK720909:QKM720910 QUG720909:QUI720910 REC720909:REE720910 RNY720909:ROA720910 RXU720909:RXW720910 SHQ720909:SHS720910 SRM720909:SRO720910 TBI720909:TBK720910 TLE720909:TLG720910 TVA720909:TVC720910 UEW720909:UEY720910 UOS720909:UOU720910 UYO720909:UYQ720910 VIK720909:VIM720910 VSG720909:VSI720910 WCC720909:WCE720910 WLY720909:WMA720910 WVU720909:WVW720910 M786445:O786446 JI786445:JK786446 TE786445:TG786446 ADA786445:ADC786446 AMW786445:AMY786446 AWS786445:AWU786446 BGO786445:BGQ786446 BQK786445:BQM786446 CAG786445:CAI786446 CKC786445:CKE786446 CTY786445:CUA786446 DDU786445:DDW786446 DNQ786445:DNS786446 DXM786445:DXO786446 EHI786445:EHK786446 ERE786445:ERG786446 FBA786445:FBC786446 FKW786445:FKY786446 FUS786445:FUU786446 GEO786445:GEQ786446 GOK786445:GOM786446 GYG786445:GYI786446 HIC786445:HIE786446 HRY786445:HSA786446 IBU786445:IBW786446 ILQ786445:ILS786446 IVM786445:IVO786446 JFI786445:JFK786446 JPE786445:JPG786446 JZA786445:JZC786446 KIW786445:KIY786446 KSS786445:KSU786446 LCO786445:LCQ786446 LMK786445:LMM786446 LWG786445:LWI786446 MGC786445:MGE786446 MPY786445:MQA786446 MZU786445:MZW786446 NJQ786445:NJS786446 NTM786445:NTO786446 ODI786445:ODK786446 ONE786445:ONG786446 OXA786445:OXC786446 PGW786445:PGY786446 PQS786445:PQU786446 QAO786445:QAQ786446 QKK786445:QKM786446 QUG786445:QUI786446 REC786445:REE786446 RNY786445:ROA786446 RXU786445:RXW786446 SHQ786445:SHS786446 SRM786445:SRO786446 TBI786445:TBK786446 TLE786445:TLG786446 TVA786445:TVC786446 UEW786445:UEY786446 UOS786445:UOU786446 UYO786445:UYQ786446 VIK786445:VIM786446 VSG786445:VSI786446 WCC786445:WCE786446 WLY786445:WMA786446 WVU786445:WVW786446 M851981:O851982 JI851981:JK851982 TE851981:TG851982 ADA851981:ADC851982 AMW851981:AMY851982 AWS851981:AWU851982 BGO851981:BGQ851982 BQK851981:BQM851982 CAG851981:CAI851982 CKC851981:CKE851982 CTY851981:CUA851982 DDU851981:DDW851982 DNQ851981:DNS851982 DXM851981:DXO851982 EHI851981:EHK851982 ERE851981:ERG851982 FBA851981:FBC851982 FKW851981:FKY851982 FUS851981:FUU851982 GEO851981:GEQ851982 GOK851981:GOM851982 GYG851981:GYI851982 HIC851981:HIE851982 HRY851981:HSA851982 IBU851981:IBW851982 ILQ851981:ILS851982 IVM851981:IVO851982 JFI851981:JFK851982 JPE851981:JPG851982 JZA851981:JZC851982 KIW851981:KIY851982 KSS851981:KSU851982 LCO851981:LCQ851982 LMK851981:LMM851982 LWG851981:LWI851982 MGC851981:MGE851982 MPY851981:MQA851982 MZU851981:MZW851982 NJQ851981:NJS851982 NTM851981:NTO851982 ODI851981:ODK851982 ONE851981:ONG851982 OXA851981:OXC851982 PGW851981:PGY851982 PQS851981:PQU851982 QAO851981:QAQ851982 QKK851981:QKM851982 QUG851981:QUI851982 REC851981:REE851982 RNY851981:ROA851982 RXU851981:RXW851982 SHQ851981:SHS851982 SRM851981:SRO851982 TBI851981:TBK851982 TLE851981:TLG851982 TVA851981:TVC851982 UEW851981:UEY851982 UOS851981:UOU851982 UYO851981:UYQ851982 VIK851981:VIM851982 VSG851981:VSI851982 WCC851981:WCE851982 WLY851981:WMA851982 WVU851981:WVW851982 M917517:O917518 JI917517:JK917518 TE917517:TG917518 ADA917517:ADC917518 AMW917517:AMY917518 AWS917517:AWU917518 BGO917517:BGQ917518 BQK917517:BQM917518 CAG917517:CAI917518 CKC917517:CKE917518 CTY917517:CUA917518 DDU917517:DDW917518 DNQ917517:DNS917518 DXM917517:DXO917518 EHI917517:EHK917518 ERE917517:ERG917518 FBA917517:FBC917518 FKW917517:FKY917518 FUS917517:FUU917518 GEO917517:GEQ917518 GOK917517:GOM917518 GYG917517:GYI917518 HIC917517:HIE917518 HRY917517:HSA917518 IBU917517:IBW917518 ILQ917517:ILS917518 IVM917517:IVO917518 JFI917517:JFK917518 JPE917517:JPG917518 JZA917517:JZC917518 KIW917517:KIY917518 KSS917517:KSU917518 LCO917517:LCQ917518 LMK917517:LMM917518 LWG917517:LWI917518 MGC917517:MGE917518 MPY917517:MQA917518 MZU917517:MZW917518 NJQ917517:NJS917518 NTM917517:NTO917518 ODI917517:ODK917518 ONE917517:ONG917518 OXA917517:OXC917518 PGW917517:PGY917518 PQS917517:PQU917518 QAO917517:QAQ917518 QKK917517:QKM917518 QUG917517:QUI917518 REC917517:REE917518 RNY917517:ROA917518 RXU917517:RXW917518 SHQ917517:SHS917518 SRM917517:SRO917518 TBI917517:TBK917518 TLE917517:TLG917518 TVA917517:TVC917518 UEW917517:UEY917518 UOS917517:UOU917518 UYO917517:UYQ917518 VIK917517:VIM917518 VSG917517:VSI917518 WCC917517:WCE917518 WLY917517:WMA917518 WVU917517:WVW917518 M983053:O983054 JI983053:JK983054 TE983053:TG983054 ADA983053:ADC983054 AMW983053:AMY983054 AWS983053:AWU983054 BGO983053:BGQ983054 BQK983053:BQM983054 CAG983053:CAI983054 CKC983053:CKE983054 CTY983053:CUA983054 DDU983053:DDW983054 DNQ983053:DNS983054 DXM983053:DXO983054 EHI983053:EHK983054 ERE983053:ERG983054 FBA983053:FBC983054 FKW983053:FKY983054 FUS983053:FUU983054 GEO983053:GEQ983054 GOK983053:GOM983054 GYG983053:GYI983054 HIC983053:HIE983054 HRY983053:HSA983054 IBU983053:IBW983054 ILQ983053:ILS983054 IVM983053:IVO983054 JFI983053:JFK983054 JPE983053:JPG983054 JZA983053:JZC983054 KIW983053:KIY983054 KSS983053:KSU983054 LCO983053:LCQ983054 LMK983053:LMM983054 LWG983053:LWI983054 MGC983053:MGE983054 MPY983053:MQA983054 MZU983053:MZW983054 NJQ983053:NJS983054 NTM983053:NTO983054 ODI983053:ODK983054 ONE983053:ONG983054 OXA983053:OXC983054 PGW983053:PGY983054 PQS983053:PQU983054 QAO983053:QAQ983054 QKK983053:QKM983054 QUG983053:QUI983054 REC983053:REE983054 RNY983053:ROA983054 RXU983053:RXW983054 SHQ983053:SHS983054 SRM983053:SRO983054 TBI983053:TBK983054 TLE983053:TLG983054 TVA983053:TVC983054 UEW983053:UEY983054 UOS983053:UOU983054 UYO983053:UYQ983054 VIK983053:VIM983054 VSG983053:VSI983054 WCC983053:WCE983054 WLY983053:WMA983054 WVU983053:WVW983054 WVS983050:WVU983052 JG9:JI11 TC9:TE11 ACY9:ADA11 AMU9:AMW11 AWQ9:AWS11 BGM9:BGO11 BQI9:BQK11 CAE9:CAG11 CKA9:CKC11 CTW9:CTY11 DDS9:DDU11 DNO9:DNQ11 DXK9:DXM11 EHG9:EHI11 ERC9:ERE11 FAY9:FBA11 FKU9:FKW11 FUQ9:FUS11 GEM9:GEO11 GOI9:GOK11 GYE9:GYG11 HIA9:HIC11 HRW9:HRY11 IBS9:IBU11 ILO9:ILQ11 IVK9:IVM11 JFG9:JFI11 JPC9:JPE11 JYY9:JZA11 KIU9:KIW11 KSQ9:KSS11 LCM9:LCO11 LMI9:LMK11 LWE9:LWG11 MGA9:MGC11 MPW9:MPY11 MZS9:MZU11 NJO9:NJQ11 NTK9:NTM11 ODG9:ODI11 ONC9:ONE11 OWY9:OXA11 PGU9:PGW11 PQQ9:PQS11 QAM9:QAO11 QKI9:QKK11 QUE9:QUG11 REA9:REC11 RNW9:RNY11 RXS9:RXU11 SHO9:SHQ11 SRK9:SRM11 TBG9:TBI11 TLC9:TLE11 TUY9:TVA11 UEU9:UEW11 UOQ9:UOS11 UYM9:UYO11 VII9:VIK11 VSE9:VSG11 WCA9:WCC11 WLW9:WLY11 WVS9:WVU11 K65546:M65548 JG65546:JI65548 TC65546:TE65548 ACY65546:ADA65548 AMU65546:AMW65548 AWQ65546:AWS65548 BGM65546:BGO65548 BQI65546:BQK65548 CAE65546:CAG65548 CKA65546:CKC65548 CTW65546:CTY65548 DDS65546:DDU65548 DNO65546:DNQ65548 DXK65546:DXM65548 EHG65546:EHI65548 ERC65546:ERE65548 FAY65546:FBA65548 FKU65546:FKW65548 FUQ65546:FUS65548 GEM65546:GEO65548 GOI65546:GOK65548 GYE65546:GYG65548 HIA65546:HIC65548 HRW65546:HRY65548 IBS65546:IBU65548 ILO65546:ILQ65548 IVK65546:IVM65548 JFG65546:JFI65548 JPC65546:JPE65548 JYY65546:JZA65548 KIU65546:KIW65548 KSQ65546:KSS65548 LCM65546:LCO65548 LMI65546:LMK65548 LWE65546:LWG65548 MGA65546:MGC65548 MPW65546:MPY65548 MZS65546:MZU65548 NJO65546:NJQ65548 NTK65546:NTM65548 ODG65546:ODI65548 ONC65546:ONE65548 OWY65546:OXA65548 PGU65546:PGW65548 PQQ65546:PQS65548 QAM65546:QAO65548 QKI65546:QKK65548 QUE65546:QUG65548 REA65546:REC65548 RNW65546:RNY65548 RXS65546:RXU65548 SHO65546:SHQ65548 SRK65546:SRM65548 TBG65546:TBI65548 TLC65546:TLE65548 TUY65546:TVA65548 UEU65546:UEW65548 UOQ65546:UOS65548 UYM65546:UYO65548 VII65546:VIK65548 VSE65546:VSG65548 WCA65546:WCC65548 WLW65546:WLY65548 WVS65546:WVU65548 K131082:M131084 JG131082:JI131084 TC131082:TE131084 ACY131082:ADA131084 AMU131082:AMW131084 AWQ131082:AWS131084 BGM131082:BGO131084 BQI131082:BQK131084 CAE131082:CAG131084 CKA131082:CKC131084 CTW131082:CTY131084 DDS131082:DDU131084 DNO131082:DNQ131084 DXK131082:DXM131084 EHG131082:EHI131084 ERC131082:ERE131084 FAY131082:FBA131084 FKU131082:FKW131084 FUQ131082:FUS131084 GEM131082:GEO131084 GOI131082:GOK131084 GYE131082:GYG131084 HIA131082:HIC131084 HRW131082:HRY131084 IBS131082:IBU131084 ILO131082:ILQ131084 IVK131082:IVM131084 JFG131082:JFI131084 JPC131082:JPE131084 JYY131082:JZA131084 KIU131082:KIW131084 KSQ131082:KSS131084 LCM131082:LCO131084 LMI131082:LMK131084 LWE131082:LWG131084 MGA131082:MGC131084 MPW131082:MPY131084 MZS131082:MZU131084 NJO131082:NJQ131084 NTK131082:NTM131084 ODG131082:ODI131084 ONC131082:ONE131084 OWY131082:OXA131084 PGU131082:PGW131084 PQQ131082:PQS131084 QAM131082:QAO131084 QKI131082:QKK131084 QUE131082:QUG131084 REA131082:REC131084 RNW131082:RNY131084 RXS131082:RXU131084 SHO131082:SHQ131084 SRK131082:SRM131084 TBG131082:TBI131084 TLC131082:TLE131084 TUY131082:TVA131084 UEU131082:UEW131084 UOQ131082:UOS131084 UYM131082:UYO131084 VII131082:VIK131084 VSE131082:VSG131084 WCA131082:WCC131084 WLW131082:WLY131084 WVS131082:WVU131084 K196618:M196620 JG196618:JI196620 TC196618:TE196620 ACY196618:ADA196620 AMU196618:AMW196620 AWQ196618:AWS196620 BGM196618:BGO196620 BQI196618:BQK196620 CAE196618:CAG196620 CKA196618:CKC196620 CTW196618:CTY196620 DDS196618:DDU196620 DNO196618:DNQ196620 DXK196618:DXM196620 EHG196618:EHI196620 ERC196618:ERE196620 FAY196618:FBA196620 FKU196618:FKW196620 FUQ196618:FUS196620 GEM196618:GEO196620 GOI196618:GOK196620 GYE196618:GYG196620 HIA196618:HIC196620 HRW196618:HRY196620 IBS196618:IBU196620 ILO196618:ILQ196620 IVK196618:IVM196620 JFG196618:JFI196620 JPC196618:JPE196620 JYY196618:JZA196620 KIU196618:KIW196620 KSQ196618:KSS196620 LCM196618:LCO196620 LMI196618:LMK196620 LWE196618:LWG196620 MGA196618:MGC196620 MPW196618:MPY196620 MZS196618:MZU196620 NJO196618:NJQ196620 NTK196618:NTM196620 ODG196618:ODI196620 ONC196618:ONE196620 OWY196618:OXA196620 PGU196618:PGW196620 PQQ196618:PQS196620 QAM196618:QAO196620 QKI196618:QKK196620 QUE196618:QUG196620 REA196618:REC196620 RNW196618:RNY196620 RXS196618:RXU196620 SHO196618:SHQ196620 SRK196618:SRM196620 TBG196618:TBI196620 TLC196618:TLE196620 TUY196618:TVA196620 UEU196618:UEW196620 UOQ196618:UOS196620 UYM196618:UYO196620 VII196618:VIK196620 VSE196618:VSG196620 WCA196618:WCC196620 WLW196618:WLY196620 WVS196618:WVU196620 K262154:M262156 JG262154:JI262156 TC262154:TE262156 ACY262154:ADA262156 AMU262154:AMW262156 AWQ262154:AWS262156 BGM262154:BGO262156 BQI262154:BQK262156 CAE262154:CAG262156 CKA262154:CKC262156 CTW262154:CTY262156 DDS262154:DDU262156 DNO262154:DNQ262156 DXK262154:DXM262156 EHG262154:EHI262156 ERC262154:ERE262156 FAY262154:FBA262156 FKU262154:FKW262156 FUQ262154:FUS262156 GEM262154:GEO262156 GOI262154:GOK262156 GYE262154:GYG262156 HIA262154:HIC262156 HRW262154:HRY262156 IBS262154:IBU262156 ILO262154:ILQ262156 IVK262154:IVM262156 JFG262154:JFI262156 JPC262154:JPE262156 JYY262154:JZA262156 KIU262154:KIW262156 KSQ262154:KSS262156 LCM262154:LCO262156 LMI262154:LMK262156 LWE262154:LWG262156 MGA262154:MGC262156 MPW262154:MPY262156 MZS262154:MZU262156 NJO262154:NJQ262156 NTK262154:NTM262156 ODG262154:ODI262156 ONC262154:ONE262156 OWY262154:OXA262156 PGU262154:PGW262156 PQQ262154:PQS262156 QAM262154:QAO262156 QKI262154:QKK262156 QUE262154:QUG262156 REA262154:REC262156 RNW262154:RNY262156 RXS262154:RXU262156 SHO262154:SHQ262156 SRK262154:SRM262156 TBG262154:TBI262156 TLC262154:TLE262156 TUY262154:TVA262156 UEU262154:UEW262156 UOQ262154:UOS262156 UYM262154:UYO262156 VII262154:VIK262156 VSE262154:VSG262156 WCA262154:WCC262156 WLW262154:WLY262156 WVS262154:WVU262156 K327690:M327692 JG327690:JI327692 TC327690:TE327692 ACY327690:ADA327692 AMU327690:AMW327692 AWQ327690:AWS327692 BGM327690:BGO327692 BQI327690:BQK327692 CAE327690:CAG327692 CKA327690:CKC327692 CTW327690:CTY327692 DDS327690:DDU327692 DNO327690:DNQ327692 DXK327690:DXM327692 EHG327690:EHI327692 ERC327690:ERE327692 FAY327690:FBA327692 FKU327690:FKW327692 FUQ327690:FUS327692 GEM327690:GEO327692 GOI327690:GOK327692 GYE327690:GYG327692 HIA327690:HIC327692 HRW327690:HRY327692 IBS327690:IBU327692 ILO327690:ILQ327692 IVK327690:IVM327692 JFG327690:JFI327692 JPC327690:JPE327692 JYY327690:JZA327692 KIU327690:KIW327692 KSQ327690:KSS327692 LCM327690:LCO327692 LMI327690:LMK327692 LWE327690:LWG327692 MGA327690:MGC327692 MPW327690:MPY327692 MZS327690:MZU327692 NJO327690:NJQ327692 NTK327690:NTM327692 ODG327690:ODI327692 ONC327690:ONE327692 OWY327690:OXA327692 PGU327690:PGW327692 PQQ327690:PQS327692 QAM327690:QAO327692 QKI327690:QKK327692 QUE327690:QUG327692 REA327690:REC327692 RNW327690:RNY327692 RXS327690:RXU327692 SHO327690:SHQ327692 SRK327690:SRM327692 TBG327690:TBI327692 TLC327690:TLE327692 TUY327690:TVA327692 UEU327690:UEW327692 UOQ327690:UOS327692 UYM327690:UYO327692 VII327690:VIK327692 VSE327690:VSG327692 WCA327690:WCC327692 WLW327690:WLY327692 WVS327690:WVU327692 K393226:M393228 JG393226:JI393228 TC393226:TE393228 ACY393226:ADA393228 AMU393226:AMW393228 AWQ393226:AWS393228 BGM393226:BGO393228 BQI393226:BQK393228 CAE393226:CAG393228 CKA393226:CKC393228 CTW393226:CTY393228 DDS393226:DDU393228 DNO393226:DNQ393228 DXK393226:DXM393228 EHG393226:EHI393228 ERC393226:ERE393228 FAY393226:FBA393228 FKU393226:FKW393228 FUQ393226:FUS393228 GEM393226:GEO393228 GOI393226:GOK393228 GYE393226:GYG393228 HIA393226:HIC393228 HRW393226:HRY393228 IBS393226:IBU393228 ILO393226:ILQ393228 IVK393226:IVM393228 JFG393226:JFI393228 JPC393226:JPE393228 JYY393226:JZA393228 KIU393226:KIW393228 KSQ393226:KSS393228 LCM393226:LCO393228 LMI393226:LMK393228 LWE393226:LWG393228 MGA393226:MGC393228 MPW393226:MPY393228 MZS393226:MZU393228 NJO393226:NJQ393228 NTK393226:NTM393228 ODG393226:ODI393228 ONC393226:ONE393228 OWY393226:OXA393228 PGU393226:PGW393228 PQQ393226:PQS393228 QAM393226:QAO393228 QKI393226:QKK393228 QUE393226:QUG393228 REA393226:REC393228 RNW393226:RNY393228 RXS393226:RXU393228 SHO393226:SHQ393228 SRK393226:SRM393228 TBG393226:TBI393228 TLC393226:TLE393228 TUY393226:TVA393228 UEU393226:UEW393228 UOQ393226:UOS393228 UYM393226:UYO393228 VII393226:VIK393228 VSE393226:VSG393228 WCA393226:WCC393228 WLW393226:WLY393228 WVS393226:WVU393228 K458762:M458764 JG458762:JI458764 TC458762:TE458764 ACY458762:ADA458764 AMU458762:AMW458764 AWQ458762:AWS458764 BGM458762:BGO458764 BQI458762:BQK458764 CAE458762:CAG458764 CKA458762:CKC458764 CTW458762:CTY458764 DDS458762:DDU458764 DNO458762:DNQ458764 DXK458762:DXM458764 EHG458762:EHI458764 ERC458762:ERE458764 FAY458762:FBA458764 FKU458762:FKW458764 FUQ458762:FUS458764 GEM458762:GEO458764 GOI458762:GOK458764 GYE458762:GYG458764 HIA458762:HIC458764 HRW458762:HRY458764 IBS458762:IBU458764 ILO458762:ILQ458764 IVK458762:IVM458764 JFG458762:JFI458764 JPC458762:JPE458764 JYY458762:JZA458764 KIU458762:KIW458764 KSQ458762:KSS458764 LCM458762:LCO458764 LMI458762:LMK458764 LWE458762:LWG458764 MGA458762:MGC458764 MPW458762:MPY458764 MZS458762:MZU458764 NJO458762:NJQ458764 NTK458762:NTM458764 ODG458762:ODI458764 ONC458762:ONE458764 OWY458762:OXA458764 PGU458762:PGW458764 PQQ458762:PQS458764 QAM458762:QAO458764 QKI458762:QKK458764 QUE458762:QUG458764 REA458762:REC458764 RNW458762:RNY458764 RXS458762:RXU458764 SHO458762:SHQ458764 SRK458762:SRM458764 TBG458762:TBI458764 TLC458762:TLE458764 TUY458762:TVA458764 UEU458762:UEW458764 UOQ458762:UOS458764 UYM458762:UYO458764 VII458762:VIK458764 VSE458762:VSG458764 WCA458762:WCC458764 WLW458762:WLY458764 WVS458762:WVU458764 K524298:M524300 JG524298:JI524300 TC524298:TE524300 ACY524298:ADA524300 AMU524298:AMW524300 AWQ524298:AWS524300 BGM524298:BGO524300 BQI524298:BQK524300 CAE524298:CAG524300 CKA524298:CKC524300 CTW524298:CTY524300 DDS524298:DDU524300 DNO524298:DNQ524300 DXK524298:DXM524300 EHG524298:EHI524300 ERC524298:ERE524300 FAY524298:FBA524300 FKU524298:FKW524300 FUQ524298:FUS524300 GEM524298:GEO524300 GOI524298:GOK524300 GYE524298:GYG524300 HIA524298:HIC524300 HRW524298:HRY524300 IBS524298:IBU524300 ILO524298:ILQ524300 IVK524298:IVM524300 JFG524298:JFI524300 JPC524298:JPE524300 JYY524298:JZA524300 KIU524298:KIW524300 KSQ524298:KSS524300 LCM524298:LCO524300 LMI524298:LMK524300 LWE524298:LWG524300 MGA524298:MGC524300 MPW524298:MPY524300 MZS524298:MZU524300 NJO524298:NJQ524300 NTK524298:NTM524300 ODG524298:ODI524300 ONC524298:ONE524300 OWY524298:OXA524300 PGU524298:PGW524300 PQQ524298:PQS524300 QAM524298:QAO524300 QKI524298:QKK524300 QUE524298:QUG524300 REA524298:REC524300 RNW524298:RNY524300 RXS524298:RXU524300 SHO524298:SHQ524300 SRK524298:SRM524300 TBG524298:TBI524300 TLC524298:TLE524300 TUY524298:TVA524300 UEU524298:UEW524300 UOQ524298:UOS524300 UYM524298:UYO524300 VII524298:VIK524300 VSE524298:VSG524300 WCA524298:WCC524300 WLW524298:WLY524300 WVS524298:WVU524300 K589834:M589836 JG589834:JI589836 TC589834:TE589836 ACY589834:ADA589836 AMU589834:AMW589836 AWQ589834:AWS589836 BGM589834:BGO589836 BQI589834:BQK589836 CAE589834:CAG589836 CKA589834:CKC589836 CTW589834:CTY589836 DDS589834:DDU589836 DNO589834:DNQ589836 DXK589834:DXM589836 EHG589834:EHI589836 ERC589834:ERE589836 FAY589834:FBA589836 FKU589834:FKW589836 FUQ589834:FUS589836 GEM589834:GEO589836 GOI589834:GOK589836 GYE589834:GYG589836 HIA589834:HIC589836 HRW589834:HRY589836 IBS589834:IBU589836 ILO589834:ILQ589836 IVK589834:IVM589836 JFG589834:JFI589836 JPC589834:JPE589836 JYY589834:JZA589836 KIU589834:KIW589836 KSQ589834:KSS589836 LCM589834:LCO589836 LMI589834:LMK589836 LWE589834:LWG589836 MGA589834:MGC589836 MPW589834:MPY589836 MZS589834:MZU589836 NJO589834:NJQ589836 NTK589834:NTM589836 ODG589834:ODI589836 ONC589834:ONE589836 OWY589834:OXA589836 PGU589834:PGW589836 PQQ589834:PQS589836 QAM589834:QAO589836 QKI589834:QKK589836 QUE589834:QUG589836 REA589834:REC589836 RNW589834:RNY589836 RXS589834:RXU589836 SHO589834:SHQ589836 SRK589834:SRM589836 TBG589834:TBI589836 TLC589834:TLE589836 TUY589834:TVA589836 UEU589834:UEW589836 UOQ589834:UOS589836 UYM589834:UYO589836 VII589834:VIK589836 VSE589834:VSG589836 WCA589834:WCC589836 WLW589834:WLY589836 WVS589834:WVU589836 K655370:M655372 JG655370:JI655372 TC655370:TE655372 ACY655370:ADA655372 AMU655370:AMW655372 AWQ655370:AWS655372 BGM655370:BGO655372 BQI655370:BQK655372 CAE655370:CAG655372 CKA655370:CKC655372 CTW655370:CTY655372 DDS655370:DDU655372 DNO655370:DNQ655372 DXK655370:DXM655372 EHG655370:EHI655372 ERC655370:ERE655372 FAY655370:FBA655372 FKU655370:FKW655372 FUQ655370:FUS655372 GEM655370:GEO655372 GOI655370:GOK655372 GYE655370:GYG655372 HIA655370:HIC655372 HRW655370:HRY655372 IBS655370:IBU655372 ILO655370:ILQ655372 IVK655370:IVM655372 JFG655370:JFI655372 JPC655370:JPE655372 JYY655370:JZA655372 KIU655370:KIW655372 KSQ655370:KSS655372 LCM655370:LCO655372 LMI655370:LMK655372 LWE655370:LWG655372 MGA655370:MGC655372 MPW655370:MPY655372 MZS655370:MZU655372 NJO655370:NJQ655372 NTK655370:NTM655372 ODG655370:ODI655372 ONC655370:ONE655372 OWY655370:OXA655372 PGU655370:PGW655372 PQQ655370:PQS655372 QAM655370:QAO655372 QKI655370:QKK655372 QUE655370:QUG655372 REA655370:REC655372 RNW655370:RNY655372 RXS655370:RXU655372 SHO655370:SHQ655372 SRK655370:SRM655372 TBG655370:TBI655372 TLC655370:TLE655372 TUY655370:TVA655372 UEU655370:UEW655372 UOQ655370:UOS655372 UYM655370:UYO655372 VII655370:VIK655372 VSE655370:VSG655372 WCA655370:WCC655372 WLW655370:WLY655372 WVS655370:WVU655372 K720906:M720908 JG720906:JI720908 TC720906:TE720908 ACY720906:ADA720908 AMU720906:AMW720908 AWQ720906:AWS720908 BGM720906:BGO720908 BQI720906:BQK720908 CAE720906:CAG720908 CKA720906:CKC720908 CTW720906:CTY720908 DDS720906:DDU720908 DNO720906:DNQ720908 DXK720906:DXM720908 EHG720906:EHI720908 ERC720906:ERE720908 FAY720906:FBA720908 FKU720906:FKW720908 FUQ720906:FUS720908 GEM720906:GEO720908 GOI720906:GOK720908 GYE720906:GYG720908 HIA720906:HIC720908 HRW720906:HRY720908 IBS720906:IBU720908 ILO720906:ILQ720908 IVK720906:IVM720908 JFG720906:JFI720908 JPC720906:JPE720908 JYY720906:JZA720908 KIU720906:KIW720908 KSQ720906:KSS720908 LCM720906:LCO720908 LMI720906:LMK720908 LWE720906:LWG720908 MGA720906:MGC720908 MPW720906:MPY720908 MZS720906:MZU720908 NJO720906:NJQ720908 NTK720906:NTM720908 ODG720906:ODI720908 ONC720906:ONE720908 OWY720906:OXA720908 PGU720906:PGW720908 PQQ720906:PQS720908 QAM720906:QAO720908 QKI720906:QKK720908 QUE720906:QUG720908 REA720906:REC720908 RNW720906:RNY720908 RXS720906:RXU720908 SHO720906:SHQ720908 SRK720906:SRM720908 TBG720906:TBI720908 TLC720906:TLE720908 TUY720906:TVA720908 UEU720906:UEW720908 UOQ720906:UOS720908 UYM720906:UYO720908 VII720906:VIK720908 VSE720906:VSG720908 WCA720906:WCC720908 WLW720906:WLY720908 WVS720906:WVU720908 K786442:M786444 JG786442:JI786444 TC786442:TE786444 ACY786442:ADA786444 AMU786442:AMW786444 AWQ786442:AWS786444 BGM786442:BGO786444 BQI786442:BQK786444 CAE786442:CAG786444 CKA786442:CKC786444 CTW786442:CTY786444 DDS786442:DDU786444 DNO786442:DNQ786444 DXK786442:DXM786444 EHG786442:EHI786444 ERC786442:ERE786444 FAY786442:FBA786444 FKU786442:FKW786444 FUQ786442:FUS786444 GEM786442:GEO786444 GOI786442:GOK786444 GYE786442:GYG786444 HIA786442:HIC786444 HRW786442:HRY786444 IBS786442:IBU786444 ILO786442:ILQ786444 IVK786442:IVM786444 JFG786442:JFI786444 JPC786442:JPE786444 JYY786442:JZA786444 KIU786442:KIW786444 KSQ786442:KSS786444 LCM786442:LCO786444 LMI786442:LMK786444 LWE786442:LWG786444 MGA786442:MGC786444 MPW786442:MPY786444 MZS786442:MZU786444 NJO786442:NJQ786444 NTK786442:NTM786444 ODG786442:ODI786444 ONC786442:ONE786444 OWY786442:OXA786444 PGU786442:PGW786444 PQQ786442:PQS786444 QAM786442:QAO786444 QKI786442:QKK786444 QUE786442:QUG786444 REA786442:REC786444 RNW786442:RNY786444 RXS786442:RXU786444 SHO786442:SHQ786444 SRK786442:SRM786444 TBG786442:TBI786444 TLC786442:TLE786444 TUY786442:TVA786444 UEU786442:UEW786444 UOQ786442:UOS786444 UYM786442:UYO786444 VII786442:VIK786444 VSE786442:VSG786444 WCA786442:WCC786444 WLW786442:WLY786444 WVS786442:WVU786444 K851978:M851980 JG851978:JI851980 TC851978:TE851980 ACY851978:ADA851980 AMU851978:AMW851980 AWQ851978:AWS851980 BGM851978:BGO851980 BQI851978:BQK851980 CAE851978:CAG851980 CKA851978:CKC851980 CTW851978:CTY851980 DDS851978:DDU851980 DNO851978:DNQ851980 DXK851978:DXM851980 EHG851978:EHI851980 ERC851978:ERE851980 FAY851978:FBA851980 FKU851978:FKW851980 FUQ851978:FUS851980 GEM851978:GEO851980 GOI851978:GOK851980 GYE851978:GYG851980 HIA851978:HIC851980 HRW851978:HRY851980 IBS851978:IBU851980 ILO851978:ILQ851980 IVK851978:IVM851980 JFG851978:JFI851980 JPC851978:JPE851980 JYY851978:JZA851980 KIU851978:KIW851980 KSQ851978:KSS851980 LCM851978:LCO851980 LMI851978:LMK851980 LWE851978:LWG851980 MGA851978:MGC851980 MPW851978:MPY851980 MZS851978:MZU851980 NJO851978:NJQ851980 NTK851978:NTM851980 ODG851978:ODI851980 ONC851978:ONE851980 OWY851978:OXA851980 PGU851978:PGW851980 PQQ851978:PQS851980 QAM851978:QAO851980 QKI851978:QKK851980 QUE851978:QUG851980 REA851978:REC851980 RNW851978:RNY851980 RXS851978:RXU851980 SHO851978:SHQ851980 SRK851978:SRM851980 TBG851978:TBI851980 TLC851978:TLE851980 TUY851978:TVA851980 UEU851978:UEW851980 UOQ851978:UOS851980 UYM851978:UYO851980 VII851978:VIK851980 VSE851978:VSG851980 WCA851978:WCC851980 WLW851978:WLY851980 WVS851978:WVU851980 K917514:M917516 JG917514:JI917516 TC917514:TE917516 ACY917514:ADA917516 AMU917514:AMW917516 AWQ917514:AWS917516 BGM917514:BGO917516 BQI917514:BQK917516 CAE917514:CAG917516 CKA917514:CKC917516 CTW917514:CTY917516 DDS917514:DDU917516 DNO917514:DNQ917516 DXK917514:DXM917516 EHG917514:EHI917516 ERC917514:ERE917516 FAY917514:FBA917516 FKU917514:FKW917516 FUQ917514:FUS917516 GEM917514:GEO917516 GOI917514:GOK917516 GYE917514:GYG917516 HIA917514:HIC917516 HRW917514:HRY917516 IBS917514:IBU917516 ILO917514:ILQ917516 IVK917514:IVM917516 JFG917514:JFI917516 JPC917514:JPE917516 JYY917514:JZA917516 KIU917514:KIW917516 KSQ917514:KSS917516 LCM917514:LCO917516 LMI917514:LMK917516 LWE917514:LWG917516 MGA917514:MGC917516 MPW917514:MPY917516 MZS917514:MZU917516 NJO917514:NJQ917516 NTK917514:NTM917516 ODG917514:ODI917516 ONC917514:ONE917516 OWY917514:OXA917516 PGU917514:PGW917516 PQQ917514:PQS917516 QAM917514:QAO917516 QKI917514:QKK917516 QUE917514:QUG917516 REA917514:REC917516 RNW917514:RNY917516 RXS917514:RXU917516 SHO917514:SHQ917516 SRK917514:SRM917516 TBG917514:TBI917516 TLC917514:TLE917516 TUY917514:TVA917516 UEU917514:UEW917516 UOQ917514:UOS917516 UYM917514:UYO917516 VII917514:VIK917516 VSE917514:VSG917516 WCA917514:WCC917516 WLW917514:WLY917516 WVS917514:WVU917516 K983050:M983052 JG983050:JI983052 TC983050:TE983052 ACY983050:ADA983052 AMU983050:AMW983052 AWQ983050:AWS983052 BGM983050:BGO983052 BQI983050:BQK983052 CAE983050:CAG983052 CKA983050:CKC983052 CTW983050:CTY983052 DDS983050:DDU983052 DNO983050:DNQ983052 DXK983050:DXM983052 EHG983050:EHI983052 ERC983050:ERE983052 FAY983050:FBA983052 FKU983050:FKW983052 FUQ983050:FUS983052 GEM983050:GEO983052 GOI983050:GOK983052 GYE983050:GYG983052 HIA983050:HIC983052 HRW983050:HRY983052 IBS983050:IBU983052 ILO983050:ILQ983052 IVK983050:IVM983052 JFG983050:JFI983052 JPC983050:JPE983052 JYY983050:JZA983052 KIU983050:KIW983052 KSQ983050:KSS983052 LCM983050:LCO983052 LMI983050:LMK983052 LWE983050:LWG983052 MGA983050:MGC983052 MPW983050:MPY983052 MZS983050:MZU983052 NJO983050:NJQ983052 NTK983050:NTM983052 ODG983050:ODI983052 ONC983050:ONE983052 OWY983050:OXA983052 PGU983050:PGW983052 PQQ983050:PQS983052 QAM983050:QAO983052 QKI983050:QKK983052 QUE983050:QUG983052 REA983050:REC983052 RNW983050:RNY983052 RXS983050:RXU983052 SHO983050:SHQ983052 SRK983050:SRM983052 TBG983050:TBI983052 TLC983050:TLE983052 TUY983050:TVA983052 UEU983050:UEW983052 UOQ983050:UOS983052 UYM983050:UYO983052 VII983050:VIK983052 VSE983050:VSG983052 WCA983050:WCC983052 WLW983050:WLY983052 M12:O12" xr:uid="{FA03510B-0012-46B6-85AB-2C1A27AB526B}">
      <formula1>$G$46:$G$47</formula1>
    </dataValidation>
  </dataValidations>
  <printOptions horizontalCentered="1"/>
  <pageMargins left="0.74803149606299213" right="0.70866141732283472" top="0.74803149606299213" bottom="0.9055118110236221" header="0.39370078740157483" footer="0.39370078740157483"/>
  <pageSetup paperSize="9" scale="96" orientation="portrait" r:id="rId1"/>
  <headerFooter scaleWithDoc="0" alignWithMargins="0">
    <oddHeader xml:space="preserve">&amp;L&amp;"-,Regular"&amp;8&amp;F&amp;R&amp;"-,Regular"&amp;8&amp;A
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63E72-746A-4F9B-B8BA-292FFFED571C}">
  <sheetPr>
    <pageSetUpPr fitToPage="1"/>
  </sheetPr>
  <dimension ref="A1:AA80"/>
  <sheetViews>
    <sheetView zoomScaleNormal="100" zoomScaleSheetLayoutView="100" workbookViewId="0">
      <selection activeCell="K25" sqref="K25:M25"/>
    </sheetView>
  </sheetViews>
  <sheetFormatPr defaultColWidth="8.5703125" defaultRowHeight="12.75"/>
  <cols>
    <col min="1" max="1" width="2.7109375" style="119" customWidth="1"/>
    <col min="2" max="2" width="7.7109375" style="119" customWidth="1"/>
    <col min="3" max="10" width="3.42578125" style="119" customWidth="1"/>
    <col min="11" max="14" width="5.28515625" style="119" customWidth="1"/>
    <col min="15" max="15" width="6.28515625" style="119" customWidth="1"/>
    <col min="16" max="17" width="5.28515625" style="119" customWidth="1"/>
    <col min="18" max="18" width="5.85546875" style="119" customWidth="1"/>
    <col min="19" max="19" width="5.7109375" style="119" customWidth="1"/>
    <col min="20" max="20" width="3.42578125" style="119" customWidth="1"/>
    <col min="21" max="21" width="10.28515625" style="119" customWidth="1"/>
    <col min="22" max="22" width="29.7109375" style="119" customWidth="1"/>
    <col min="23" max="26" width="12.28515625" style="119" customWidth="1"/>
    <col min="27" max="256" width="8.5703125" style="119"/>
    <col min="257" max="257" width="2.7109375" style="119" customWidth="1"/>
    <col min="258" max="258" width="7.7109375" style="119" customWidth="1"/>
    <col min="259" max="266" width="3.42578125" style="119" customWidth="1"/>
    <col min="267" max="275" width="5.28515625" style="119" customWidth="1"/>
    <col min="276" max="276" width="3.42578125" style="119" customWidth="1"/>
    <col min="277" max="277" width="10.28515625" style="119" customWidth="1"/>
    <col min="278" max="278" width="29.7109375" style="119" customWidth="1"/>
    <col min="279" max="282" width="12.28515625" style="119" customWidth="1"/>
    <col min="283" max="512" width="8.5703125" style="119"/>
    <col min="513" max="513" width="2.7109375" style="119" customWidth="1"/>
    <col min="514" max="514" width="7.7109375" style="119" customWidth="1"/>
    <col min="515" max="522" width="3.42578125" style="119" customWidth="1"/>
    <col min="523" max="531" width="5.28515625" style="119" customWidth="1"/>
    <col min="532" max="532" width="3.42578125" style="119" customWidth="1"/>
    <col min="533" max="533" width="10.28515625" style="119" customWidth="1"/>
    <col min="534" max="534" width="29.7109375" style="119" customWidth="1"/>
    <col min="535" max="538" width="12.28515625" style="119" customWidth="1"/>
    <col min="539" max="768" width="8.5703125" style="119"/>
    <col min="769" max="769" width="2.7109375" style="119" customWidth="1"/>
    <col min="770" max="770" width="7.7109375" style="119" customWidth="1"/>
    <col min="771" max="778" width="3.42578125" style="119" customWidth="1"/>
    <col min="779" max="787" width="5.28515625" style="119" customWidth="1"/>
    <col min="788" max="788" width="3.42578125" style="119" customWidth="1"/>
    <col min="789" max="789" width="10.28515625" style="119" customWidth="1"/>
    <col min="790" max="790" width="29.7109375" style="119" customWidth="1"/>
    <col min="791" max="794" width="12.28515625" style="119" customWidth="1"/>
    <col min="795" max="1024" width="8.5703125" style="119"/>
    <col min="1025" max="1025" width="2.7109375" style="119" customWidth="1"/>
    <col min="1026" max="1026" width="7.7109375" style="119" customWidth="1"/>
    <col min="1027" max="1034" width="3.42578125" style="119" customWidth="1"/>
    <col min="1035" max="1043" width="5.28515625" style="119" customWidth="1"/>
    <col min="1044" max="1044" width="3.42578125" style="119" customWidth="1"/>
    <col min="1045" max="1045" width="10.28515625" style="119" customWidth="1"/>
    <col min="1046" max="1046" width="29.7109375" style="119" customWidth="1"/>
    <col min="1047" max="1050" width="12.28515625" style="119" customWidth="1"/>
    <col min="1051" max="1280" width="8.5703125" style="119"/>
    <col min="1281" max="1281" width="2.7109375" style="119" customWidth="1"/>
    <col min="1282" max="1282" width="7.7109375" style="119" customWidth="1"/>
    <col min="1283" max="1290" width="3.42578125" style="119" customWidth="1"/>
    <col min="1291" max="1299" width="5.28515625" style="119" customWidth="1"/>
    <col min="1300" max="1300" width="3.42578125" style="119" customWidth="1"/>
    <col min="1301" max="1301" width="10.28515625" style="119" customWidth="1"/>
    <col min="1302" max="1302" width="29.7109375" style="119" customWidth="1"/>
    <col min="1303" max="1306" width="12.28515625" style="119" customWidth="1"/>
    <col min="1307" max="1536" width="8.5703125" style="119"/>
    <col min="1537" max="1537" width="2.7109375" style="119" customWidth="1"/>
    <col min="1538" max="1538" width="7.7109375" style="119" customWidth="1"/>
    <col min="1539" max="1546" width="3.42578125" style="119" customWidth="1"/>
    <col min="1547" max="1555" width="5.28515625" style="119" customWidth="1"/>
    <col min="1556" max="1556" width="3.42578125" style="119" customWidth="1"/>
    <col min="1557" max="1557" width="10.28515625" style="119" customWidth="1"/>
    <col min="1558" max="1558" width="29.7109375" style="119" customWidth="1"/>
    <col min="1559" max="1562" width="12.28515625" style="119" customWidth="1"/>
    <col min="1563" max="1792" width="8.5703125" style="119"/>
    <col min="1793" max="1793" width="2.7109375" style="119" customWidth="1"/>
    <col min="1794" max="1794" width="7.7109375" style="119" customWidth="1"/>
    <col min="1795" max="1802" width="3.42578125" style="119" customWidth="1"/>
    <col min="1803" max="1811" width="5.28515625" style="119" customWidth="1"/>
    <col min="1812" max="1812" width="3.42578125" style="119" customWidth="1"/>
    <col min="1813" max="1813" width="10.28515625" style="119" customWidth="1"/>
    <col min="1814" max="1814" width="29.7109375" style="119" customWidth="1"/>
    <col min="1815" max="1818" width="12.28515625" style="119" customWidth="1"/>
    <col min="1819" max="2048" width="8.5703125" style="119"/>
    <col min="2049" max="2049" width="2.7109375" style="119" customWidth="1"/>
    <col min="2050" max="2050" width="7.7109375" style="119" customWidth="1"/>
    <col min="2051" max="2058" width="3.42578125" style="119" customWidth="1"/>
    <col min="2059" max="2067" width="5.28515625" style="119" customWidth="1"/>
    <col min="2068" max="2068" width="3.42578125" style="119" customWidth="1"/>
    <col min="2069" max="2069" width="10.28515625" style="119" customWidth="1"/>
    <col min="2070" max="2070" width="29.7109375" style="119" customWidth="1"/>
    <col min="2071" max="2074" width="12.28515625" style="119" customWidth="1"/>
    <col min="2075" max="2304" width="8.5703125" style="119"/>
    <col min="2305" max="2305" width="2.7109375" style="119" customWidth="1"/>
    <col min="2306" max="2306" width="7.7109375" style="119" customWidth="1"/>
    <col min="2307" max="2314" width="3.42578125" style="119" customWidth="1"/>
    <col min="2315" max="2323" width="5.28515625" style="119" customWidth="1"/>
    <col min="2324" max="2324" width="3.42578125" style="119" customWidth="1"/>
    <col min="2325" max="2325" width="10.28515625" style="119" customWidth="1"/>
    <col min="2326" max="2326" width="29.7109375" style="119" customWidth="1"/>
    <col min="2327" max="2330" width="12.28515625" style="119" customWidth="1"/>
    <col min="2331" max="2560" width="8.5703125" style="119"/>
    <col min="2561" max="2561" width="2.7109375" style="119" customWidth="1"/>
    <col min="2562" max="2562" width="7.7109375" style="119" customWidth="1"/>
    <col min="2563" max="2570" width="3.42578125" style="119" customWidth="1"/>
    <col min="2571" max="2579" width="5.28515625" style="119" customWidth="1"/>
    <col min="2580" max="2580" width="3.42578125" style="119" customWidth="1"/>
    <col min="2581" max="2581" width="10.28515625" style="119" customWidth="1"/>
    <col min="2582" max="2582" width="29.7109375" style="119" customWidth="1"/>
    <col min="2583" max="2586" width="12.28515625" style="119" customWidth="1"/>
    <col min="2587" max="2816" width="8.5703125" style="119"/>
    <col min="2817" max="2817" width="2.7109375" style="119" customWidth="1"/>
    <col min="2818" max="2818" width="7.7109375" style="119" customWidth="1"/>
    <col min="2819" max="2826" width="3.42578125" style="119" customWidth="1"/>
    <col min="2827" max="2835" width="5.28515625" style="119" customWidth="1"/>
    <col min="2836" max="2836" width="3.42578125" style="119" customWidth="1"/>
    <col min="2837" max="2837" width="10.28515625" style="119" customWidth="1"/>
    <col min="2838" max="2838" width="29.7109375" style="119" customWidth="1"/>
    <col min="2839" max="2842" width="12.28515625" style="119" customWidth="1"/>
    <col min="2843" max="3072" width="8.5703125" style="119"/>
    <col min="3073" max="3073" width="2.7109375" style="119" customWidth="1"/>
    <col min="3074" max="3074" width="7.7109375" style="119" customWidth="1"/>
    <col min="3075" max="3082" width="3.42578125" style="119" customWidth="1"/>
    <col min="3083" max="3091" width="5.28515625" style="119" customWidth="1"/>
    <col min="3092" max="3092" width="3.42578125" style="119" customWidth="1"/>
    <col min="3093" max="3093" width="10.28515625" style="119" customWidth="1"/>
    <col min="3094" max="3094" width="29.7109375" style="119" customWidth="1"/>
    <col min="3095" max="3098" width="12.28515625" style="119" customWidth="1"/>
    <col min="3099" max="3328" width="8.5703125" style="119"/>
    <col min="3329" max="3329" width="2.7109375" style="119" customWidth="1"/>
    <col min="3330" max="3330" width="7.7109375" style="119" customWidth="1"/>
    <col min="3331" max="3338" width="3.42578125" style="119" customWidth="1"/>
    <col min="3339" max="3347" width="5.28515625" style="119" customWidth="1"/>
    <col min="3348" max="3348" width="3.42578125" style="119" customWidth="1"/>
    <col min="3349" max="3349" width="10.28515625" style="119" customWidth="1"/>
    <col min="3350" max="3350" width="29.7109375" style="119" customWidth="1"/>
    <col min="3351" max="3354" width="12.28515625" style="119" customWidth="1"/>
    <col min="3355" max="3584" width="8.5703125" style="119"/>
    <col min="3585" max="3585" width="2.7109375" style="119" customWidth="1"/>
    <col min="3586" max="3586" width="7.7109375" style="119" customWidth="1"/>
    <col min="3587" max="3594" width="3.42578125" style="119" customWidth="1"/>
    <col min="3595" max="3603" width="5.28515625" style="119" customWidth="1"/>
    <col min="3604" max="3604" width="3.42578125" style="119" customWidth="1"/>
    <col min="3605" max="3605" width="10.28515625" style="119" customWidth="1"/>
    <col min="3606" max="3606" width="29.7109375" style="119" customWidth="1"/>
    <col min="3607" max="3610" width="12.28515625" style="119" customWidth="1"/>
    <col min="3611" max="3840" width="8.5703125" style="119"/>
    <col min="3841" max="3841" width="2.7109375" style="119" customWidth="1"/>
    <col min="3842" max="3842" width="7.7109375" style="119" customWidth="1"/>
    <col min="3843" max="3850" width="3.42578125" style="119" customWidth="1"/>
    <col min="3851" max="3859" width="5.28515625" style="119" customWidth="1"/>
    <col min="3860" max="3860" width="3.42578125" style="119" customWidth="1"/>
    <col min="3861" max="3861" width="10.28515625" style="119" customWidth="1"/>
    <col min="3862" max="3862" width="29.7109375" style="119" customWidth="1"/>
    <col min="3863" max="3866" width="12.28515625" style="119" customWidth="1"/>
    <col min="3867" max="4096" width="8.5703125" style="119"/>
    <col min="4097" max="4097" width="2.7109375" style="119" customWidth="1"/>
    <col min="4098" max="4098" width="7.7109375" style="119" customWidth="1"/>
    <col min="4099" max="4106" width="3.42578125" style="119" customWidth="1"/>
    <col min="4107" max="4115" width="5.28515625" style="119" customWidth="1"/>
    <col min="4116" max="4116" width="3.42578125" style="119" customWidth="1"/>
    <col min="4117" max="4117" width="10.28515625" style="119" customWidth="1"/>
    <col min="4118" max="4118" width="29.7109375" style="119" customWidth="1"/>
    <col min="4119" max="4122" width="12.28515625" style="119" customWidth="1"/>
    <col min="4123" max="4352" width="8.5703125" style="119"/>
    <col min="4353" max="4353" width="2.7109375" style="119" customWidth="1"/>
    <col min="4354" max="4354" width="7.7109375" style="119" customWidth="1"/>
    <col min="4355" max="4362" width="3.42578125" style="119" customWidth="1"/>
    <col min="4363" max="4371" width="5.28515625" style="119" customWidth="1"/>
    <col min="4372" max="4372" width="3.42578125" style="119" customWidth="1"/>
    <col min="4373" max="4373" width="10.28515625" style="119" customWidth="1"/>
    <col min="4374" max="4374" width="29.7109375" style="119" customWidth="1"/>
    <col min="4375" max="4378" width="12.28515625" style="119" customWidth="1"/>
    <col min="4379" max="4608" width="8.5703125" style="119"/>
    <col min="4609" max="4609" width="2.7109375" style="119" customWidth="1"/>
    <col min="4610" max="4610" width="7.7109375" style="119" customWidth="1"/>
    <col min="4611" max="4618" width="3.42578125" style="119" customWidth="1"/>
    <col min="4619" max="4627" width="5.28515625" style="119" customWidth="1"/>
    <col min="4628" max="4628" width="3.42578125" style="119" customWidth="1"/>
    <col min="4629" max="4629" width="10.28515625" style="119" customWidth="1"/>
    <col min="4630" max="4630" width="29.7109375" style="119" customWidth="1"/>
    <col min="4631" max="4634" width="12.28515625" style="119" customWidth="1"/>
    <col min="4635" max="4864" width="8.5703125" style="119"/>
    <col min="4865" max="4865" width="2.7109375" style="119" customWidth="1"/>
    <col min="4866" max="4866" width="7.7109375" style="119" customWidth="1"/>
    <col min="4867" max="4874" width="3.42578125" style="119" customWidth="1"/>
    <col min="4875" max="4883" width="5.28515625" style="119" customWidth="1"/>
    <col min="4884" max="4884" width="3.42578125" style="119" customWidth="1"/>
    <col min="4885" max="4885" width="10.28515625" style="119" customWidth="1"/>
    <col min="4886" max="4886" width="29.7109375" style="119" customWidth="1"/>
    <col min="4887" max="4890" width="12.28515625" style="119" customWidth="1"/>
    <col min="4891" max="5120" width="8.5703125" style="119"/>
    <col min="5121" max="5121" width="2.7109375" style="119" customWidth="1"/>
    <col min="5122" max="5122" width="7.7109375" style="119" customWidth="1"/>
    <col min="5123" max="5130" width="3.42578125" style="119" customWidth="1"/>
    <col min="5131" max="5139" width="5.28515625" style="119" customWidth="1"/>
    <col min="5140" max="5140" width="3.42578125" style="119" customWidth="1"/>
    <col min="5141" max="5141" width="10.28515625" style="119" customWidth="1"/>
    <col min="5142" max="5142" width="29.7109375" style="119" customWidth="1"/>
    <col min="5143" max="5146" width="12.28515625" style="119" customWidth="1"/>
    <col min="5147" max="5376" width="8.5703125" style="119"/>
    <col min="5377" max="5377" width="2.7109375" style="119" customWidth="1"/>
    <col min="5378" max="5378" width="7.7109375" style="119" customWidth="1"/>
    <col min="5379" max="5386" width="3.42578125" style="119" customWidth="1"/>
    <col min="5387" max="5395" width="5.28515625" style="119" customWidth="1"/>
    <col min="5396" max="5396" width="3.42578125" style="119" customWidth="1"/>
    <col min="5397" max="5397" width="10.28515625" style="119" customWidth="1"/>
    <col min="5398" max="5398" width="29.7109375" style="119" customWidth="1"/>
    <col min="5399" max="5402" width="12.28515625" style="119" customWidth="1"/>
    <col min="5403" max="5632" width="8.5703125" style="119"/>
    <col min="5633" max="5633" width="2.7109375" style="119" customWidth="1"/>
    <col min="5634" max="5634" width="7.7109375" style="119" customWidth="1"/>
    <col min="5635" max="5642" width="3.42578125" style="119" customWidth="1"/>
    <col min="5643" max="5651" width="5.28515625" style="119" customWidth="1"/>
    <col min="5652" max="5652" width="3.42578125" style="119" customWidth="1"/>
    <col min="5653" max="5653" width="10.28515625" style="119" customWidth="1"/>
    <col min="5654" max="5654" width="29.7109375" style="119" customWidth="1"/>
    <col min="5655" max="5658" width="12.28515625" style="119" customWidth="1"/>
    <col min="5659" max="5888" width="8.5703125" style="119"/>
    <col min="5889" max="5889" width="2.7109375" style="119" customWidth="1"/>
    <col min="5890" max="5890" width="7.7109375" style="119" customWidth="1"/>
    <col min="5891" max="5898" width="3.42578125" style="119" customWidth="1"/>
    <col min="5899" max="5907" width="5.28515625" style="119" customWidth="1"/>
    <col min="5908" max="5908" width="3.42578125" style="119" customWidth="1"/>
    <col min="5909" max="5909" width="10.28515625" style="119" customWidth="1"/>
    <col min="5910" max="5910" width="29.7109375" style="119" customWidth="1"/>
    <col min="5911" max="5914" width="12.28515625" style="119" customWidth="1"/>
    <col min="5915" max="6144" width="8.5703125" style="119"/>
    <col min="6145" max="6145" width="2.7109375" style="119" customWidth="1"/>
    <col min="6146" max="6146" width="7.7109375" style="119" customWidth="1"/>
    <col min="6147" max="6154" width="3.42578125" style="119" customWidth="1"/>
    <col min="6155" max="6163" width="5.28515625" style="119" customWidth="1"/>
    <col min="6164" max="6164" width="3.42578125" style="119" customWidth="1"/>
    <col min="6165" max="6165" width="10.28515625" style="119" customWidth="1"/>
    <col min="6166" max="6166" width="29.7109375" style="119" customWidth="1"/>
    <col min="6167" max="6170" width="12.28515625" style="119" customWidth="1"/>
    <col min="6171" max="6400" width="8.5703125" style="119"/>
    <col min="6401" max="6401" width="2.7109375" style="119" customWidth="1"/>
    <col min="6402" max="6402" width="7.7109375" style="119" customWidth="1"/>
    <col min="6403" max="6410" width="3.42578125" style="119" customWidth="1"/>
    <col min="6411" max="6419" width="5.28515625" style="119" customWidth="1"/>
    <col min="6420" max="6420" width="3.42578125" style="119" customWidth="1"/>
    <col min="6421" max="6421" width="10.28515625" style="119" customWidth="1"/>
    <col min="6422" max="6422" width="29.7109375" style="119" customWidth="1"/>
    <col min="6423" max="6426" width="12.28515625" style="119" customWidth="1"/>
    <col min="6427" max="6656" width="8.5703125" style="119"/>
    <col min="6657" max="6657" width="2.7109375" style="119" customWidth="1"/>
    <col min="6658" max="6658" width="7.7109375" style="119" customWidth="1"/>
    <col min="6659" max="6666" width="3.42578125" style="119" customWidth="1"/>
    <col min="6667" max="6675" width="5.28515625" style="119" customWidth="1"/>
    <col min="6676" max="6676" width="3.42578125" style="119" customWidth="1"/>
    <col min="6677" max="6677" width="10.28515625" style="119" customWidth="1"/>
    <col min="6678" max="6678" width="29.7109375" style="119" customWidth="1"/>
    <col min="6679" max="6682" width="12.28515625" style="119" customWidth="1"/>
    <col min="6683" max="6912" width="8.5703125" style="119"/>
    <col min="6913" max="6913" width="2.7109375" style="119" customWidth="1"/>
    <col min="6914" max="6914" width="7.7109375" style="119" customWidth="1"/>
    <col min="6915" max="6922" width="3.42578125" style="119" customWidth="1"/>
    <col min="6923" max="6931" width="5.28515625" style="119" customWidth="1"/>
    <col min="6932" max="6932" width="3.42578125" style="119" customWidth="1"/>
    <col min="6933" max="6933" width="10.28515625" style="119" customWidth="1"/>
    <col min="6934" max="6934" width="29.7109375" style="119" customWidth="1"/>
    <col min="6935" max="6938" width="12.28515625" style="119" customWidth="1"/>
    <col min="6939" max="7168" width="8.5703125" style="119"/>
    <col min="7169" max="7169" width="2.7109375" style="119" customWidth="1"/>
    <col min="7170" max="7170" width="7.7109375" style="119" customWidth="1"/>
    <col min="7171" max="7178" width="3.42578125" style="119" customWidth="1"/>
    <col min="7179" max="7187" width="5.28515625" style="119" customWidth="1"/>
    <col min="7188" max="7188" width="3.42578125" style="119" customWidth="1"/>
    <col min="7189" max="7189" width="10.28515625" style="119" customWidth="1"/>
    <col min="7190" max="7190" width="29.7109375" style="119" customWidth="1"/>
    <col min="7191" max="7194" width="12.28515625" style="119" customWidth="1"/>
    <col min="7195" max="7424" width="8.5703125" style="119"/>
    <col min="7425" max="7425" width="2.7109375" style="119" customWidth="1"/>
    <col min="7426" max="7426" width="7.7109375" style="119" customWidth="1"/>
    <col min="7427" max="7434" width="3.42578125" style="119" customWidth="1"/>
    <col min="7435" max="7443" width="5.28515625" style="119" customWidth="1"/>
    <col min="7444" max="7444" width="3.42578125" style="119" customWidth="1"/>
    <col min="7445" max="7445" width="10.28515625" style="119" customWidth="1"/>
    <col min="7446" max="7446" width="29.7109375" style="119" customWidth="1"/>
    <col min="7447" max="7450" width="12.28515625" style="119" customWidth="1"/>
    <col min="7451" max="7680" width="8.5703125" style="119"/>
    <col min="7681" max="7681" width="2.7109375" style="119" customWidth="1"/>
    <col min="7682" max="7682" width="7.7109375" style="119" customWidth="1"/>
    <col min="7683" max="7690" width="3.42578125" style="119" customWidth="1"/>
    <col min="7691" max="7699" width="5.28515625" style="119" customWidth="1"/>
    <col min="7700" max="7700" width="3.42578125" style="119" customWidth="1"/>
    <col min="7701" max="7701" width="10.28515625" style="119" customWidth="1"/>
    <col min="7702" max="7702" width="29.7109375" style="119" customWidth="1"/>
    <col min="7703" max="7706" width="12.28515625" style="119" customWidth="1"/>
    <col min="7707" max="7936" width="8.5703125" style="119"/>
    <col min="7937" max="7937" width="2.7109375" style="119" customWidth="1"/>
    <col min="7938" max="7938" width="7.7109375" style="119" customWidth="1"/>
    <col min="7939" max="7946" width="3.42578125" style="119" customWidth="1"/>
    <col min="7947" max="7955" width="5.28515625" style="119" customWidth="1"/>
    <col min="7956" max="7956" width="3.42578125" style="119" customWidth="1"/>
    <col min="7957" max="7957" width="10.28515625" style="119" customWidth="1"/>
    <col min="7958" max="7958" width="29.7109375" style="119" customWidth="1"/>
    <col min="7959" max="7962" width="12.28515625" style="119" customWidth="1"/>
    <col min="7963" max="8192" width="8.5703125" style="119"/>
    <col min="8193" max="8193" width="2.7109375" style="119" customWidth="1"/>
    <col min="8194" max="8194" width="7.7109375" style="119" customWidth="1"/>
    <col min="8195" max="8202" width="3.42578125" style="119" customWidth="1"/>
    <col min="8203" max="8211" width="5.28515625" style="119" customWidth="1"/>
    <col min="8212" max="8212" width="3.42578125" style="119" customWidth="1"/>
    <col min="8213" max="8213" width="10.28515625" style="119" customWidth="1"/>
    <col min="8214" max="8214" width="29.7109375" style="119" customWidth="1"/>
    <col min="8215" max="8218" width="12.28515625" style="119" customWidth="1"/>
    <col min="8219" max="8448" width="8.5703125" style="119"/>
    <col min="8449" max="8449" width="2.7109375" style="119" customWidth="1"/>
    <col min="8450" max="8450" width="7.7109375" style="119" customWidth="1"/>
    <col min="8451" max="8458" width="3.42578125" style="119" customWidth="1"/>
    <col min="8459" max="8467" width="5.28515625" style="119" customWidth="1"/>
    <col min="8468" max="8468" width="3.42578125" style="119" customWidth="1"/>
    <col min="8469" max="8469" width="10.28515625" style="119" customWidth="1"/>
    <col min="8470" max="8470" width="29.7109375" style="119" customWidth="1"/>
    <col min="8471" max="8474" width="12.28515625" style="119" customWidth="1"/>
    <col min="8475" max="8704" width="8.5703125" style="119"/>
    <col min="8705" max="8705" width="2.7109375" style="119" customWidth="1"/>
    <col min="8706" max="8706" width="7.7109375" style="119" customWidth="1"/>
    <col min="8707" max="8714" width="3.42578125" style="119" customWidth="1"/>
    <col min="8715" max="8723" width="5.28515625" style="119" customWidth="1"/>
    <col min="8724" max="8724" width="3.42578125" style="119" customWidth="1"/>
    <col min="8725" max="8725" width="10.28515625" style="119" customWidth="1"/>
    <col min="8726" max="8726" width="29.7109375" style="119" customWidth="1"/>
    <col min="8727" max="8730" width="12.28515625" style="119" customWidth="1"/>
    <col min="8731" max="8960" width="8.5703125" style="119"/>
    <col min="8961" max="8961" width="2.7109375" style="119" customWidth="1"/>
    <col min="8962" max="8962" width="7.7109375" style="119" customWidth="1"/>
    <col min="8963" max="8970" width="3.42578125" style="119" customWidth="1"/>
    <col min="8971" max="8979" width="5.28515625" style="119" customWidth="1"/>
    <col min="8980" max="8980" width="3.42578125" style="119" customWidth="1"/>
    <col min="8981" max="8981" width="10.28515625" style="119" customWidth="1"/>
    <col min="8982" max="8982" width="29.7109375" style="119" customWidth="1"/>
    <col min="8983" max="8986" width="12.28515625" style="119" customWidth="1"/>
    <col min="8987" max="9216" width="8.5703125" style="119"/>
    <col min="9217" max="9217" width="2.7109375" style="119" customWidth="1"/>
    <col min="9218" max="9218" width="7.7109375" style="119" customWidth="1"/>
    <col min="9219" max="9226" width="3.42578125" style="119" customWidth="1"/>
    <col min="9227" max="9235" width="5.28515625" style="119" customWidth="1"/>
    <col min="9236" max="9236" width="3.42578125" style="119" customWidth="1"/>
    <col min="9237" max="9237" width="10.28515625" style="119" customWidth="1"/>
    <col min="9238" max="9238" width="29.7109375" style="119" customWidth="1"/>
    <col min="9239" max="9242" width="12.28515625" style="119" customWidth="1"/>
    <col min="9243" max="9472" width="8.5703125" style="119"/>
    <col min="9473" max="9473" width="2.7109375" style="119" customWidth="1"/>
    <col min="9474" max="9474" width="7.7109375" style="119" customWidth="1"/>
    <col min="9475" max="9482" width="3.42578125" style="119" customWidth="1"/>
    <col min="9483" max="9491" width="5.28515625" style="119" customWidth="1"/>
    <col min="9492" max="9492" width="3.42578125" style="119" customWidth="1"/>
    <col min="9493" max="9493" width="10.28515625" style="119" customWidth="1"/>
    <col min="9494" max="9494" width="29.7109375" style="119" customWidth="1"/>
    <col min="9495" max="9498" width="12.28515625" style="119" customWidth="1"/>
    <col min="9499" max="9728" width="8.5703125" style="119"/>
    <col min="9729" max="9729" width="2.7109375" style="119" customWidth="1"/>
    <col min="9730" max="9730" width="7.7109375" style="119" customWidth="1"/>
    <col min="9731" max="9738" width="3.42578125" style="119" customWidth="1"/>
    <col min="9739" max="9747" width="5.28515625" style="119" customWidth="1"/>
    <col min="9748" max="9748" width="3.42578125" style="119" customWidth="1"/>
    <col min="9749" max="9749" width="10.28515625" style="119" customWidth="1"/>
    <col min="9750" max="9750" width="29.7109375" style="119" customWidth="1"/>
    <col min="9751" max="9754" width="12.28515625" style="119" customWidth="1"/>
    <col min="9755" max="9984" width="8.5703125" style="119"/>
    <col min="9985" max="9985" width="2.7109375" style="119" customWidth="1"/>
    <col min="9986" max="9986" width="7.7109375" style="119" customWidth="1"/>
    <col min="9987" max="9994" width="3.42578125" style="119" customWidth="1"/>
    <col min="9995" max="10003" width="5.28515625" style="119" customWidth="1"/>
    <col min="10004" max="10004" width="3.42578125" style="119" customWidth="1"/>
    <col min="10005" max="10005" width="10.28515625" style="119" customWidth="1"/>
    <col min="10006" max="10006" width="29.7109375" style="119" customWidth="1"/>
    <col min="10007" max="10010" width="12.28515625" style="119" customWidth="1"/>
    <col min="10011" max="10240" width="8.5703125" style="119"/>
    <col min="10241" max="10241" width="2.7109375" style="119" customWidth="1"/>
    <col min="10242" max="10242" width="7.7109375" style="119" customWidth="1"/>
    <col min="10243" max="10250" width="3.42578125" style="119" customWidth="1"/>
    <col min="10251" max="10259" width="5.28515625" style="119" customWidth="1"/>
    <col min="10260" max="10260" width="3.42578125" style="119" customWidth="1"/>
    <col min="10261" max="10261" width="10.28515625" style="119" customWidth="1"/>
    <col min="10262" max="10262" width="29.7109375" style="119" customWidth="1"/>
    <col min="10263" max="10266" width="12.28515625" style="119" customWidth="1"/>
    <col min="10267" max="10496" width="8.5703125" style="119"/>
    <col min="10497" max="10497" width="2.7109375" style="119" customWidth="1"/>
    <col min="10498" max="10498" width="7.7109375" style="119" customWidth="1"/>
    <col min="10499" max="10506" width="3.42578125" style="119" customWidth="1"/>
    <col min="10507" max="10515" width="5.28515625" style="119" customWidth="1"/>
    <col min="10516" max="10516" width="3.42578125" style="119" customWidth="1"/>
    <col min="10517" max="10517" width="10.28515625" style="119" customWidth="1"/>
    <col min="10518" max="10518" width="29.7109375" style="119" customWidth="1"/>
    <col min="10519" max="10522" width="12.28515625" style="119" customWidth="1"/>
    <col min="10523" max="10752" width="8.5703125" style="119"/>
    <col min="10753" max="10753" width="2.7109375" style="119" customWidth="1"/>
    <col min="10754" max="10754" width="7.7109375" style="119" customWidth="1"/>
    <col min="10755" max="10762" width="3.42578125" style="119" customWidth="1"/>
    <col min="10763" max="10771" width="5.28515625" style="119" customWidth="1"/>
    <col min="10772" max="10772" width="3.42578125" style="119" customWidth="1"/>
    <col min="10773" max="10773" width="10.28515625" style="119" customWidth="1"/>
    <col min="10774" max="10774" width="29.7109375" style="119" customWidth="1"/>
    <col min="10775" max="10778" width="12.28515625" style="119" customWidth="1"/>
    <col min="10779" max="11008" width="8.5703125" style="119"/>
    <col min="11009" max="11009" width="2.7109375" style="119" customWidth="1"/>
    <col min="11010" max="11010" width="7.7109375" style="119" customWidth="1"/>
    <col min="11011" max="11018" width="3.42578125" style="119" customWidth="1"/>
    <col min="11019" max="11027" width="5.28515625" style="119" customWidth="1"/>
    <col min="11028" max="11028" width="3.42578125" style="119" customWidth="1"/>
    <col min="11029" max="11029" width="10.28515625" style="119" customWidth="1"/>
    <col min="11030" max="11030" width="29.7109375" style="119" customWidth="1"/>
    <col min="11031" max="11034" width="12.28515625" style="119" customWidth="1"/>
    <col min="11035" max="11264" width="8.5703125" style="119"/>
    <col min="11265" max="11265" width="2.7109375" style="119" customWidth="1"/>
    <col min="11266" max="11266" width="7.7109375" style="119" customWidth="1"/>
    <col min="11267" max="11274" width="3.42578125" style="119" customWidth="1"/>
    <col min="11275" max="11283" width="5.28515625" style="119" customWidth="1"/>
    <col min="11284" max="11284" width="3.42578125" style="119" customWidth="1"/>
    <col min="11285" max="11285" width="10.28515625" style="119" customWidth="1"/>
    <col min="11286" max="11286" width="29.7109375" style="119" customWidth="1"/>
    <col min="11287" max="11290" width="12.28515625" style="119" customWidth="1"/>
    <col min="11291" max="11520" width="8.5703125" style="119"/>
    <col min="11521" max="11521" width="2.7109375" style="119" customWidth="1"/>
    <col min="11522" max="11522" width="7.7109375" style="119" customWidth="1"/>
    <col min="11523" max="11530" width="3.42578125" style="119" customWidth="1"/>
    <col min="11531" max="11539" width="5.28515625" style="119" customWidth="1"/>
    <col min="11540" max="11540" width="3.42578125" style="119" customWidth="1"/>
    <col min="11541" max="11541" width="10.28515625" style="119" customWidth="1"/>
    <col min="11542" max="11542" width="29.7109375" style="119" customWidth="1"/>
    <col min="11543" max="11546" width="12.28515625" style="119" customWidth="1"/>
    <col min="11547" max="11776" width="8.5703125" style="119"/>
    <col min="11777" max="11777" width="2.7109375" style="119" customWidth="1"/>
    <col min="11778" max="11778" width="7.7109375" style="119" customWidth="1"/>
    <col min="11779" max="11786" width="3.42578125" style="119" customWidth="1"/>
    <col min="11787" max="11795" width="5.28515625" style="119" customWidth="1"/>
    <col min="11796" max="11796" width="3.42578125" style="119" customWidth="1"/>
    <col min="11797" max="11797" width="10.28515625" style="119" customWidth="1"/>
    <col min="11798" max="11798" width="29.7109375" style="119" customWidth="1"/>
    <col min="11799" max="11802" width="12.28515625" style="119" customWidth="1"/>
    <col min="11803" max="12032" width="8.5703125" style="119"/>
    <col min="12033" max="12033" width="2.7109375" style="119" customWidth="1"/>
    <col min="12034" max="12034" width="7.7109375" style="119" customWidth="1"/>
    <col min="12035" max="12042" width="3.42578125" style="119" customWidth="1"/>
    <col min="12043" max="12051" width="5.28515625" style="119" customWidth="1"/>
    <col min="12052" max="12052" width="3.42578125" style="119" customWidth="1"/>
    <col min="12053" max="12053" width="10.28515625" style="119" customWidth="1"/>
    <col min="12054" max="12054" width="29.7109375" style="119" customWidth="1"/>
    <col min="12055" max="12058" width="12.28515625" style="119" customWidth="1"/>
    <col min="12059" max="12288" width="8.5703125" style="119"/>
    <col min="12289" max="12289" width="2.7109375" style="119" customWidth="1"/>
    <col min="12290" max="12290" width="7.7109375" style="119" customWidth="1"/>
    <col min="12291" max="12298" width="3.42578125" style="119" customWidth="1"/>
    <col min="12299" max="12307" width="5.28515625" style="119" customWidth="1"/>
    <col min="12308" max="12308" width="3.42578125" style="119" customWidth="1"/>
    <col min="12309" max="12309" width="10.28515625" style="119" customWidth="1"/>
    <col min="12310" max="12310" width="29.7109375" style="119" customWidth="1"/>
    <col min="12311" max="12314" width="12.28515625" style="119" customWidth="1"/>
    <col min="12315" max="12544" width="8.5703125" style="119"/>
    <col min="12545" max="12545" width="2.7109375" style="119" customWidth="1"/>
    <col min="12546" max="12546" width="7.7109375" style="119" customWidth="1"/>
    <col min="12547" max="12554" width="3.42578125" style="119" customWidth="1"/>
    <col min="12555" max="12563" width="5.28515625" style="119" customWidth="1"/>
    <col min="12564" max="12564" width="3.42578125" style="119" customWidth="1"/>
    <col min="12565" max="12565" width="10.28515625" style="119" customWidth="1"/>
    <col min="12566" max="12566" width="29.7109375" style="119" customWidth="1"/>
    <col min="12567" max="12570" width="12.28515625" style="119" customWidth="1"/>
    <col min="12571" max="12800" width="8.5703125" style="119"/>
    <col min="12801" max="12801" width="2.7109375" style="119" customWidth="1"/>
    <col min="12802" max="12802" width="7.7109375" style="119" customWidth="1"/>
    <col min="12803" max="12810" width="3.42578125" style="119" customWidth="1"/>
    <col min="12811" max="12819" width="5.28515625" style="119" customWidth="1"/>
    <col min="12820" max="12820" width="3.42578125" style="119" customWidth="1"/>
    <col min="12821" max="12821" width="10.28515625" style="119" customWidth="1"/>
    <col min="12822" max="12822" width="29.7109375" style="119" customWidth="1"/>
    <col min="12823" max="12826" width="12.28515625" style="119" customWidth="1"/>
    <col min="12827" max="13056" width="8.5703125" style="119"/>
    <col min="13057" max="13057" width="2.7109375" style="119" customWidth="1"/>
    <col min="13058" max="13058" width="7.7109375" style="119" customWidth="1"/>
    <col min="13059" max="13066" width="3.42578125" style="119" customWidth="1"/>
    <col min="13067" max="13075" width="5.28515625" style="119" customWidth="1"/>
    <col min="13076" max="13076" width="3.42578125" style="119" customWidth="1"/>
    <col min="13077" max="13077" width="10.28515625" style="119" customWidth="1"/>
    <col min="13078" max="13078" width="29.7109375" style="119" customWidth="1"/>
    <col min="13079" max="13082" width="12.28515625" style="119" customWidth="1"/>
    <col min="13083" max="13312" width="8.5703125" style="119"/>
    <col min="13313" max="13313" width="2.7109375" style="119" customWidth="1"/>
    <col min="13314" max="13314" width="7.7109375" style="119" customWidth="1"/>
    <col min="13315" max="13322" width="3.42578125" style="119" customWidth="1"/>
    <col min="13323" max="13331" width="5.28515625" style="119" customWidth="1"/>
    <col min="13332" max="13332" width="3.42578125" style="119" customWidth="1"/>
    <col min="13333" max="13333" width="10.28515625" style="119" customWidth="1"/>
    <col min="13334" max="13334" width="29.7109375" style="119" customWidth="1"/>
    <col min="13335" max="13338" width="12.28515625" style="119" customWidth="1"/>
    <col min="13339" max="13568" width="8.5703125" style="119"/>
    <col min="13569" max="13569" width="2.7109375" style="119" customWidth="1"/>
    <col min="13570" max="13570" width="7.7109375" style="119" customWidth="1"/>
    <col min="13571" max="13578" width="3.42578125" style="119" customWidth="1"/>
    <col min="13579" max="13587" width="5.28515625" style="119" customWidth="1"/>
    <col min="13588" max="13588" width="3.42578125" style="119" customWidth="1"/>
    <col min="13589" max="13589" width="10.28515625" style="119" customWidth="1"/>
    <col min="13590" max="13590" width="29.7109375" style="119" customWidth="1"/>
    <col min="13591" max="13594" width="12.28515625" style="119" customWidth="1"/>
    <col min="13595" max="13824" width="8.5703125" style="119"/>
    <col min="13825" max="13825" width="2.7109375" style="119" customWidth="1"/>
    <col min="13826" max="13826" width="7.7109375" style="119" customWidth="1"/>
    <col min="13827" max="13834" width="3.42578125" style="119" customWidth="1"/>
    <col min="13835" max="13843" width="5.28515625" style="119" customWidth="1"/>
    <col min="13844" max="13844" width="3.42578125" style="119" customWidth="1"/>
    <col min="13845" max="13845" width="10.28515625" style="119" customWidth="1"/>
    <col min="13846" max="13846" width="29.7109375" style="119" customWidth="1"/>
    <col min="13847" max="13850" width="12.28515625" style="119" customWidth="1"/>
    <col min="13851" max="14080" width="8.5703125" style="119"/>
    <col min="14081" max="14081" width="2.7109375" style="119" customWidth="1"/>
    <col min="14082" max="14082" width="7.7109375" style="119" customWidth="1"/>
    <col min="14083" max="14090" width="3.42578125" style="119" customWidth="1"/>
    <col min="14091" max="14099" width="5.28515625" style="119" customWidth="1"/>
    <col min="14100" max="14100" width="3.42578125" style="119" customWidth="1"/>
    <col min="14101" max="14101" width="10.28515625" style="119" customWidth="1"/>
    <col min="14102" max="14102" width="29.7109375" style="119" customWidth="1"/>
    <col min="14103" max="14106" width="12.28515625" style="119" customWidth="1"/>
    <col min="14107" max="14336" width="8.5703125" style="119"/>
    <col min="14337" max="14337" width="2.7109375" style="119" customWidth="1"/>
    <col min="14338" max="14338" width="7.7109375" style="119" customWidth="1"/>
    <col min="14339" max="14346" width="3.42578125" style="119" customWidth="1"/>
    <col min="14347" max="14355" width="5.28515625" style="119" customWidth="1"/>
    <col min="14356" max="14356" width="3.42578125" style="119" customWidth="1"/>
    <col min="14357" max="14357" width="10.28515625" style="119" customWidth="1"/>
    <col min="14358" max="14358" width="29.7109375" style="119" customWidth="1"/>
    <col min="14359" max="14362" width="12.28515625" style="119" customWidth="1"/>
    <col min="14363" max="14592" width="8.5703125" style="119"/>
    <col min="14593" max="14593" width="2.7109375" style="119" customWidth="1"/>
    <col min="14594" max="14594" width="7.7109375" style="119" customWidth="1"/>
    <col min="14595" max="14602" width="3.42578125" style="119" customWidth="1"/>
    <col min="14603" max="14611" width="5.28515625" style="119" customWidth="1"/>
    <col min="14612" max="14612" width="3.42578125" style="119" customWidth="1"/>
    <col min="14613" max="14613" width="10.28515625" style="119" customWidth="1"/>
    <col min="14614" max="14614" width="29.7109375" style="119" customWidth="1"/>
    <col min="14615" max="14618" width="12.28515625" style="119" customWidth="1"/>
    <col min="14619" max="14848" width="8.5703125" style="119"/>
    <col min="14849" max="14849" width="2.7109375" style="119" customWidth="1"/>
    <col min="14850" max="14850" width="7.7109375" style="119" customWidth="1"/>
    <col min="14851" max="14858" width="3.42578125" style="119" customWidth="1"/>
    <col min="14859" max="14867" width="5.28515625" style="119" customWidth="1"/>
    <col min="14868" max="14868" width="3.42578125" style="119" customWidth="1"/>
    <col min="14869" max="14869" width="10.28515625" style="119" customWidth="1"/>
    <col min="14870" max="14870" width="29.7109375" style="119" customWidth="1"/>
    <col min="14871" max="14874" width="12.28515625" style="119" customWidth="1"/>
    <col min="14875" max="15104" width="8.5703125" style="119"/>
    <col min="15105" max="15105" width="2.7109375" style="119" customWidth="1"/>
    <col min="15106" max="15106" width="7.7109375" style="119" customWidth="1"/>
    <col min="15107" max="15114" width="3.42578125" style="119" customWidth="1"/>
    <col min="15115" max="15123" width="5.28515625" style="119" customWidth="1"/>
    <col min="15124" max="15124" width="3.42578125" style="119" customWidth="1"/>
    <col min="15125" max="15125" width="10.28515625" style="119" customWidth="1"/>
    <col min="15126" max="15126" width="29.7109375" style="119" customWidth="1"/>
    <col min="15127" max="15130" width="12.28515625" style="119" customWidth="1"/>
    <col min="15131" max="15360" width="8.5703125" style="119"/>
    <col min="15361" max="15361" width="2.7109375" style="119" customWidth="1"/>
    <col min="15362" max="15362" width="7.7109375" style="119" customWidth="1"/>
    <col min="15363" max="15370" width="3.42578125" style="119" customWidth="1"/>
    <col min="15371" max="15379" width="5.28515625" style="119" customWidth="1"/>
    <col min="15380" max="15380" width="3.42578125" style="119" customWidth="1"/>
    <col min="15381" max="15381" width="10.28515625" style="119" customWidth="1"/>
    <col min="15382" max="15382" width="29.7109375" style="119" customWidth="1"/>
    <col min="15383" max="15386" width="12.28515625" style="119" customWidth="1"/>
    <col min="15387" max="15616" width="8.5703125" style="119"/>
    <col min="15617" max="15617" width="2.7109375" style="119" customWidth="1"/>
    <col min="15618" max="15618" width="7.7109375" style="119" customWidth="1"/>
    <col min="15619" max="15626" width="3.42578125" style="119" customWidth="1"/>
    <col min="15627" max="15635" width="5.28515625" style="119" customWidth="1"/>
    <col min="15636" max="15636" width="3.42578125" style="119" customWidth="1"/>
    <col min="15637" max="15637" width="10.28515625" style="119" customWidth="1"/>
    <col min="15638" max="15638" width="29.7109375" style="119" customWidth="1"/>
    <col min="15639" max="15642" width="12.28515625" style="119" customWidth="1"/>
    <col min="15643" max="15872" width="8.5703125" style="119"/>
    <col min="15873" max="15873" width="2.7109375" style="119" customWidth="1"/>
    <col min="15874" max="15874" width="7.7109375" style="119" customWidth="1"/>
    <col min="15875" max="15882" width="3.42578125" style="119" customWidth="1"/>
    <col min="15883" max="15891" width="5.28515625" style="119" customWidth="1"/>
    <col min="15892" max="15892" width="3.42578125" style="119" customWidth="1"/>
    <col min="15893" max="15893" width="10.28515625" style="119" customWidth="1"/>
    <col min="15894" max="15894" width="29.7109375" style="119" customWidth="1"/>
    <col min="15895" max="15898" width="12.28515625" style="119" customWidth="1"/>
    <col min="15899" max="16128" width="8.5703125" style="119"/>
    <col min="16129" max="16129" width="2.7109375" style="119" customWidth="1"/>
    <col min="16130" max="16130" width="7.7109375" style="119" customWidth="1"/>
    <col min="16131" max="16138" width="3.42578125" style="119" customWidth="1"/>
    <col min="16139" max="16147" width="5.28515625" style="119" customWidth="1"/>
    <col min="16148" max="16148" width="3.42578125" style="119" customWidth="1"/>
    <col min="16149" max="16149" width="10.28515625" style="119" customWidth="1"/>
    <col min="16150" max="16150" width="29.7109375" style="119" customWidth="1"/>
    <col min="16151" max="16154" width="12.28515625" style="119" customWidth="1"/>
    <col min="16155" max="16384" width="8.5703125" style="119"/>
  </cols>
  <sheetData>
    <row r="1" spans="1:27" ht="15" customHeight="1">
      <c r="B1" s="116"/>
      <c r="C1" s="116"/>
      <c r="D1" s="116"/>
      <c r="E1" s="116"/>
      <c r="F1" s="116"/>
      <c r="G1" s="116"/>
      <c r="H1" s="116"/>
      <c r="I1" s="116"/>
      <c r="J1" s="116"/>
      <c r="K1" s="116"/>
      <c r="L1" s="116"/>
      <c r="M1" s="116"/>
      <c r="N1" s="116"/>
      <c r="O1" s="116"/>
      <c r="P1" s="116"/>
      <c r="Q1" s="116"/>
      <c r="R1" s="116"/>
      <c r="S1" s="116"/>
      <c r="T1" s="116"/>
      <c r="V1" s="80" t="s">
        <v>62</v>
      </c>
      <c r="W1" s="116"/>
      <c r="X1" s="116"/>
      <c r="Y1" s="116"/>
    </row>
    <row r="2" spans="1:27" s="84" customFormat="1" ht="15" customHeight="1">
      <c r="A2" s="81" t="s">
        <v>164</v>
      </c>
      <c r="B2" s="86"/>
      <c r="C2" s="86"/>
      <c r="D2" s="82"/>
      <c r="E2" s="82"/>
      <c r="F2" s="82"/>
      <c r="G2" s="82"/>
      <c r="H2" s="82"/>
      <c r="I2" s="82"/>
      <c r="J2" s="82"/>
      <c r="K2" s="82"/>
      <c r="L2" s="82"/>
      <c r="M2" s="82"/>
      <c r="N2" s="82"/>
      <c r="O2" s="82"/>
      <c r="P2" s="82"/>
      <c r="Q2" s="83" t="str">
        <f>'SP7-1'!L2</f>
        <v>Spreadsheet release May 2025</v>
      </c>
      <c r="R2" s="82"/>
      <c r="S2" s="82"/>
      <c r="T2" s="89"/>
      <c r="V2" s="85" t="s">
        <v>63</v>
      </c>
      <c r="W2" s="82"/>
      <c r="X2" s="82"/>
      <c r="Y2" s="82"/>
      <c r="Z2" s="82"/>
      <c r="AA2" s="82"/>
    </row>
    <row r="3" spans="1:27" s="87" customFormat="1" ht="15" customHeight="1">
      <c r="A3" s="86" t="s">
        <v>238</v>
      </c>
      <c r="B3" s="86"/>
      <c r="C3" s="82"/>
      <c r="D3" s="82"/>
      <c r="E3" s="82"/>
      <c r="F3" s="82"/>
      <c r="G3" s="82"/>
      <c r="H3" s="82"/>
      <c r="I3" s="82"/>
      <c r="J3" s="82"/>
      <c r="K3" s="82"/>
      <c r="L3" s="82"/>
      <c r="M3" s="82"/>
      <c r="N3" s="82"/>
      <c r="O3" s="82"/>
      <c r="P3" s="82"/>
      <c r="Q3" s="82"/>
      <c r="R3" s="82"/>
      <c r="S3" s="82"/>
      <c r="T3" s="82"/>
      <c r="U3" s="82"/>
      <c r="V3" s="82"/>
      <c r="W3" s="82"/>
      <c r="X3" s="82"/>
      <c r="Y3" s="82"/>
      <c r="Z3" s="82"/>
      <c r="AA3" s="82"/>
    </row>
    <row r="4" spans="1:27" s="55" customFormat="1" ht="15" customHeight="1">
      <c r="A4" s="88"/>
      <c r="B4" s="340" t="s">
        <v>239</v>
      </c>
      <c r="C4" s="341"/>
      <c r="D4" s="341"/>
      <c r="E4" s="341"/>
      <c r="F4" s="341"/>
      <c r="G4" s="341"/>
      <c r="H4" s="341"/>
      <c r="I4" s="341"/>
      <c r="J4" s="341"/>
      <c r="K4" s="341"/>
      <c r="L4" s="341"/>
      <c r="M4" s="341"/>
      <c r="N4" s="341"/>
      <c r="O4" s="341"/>
      <c r="P4" s="341"/>
      <c r="Q4" s="341"/>
      <c r="R4" s="341"/>
      <c r="S4" s="342"/>
      <c r="T4" s="125"/>
      <c r="U4" s="80"/>
      <c r="V4" s="80"/>
      <c r="W4" s="80"/>
      <c r="X4" s="82"/>
      <c r="Y4" s="82"/>
      <c r="Z4" s="82"/>
      <c r="AA4" s="82"/>
    </row>
    <row r="5" spans="1:27" s="87" customFormat="1" ht="11.25" customHeight="1" thickBot="1">
      <c r="A5" s="89"/>
      <c r="B5" s="89"/>
      <c r="C5" s="82"/>
      <c r="D5" s="82"/>
      <c r="E5" s="82"/>
      <c r="F5" s="82"/>
      <c r="G5" s="82"/>
      <c r="H5" s="82"/>
      <c r="I5" s="82"/>
      <c r="J5" s="82"/>
      <c r="K5" s="82"/>
      <c r="L5" s="82"/>
      <c r="M5" s="82"/>
      <c r="N5" s="82"/>
      <c r="O5" s="82"/>
      <c r="P5" s="82"/>
      <c r="Q5" s="82"/>
      <c r="R5" s="82"/>
      <c r="S5" s="82"/>
      <c r="T5" s="82"/>
      <c r="U5" s="82"/>
      <c r="V5" s="82"/>
      <c r="W5" s="82"/>
      <c r="X5" s="82"/>
      <c r="Y5" s="82"/>
      <c r="Z5" s="82"/>
      <c r="AA5" s="82"/>
    </row>
    <row r="6" spans="1:27" s="87" customFormat="1" ht="21.6" customHeight="1" thickTop="1" thickBot="1">
      <c r="A6" s="93">
        <v>1</v>
      </c>
      <c r="B6" s="252" t="s">
        <v>227</v>
      </c>
      <c r="C6" s="252"/>
      <c r="D6" s="252"/>
      <c r="E6" s="252"/>
      <c r="F6" s="252"/>
      <c r="G6" s="252"/>
      <c r="H6" s="252"/>
      <c r="I6" s="252"/>
      <c r="J6" s="252"/>
      <c r="K6" s="252"/>
      <c r="L6" s="252"/>
      <c r="M6" s="252"/>
      <c r="N6" s="252"/>
      <c r="O6" s="92"/>
      <c r="P6" s="92"/>
      <c r="Q6" s="92"/>
      <c r="R6" s="92"/>
      <c r="S6" s="92"/>
      <c r="T6" s="92"/>
      <c r="U6" s="82"/>
      <c r="V6" s="296" t="s">
        <v>226</v>
      </c>
      <c r="W6" s="297"/>
      <c r="X6" s="297"/>
      <c r="Y6" s="297"/>
      <c r="Z6" s="298"/>
      <c r="AA6" s="82"/>
    </row>
    <row r="7" spans="1:27" s="87" customFormat="1" ht="19.5" customHeight="1" thickTop="1" thickBot="1">
      <c r="A7" s="91"/>
      <c r="B7" s="92"/>
      <c r="C7" s="92"/>
      <c r="D7" s="92"/>
      <c r="E7" s="92"/>
      <c r="F7" s="92"/>
      <c r="G7" s="92"/>
      <c r="H7" s="92"/>
      <c r="I7" s="92"/>
      <c r="J7" s="92" t="s">
        <v>121</v>
      </c>
      <c r="K7" s="92"/>
      <c r="L7" s="92"/>
      <c r="M7" s="92"/>
      <c r="N7" s="92"/>
      <c r="O7" s="92"/>
      <c r="P7" s="105" t="s">
        <v>97</v>
      </c>
      <c r="Q7" s="267"/>
      <c r="R7" s="267"/>
      <c r="S7" s="267"/>
      <c r="T7" s="92"/>
      <c r="U7" s="82"/>
      <c r="V7" s="299"/>
      <c r="W7" s="300"/>
      <c r="X7" s="300"/>
      <c r="Y7" s="300"/>
      <c r="Z7" s="301"/>
    </row>
    <row r="8" spans="1:27" s="87" customFormat="1" ht="19.5" customHeight="1" thickTop="1" thickBot="1">
      <c r="A8" s="91"/>
      <c r="B8" s="92"/>
      <c r="C8" s="92"/>
      <c r="D8" s="92"/>
      <c r="E8" s="92"/>
      <c r="F8" s="92"/>
      <c r="G8" s="92"/>
      <c r="H8" s="92"/>
      <c r="I8" s="92"/>
      <c r="J8" s="105"/>
      <c r="K8" s="92"/>
      <c r="L8" s="92"/>
      <c r="M8" s="92"/>
      <c r="N8" s="92"/>
      <c r="O8" s="128" t="str">
        <f>IF('SP7-1'!I24="","DF",VLOOKUP('SP7-1'!I24,Tables!A12:D52,3))</f>
        <v>DF</v>
      </c>
      <c r="P8" s="105" t="s">
        <v>126</v>
      </c>
      <c r="Q8" s="274" t="str">
        <f>IF(O8="DF","",Q7*O8)</f>
        <v/>
      </c>
      <c r="R8" s="274"/>
      <c r="S8" s="274"/>
      <c r="T8" s="93" t="s">
        <v>127</v>
      </c>
      <c r="U8" s="82"/>
      <c r="V8" s="82"/>
      <c r="W8" s="82"/>
      <c r="X8" s="82"/>
      <c r="Y8" s="82"/>
    </row>
    <row r="9" spans="1:27" s="87" customFormat="1" ht="19.5" customHeight="1" thickTop="1" thickBot="1">
      <c r="A9" s="93">
        <v>3</v>
      </c>
      <c r="B9" s="252" t="s">
        <v>128</v>
      </c>
      <c r="C9" s="252"/>
      <c r="D9" s="252"/>
      <c r="E9" s="252"/>
      <c r="F9" s="252"/>
      <c r="G9" s="252"/>
      <c r="H9" s="252"/>
      <c r="I9" s="92"/>
      <c r="J9" s="92"/>
      <c r="K9" s="92"/>
      <c r="L9" s="92"/>
      <c r="M9" s="92"/>
      <c r="N9" s="92"/>
      <c r="O9" s="92"/>
      <c r="P9" s="92"/>
      <c r="Q9" s="92"/>
      <c r="R9" s="92"/>
      <c r="S9" s="92"/>
      <c r="T9" s="92"/>
      <c r="U9" s="82"/>
      <c r="V9" s="82"/>
      <c r="W9" s="82"/>
      <c r="X9" s="82"/>
      <c r="Y9" s="82"/>
    </row>
    <row r="10" spans="1:27" s="87" customFormat="1" ht="19.5" customHeight="1" thickTop="1" thickBot="1">
      <c r="A10" s="107"/>
      <c r="B10" s="111" t="s">
        <v>130</v>
      </c>
      <c r="C10" s="111"/>
      <c r="D10" s="111"/>
      <c r="E10" s="111"/>
      <c r="F10" s="111"/>
      <c r="G10" s="111"/>
      <c r="H10" s="111"/>
      <c r="I10" s="111"/>
      <c r="J10" s="111"/>
      <c r="K10" s="111"/>
      <c r="L10" s="111"/>
      <c r="M10" s="111"/>
      <c r="N10" s="111"/>
      <c r="O10" s="111"/>
      <c r="P10" s="111"/>
      <c r="Q10" s="111"/>
      <c r="R10" s="111"/>
      <c r="S10" s="111"/>
      <c r="T10" s="111"/>
      <c r="U10" s="82"/>
      <c r="V10" s="82"/>
      <c r="W10" s="82"/>
      <c r="X10" s="82"/>
      <c r="Y10" s="82"/>
    </row>
    <row r="11" spans="1:27" s="87" customFormat="1" ht="19.5" customHeight="1" thickBot="1">
      <c r="A11" s="107"/>
      <c r="B11" s="129" t="s">
        <v>131</v>
      </c>
      <c r="C11" s="331" t="s">
        <v>132</v>
      </c>
      <c r="D11" s="331"/>
      <c r="E11" s="331"/>
      <c r="F11" s="331"/>
      <c r="G11" s="331"/>
      <c r="H11" s="331"/>
      <c r="I11" s="331"/>
      <c r="J11" s="331"/>
      <c r="K11" s="331" t="s">
        <v>133</v>
      </c>
      <c r="L11" s="331"/>
      <c r="M11" s="331"/>
      <c r="N11" s="331" t="s">
        <v>134</v>
      </c>
      <c r="O11" s="331"/>
      <c r="P11" s="331"/>
      <c r="Q11" s="331" t="s">
        <v>135</v>
      </c>
      <c r="R11" s="331"/>
      <c r="S11" s="331"/>
      <c r="T11" s="111"/>
      <c r="U11" s="82"/>
      <c r="V11" s="82"/>
      <c r="W11" s="82"/>
      <c r="X11" s="82"/>
      <c r="Y11" s="82"/>
    </row>
    <row r="12" spans="1:27" s="87" customFormat="1" ht="19.5" customHeight="1" thickTop="1" thickBot="1">
      <c r="A12" s="107"/>
      <c r="B12" s="130"/>
      <c r="C12" s="332"/>
      <c r="D12" s="320"/>
      <c r="E12" s="320"/>
      <c r="F12" s="320"/>
      <c r="G12" s="320"/>
      <c r="H12" s="320"/>
      <c r="I12" s="320"/>
      <c r="J12" s="320"/>
      <c r="K12" s="321"/>
      <c r="L12" s="321"/>
      <c r="M12" s="321"/>
      <c r="N12" s="322" t="str">
        <f>IF(B12="","",VLOOKUP($B$12,Tables!$A$12:$D$52,2))</f>
        <v/>
      </c>
      <c r="O12" s="322"/>
      <c r="P12" s="322"/>
      <c r="Q12" s="323" t="str">
        <f t="shared" ref="Q12:Q20" si="0">IF(N12="","",K12*N12)</f>
        <v/>
      </c>
      <c r="R12" s="323"/>
      <c r="S12" s="323"/>
      <c r="T12" s="111"/>
      <c r="U12" s="82"/>
      <c r="V12" s="296" t="s">
        <v>228</v>
      </c>
      <c r="W12" s="297"/>
      <c r="X12" s="297"/>
      <c r="Y12" s="297"/>
      <c r="Z12" s="298"/>
    </row>
    <row r="13" spans="1:27" s="87" customFormat="1" ht="19.5" customHeight="1" thickTop="1" thickBot="1">
      <c r="A13" s="107"/>
      <c r="B13" s="130"/>
      <c r="C13" s="320"/>
      <c r="D13" s="320"/>
      <c r="E13" s="320"/>
      <c r="F13" s="320"/>
      <c r="G13" s="320"/>
      <c r="H13" s="320"/>
      <c r="I13" s="320"/>
      <c r="J13" s="320"/>
      <c r="K13" s="321"/>
      <c r="L13" s="321"/>
      <c r="M13" s="321"/>
      <c r="N13" s="322" t="str">
        <f>IF(B13="","",VLOOKUP($B$12,Tables!$A$12:$D$52,2))</f>
        <v/>
      </c>
      <c r="O13" s="322"/>
      <c r="P13" s="322"/>
      <c r="Q13" s="323" t="str">
        <f t="shared" si="0"/>
        <v/>
      </c>
      <c r="R13" s="323"/>
      <c r="S13" s="323"/>
      <c r="T13" s="111"/>
      <c r="U13" s="82"/>
      <c r="V13" s="302"/>
      <c r="W13" s="303"/>
      <c r="X13" s="303"/>
      <c r="Y13" s="303"/>
      <c r="Z13" s="304"/>
    </row>
    <row r="14" spans="1:27" s="87" customFormat="1" ht="19.5" customHeight="1" thickTop="1" thickBot="1">
      <c r="A14" s="107"/>
      <c r="B14" s="130"/>
      <c r="C14" s="320"/>
      <c r="D14" s="320"/>
      <c r="E14" s="320"/>
      <c r="F14" s="320"/>
      <c r="G14" s="320"/>
      <c r="H14" s="320"/>
      <c r="I14" s="320"/>
      <c r="J14" s="320"/>
      <c r="K14" s="321"/>
      <c r="L14" s="321"/>
      <c r="M14" s="321"/>
      <c r="N14" s="322" t="str">
        <f>IF(B14="","",VLOOKUP($B$12,Tables!$A$12:$D$52,2))</f>
        <v/>
      </c>
      <c r="O14" s="322"/>
      <c r="P14" s="322"/>
      <c r="Q14" s="323" t="str">
        <f t="shared" si="0"/>
        <v/>
      </c>
      <c r="R14" s="323"/>
      <c r="S14" s="323"/>
      <c r="T14" s="111"/>
      <c r="U14" s="82"/>
      <c r="V14" s="299"/>
      <c r="W14" s="300"/>
      <c r="X14" s="300"/>
      <c r="Y14" s="300"/>
      <c r="Z14" s="301"/>
    </row>
    <row r="15" spans="1:27" s="87" customFormat="1" ht="19.5" customHeight="1" thickTop="1" thickBot="1">
      <c r="A15" s="107"/>
      <c r="B15" s="130"/>
      <c r="C15" s="320"/>
      <c r="D15" s="320"/>
      <c r="E15" s="320"/>
      <c r="F15" s="320"/>
      <c r="G15" s="320"/>
      <c r="H15" s="320"/>
      <c r="I15" s="320"/>
      <c r="J15" s="320"/>
      <c r="K15" s="321"/>
      <c r="L15" s="321"/>
      <c r="M15" s="321"/>
      <c r="N15" s="322" t="str">
        <f>IF(B15="","",VLOOKUP($B$12,Tables!$A$12:$D$52,2))</f>
        <v/>
      </c>
      <c r="O15" s="322"/>
      <c r="P15" s="322"/>
      <c r="Q15" s="323" t="str">
        <f t="shared" si="0"/>
        <v/>
      </c>
      <c r="R15" s="323"/>
      <c r="S15" s="323"/>
      <c r="T15" s="111"/>
      <c r="U15" s="82"/>
      <c r="V15" s="82"/>
      <c r="W15" s="82"/>
      <c r="X15" s="82"/>
      <c r="Y15" s="82"/>
      <c r="Z15" s="82"/>
    </row>
    <row r="16" spans="1:27" s="87" customFormat="1" ht="19.5" customHeight="1" thickTop="1" thickBot="1">
      <c r="A16" s="107"/>
      <c r="B16" s="130"/>
      <c r="C16" s="320"/>
      <c r="D16" s="320"/>
      <c r="E16" s="320"/>
      <c r="F16" s="320"/>
      <c r="G16" s="320"/>
      <c r="H16" s="320"/>
      <c r="I16" s="320"/>
      <c r="J16" s="320"/>
      <c r="K16" s="321"/>
      <c r="L16" s="321"/>
      <c r="M16" s="321"/>
      <c r="N16" s="322" t="str">
        <f>IF(B16="","",VLOOKUP($B$12,Tables!$A$12:$D$52,2))</f>
        <v/>
      </c>
      <c r="O16" s="322"/>
      <c r="P16" s="322"/>
      <c r="Q16" s="323" t="str">
        <f t="shared" si="0"/>
        <v/>
      </c>
      <c r="R16" s="323"/>
      <c r="S16" s="323"/>
      <c r="T16" s="111"/>
      <c r="U16" s="82"/>
      <c r="V16" s="82"/>
      <c r="W16" s="82"/>
      <c r="X16" s="82"/>
      <c r="Y16" s="82"/>
      <c r="Z16" s="82"/>
    </row>
    <row r="17" spans="1:26" s="87" customFormat="1" ht="19.5" customHeight="1" thickTop="1" thickBot="1">
      <c r="A17" s="107"/>
      <c r="B17" s="130"/>
      <c r="C17" s="320"/>
      <c r="D17" s="320"/>
      <c r="E17" s="320"/>
      <c r="F17" s="320"/>
      <c r="G17" s="320"/>
      <c r="H17" s="320"/>
      <c r="I17" s="320"/>
      <c r="J17" s="320"/>
      <c r="K17" s="321"/>
      <c r="L17" s="321"/>
      <c r="M17" s="321"/>
      <c r="N17" s="322" t="str">
        <f>IF(B17="","",VLOOKUP($B$12,Tables!$A$12:$D$52,2))</f>
        <v/>
      </c>
      <c r="O17" s="322"/>
      <c r="P17" s="322"/>
      <c r="Q17" s="323" t="str">
        <f t="shared" si="0"/>
        <v/>
      </c>
      <c r="R17" s="323"/>
      <c r="S17" s="323"/>
      <c r="T17" s="111"/>
      <c r="U17" s="82"/>
      <c r="V17" s="82"/>
      <c r="W17" s="82"/>
      <c r="X17" s="82"/>
      <c r="Y17" s="82"/>
      <c r="Z17" s="82"/>
    </row>
    <row r="18" spans="1:26" s="87" customFormat="1" ht="19.5" customHeight="1" thickTop="1" thickBot="1">
      <c r="A18" s="107"/>
      <c r="B18" s="130"/>
      <c r="C18" s="320"/>
      <c r="D18" s="320"/>
      <c r="E18" s="320"/>
      <c r="F18" s="320"/>
      <c r="G18" s="320"/>
      <c r="H18" s="320"/>
      <c r="I18" s="320"/>
      <c r="J18" s="320"/>
      <c r="K18" s="321"/>
      <c r="L18" s="321"/>
      <c r="M18" s="321"/>
      <c r="N18" s="322" t="str">
        <f>IF(B18="","",VLOOKUP($B$12,Tables!$A$12:$D$52,2))</f>
        <v/>
      </c>
      <c r="O18" s="322"/>
      <c r="P18" s="322"/>
      <c r="Q18" s="323" t="str">
        <f t="shared" si="0"/>
        <v/>
      </c>
      <c r="R18" s="323"/>
      <c r="S18" s="323"/>
      <c r="T18" s="111"/>
      <c r="U18" s="82"/>
      <c r="V18" s="82"/>
      <c r="W18" s="82"/>
      <c r="X18" s="82"/>
      <c r="Y18" s="82"/>
      <c r="Z18" s="82"/>
    </row>
    <row r="19" spans="1:26" s="87" customFormat="1" ht="19.5" customHeight="1" thickTop="1" thickBot="1">
      <c r="A19" s="107"/>
      <c r="B19" s="130"/>
      <c r="C19" s="320"/>
      <c r="D19" s="320"/>
      <c r="E19" s="320"/>
      <c r="F19" s="320"/>
      <c r="G19" s="320"/>
      <c r="H19" s="320"/>
      <c r="I19" s="320"/>
      <c r="J19" s="320"/>
      <c r="K19" s="321"/>
      <c r="L19" s="321"/>
      <c r="M19" s="321"/>
      <c r="N19" s="322" t="str">
        <f>IF(B19="","",VLOOKUP($B$12,Tables!$A$12:$D$52,2))</f>
        <v/>
      </c>
      <c r="O19" s="322"/>
      <c r="P19" s="322"/>
      <c r="Q19" s="323" t="str">
        <f t="shared" si="0"/>
        <v/>
      </c>
      <c r="R19" s="323"/>
      <c r="S19" s="323"/>
      <c r="T19" s="111"/>
      <c r="U19" s="82"/>
      <c r="V19" s="82"/>
      <c r="W19" s="82"/>
      <c r="X19" s="82"/>
      <c r="Y19" s="82"/>
      <c r="Z19" s="82"/>
    </row>
    <row r="20" spans="1:26" s="87" customFormat="1" ht="19.5" customHeight="1" thickTop="1" thickBot="1">
      <c r="A20" s="107"/>
      <c r="B20" s="130"/>
      <c r="C20" s="320"/>
      <c r="D20" s="320"/>
      <c r="E20" s="320"/>
      <c r="F20" s="320"/>
      <c r="G20" s="320"/>
      <c r="H20" s="320"/>
      <c r="I20" s="320"/>
      <c r="J20" s="320"/>
      <c r="K20" s="321"/>
      <c r="L20" s="321"/>
      <c r="M20" s="321"/>
      <c r="N20" s="322" t="str">
        <f>IF(B20="","",VLOOKUP($B$12,Tables!$A$12:$D$52,2))</f>
        <v/>
      </c>
      <c r="O20" s="322"/>
      <c r="P20" s="322"/>
      <c r="Q20" s="323" t="str">
        <f t="shared" si="0"/>
        <v/>
      </c>
      <c r="R20" s="323"/>
      <c r="S20" s="323"/>
      <c r="T20" s="111"/>
      <c r="U20" s="82"/>
      <c r="V20" s="82"/>
      <c r="W20" s="82"/>
      <c r="X20" s="82"/>
      <c r="Y20" s="82"/>
      <c r="Z20" s="82"/>
    </row>
    <row r="21" spans="1:26" s="87" customFormat="1" ht="19.5" customHeight="1" thickTop="1" thickBot="1">
      <c r="A21" s="107"/>
      <c r="B21" s="111"/>
      <c r="C21" s="111"/>
      <c r="D21" s="111"/>
      <c r="E21" s="111"/>
      <c r="F21" s="111"/>
      <c r="G21" s="111"/>
      <c r="H21" s="111"/>
      <c r="I21" s="111"/>
      <c r="J21" s="111"/>
      <c r="K21" s="111"/>
      <c r="L21" s="111"/>
      <c r="M21" s="111"/>
      <c r="N21" s="111"/>
      <c r="O21" s="111"/>
      <c r="P21" s="112" t="s">
        <v>137</v>
      </c>
      <c r="Q21" s="324">
        <f>IF(Q12="",0,SUM(Q12:S20))</f>
        <v>0</v>
      </c>
      <c r="R21" s="325"/>
      <c r="S21" s="326"/>
      <c r="T21" s="131" t="s">
        <v>138</v>
      </c>
      <c r="U21" s="82"/>
      <c r="V21" s="82"/>
      <c r="W21" s="82"/>
      <c r="X21" s="82"/>
      <c r="Y21" s="82"/>
    </row>
    <row r="22" spans="1:26" s="87" customFormat="1" ht="19.5" customHeight="1" thickTop="1" thickBot="1">
      <c r="A22" s="93">
        <v>3</v>
      </c>
      <c r="B22" s="252" t="s">
        <v>194</v>
      </c>
      <c r="C22" s="252"/>
      <c r="D22" s="252"/>
      <c r="E22" s="252"/>
      <c r="F22" s="252"/>
      <c r="G22" s="252"/>
      <c r="H22" s="252"/>
      <c r="I22" s="92"/>
      <c r="J22" s="92"/>
      <c r="K22" s="92"/>
      <c r="L22" s="92"/>
      <c r="M22" s="92"/>
      <c r="N22" s="92"/>
      <c r="O22" s="92"/>
      <c r="P22" s="92"/>
      <c r="Q22" s="92"/>
      <c r="R22" s="92"/>
      <c r="S22" s="92"/>
      <c r="T22" s="92"/>
      <c r="U22" s="82"/>
      <c r="V22" s="334" t="s">
        <v>229</v>
      </c>
      <c r="W22" s="335"/>
      <c r="X22" s="335"/>
      <c r="Y22" s="335"/>
      <c r="Z22" s="336"/>
    </row>
    <row r="23" spans="1:26" s="87" customFormat="1" ht="22.9" customHeight="1" thickTop="1" thickBot="1">
      <c r="A23" s="91"/>
      <c r="B23" s="92"/>
      <c r="C23" s="105" t="s">
        <v>195</v>
      </c>
      <c r="D23" s="315"/>
      <c r="E23" s="316"/>
      <c r="F23" s="316"/>
      <c r="G23" s="317"/>
      <c r="H23" s="92"/>
      <c r="I23" s="92"/>
      <c r="J23" s="132"/>
      <c r="K23" s="105" t="s">
        <v>196</v>
      </c>
      <c r="L23" s="314" t="str">
        <f>IF(D23="","",D23*'SP7-5'!AD11)</f>
        <v/>
      </c>
      <c r="M23" s="314"/>
      <c r="N23" s="92" t="s">
        <v>125</v>
      </c>
      <c r="O23" s="128" t="str">
        <f>IF('SP7-1'!I24="","DF",VLOOKUP('SP7-1'!I24,Tables!A12:D52,3))</f>
        <v>DF</v>
      </c>
      <c r="P23" s="105" t="s">
        <v>126</v>
      </c>
      <c r="Q23" s="274" t="str">
        <f>IF(O23="DF","",L23*O23)</f>
        <v/>
      </c>
      <c r="R23" s="274"/>
      <c r="S23" s="274"/>
      <c r="T23" s="93" t="s">
        <v>143</v>
      </c>
      <c r="U23" s="82"/>
      <c r="V23" s="337"/>
      <c r="W23" s="338"/>
      <c r="X23" s="338"/>
      <c r="Y23" s="338"/>
      <c r="Z23" s="339"/>
    </row>
    <row r="24" spans="1:26" s="87" customFormat="1" ht="19.5" customHeight="1" thickTop="1" thickBot="1">
      <c r="A24" s="93">
        <v>4</v>
      </c>
      <c r="B24" s="252" t="s">
        <v>245</v>
      </c>
      <c r="C24" s="252"/>
      <c r="D24" s="252"/>
      <c r="E24" s="252"/>
      <c r="F24" s="252"/>
      <c r="G24" s="252"/>
      <c r="H24" s="252"/>
      <c r="I24" s="92"/>
      <c r="J24" s="92"/>
      <c r="K24" s="92"/>
      <c r="L24" s="92"/>
      <c r="M24" s="92"/>
      <c r="N24" s="92"/>
      <c r="O24" s="92"/>
      <c r="P24" s="92"/>
      <c r="Q24" s="92"/>
      <c r="R24" s="92"/>
      <c r="S24" s="92"/>
      <c r="T24" s="92"/>
      <c r="U24" s="82"/>
      <c r="V24" s="82"/>
      <c r="W24" s="82"/>
      <c r="X24" s="82"/>
      <c r="Y24" s="82"/>
      <c r="Z24" s="82"/>
    </row>
    <row r="25" spans="1:26" s="87" customFormat="1" ht="22.9" customHeight="1" thickTop="1" thickBot="1">
      <c r="A25" s="91"/>
      <c r="B25" s="92"/>
      <c r="C25" s="132"/>
      <c r="D25" s="132"/>
      <c r="E25" s="132"/>
      <c r="F25" s="132"/>
      <c r="G25" s="132"/>
      <c r="H25" s="92"/>
      <c r="I25" s="92"/>
      <c r="J25" s="105" t="s">
        <v>246</v>
      </c>
      <c r="K25" s="315"/>
      <c r="L25" s="316"/>
      <c r="M25" s="317"/>
      <c r="N25" s="92" t="s">
        <v>125</v>
      </c>
      <c r="O25" s="128">
        <f>Tables!B13</f>
        <v>0.98039215686274506</v>
      </c>
      <c r="P25" s="105" t="s">
        <v>126</v>
      </c>
      <c r="Q25" s="274">
        <f>K25*O25</f>
        <v>0</v>
      </c>
      <c r="R25" s="274"/>
      <c r="S25" s="274"/>
      <c r="T25" s="93" t="s">
        <v>247</v>
      </c>
      <c r="U25" s="82"/>
      <c r="V25" s="82"/>
      <c r="W25" s="82"/>
      <c r="X25" s="82"/>
      <c r="Y25" s="82"/>
      <c r="Z25" s="82"/>
    </row>
    <row r="26" spans="1:26" s="87" customFormat="1" ht="19.5" customHeight="1" thickTop="1" thickBot="1">
      <c r="A26" s="147">
        <v>5</v>
      </c>
      <c r="B26" s="327" t="s">
        <v>139</v>
      </c>
      <c r="C26" s="327"/>
      <c r="D26" s="327"/>
      <c r="E26" s="327"/>
      <c r="F26" s="327"/>
      <c r="G26" s="132"/>
      <c r="H26" s="132"/>
      <c r="I26" s="132"/>
      <c r="J26" s="132"/>
      <c r="K26" s="132"/>
      <c r="L26" s="132"/>
      <c r="M26" s="132"/>
      <c r="N26" s="132"/>
      <c r="O26" s="132"/>
      <c r="P26" s="132"/>
      <c r="Q26" s="132"/>
      <c r="R26" s="132"/>
      <c r="S26" s="132"/>
      <c r="T26" s="133"/>
      <c r="U26" s="82"/>
    </row>
    <row r="27" spans="1:26" s="87" customFormat="1" ht="19.5" customHeight="1" thickTop="1" thickBot="1">
      <c r="A27" s="91"/>
      <c r="B27" s="92"/>
      <c r="C27" s="92"/>
      <c r="D27" s="92"/>
      <c r="E27" s="92"/>
      <c r="F27" s="92"/>
      <c r="G27" s="92"/>
      <c r="H27" s="92"/>
      <c r="I27" s="92"/>
      <c r="J27" s="92"/>
      <c r="K27" s="92"/>
      <c r="L27" s="92"/>
      <c r="M27" s="92"/>
      <c r="N27" s="92"/>
      <c r="O27" s="92"/>
      <c r="P27" s="92"/>
      <c r="Q27" s="108" t="s">
        <v>248</v>
      </c>
      <c r="R27" s="318" t="e">
        <f>Q8+Q21+Q23+Q25</f>
        <v>#VALUE!</v>
      </c>
      <c r="S27" s="319">
        <f t="shared" ref="S27" si="1">S8+S21+S23+S25</f>
        <v>0</v>
      </c>
      <c r="T27" s="93" t="s">
        <v>101</v>
      </c>
      <c r="U27" s="82"/>
      <c r="V27" s="250" t="s">
        <v>244</v>
      </c>
      <c r="W27" s="250"/>
      <c r="X27" s="250"/>
      <c r="Y27" s="250"/>
      <c r="Z27" s="250"/>
    </row>
    <row r="28" spans="1:26" s="87" customFormat="1" ht="19.5" customHeight="1" thickTop="1">
      <c r="A28" s="89"/>
      <c r="B28" s="82"/>
      <c r="C28" s="82"/>
      <c r="D28" s="82"/>
      <c r="E28" s="82"/>
      <c r="F28" s="82"/>
      <c r="G28" s="82"/>
      <c r="H28" s="82"/>
      <c r="I28" s="82"/>
      <c r="J28" s="82"/>
      <c r="K28" s="82"/>
      <c r="L28" s="82"/>
      <c r="M28" s="82"/>
      <c r="N28" s="82"/>
      <c r="O28" s="82"/>
      <c r="P28" s="82"/>
      <c r="Q28" s="82"/>
      <c r="R28" s="82"/>
      <c r="S28" s="82"/>
      <c r="T28" s="82"/>
      <c r="U28" s="82"/>
      <c r="V28" s="82"/>
      <c r="W28" s="82"/>
      <c r="X28" s="82"/>
      <c r="Y28" s="82"/>
    </row>
    <row r="29" spans="1:26" s="87" customFormat="1" ht="13.5" hidden="1" customHeight="1">
      <c r="A29" s="89"/>
      <c r="B29" s="82"/>
      <c r="C29" s="82"/>
      <c r="D29" s="82"/>
      <c r="E29" s="82"/>
      <c r="F29" s="82"/>
      <c r="G29" s="82"/>
      <c r="H29" s="82"/>
      <c r="I29" s="82"/>
      <c r="J29" s="82"/>
      <c r="K29" s="82"/>
      <c r="L29" s="82"/>
      <c r="M29" s="82"/>
      <c r="N29" s="82"/>
      <c r="O29" s="82"/>
      <c r="P29" s="82"/>
      <c r="Q29" s="82"/>
      <c r="R29" s="134" t="s">
        <v>279</v>
      </c>
      <c r="S29" s="187" t="e">
        <f>(Q7-'SP7-3'!K15)+(SUM(K12:M20)-SUM('SP7-3'!K19:M27))+(L23-'SP7-3'!L30)</f>
        <v>#VALUE!</v>
      </c>
      <c r="T29" s="82"/>
      <c r="U29" s="82"/>
      <c r="V29" s="82"/>
      <c r="W29" s="82"/>
      <c r="X29" s="82"/>
      <c r="Y29" s="82"/>
    </row>
    <row r="30" spans="1:26" s="87" customFormat="1" ht="13.5" customHeight="1">
      <c r="A30" s="89"/>
      <c r="B30" s="82"/>
      <c r="C30" s="82"/>
      <c r="D30" s="82"/>
      <c r="E30" s="82"/>
      <c r="F30" s="82"/>
      <c r="G30" s="82"/>
      <c r="H30" s="82"/>
      <c r="I30" s="82"/>
      <c r="J30" s="82"/>
      <c r="K30" s="82"/>
      <c r="L30" s="82"/>
      <c r="M30" s="82"/>
      <c r="N30" s="82"/>
      <c r="O30" s="82"/>
      <c r="P30" s="134"/>
      <c r="Q30" s="82"/>
      <c r="R30" s="82"/>
      <c r="S30" s="82"/>
      <c r="T30" s="89"/>
      <c r="U30" s="82"/>
      <c r="V30" s="82"/>
      <c r="W30" s="82"/>
      <c r="X30" s="82"/>
      <c r="Y30" s="82"/>
    </row>
    <row r="31" spans="1:26" s="87" customFormat="1" ht="13.5" customHeight="1">
      <c r="A31" s="89"/>
      <c r="B31" s="82"/>
      <c r="C31" s="82"/>
      <c r="D31" s="82"/>
      <c r="E31" s="82"/>
      <c r="F31" s="82"/>
      <c r="G31" s="82"/>
      <c r="H31" s="82"/>
      <c r="I31" s="82"/>
      <c r="J31" s="82"/>
      <c r="K31" s="82"/>
      <c r="L31" s="82"/>
      <c r="M31" s="82"/>
      <c r="N31" s="82"/>
      <c r="O31" s="82"/>
      <c r="P31" s="134"/>
      <c r="Q31" s="82"/>
      <c r="R31" s="82"/>
      <c r="S31" s="82"/>
      <c r="T31" s="89"/>
      <c r="U31" s="82"/>
      <c r="V31" s="82"/>
      <c r="W31" s="82"/>
      <c r="X31" s="82"/>
      <c r="Y31" s="82"/>
    </row>
    <row r="32" spans="1:26" s="87" customFormat="1" ht="13.5" customHeight="1">
      <c r="A32" s="89"/>
      <c r="B32" s="82"/>
      <c r="C32" s="82"/>
      <c r="D32" s="82"/>
      <c r="E32" s="82"/>
      <c r="F32" s="82"/>
      <c r="G32" s="82"/>
      <c r="H32" s="82"/>
      <c r="I32" s="82"/>
      <c r="J32" s="82"/>
      <c r="K32" s="82"/>
      <c r="L32" s="82"/>
      <c r="M32" s="82"/>
      <c r="N32" s="82"/>
      <c r="O32" s="82"/>
      <c r="P32" s="82"/>
      <c r="Q32" s="82"/>
      <c r="R32" s="82"/>
      <c r="S32" s="82"/>
      <c r="T32" s="89"/>
      <c r="U32" s="82"/>
      <c r="V32" s="82"/>
      <c r="W32" s="82"/>
      <c r="X32" s="82"/>
      <c r="Y32" s="82"/>
    </row>
    <row r="33" spans="1:25" s="87" customFormat="1" ht="13.5" customHeight="1">
      <c r="A33" s="82"/>
      <c r="B33" s="82"/>
      <c r="C33" s="82"/>
      <c r="D33" s="82"/>
      <c r="E33" s="82"/>
      <c r="F33" s="82"/>
      <c r="G33" s="82"/>
      <c r="H33" s="82"/>
      <c r="I33" s="82"/>
      <c r="J33" s="82"/>
      <c r="K33" s="82"/>
      <c r="L33" s="82"/>
      <c r="M33" s="82"/>
      <c r="N33" s="82"/>
      <c r="O33" s="82"/>
      <c r="P33" s="82"/>
      <c r="Q33" s="82"/>
      <c r="R33" s="82"/>
      <c r="S33" s="82"/>
      <c r="T33" s="82"/>
      <c r="U33" s="82"/>
      <c r="V33" s="82"/>
      <c r="W33" s="82"/>
      <c r="X33" s="82"/>
      <c r="Y33" s="82"/>
    </row>
    <row r="34" spans="1:25" s="84" customFormat="1">
      <c r="A34" s="82"/>
      <c r="B34" s="82"/>
      <c r="C34" s="82"/>
      <c r="D34" s="82"/>
      <c r="E34" s="82"/>
      <c r="F34" s="82"/>
      <c r="G34" s="82"/>
      <c r="H34" s="82"/>
      <c r="I34" s="82"/>
      <c r="J34" s="82"/>
      <c r="K34" s="82"/>
      <c r="L34" s="82"/>
      <c r="M34" s="82"/>
      <c r="N34" s="82"/>
      <c r="O34" s="82"/>
      <c r="P34" s="82"/>
      <c r="Q34" s="82"/>
      <c r="R34" s="82"/>
      <c r="S34" s="82"/>
      <c r="T34" s="82"/>
      <c r="U34" s="82"/>
      <c r="V34" s="82"/>
      <c r="W34" s="82"/>
      <c r="X34" s="82"/>
      <c r="Y34" s="82"/>
    </row>
    <row r="35" spans="1:25">
      <c r="A35" s="116"/>
      <c r="B35" s="116"/>
      <c r="C35" s="116"/>
      <c r="D35" s="116"/>
      <c r="E35" s="116"/>
      <c r="F35" s="116"/>
      <c r="G35" s="116"/>
      <c r="H35" s="116"/>
      <c r="I35" s="116"/>
      <c r="J35" s="116"/>
      <c r="K35" s="116"/>
      <c r="L35" s="116"/>
      <c r="M35" s="116"/>
      <c r="N35" s="116"/>
      <c r="O35" s="116"/>
      <c r="P35" s="116"/>
      <c r="Q35" s="116"/>
      <c r="R35" s="116"/>
      <c r="S35" s="116"/>
      <c r="T35" s="116"/>
      <c r="U35" s="116"/>
      <c r="V35" s="116"/>
      <c r="W35" s="116"/>
      <c r="X35" s="116"/>
      <c r="Y35" s="116"/>
    </row>
    <row r="36" spans="1:25">
      <c r="A36" s="116"/>
      <c r="B36" s="116"/>
      <c r="C36" s="116"/>
      <c r="D36" s="116"/>
      <c r="E36" s="116"/>
      <c r="F36" s="116"/>
      <c r="G36" s="116"/>
      <c r="H36" s="116"/>
      <c r="I36" s="116"/>
      <c r="J36" s="116"/>
      <c r="K36" s="116"/>
      <c r="L36" s="116"/>
      <c r="M36" s="116"/>
      <c r="N36" s="116"/>
      <c r="O36" s="116"/>
      <c r="P36" s="116"/>
      <c r="Q36" s="116"/>
      <c r="R36" s="116"/>
      <c r="S36" s="116"/>
      <c r="T36" s="116"/>
      <c r="U36" s="116"/>
      <c r="V36" s="116"/>
      <c r="W36" s="116"/>
      <c r="X36" s="116"/>
      <c r="Y36" s="116"/>
    </row>
    <row r="37" spans="1:25">
      <c r="A37" s="116"/>
      <c r="B37" s="116"/>
      <c r="C37" s="116"/>
      <c r="D37" s="116"/>
      <c r="E37" s="116"/>
      <c r="F37" s="116"/>
      <c r="G37" s="116"/>
      <c r="H37" s="116"/>
      <c r="I37" s="116"/>
      <c r="J37" s="116"/>
      <c r="K37" s="116"/>
      <c r="L37" s="116"/>
      <c r="M37" s="116"/>
      <c r="N37" s="116"/>
      <c r="O37" s="116"/>
      <c r="P37" s="116"/>
      <c r="Q37" s="116"/>
      <c r="R37" s="116"/>
      <c r="S37" s="116"/>
      <c r="T37" s="116"/>
      <c r="U37" s="116"/>
      <c r="V37" s="116"/>
      <c r="W37" s="116"/>
      <c r="X37" s="116"/>
      <c r="Y37" s="116"/>
    </row>
    <row r="38" spans="1:25">
      <c r="A38" s="116"/>
      <c r="B38" s="116"/>
      <c r="C38" s="116"/>
      <c r="D38" s="116"/>
      <c r="E38" s="116"/>
      <c r="F38" s="116"/>
      <c r="G38" s="116"/>
      <c r="H38" s="116"/>
      <c r="I38" s="116"/>
      <c r="J38" s="116"/>
      <c r="K38" s="116"/>
      <c r="L38" s="116"/>
      <c r="M38" s="116"/>
      <c r="N38" s="116"/>
      <c r="O38" s="116"/>
      <c r="P38" s="116"/>
      <c r="Q38" s="116"/>
      <c r="R38" s="116"/>
      <c r="S38" s="116"/>
      <c r="T38" s="116"/>
      <c r="U38" s="116"/>
      <c r="V38" s="116"/>
      <c r="W38" s="116"/>
      <c r="X38" s="116"/>
      <c r="Y38" s="116"/>
    </row>
    <row r="39" spans="1:25" ht="12.6" hidden="1" customHeight="1">
      <c r="A39" s="116"/>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row>
    <row r="40" spans="1:25" hidden="1">
      <c r="A40" s="82">
        <v>0</v>
      </c>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row>
    <row r="41" spans="1:25" hidden="1">
      <c r="A41" s="82">
        <v>1</v>
      </c>
      <c r="B41" s="116"/>
      <c r="C41" s="116"/>
      <c r="D41" s="116"/>
      <c r="E41" s="116"/>
      <c r="F41" s="116"/>
      <c r="G41" s="116" t="s">
        <v>141</v>
      </c>
      <c r="H41" s="116"/>
      <c r="I41" s="116"/>
      <c r="J41" s="116"/>
      <c r="K41" s="116"/>
      <c r="L41" s="116"/>
      <c r="M41" s="116"/>
      <c r="N41" s="116"/>
      <c r="O41" s="116"/>
      <c r="P41" s="116"/>
      <c r="Q41" s="116"/>
      <c r="R41" s="116"/>
      <c r="S41" s="116"/>
      <c r="T41" s="116"/>
      <c r="U41" s="116"/>
      <c r="V41" s="116"/>
      <c r="W41" s="116"/>
      <c r="X41" s="116"/>
      <c r="Y41" s="116"/>
    </row>
    <row r="42" spans="1:25" hidden="1">
      <c r="A42" s="82">
        <v>2</v>
      </c>
      <c r="B42" s="116"/>
      <c r="C42" s="116"/>
      <c r="D42" s="116"/>
      <c r="E42" s="116"/>
      <c r="F42" s="116"/>
      <c r="G42" s="116" t="s">
        <v>142</v>
      </c>
      <c r="H42" s="116"/>
      <c r="I42" s="116"/>
      <c r="J42" s="116"/>
      <c r="K42" s="116"/>
      <c r="L42" s="116"/>
      <c r="M42" s="116"/>
      <c r="N42" s="116"/>
      <c r="O42" s="116"/>
      <c r="P42" s="116"/>
      <c r="Q42" s="116"/>
      <c r="R42" s="116"/>
      <c r="S42" s="116"/>
      <c r="T42" s="116"/>
      <c r="U42" s="116"/>
      <c r="V42" s="116"/>
      <c r="W42" s="116"/>
      <c r="X42" s="116"/>
      <c r="Y42" s="116"/>
    </row>
    <row r="43" spans="1:25" hidden="1">
      <c r="A43" s="82">
        <v>3</v>
      </c>
      <c r="B43" s="116"/>
      <c r="C43" s="116"/>
      <c r="D43" s="116"/>
      <c r="E43" s="116"/>
      <c r="F43" s="116"/>
      <c r="G43" s="116"/>
      <c r="H43" s="116"/>
      <c r="I43" s="116"/>
      <c r="J43" s="116"/>
      <c r="K43" s="116"/>
      <c r="L43" s="116"/>
      <c r="M43" s="116"/>
      <c r="N43" s="116"/>
      <c r="O43" s="116"/>
      <c r="P43" s="116"/>
      <c r="Q43" s="116"/>
      <c r="R43" s="116"/>
      <c r="S43" s="116"/>
      <c r="T43" s="116"/>
      <c r="U43" s="116"/>
      <c r="V43" s="116"/>
      <c r="W43" s="116"/>
      <c r="X43" s="116"/>
      <c r="Y43" s="116"/>
    </row>
    <row r="44" spans="1:25" hidden="1">
      <c r="A44" s="82">
        <v>4</v>
      </c>
      <c r="B44" s="116"/>
      <c r="C44" s="116"/>
      <c r="D44" s="116"/>
      <c r="E44" s="116"/>
      <c r="F44" s="116"/>
      <c r="G44" s="116"/>
      <c r="H44" s="116"/>
      <c r="I44" s="116"/>
      <c r="J44" s="116"/>
      <c r="K44" s="116"/>
      <c r="L44" s="116"/>
      <c r="M44" s="116"/>
      <c r="N44" s="116"/>
      <c r="O44" s="116"/>
      <c r="P44" s="116"/>
      <c r="Q44" s="116"/>
      <c r="R44" s="116"/>
      <c r="S44" s="116"/>
      <c r="T44" s="116"/>
      <c r="U44" s="116"/>
      <c r="V44" s="116"/>
      <c r="W44" s="116"/>
      <c r="X44" s="116"/>
      <c r="Y44" s="116"/>
    </row>
    <row r="45" spans="1:25" hidden="1">
      <c r="A45" s="82">
        <v>5</v>
      </c>
      <c r="B45" s="116"/>
      <c r="C45" s="116"/>
      <c r="D45" s="116"/>
      <c r="E45" s="116"/>
      <c r="F45" s="116"/>
      <c r="G45" s="116"/>
      <c r="H45" s="116"/>
      <c r="I45" s="116"/>
      <c r="J45" s="116"/>
      <c r="K45" s="116"/>
      <c r="L45" s="116"/>
      <c r="M45" s="116"/>
      <c r="N45" s="116"/>
      <c r="O45" s="116"/>
      <c r="P45" s="116"/>
      <c r="Q45" s="116"/>
      <c r="R45" s="116"/>
      <c r="S45" s="116"/>
      <c r="T45" s="116"/>
      <c r="U45" s="116"/>
      <c r="V45" s="116"/>
      <c r="W45" s="116"/>
      <c r="X45" s="116"/>
      <c r="Y45" s="116"/>
    </row>
    <row r="46" spans="1:25" hidden="1">
      <c r="A46" s="82">
        <v>6</v>
      </c>
      <c r="B46" s="116"/>
      <c r="C46" s="116"/>
      <c r="D46" s="116"/>
      <c r="E46" s="116"/>
      <c r="F46" s="116"/>
      <c r="G46" s="116"/>
      <c r="H46" s="116"/>
      <c r="I46" s="116"/>
      <c r="J46" s="116"/>
      <c r="K46" s="116"/>
      <c r="L46" s="116"/>
      <c r="M46" s="116"/>
      <c r="N46" s="116"/>
      <c r="O46" s="116"/>
      <c r="P46" s="116"/>
      <c r="Q46" s="116"/>
      <c r="R46" s="116"/>
      <c r="S46" s="116"/>
      <c r="T46" s="116"/>
      <c r="U46" s="116"/>
      <c r="V46" s="116"/>
      <c r="W46" s="116"/>
      <c r="X46" s="116"/>
      <c r="Y46" s="116"/>
    </row>
    <row r="47" spans="1:25" hidden="1">
      <c r="A47" s="82">
        <v>7</v>
      </c>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row>
    <row r="48" spans="1:25" hidden="1">
      <c r="A48" s="82">
        <v>8</v>
      </c>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row>
    <row r="49" spans="1:25" hidden="1">
      <c r="A49" s="82">
        <v>9</v>
      </c>
      <c r="B49" s="116"/>
      <c r="C49" s="116"/>
      <c r="D49" s="116"/>
      <c r="E49" s="116"/>
      <c r="F49" s="116"/>
      <c r="G49" s="116"/>
      <c r="H49" s="116"/>
      <c r="I49" s="116"/>
      <c r="J49" s="116"/>
      <c r="K49" s="116"/>
      <c r="L49" s="116"/>
      <c r="M49" s="116"/>
      <c r="N49" s="116"/>
      <c r="O49" s="116"/>
      <c r="P49" s="116"/>
      <c r="Q49" s="116"/>
      <c r="R49" s="116"/>
      <c r="S49" s="116"/>
      <c r="T49" s="116"/>
      <c r="U49" s="116"/>
      <c r="V49" s="116"/>
      <c r="W49" s="116"/>
      <c r="X49" s="116"/>
      <c r="Y49" s="116"/>
    </row>
    <row r="50" spans="1:25" hidden="1">
      <c r="A50" s="82">
        <v>10</v>
      </c>
      <c r="B50" s="116"/>
      <c r="C50" s="116"/>
      <c r="D50" s="116"/>
      <c r="E50" s="116"/>
      <c r="F50" s="116"/>
      <c r="G50" s="116"/>
      <c r="H50" s="116"/>
      <c r="I50" s="116"/>
      <c r="J50" s="116"/>
      <c r="K50" s="116"/>
      <c r="L50" s="116"/>
      <c r="M50" s="116"/>
      <c r="N50" s="116"/>
      <c r="O50" s="116"/>
      <c r="P50" s="116"/>
      <c r="Q50" s="116"/>
      <c r="R50" s="116"/>
      <c r="S50" s="116"/>
      <c r="T50" s="116"/>
      <c r="U50" s="116"/>
      <c r="V50" s="116"/>
      <c r="W50" s="116"/>
      <c r="X50" s="116"/>
      <c r="Y50" s="116"/>
    </row>
    <row r="51" spans="1:25" hidden="1">
      <c r="A51" s="82">
        <v>11</v>
      </c>
      <c r="B51" s="116"/>
      <c r="C51" s="116"/>
      <c r="D51" s="116"/>
      <c r="E51" s="116"/>
      <c r="F51" s="116"/>
      <c r="G51" s="116"/>
      <c r="H51" s="116"/>
      <c r="I51" s="116"/>
      <c r="J51" s="116"/>
      <c r="K51" s="116"/>
      <c r="L51" s="116"/>
      <c r="M51" s="116"/>
      <c r="N51" s="116"/>
      <c r="O51" s="116"/>
      <c r="P51" s="116"/>
      <c r="Q51" s="116"/>
      <c r="R51" s="116"/>
      <c r="S51" s="116"/>
      <c r="T51" s="116"/>
      <c r="U51" s="116"/>
      <c r="V51" s="116"/>
      <c r="W51" s="116"/>
      <c r="X51" s="116"/>
      <c r="Y51" s="116"/>
    </row>
    <row r="52" spans="1:25" hidden="1">
      <c r="A52" s="82">
        <v>12</v>
      </c>
      <c r="B52" s="116"/>
      <c r="C52" s="116"/>
      <c r="D52" s="116"/>
      <c r="E52" s="116"/>
      <c r="F52" s="116"/>
      <c r="G52" s="116"/>
      <c r="H52" s="116"/>
      <c r="I52" s="116"/>
      <c r="J52" s="116"/>
      <c r="K52" s="116"/>
      <c r="L52" s="116"/>
      <c r="M52" s="116"/>
      <c r="N52" s="116"/>
      <c r="O52" s="116"/>
      <c r="P52" s="116"/>
      <c r="Q52" s="116"/>
      <c r="R52" s="116"/>
      <c r="S52" s="116"/>
      <c r="T52" s="116"/>
      <c r="U52" s="116"/>
      <c r="V52" s="116"/>
      <c r="W52" s="116"/>
      <c r="X52" s="116"/>
      <c r="Y52" s="116"/>
    </row>
    <row r="53" spans="1:25" hidden="1">
      <c r="A53" s="82">
        <v>13</v>
      </c>
      <c r="B53" s="116"/>
      <c r="C53" s="116"/>
      <c r="D53" s="116"/>
      <c r="E53" s="116"/>
      <c r="F53" s="116"/>
      <c r="G53" s="116"/>
      <c r="H53" s="116"/>
      <c r="I53" s="116"/>
      <c r="J53" s="116"/>
      <c r="K53" s="116"/>
      <c r="L53" s="116"/>
      <c r="M53" s="116"/>
      <c r="N53" s="116"/>
      <c r="O53" s="116"/>
      <c r="P53" s="116"/>
      <c r="Q53" s="116"/>
      <c r="R53" s="116"/>
      <c r="S53" s="116"/>
      <c r="T53" s="116"/>
      <c r="U53" s="116"/>
      <c r="V53" s="116"/>
      <c r="W53" s="116"/>
      <c r="X53" s="116"/>
      <c r="Y53" s="116"/>
    </row>
    <row r="54" spans="1:25" hidden="1">
      <c r="A54" s="82">
        <v>14</v>
      </c>
      <c r="B54" s="116"/>
      <c r="C54" s="116"/>
      <c r="D54" s="116"/>
      <c r="E54" s="116"/>
      <c r="F54" s="116"/>
      <c r="G54" s="116"/>
      <c r="H54" s="116"/>
      <c r="I54" s="116"/>
      <c r="J54" s="116"/>
      <c r="K54" s="116"/>
      <c r="L54" s="116"/>
      <c r="M54" s="116"/>
      <c r="N54" s="116"/>
      <c r="O54" s="116"/>
      <c r="P54" s="116"/>
      <c r="Q54" s="116"/>
      <c r="R54" s="116"/>
      <c r="S54" s="116"/>
      <c r="T54" s="116"/>
      <c r="U54" s="116"/>
      <c r="V54" s="116"/>
      <c r="W54" s="116"/>
      <c r="X54" s="116"/>
      <c r="Y54" s="116"/>
    </row>
    <row r="55" spans="1:25" hidden="1">
      <c r="A55" s="82">
        <v>15</v>
      </c>
      <c r="B55" s="116"/>
      <c r="C55" s="116"/>
      <c r="D55" s="116"/>
      <c r="E55" s="116"/>
      <c r="F55" s="116"/>
      <c r="G55" s="116"/>
      <c r="H55" s="116"/>
      <c r="I55" s="116"/>
      <c r="J55" s="116"/>
      <c r="K55" s="116"/>
      <c r="L55" s="116"/>
      <c r="M55" s="116"/>
      <c r="N55" s="116"/>
      <c r="O55" s="116"/>
      <c r="P55" s="116"/>
      <c r="Q55" s="116"/>
      <c r="R55" s="116"/>
      <c r="S55" s="116"/>
      <c r="T55" s="116"/>
      <c r="U55" s="116"/>
      <c r="V55" s="116"/>
      <c r="W55" s="116"/>
      <c r="X55" s="116"/>
      <c r="Y55" s="116"/>
    </row>
    <row r="56" spans="1:25" hidden="1">
      <c r="A56" s="82">
        <v>16</v>
      </c>
      <c r="B56" s="116"/>
      <c r="C56" s="116"/>
      <c r="D56" s="116"/>
      <c r="E56" s="116"/>
      <c r="F56" s="116"/>
      <c r="G56" s="116"/>
      <c r="H56" s="116"/>
      <c r="I56" s="116"/>
      <c r="J56" s="116"/>
      <c r="K56" s="116"/>
      <c r="L56" s="116"/>
      <c r="M56" s="116"/>
      <c r="N56" s="116"/>
      <c r="O56" s="116"/>
      <c r="P56" s="116"/>
      <c r="Q56" s="116"/>
      <c r="R56" s="116"/>
      <c r="S56" s="116"/>
      <c r="T56" s="116"/>
      <c r="U56" s="116"/>
      <c r="V56" s="116"/>
      <c r="W56" s="116"/>
      <c r="X56" s="116"/>
      <c r="Y56" s="116"/>
    </row>
    <row r="57" spans="1:25" hidden="1">
      <c r="A57" s="82">
        <v>17</v>
      </c>
      <c r="B57" s="116"/>
      <c r="C57" s="116"/>
      <c r="D57" s="116"/>
      <c r="E57" s="116"/>
      <c r="F57" s="116"/>
      <c r="G57" s="116"/>
      <c r="H57" s="116"/>
      <c r="I57" s="116"/>
      <c r="J57" s="116"/>
      <c r="K57" s="116"/>
      <c r="L57" s="116"/>
      <c r="M57" s="116"/>
      <c r="N57" s="116"/>
      <c r="O57" s="116"/>
      <c r="P57" s="116"/>
      <c r="Q57" s="116"/>
      <c r="R57" s="116"/>
      <c r="S57" s="116"/>
      <c r="T57" s="116"/>
      <c r="U57" s="116"/>
      <c r="V57" s="116"/>
      <c r="W57" s="116"/>
      <c r="X57" s="116"/>
      <c r="Y57" s="116"/>
    </row>
    <row r="58" spans="1:25" hidden="1">
      <c r="A58" s="82">
        <v>18</v>
      </c>
      <c r="B58" s="116"/>
      <c r="C58" s="116"/>
      <c r="D58" s="116"/>
      <c r="E58" s="116"/>
      <c r="F58" s="116"/>
      <c r="G58" s="116"/>
      <c r="H58" s="116"/>
      <c r="I58" s="116"/>
      <c r="J58" s="116"/>
      <c r="K58" s="116"/>
      <c r="L58" s="116"/>
      <c r="M58" s="116"/>
      <c r="N58" s="116"/>
      <c r="O58" s="116"/>
      <c r="P58" s="116"/>
      <c r="Q58" s="116"/>
      <c r="R58" s="116"/>
      <c r="S58" s="116"/>
      <c r="T58" s="116"/>
      <c r="U58" s="116"/>
      <c r="V58" s="116"/>
      <c r="W58" s="116"/>
      <c r="X58" s="116"/>
      <c r="Y58" s="116"/>
    </row>
    <row r="59" spans="1:25" hidden="1">
      <c r="A59" s="82">
        <v>19</v>
      </c>
      <c r="B59" s="116"/>
      <c r="C59" s="116"/>
      <c r="D59" s="116"/>
      <c r="E59" s="116"/>
      <c r="F59" s="116"/>
      <c r="G59" s="116"/>
      <c r="H59" s="116"/>
      <c r="I59" s="116"/>
      <c r="J59" s="116"/>
      <c r="K59" s="116"/>
      <c r="L59" s="116"/>
      <c r="M59" s="116"/>
      <c r="N59" s="116"/>
      <c r="O59" s="116"/>
      <c r="P59" s="116"/>
      <c r="Q59" s="116"/>
      <c r="R59" s="116"/>
      <c r="S59" s="116"/>
      <c r="T59" s="116"/>
      <c r="U59" s="116"/>
      <c r="V59" s="116"/>
      <c r="W59" s="116"/>
      <c r="X59" s="116"/>
      <c r="Y59" s="116"/>
    </row>
    <row r="60" spans="1:25" hidden="1">
      <c r="A60" s="82">
        <v>20</v>
      </c>
      <c r="B60" s="116"/>
      <c r="C60" s="116"/>
      <c r="D60" s="116"/>
      <c r="E60" s="116"/>
      <c r="F60" s="116"/>
      <c r="G60" s="116"/>
      <c r="H60" s="116"/>
      <c r="I60" s="116"/>
      <c r="J60" s="116"/>
      <c r="K60" s="116"/>
      <c r="L60" s="116"/>
      <c r="M60" s="116"/>
      <c r="N60" s="116"/>
      <c r="O60" s="116"/>
      <c r="P60" s="116"/>
      <c r="Q60" s="116"/>
      <c r="R60" s="116"/>
      <c r="S60" s="116"/>
      <c r="T60" s="116"/>
      <c r="U60" s="116"/>
      <c r="V60" s="116"/>
      <c r="W60" s="116"/>
      <c r="X60" s="116"/>
      <c r="Y60" s="116"/>
    </row>
    <row r="61" spans="1:25" hidden="1">
      <c r="A61" s="82">
        <v>21</v>
      </c>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row>
    <row r="62" spans="1:25" hidden="1">
      <c r="A62" s="82">
        <v>22</v>
      </c>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row>
    <row r="63" spans="1:25" hidden="1">
      <c r="A63" s="82">
        <v>23</v>
      </c>
      <c r="B63" s="116"/>
      <c r="C63" s="116"/>
      <c r="D63" s="116"/>
      <c r="E63" s="116"/>
      <c r="F63" s="116"/>
      <c r="G63" s="116"/>
      <c r="H63" s="116"/>
      <c r="I63" s="116"/>
      <c r="J63" s="116"/>
      <c r="K63" s="116"/>
      <c r="L63" s="116"/>
      <c r="M63" s="116"/>
      <c r="N63" s="116"/>
      <c r="O63" s="116"/>
      <c r="P63" s="116"/>
      <c r="Q63" s="116"/>
      <c r="R63" s="116"/>
      <c r="S63" s="116"/>
      <c r="T63" s="116"/>
      <c r="U63" s="116"/>
      <c r="V63" s="116"/>
      <c r="W63" s="116"/>
      <c r="X63" s="116"/>
      <c r="Y63" s="116"/>
    </row>
    <row r="64" spans="1:25" hidden="1">
      <c r="A64" s="82">
        <v>24</v>
      </c>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row>
    <row r="65" spans="1:25" hidden="1">
      <c r="A65" s="82">
        <v>25</v>
      </c>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row>
    <row r="66" spans="1:25" hidden="1">
      <c r="A66" s="82">
        <v>26</v>
      </c>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row>
    <row r="67" spans="1:25" hidden="1">
      <c r="A67" s="82">
        <v>27</v>
      </c>
      <c r="B67" s="116"/>
      <c r="C67" s="116"/>
      <c r="D67" s="116"/>
      <c r="E67" s="116"/>
      <c r="F67" s="116"/>
      <c r="G67" s="116"/>
      <c r="H67" s="116"/>
      <c r="I67" s="116"/>
      <c r="J67" s="116"/>
      <c r="K67" s="116"/>
      <c r="L67" s="116"/>
      <c r="M67" s="116"/>
      <c r="N67" s="116"/>
      <c r="O67" s="116"/>
      <c r="P67" s="116"/>
      <c r="Q67" s="116"/>
      <c r="R67" s="116"/>
      <c r="S67" s="116"/>
      <c r="T67" s="116"/>
      <c r="U67" s="116"/>
      <c r="V67" s="116"/>
      <c r="W67" s="116"/>
      <c r="X67" s="116"/>
      <c r="Y67" s="116"/>
    </row>
    <row r="68" spans="1:25" hidden="1">
      <c r="A68" s="82">
        <v>28</v>
      </c>
      <c r="B68" s="116"/>
      <c r="C68" s="116"/>
      <c r="D68" s="116"/>
      <c r="E68" s="116"/>
      <c r="F68" s="116"/>
      <c r="G68" s="116"/>
      <c r="H68" s="116"/>
      <c r="I68" s="116"/>
      <c r="J68" s="116"/>
      <c r="K68" s="116"/>
      <c r="L68" s="116"/>
      <c r="M68" s="116"/>
      <c r="N68" s="116"/>
      <c r="O68" s="116"/>
      <c r="P68" s="116"/>
      <c r="Q68" s="116"/>
      <c r="R68" s="116"/>
      <c r="S68" s="116"/>
      <c r="T68" s="116"/>
      <c r="U68" s="116"/>
      <c r="V68" s="116"/>
      <c r="W68" s="116"/>
      <c r="X68" s="116"/>
      <c r="Y68" s="116"/>
    </row>
    <row r="69" spans="1:25" hidden="1">
      <c r="A69" s="82">
        <v>29</v>
      </c>
      <c r="B69" s="116"/>
      <c r="C69" s="116"/>
      <c r="D69" s="116"/>
      <c r="E69" s="116"/>
      <c r="F69" s="116"/>
      <c r="G69" s="116"/>
      <c r="H69" s="116"/>
      <c r="I69" s="116"/>
      <c r="J69" s="116"/>
      <c r="K69" s="116"/>
      <c r="L69" s="116"/>
      <c r="M69" s="116"/>
      <c r="N69" s="116"/>
      <c r="O69" s="116"/>
      <c r="P69" s="116"/>
      <c r="Q69" s="116"/>
      <c r="R69" s="116"/>
      <c r="S69" s="116"/>
      <c r="T69" s="116"/>
      <c r="U69" s="116"/>
      <c r="V69" s="116"/>
      <c r="W69" s="116"/>
      <c r="X69" s="116"/>
      <c r="Y69" s="116"/>
    </row>
    <row r="70" spans="1:25" hidden="1">
      <c r="A70" s="82">
        <v>30</v>
      </c>
      <c r="B70" s="116"/>
      <c r="C70" s="116"/>
      <c r="D70" s="116"/>
      <c r="E70" s="116"/>
      <c r="F70" s="116"/>
      <c r="G70" s="116"/>
      <c r="H70" s="116"/>
      <c r="I70" s="116"/>
      <c r="J70" s="116"/>
      <c r="K70" s="116"/>
      <c r="L70" s="116"/>
      <c r="M70" s="116"/>
      <c r="N70" s="116"/>
      <c r="O70" s="116"/>
      <c r="P70" s="116"/>
      <c r="Q70" s="116"/>
      <c r="R70" s="116"/>
      <c r="S70" s="116"/>
      <c r="T70" s="116"/>
      <c r="U70" s="116"/>
      <c r="V70" s="116"/>
      <c r="W70" s="116"/>
      <c r="X70" s="116"/>
      <c r="Y70" s="116"/>
    </row>
    <row r="71" spans="1:25" hidden="1">
      <c r="A71" s="82">
        <v>31</v>
      </c>
      <c r="B71" s="116"/>
      <c r="C71" s="116"/>
      <c r="D71" s="116"/>
      <c r="E71" s="116"/>
      <c r="F71" s="116"/>
      <c r="G71" s="116"/>
      <c r="H71" s="116"/>
      <c r="I71" s="116"/>
      <c r="J71" s="116"/>
      <c r="K71" s="116"/>
      <c r="L71" s="116"/>
      <c r="M71" s="116"/>
      <c r="N71" s="116"/>
      <c r="O71" s="116"/>
      <c r="P71" s="116"/>
      <c r="Q71" s="116"/>
      <c r="R71" s="116"/>
      <c r="S71" s="116"/>
      <c r="T71" s="116"/>
      <c r="U71" s="116"/>
      <c r="V71" s="116"/>
      <c r="W71" s="116"/>
      <c r="X71" s="116"/>
      <c r="Y71" s="116"/>
    </row>
    <row r="72" spans="1:25" hidden="1">
      <c r="A72" s="82">
        <v>32</v>
      </c>
      <c r="B72" s="116"/>
      <c r="C72" s="116"/>
      <c r="D72" s="116"/>
      <c r="E72" s="116"/>
      <c r="F72" s="116"/>
      <c r="G72" s="116"/>
      <c r="H72" s="116"/>
      <c r="I72" s="116"/>
      <c r="J72" s="116"/>
      <c r="K72" s="116"/>
      <c r="L72" s="116"/>
      <c r="M72" s="116"/>
      <c r="N72" s="116"/>
      <c r="O72" s="116"/>
      <c r="P72" s="116"/>
      <c r="Q72" s="116"/>
      <c r="R72" s="116"/>
      <c r="S72" s="116"/>
      <c r="T72" s="116"/>
      <c r="U72" s="116"/>
      <c r="V72" s="116"/>
      <c r="W72" s="116"/>
      <c r="X72" s="116"/>
      <c r="Y72" s="116"/>
    </row>
    <row r="73" spans="1:25" hidden="1">
      <c r="A73" s="82">
        <v>33</v>
      </c>
      <c r="B73" s="116"/>
      <c r="C73" s="116"/>
      <c r="D73" s="116"/>
      <c r="E73" s="116"/>
      <c r="F73" s="116"/>
      <c r="G73" s="116"/>
      <c r="H73" s="116"/>
      <c r="I73" s="116"/>
      <c r="J73" s="116"/>
      <c r="K73" s="116"/>
      <c r="L73" s="116"/>
      <c r="M73" s="116"/>
      <c r="N73" s="116"/>
      <c r="O73" s="116"/>
      <c r="P73" s="116"/>
      <c r="Q73" s="116"/>
      <c r="R73" s="116"/>
      <c r="S73" s="116"/>
      <c r="T73" s="116"/>
      <c r="U73" s="116"/>
      <c r="V73" s="116"/>
      <c r="W73" s="116"/>
      <c r="X73" s="116"/>
      <c r="Y73" s="116"/>
    </row>
    <row r="74" spans="1:25" hidden="1">
      <c r="A74" s="82">
        <v>34</v>
      </c>
      <c r="B74" s="116"/>
      <c r="C74" s="116"/>
      <c r="D74" s="116"/>
      <c r="E74" s="116"/>
      <c r="F74" s="116"/>
      <c r="G74" s="116"/>
      <c r="H74" s="116"/>
      <c r="I74" s="116"/>
      <c r="J74" s="116"/>
      <c r="K74" s="116"/>
      <c r="L74" s="116"/>
      <c r="M74" s="116"/>
      <c r="N74" s="116"/>
      <c r="O74" s="116"/>
      <c r="P74" s="116"/>
      <c r="Q74" s="116"/>
      <c r="R74" s="116"/>
      <c r="S74" s="116"/>
      <c r="T74" s="116"/>
      <c r="U74" s="116"/>
      <c r="V74" s="116"/>
      <c r="W74" s="116"/>
      <c r="X74" s="116"/>
      <c r="Y74" s="116"/>
    </row>
    <row r="75" spans="1:25" hidden="1">
      <c r="A75" s="82">
        <v>35</v>
      </c>
    </row>
    <row r="76" spans="1:25" hidden="1">
      <c r="A76" s="82">
        <v>36</v>
      </c>
    </row>
    <row r="77" spans="1:25" hidden="1">
      <c r="A77" s="82">
        <v>37</v>
      </c>
    </row>
    <row r="78" spans="1:25" hidden="1">
      <c r="A78" s="82">
        <v>38</v>
      </c>
    </row>
    <row r="79" spans="1:25" hidden="1">
      <c r="A79" s="82">
        <v>39</v>
      </c>
    </row>
    <row r="80" spans="1:25" hidden="1">
      <c r="A80" s="82">
        <v>40</v>
      </c>
    </row>
  </sheetData>
  <sheetProtection algorithmName="SHA-512" hashValue="g1L9GSPlKqy+P5h0HSjYtCFydweTkXiMX5BCHXtTG78Gi9jcB9oUcFKFAkHfqV/Ae7YecwZBRc8fEJQ9KC4whw==" saltValue="E0YyTHR8Z/7cmlDSO/sf0g==" spinCount="100000" sheet="1" selectLockedCells="1"/>
  <protectedRanges>
    <protectedRange sqref="Q30:S31" name="Range13"/>
    <protectedRange sqref="C6:T6" name="Range1"/>
    <protectedRange sqref="T8 T23 P7 K7:L7 H22:T22 N7 H7:I7 T25 H24:T24" name="Range2"/>
    <protectedRange sqref="H9:T9" name="Range3"/>
    <protectedRange sqref="T11:T13 P21:S21 H11:S20" name="Range5"/>
    <protectedRange sqref="K21" name="Range9"/>
    <protectedRange sqref="G26:I29" name="Range10"/>
    <protectedRange sqref="R26:S27 S29" name="Range11"/>
    <protectedRange sqref="Q30:S31" name="Range12"/>
  </protectedRanges>
  <mergeCells count="59">
    <mergeCell ref="V6:Z7"/>
    <mergeCell ref="Q7:S7"/>
    <mergeCell ref="B4:S4"/>
    <mergeCell ref="B6:N6"/>
    <mergeCell ref="Q8:S8"/>
    <mergeCell ref="B9:H9"/>
    <mergeCell ref="C11:J11"/>
    <mergeCell ref="K11:M11"/>
    <mergeCell ref="N11:P11"/>
    <mergeCell ref="Q11:S11"/>
    <mergeCell ref="Q16:S16"/>
    <mergeCell ref="C17:J17"/>
    <mergeCell ref="K17:M17"/>
    <mergeCell ref="N17:P17"/>
    <mergeCell ref="C12:J12"/>
    <mergeCell ref="K12:M12"/>
    <mergeCell ref="N12:P12"/>
    <mergeCell ref="Q12:S12"/>
    <mergeCell ref="C13:J13"/>
    <mergeCell ref="K13:M13"/>
    <mergeCell ref="N13:P13"/>
    <mergeCell ref="Q13:S13"/>
    <mergeCell ref="K14:M14"/>
    <mergeCell ref="N14:P14"/>
    <mergeCell ref="Q14:S14"/>
    <mergeCell ref="C15:J15"/>
    <mergeCell ref="K15:M15"/>
    <mergeCell ref="N15:P15"/>
    <mergeCell ref="Q15:S15"/>
    <mergeCell ref="C14:J14"/>
    <mergeCell ref="B26:F26"/>
    <mergeCell ref="V27:Z27"/>
    <mergeCell ref="C20:J20"/>
    <mergeCell ref="K20:M20"/>
    <mergeCell ref="N20:P20"/>
    <mergeCell ref="Q20:S20"/>
    <mergeCell ref="Q21:S21"/>
    <mergeCell ref="B22:H22"/>
    <mergeCell ref="V22:Z23"/>
    <mergeCell ref="B24:H24"/>
    <mergeCell ref="Q25:S25"/>
    <mergeCell ref="K25:M25"/>
    <mergeCell ref="R27:S27"/>
    <mergeCell ref="V12:Z14"/>
    <mergeCell ref="D23:G23"/>
    <mergeCell ref="L23:M23"/>
    <mergeCell ref="Q23:S23"/>
    <mergeCell ref="C18:J18"/>
    <mergeCell ref="K18:M18"/>
    <mergeCell ref="N18:P18"/>
    <mergeCell ref="Q18:S18"/>
    <mergeCell ref="C19:J19"/>
    <mergeCell ref="K19:M19"/>
    <mergeCell ref="N19:P19"/>
    <mergeCell ref="Q19:S19"/>
    <mergeCell ref="C16:J16"/>
    <mergeCell ref="K16:M16"/>
    <mergeCell ref="N16:P16"/>
    <mergeCell ref="Q17:S17"/>
  </mergeCells>
  <dataValidations count="2">
    <dataValidation type="list" allowBlank="1" showInputMessage="1" showErrorMessage="1" sqref="WLW983045:WLY983047 TE7:TG7 ADA7:ADC7 AMW7:AMY7 AWS7:AWU7 BGO7:BGQ7 BQK7:BQM7 CAG7:CAI7 CKC7:CKE7 CTY7:CUA7 DDU7:DDW7 DNQ7:DNS7 DXM7:DXO7 EHI7:EHK7 ERE7:ERG7 FBA7:FBC7 FKW7:FKY7 FUS7:FUU7 GEO7:GEQ7 GOK7:GOM7 GYG7:GYI7 HIC7:HIE7 HRY7:HSA7 IBU7:IBW7 ILQ7:ILS7 IVM7:IVO7 JFI7:JFK7 JPE7:JPG7 JZA7:JZC7 KIW7:KIY7 KSS7:KSU7 LCO7:LCQ7 LMK7:LMM7 LWG7:LWI7 MGC7:MGE7 MPY7:MQA7 MZU7:MZW7 NJQ7:NJS7 NTM7:NTO7 ODI7:ODK7 ONE7:ONG7 OXA7:OXC7 PGW7:PGY7 PQS7:PQU7 QAO7:QAQ7 QKK7:QKM7 QUG7:QUI7 REC7:REE7 RNY7:ROA7 RXU7:RXW7 SHQ7:SHS7 SRM7:SRO7 TBI7:TBK7 TLE7:TLG7 TVA7:TVC7 UEW7:UEY7 UOS7:UOU7 UYO7:UYQ7 VIK7:VIM7 VSG7:VSI7 WCC7:WCE7 WLY7:WMA7 WVU7:WVW7 M65544:O65545 JI65544:JK65545 TE65544:TG65545 ADA65544:ADC65545 AMW65544:AMY65545 AWS65544:AWU65545 BGO65544:BGQ65545 BQK65544:BQM65545 CAG65544:CAI65545 CKC65544:CKE65545 CTY65544:CUA65545 DDU65544:DDW65545 DNQ65544:DNS65545 DXM65544:DXO65545 EHI65544:EHK65545 ERE65544:ERG65545 FBA65544:FBC65545 FKW65544:FKY65545 FUS65544:FUU65545 GEO65544:GEQ65545 GOK65544:GOM65545 GYG65544:GYI65545 HIC65544:HIE65545 HRY65544:HSA65545 IBU65544:IBW65545 ILQ65544:ILS65545 IVM65544:IVO65545 JFI65544:JFK65545 JPE65544:JPG65545 JZA65544:JZC65545 KIW65544:KIY65545 KSS65544:KSU65545 LCO65544:LCQ65545 LMK65544:LMM65545 LWG65544:LWI65545 MGC65544:MGE65545 MPY65544:MQA65545 MZU65544:MZW65545 NJQ65544:NJS65545 NTM65544:NTO65545 ODI65544:ODK65545 ONE65544:ONG65545 OXA65544:OXC65545 PGW65544:PGY65545 PQS65544:PQU65545 QAO65544:QAQ65545 QKK65544:QKM65545 QUG65544:QUI65545 REC65544:REE65545 RNY65544:ROA65545 RXU65544:RXW65545 SHQ65544:SHS65545 SRM65544:SRO65545 TBI65544:TBK65545 TLE65544:TLG65545 TVA65544:TVC65545 UEW65544:UEY65545 UOS65544:UOU65545 UYO65544:UYQ65545 VIK65544:VIM65545 VSG65544:VSI65545 WCC65544:WCE65545 WLY65544:WMA65545 WVU65544:WVW65545 M131080:O131081 JI131080:JK131081 TE131080:TG131081 ADA131080:ADC131081 AMW131080:AMY131081 AWS131080:AWU131081 BGO131080:BGQ131081 BQK131080:BQM131081 CAG131080:CAI131081 CKC131080:CKE131081 CTY131080:CUA131081 DDU131080:DDW131081 DNQ131080:DNS131081 DXM131080:DXO131081 EHI131080:EHK131081 ERE131080:ERG131081 FBA131080:FBC131081 FKW131080:FKY131081 FUS131080:FUU131081 GEO131080:GEQ131081 GOK131080:GOM131081 GYG131080:GYI131081 HIC131080:HIE131081 HRY131080:HSA131081 IBU131080:IBW131081 ILQ131080:ILS131081 IVM131080:IVO131081 JFI131080:JFK131081 JPE131080:JPG131081 JZA131080:JZC131081 KIW131080:KIY131081 KSS131080:KSU131081 LCO131080:LCQ131081 LMK131080:LMM131081 LWG131080:LWI131081 MGC131080:MGE131081 MPY131080:MQA131081 MZU131080:MZW131081 NJQ131080:NJS131081 NTM131080:NTO131081 ODI131080:ODK131081 ONE131080:ONG131081 OXA131080:OXC131081 PGW131080:PGY131081 PQS131080:PQU131081 QAO131080:QAQ131081 QKK131080:QKM131081 QUG131080:QUI131081 REC131080:REE131081 RNY131080:ROA131081 RXU131080:RXW131081 SHQ131080:SHS131081 SRM131080:SRO131081 TBI131080:TBK131081 TLE131080:TLG131081 TVA131080:TVC131081 UEW131080:UEY131081 UOS131080:UOU131081 UYO131080:UYQ131081 VIK131080:VIM131081 VSG131080:VSI131081 WCC131080:WCE131081 WLY131080:WMA131081 WVU131080:WVW131081 M196616:O196617 JI196616:JK196617 TE196616:TG196617 ADA196616:ADC196617 AMW196616:AMY196617 AWS196616:AWU196617 BGO196616:BGQ196617 BQK196616:BQM196617 CAG196616:CAI196617 CKC196616:CKE196617 CTY196616:CUA196617 DDU196616:DDW196617 DNQ196616:DNS196617 DXM196616:DXO196617 EHI196616:EHK196617 ERE196616:ERG196617 FBA196616:FBC196617 FKW196616:FKY196617 FUS196616:FUU196617 GEO196616:GEQ196617 GOK196616:GOM196617 GYG196616:GYI196617 HIC196616:HIE196617 HRY196616:HSA196617 IBU196616:IBW196617 ILQ196616:ILS196617 IVM196616:IVO196617 JFI196616:JFK196617 JPE196616:JPG196617 JZA196616:JZC196617 KIW196616:KIY196617 KSS196616:KSU196617 LCO196616:LCQ196617 LMK196616:LMM196617 LWG196616:LWI196617 MGC196616:MGE196617 MPY196616:MQA196617 MZU196616:MZW196617 NJQ196616:NJS196617 NTM196616:NTO196617 ODI196616:ODK196617 ONE196616:ONG196617 OXA196616:OXC196617 PGW196616:PGY196617 PQS196616:PQU196617 QAO196616:QAQ196617 QKK196616:QKM196617 QUG196616:QUI196617 REC196616:REE196617 RNY196616:ROA196617 RXU196616:RXW196617 SHQ196616:SHS196617 SRM196616:SRO196617 TBI196616:TBK196617 TLE196616:TLG196617 TVA196616:TVC196617 UEW196616:UEY196617 UOS196616:UOU196617 UYO196616:UYQ196617 VIK196616:VIM196617 VSG196616:VSI196617 WCC196616:WCE196617 WLY196616:WMA196617 WVU196616:WVW196617 M262152:O262153 JI262152:JK262153 TE262152:TG262153 ADA262152:ADC262153 AMW262152:AMY262153 AWS262152:AWU262153 BGO262152:BGQ262153 BQK262152:BQM262153 CAG262152:CAI262153 CKC262152:CKE262153 CTY262152:CUA262153 DDU262152:DDW262153 DNQ262152:DNS262153 DXM262152:DXO262153 EHI262152:EHK262153 ERE262152:ERG262153 FBA262152:FBC262153 FKW262152:FKY262153 FUS262152:FUU262153 GEO262152:GEQ262153 GOK262152:GOM262153 GYG262152:GYI262153 HIC262152:HIE262153 HRY262152:HSA262153 IBU262152:IBW262153 ILQ262152:ILS262153 IVM262152:IVO262153 JFI262152:JFK262153 JPE262152:JPG262153 JZA262152:JZC262153 KIW262152:KIY262153 KSS262152:KSU262153 LCO262152:LCQ262153 LMK262152:LMM262153 LWG262152:LWI262153 MGC262152:MGE262153 MPY262152:MQA262153 MZU262152:MZW262153 NJQ262152:NJS262153 NTM262152:NTO262153 ODI262152:ODK262153 ONE262152:ONG262153 OXA262152:OXC262153 PGW262152:PGY262153 PQS262152:PQU262153 QAO262152:QAQ262153 QKK262152:QKM262153 QUG262152:QUI262153 REC262152:REE262153 RNY262152:ROA262153 RXU262152:RXW262153 SHQ262152:SHS262153 SRM262152:SRO262153 TBI262152:TBK262153 TLE262152:TLG262153 TVA262152:TVC262153 UEW262152:UEY262153 UOS262152:UOU262153 UYO262152:UYQ262153 VIK262152:VIM262153 VSG262152:VSI262153 WCC262152:WCE262153 WLY262152:WMA262153 WVU262152:WVW262153 M327688:O327689 JI327688:JK327689 TE327688:TG327689 ADA327688:ADC327689 AMW327688:AMY327689 AWS327688:AWU327689 BGO327688:BGQ327689 BQK327688:BQM327689 CAG327688:CAI327689 CKC327688:CKE327689 CTY327688:CUA327689 DDU327688:DDW327689 DNQ327688:DNS327689 DXM327688:DXO327689 EHI327688:EHK327689 ERE327688:ERG327689 FBA327688:FBC327689 FKW327688:FKY327689 FUS327688:FUU327689 GEO327688:GEQ327689 GOK327688:GOM327689 GYG327688:GYI327689 HIC327688:HIE327689 HRY327688:HSA327689 IBU327688:IBW327689 ILQ327688:ILS327689 IVM327688:IVO327689 JFI327688:JFK327689 JPE327688:JPG327689 JZA327688:JZC327689 KIW327688:KIY327689 KSS327688:KSU327689 LCO327688:LCQ327689 LMK327688:LMM327689 LWG327688:LWI327689 MGC327688:MGE327689 MPY327688:MQA327689 MZU327688:MZW327689 NJQ327688:NJS327689 NTM327688:NTO327689 ODI327688:ODK327689 ONE327688:ONG327689 OXA327688:OXC327689 PGW327688:PGY327689 PQS327688:PQU327689 QAO327688:QAQ327689 QKK327688:QKM327689 QUG327688:QUI327689 REC327688:REE327689 RNY327688:ROA327689 RXU327688:RXW327689 SHQ327688:SHS327689 SRM327688:SRO327689 TBI327688:TBK327689 TLE327688:TLG327689 TVA327688:TVC327689 UEW327688:UEY327689 UOS327688:UOU327689 UYO327688:UYQ327689 VIK327688:VIM327689 VSG327688:VSI327689 WCC327688:WCE327689 WLY327688:WMA327689 WVU327688:WVW327689 M393224:O393225 JI393224:JK393225 TE393224:TG393225 ADA393224:ADC393225 AMW393224:AMY393225 AWS393224:AWU393225 BGO393224:BGQ393225 BQK393224:BQM393225 CAG393224:CAI393225 CKC393224:CKE393225 CTY393224:CUA393225 DDU393224:DDW393225 DNQ393224:DNS393225 DXM393224:DXO393225 EHI393224:EHK393225 ERE393224:ERG393225 FBA393224:FBC393225 FKW393224:FKY393225 FUS393224:FUU393225 GEO393224:GEQ393225 GOK393224:GOM393225 GYG393224:GYI393225 HIC393224:HIE393225 HRY393224:HSA393225 IBU393224:IBW393225 ILQ393224:ILS393225 IVM393224:IVO393225 JFI393224:JFK393225 JPE393224:JPG393225 JZA393224:JZC393225 KIW393224:KIY393225 KSS393224:KSU393225 LCO393224:LCQ393225 LMK393224:LMM393225 LWG393224:LWI393225 MGC393224:MGE393225 MPY393224:MQA393225 MZU393224:MZW393225 NJQ393224:NJS393225 NTM393224:NTO393225 ODI393224:ODK393225 ONE393224:ONG393225 OXA393224:OXC393225 PGW393224:PGY393225 PQS393224:PQU393225 QAO393224:QAQ393225 QKK393224:QKM393225 QUG393224:QUI393225 REC393224:REE393225 RNY393224:ROA393225 RXU393224:RXW393225 SHQ393224:SHS393225 SRM393224:SRO393225 TBI393224:TBK393225 TLE393224:TLG393225 TVA393224:TVC393225 UEW393224:UEY393225 UOS393224:UOU393225 UYO393224:UYQ393225 VIK393224:VIM393225 VSG393224:VSI393225 WCC393224:WCE393225 WLY393224:WMA393225 WVU393224:WVW393225 M458760:O458761 JI458760:JK458761 TE458760:TG458761 ADA458760:ADC458761 AMW458760:AMY458761 AWS458760:AWU458761 BGO458760:BGQ458761 BQK458760:BQM458761 CAG458760:CAI458761 CKC458760:CKE458761 CTY458760:CUA458761 DDU458760:DDW458761 DNQ458760:DNS458761 DXM458760:DXO458761 EHI458760:EHK458761 ERE458760:ERG458761 FBA458760:FBC458761 FKW458760:FKY458761 FUS458760:FUU458761 GEO458760:GEQ458761 GOK458760:GOM458761 GYG458760:GYI458761 HIC458760:HIE458761 HRY458760:HSA458761 IBU458760:IBW458761 ILQ458760:ILS458761 IVM458760:IVO458761 JFI458760:JFK458761 JPE458760:JPG458761 JZA458760:JZC458761 KIW458760:KIY458761 KSS458760:KSU458761 LCO458760:LCQ458761 LMK458760:LMM458761 LWG458760:LWI458761 MGC458760:MGE458761 MPY458760:MQA458761 MZU458760:MZW458761 NJQ458760:NJS458761 NTM458760:NTO458761 ODI458760:ODK458761 ONE458760:ONG458761 OXA458760:OXC458761 PGW458760:PGY458761 PQS458760:PQU458761 QAO458760:QAQ458761 QKK458760:QKM458761 QUG458760:QUI458761 REC458760:REE458761 RNY458760:ROA458761 RXU458760:RXW458761 SHQ458760:SHS458761 SRM458760:SRO458761 TBI458760:TBK458761 TLE458760:TLG458761 TVA458760:TVC458761 UEW458760:UEY458761 UOS458760:UOU458761 UYO458760:UYQ458761 VIK458760:VIM458761 VSG458760:VSI458761 WCC458760:WCE458761 WLY458760:WMA458761 WVU458760:WVW458761 M524296:O524297 JI524296:JK524297 TE524296:TG524297 ADA524296:ADC524297 AMW524296:AMY524297 AWS524296:AWU524297 BGO524296:BGQ524297 BQK524296:BQM524297 CAG524296:CAI524297 CKC524296:CKE524297 CTY524296:CUA524297 DDU524296:DDW524297 DNQ524296:DNS524297 DXM524296:DXO524297 EHI524296:EHK524297 ERE524296:ERG524297 FBA524296:FBC524297 FKW524296:FKY524297 FUS524296:FUU524297 GEO524296:GEQ524297 GOK524296:GOM524297 GYG524296:GYI524297 HIC524296:HIE524297 HRY524296:HSA524297 IBU524296:IBW524297 ILQ524296:ILS524297 IVM524296:IVO524297 JFI524296:JFK524297 JPE524296:JPG524297 JZA524296:JZC524297 KIW524296:KIY524297 KSS524296:KSU524297 LCO524296:LCQ524297 LMK524296:LMM524297 LWG524296:LWI524297 MGC524296:MGE524297 MPY524296:MQA524297 MZU524296:MZW524297 NJQ524296:NJS524297 NTM524296:NTO524297 ODI524296:ODK524297 ONE524296:ONG524297 OXA524296:OXC524297 PGW524296:PGY524297 PQS524296:PQU524297 QAO524296:QAQ524297 QKK524296:QKM524297 QUG524296:QUI524297 REC524296:REE524297 RNY524296:ROA524297 RXU524296:RXW524297 SHQ524296:SHS524297 SRM524296:SRO524297 TBI524296:TBK524297 TLE524296:TLG524297 TVA524296:TVC524297 UEW524296:UEY524297 UOS524296:UOU524297 UYO524296:UYQ524297 VIK524296:VIM524297 VSG524296:VSI524297 WCC524296:WCE524297 WLY524296:WMA524297 WVU524296:WVW524297 M589832:O589833 JI589832:JK589833 TE589832:TG589833 ADA589832:ADC589833 AMW589832:AMY589833 AWS589832:AWU589833 BGO589832:BGQ589833 BQK589832:BQM589833 CAG589832:CAI589833 CKC589832:CKE589833 CTY589832:CUA589833 DDU589832:DDW589833 DNQ589832:DNS589833 DXM589832:DXO589833 EHI589832:EHK589833 ERE589832:ERG589833 FBA589832:FBC589833 FKW589832:FKY589833 FUS589832:FUU589833 GEO589832:GEQ589833 GOK589832:GOM589833 GYG589832:GYI589833 HIC589832:HIE589833 HRY589832:HSA589833 IBU589832:IBW589833 ILQ589832:ILS589833 IVM589832:IVO589833 JFI589832:JFK589833 JPE589832:JPG589833 JZA589832:JZC589833 KIW589832:KIY589833 KSS589832:KSU589833 LCO589832:LCQ589833 LMK589832:LMM589833 LWG589832:LWI589833 MGC589832:MGE589833 MPY589832:MQA589833 MZU589832:MZW589833 NJQ589832:NJS589833 NTM589832:NTO589833 ODI589832:ODK589833 ONE589832:ONG589833 OXA589832:OXC589833 PGW589832:PGY589833 PQS589832:PQU589833 QAO589832:QAQ589833 QKK589832:QKM589833 QUG589832:QUI589833 REC589832:REE589833 RNY589832:ROA589833 RXU589832:RXW589833 SHQ589832:SHS589833 SRM589832:SRO589833 TBI589832:TBK589833 TLE589832:TLG589833 TVA589832:TVC589833 UEW589832:UEY589833 UOS589832:UOU589833 UYO589832:UYQ589833 VIK589832:VIM589833 VSG589832:VSI589833 WCC589832:WCE589833 WLY589832:WMA589833 WVU589832:WVW589833 M655368:O655369 JI655368:JK655369 TE655368:TG655369 ADA655368:ADC655369 AMW655368:AMY655369 AWS655368:AWU655369 BGO655368:BGQ655369 BQK655368:BQM655369 CAG655368:CAI655369 CKC655368:CKE655369 CTY655368:CUA655369 DDU655368:DDW655369 DNQ655368:DNS655369 DXM655368:DXO655369 EHI655368:EHK655369 ERE655368:ERG655369 FBA655368:FBC655369 FKW655368:FKY655369 FUS655368:FUU655369 GEO655368:GEQ655369 GOK655368:GOM655369 GYG655368:GYI655369 HIC655368:HIE655369 HRY655368:HSA655369 IBU655368:IBW655369 ILQ655368:ILS655369 IVM655368:IVO655369 JFI655368:JFK655369 JPE655368:JPG655369 JZA655368:JZC655369 KIW655368:KIY655369 KSS655368:KSU655369 LCO655368:LCQ655369 LMK655368:LMM655369 LWG655368:LWI655369 MGC655368:MGE655369 MPY655368:MQA655369 MZU655368:MZW655369 NJQ655368:NJS655369 NTM655368:NTO655369 ODI655368:ODK655369 ONE655368:ONG655369 OXA655368:OXC655369 PGW655368:PGY655369 PQS655368:PQU655369 QAO655368:QAQ655369 QKK655368:QKM655369 QUG655368:QUI655369 REC655368:REE655369 RNY655368:ROA655369 RXU655368:RXW655369 SHQ655368:SHS655369 SRM655368:SRO655369 TBI655368:TBK655369 TLE655368:TLG655369 TVA655368:TVC655369 UEW655368:UEY655369 UOS655368:UOU655369 UYO655368:UYQ655369 VIK655368:VIM655369 VSG655368:VSI655369 WCC655368:WCE655369 WLY655368:WMA655369 WVU655368:WVW655369 M720904:O720905 JI720904:JK720905 TE720904:TG720905 ADA720904:ADC720905 AMW720904:AMY720905 AWS720904:AWU720905 BGO720904:BGQ720905 BQK720904:BQM720905 CAG720904:CAI720905 CKC720904:CKE720905 CTY720904:CUA720905 DDU720904:DDW720905 DNQ720904:DNS720905 DXM720904:DXO720905 EHI720904:EHK720905 ERE720904:ERG720905 FBA720904:FBC720905 FKW720904:FKY720905 FUS720904:FUU720905 GEO720904:GEQ720905 GOK720904:GOM720905 GYG720904:GYI720905 HIC720904:HIE720905 HRY720904:HSA720905 IBU720904:IBW720905 ILQ720904:ILS720905 IVM720904:IVO720905 JFI720904:JFK720905 JPE720904:JPG720905 JZA720904:JZC720905 KIW720904:KIY720905 KSS720904:KSU720905 LCO720904:LCQ720905 LMK720904:LMM720905 LWG720904:LWI720905 MGC720904:MGE720905 MPY720904:MQA720905 MZU720904:MZW720905 NJQ720904:NJS720905 NTM720904:NTO720905 ODI720904:ODK720905 ONE720904:ONG720905 OXA720904:OXC720905 PGW720904:PGY720905 PQS720904:PQU720905 QAO720904:QAQ720905 QKK720904:QKM720905 QUG720904:QUI720905 REC720904:REE720905 RNY720904:ROA720905 RXU720904:RXW720905 SHQ720904:SHS720905 SRM720904:SRO720905 TBI720904:TBK720905 TLE720904:TLG720905 TVA720904:TVC720905 UEW720904:UEY720905 UOS720904:UOU720905 UYO720904:UYQ720905 VIK720904:VIM720905 VSG720904:VSI720905 WCC720904:WCE720905 WLY720904:WMA720905 WVU720904:WVW720905 M786440:O786441 JI786440:JK786441 TE786440:TG786441 ADA786440:ADC786441 AMW786440:AMY786441 AWS786440:AWU786441 BGO786440:BGQ786441 BQK786440:BQM786441 CAG786440:CAI786441 CKC786440:CKE786441 CTY786440:CUA786441 DDU786440:DDW786441 DNQ786440:DNS786441 DXM786440:DXO786441 EHI786440:EHK786441 ERE786440:ERG786441 FBA786440:FBC786441 FKW786440:FKY786441 FUS786440:FUU786441 GEO786440:GEQ786441 GOK786440:GOM786441 GYG786440:GYI786441 HIC786440:HIE786441 HRY786440:HSA786441 IBU786440:IBW786441 ILQ786440:ILS786441 IVM786440:IVO786441 JFI786440:JFK786441 JPE786440:JPG786441 JZA786440:JZC786441 KIW786440:KIY786441 KSS786440:KSU786441 LCO786440:LCQ786441 LMK786440:LMM786441 LWG786440:LWI786441 MGC786440:MGE786441 MPY786440:MQA786441 MZU786440:MZW786441 NJQ786440:NJS786441 NTM786440:NTO786441 ODI786440:ODK786441 ONE786440:ONG786441 OXA786440:OXC786441 PGW786440:PGY786441 PQS786440:PQU786441 QAO786440:QAQ786441 QKK786440:QKM786441 QUG786440:QUI786441 REC786440:REE786441 RNY786440:ROA786441 RXU786440:RXW786441 SHQ786440:SHS786441 SRM786440:SRO786441 TBI786440:TBK786441 TLE786440:TLG786441 TVA786440:TVC786441 UEW786440:UEY786441 UOS786440:UOU786441 UYO786440:UYQ786441 VIK786440:VIM786441 VSG786440:VSI786441 WCC786440:WCE786441 WLY786440:WMA786441 WVU786440:WVW786441 M851976:O851977 JI851976:JK851977 TE851976:TG851977 ADA851976:ADC851977 AMW851976:AMY851977 AWS851976:AWU851977 BGO851976:BGQ851977 BQK851976:BQM851977 CAG851976:CAI851977 CKC851976:CKE851977 CTY851976:CUA851977 DDU851976:DDW851977 DNQ851976:DNS851977 DXM851976:DXO851977 EHI851976:EHK851977 ERE851976:ERG851977 FBA851976:FBC851977 FKW851976:FKY851977 FUS851976:FUU851977 GEO851976:GEQ851977 GOK851976:GOM851977 GYG851976:GYI851977 HIC851976:HIE851977 HRY851976:HSA851977 IBU851976:IBW851977 ILQ851976:ILS851977 IVM851976:IVO851977 JFI851976:JFK851977 JPE851976:JPG851977 JZA851976:JZC851977 KIW851976:KIY851977 KSS851976:KSU851977 LCO851976:LCQ851977 LMK851976:LMM851977 LWG851976:LWI851977 MGC851976:MGE851977 MPY851976:MQA851977 MZU851976:MZW851977 NJQ851976:NJS851977 NTM851976:NTO851977 ODI851976:ODK851977 ONE851976:ONG851977 OXA851976:OXC851977 PGW851976:PGY851977 PQS851976:PQU851977 QAO851976:QAQ851977 QKK851976:QKM851977 QUG851976:QUI851977 REC851976:REE851977 RNY851976:ROA851977 RXU851976:RXW851977 SHQ851976:SHS851977 SRM851976:SRO851977 TBI851976:TBK851977 TLE851976:TLG851977 TVA851976:TVC851977 UEW851976:UEY851977 UOS851976:UOU851977 UYO851976:UYQ851977 VIK851976:VIM851977 VSG851976:VSI851977 WCC851976:WCE851977 WLY851976:WMA851977 WVU851976:WVW851977 M917512:O917513 JI917512:JK917513 TE917512:TG917513 ADA917512:ADC917513 AMW917512:AMY917513 AWS917512:AWU917513 BGO917512:BGQ917513 BQK917512:BQM917513 CAG917512:CAI917513 CKC917512:CKE917513 CTY917512:CUA917513 DDU917512:DDW917513 DNQ917512:DNS917513 DXM917512:DXO917513 EHI917512:EHK917513 ERE917512:ERG917513 FBA917512:FBC917513 FKW917512:FKY917513 FUS917512:FUU917513 GEO917512:GEQ917513 GOK917512:GOM917513 GYG917512:GYI917513 HIC917512:HIE917513 HRY917512:HSA917513 IBU917512:IBW917513 ILQ917512:ILS917513 IVM917512:IVO917513 JFI917512:JFK917513 JPE917512:JPG917513 JZA917512:JZC917513 KIW917512:KIY917513 KSS917512:KSU917513 LCO917512:LCQ917513 LMK917512:LMM917513 LWG917512:LWI917513 MGC917512:MGE917513 MPY917512:MQA917513 MZU917512:MZW917513 NJQ917512:NJS917513 NTM917512:NTO917513 ODI917512:ODK917513 ONE917512:ONG917513 OXA917512:OXC917513 PGW917512:PGY917513 PQS917512:PQU917513 QAO917512:QAQ917513 QKK917512:QKM917513 QUG917512:QUI917513 REC917512:REE917513 RNY917512:ROA917513 RXU917512:RXW917513 SHQ917512:SHS917513 SRM917512:SRO917513 TBI917512:TBK917513 TLE917512:TLG917513 TVA917512:TVC917513 UEW917512:UEY917513 UOS917512:UOU917513 UYO917512:UYQ917513 VIK917512:VIM917513 VSG917512:VSI917513 WCC917512:WCE917513 WLY917512:WMA917513 WVU917512:WVW917513 M983048:O983049 JI983048:JK983049 TE983048:TG983049 ADA983048:ADC983049 AMW983048:AMY983049 AWS983048:AWU983049 BGO983048:BGQ983049 BQK983048:BQM983049 CAG983048:CAI983049 CKC983048:CKE983049 CTY983048:CUA983049 DDU983048:DDW983049 DNQ983048:DNS983049 DXM983048:DXO983049 EHI983048:EHK983049 ERE983048:ERG983049 FBA983048:FBC983049 FKW983048:FKY983049 FUS983048:FUU983049 GEO983048:GEQ983049 GOK983048:GOM983049 GYG983048:GYI983049 HIC983048:HIE983049 HRY983048:HSA983049 IBU983048:IBW983049 ILQ983048:ILS983049 IVM983048:IVO983049 JFI983048:JFK983049 JPE983048:JPG983049 JZA983048:JZC983049 KIW983048:KIY983049 KSS983048:KSU983049 LCO983048:LCQ983049 LMK983048:LMM983049 LWG983048:LWI983049 MGC983048:MGE983049 MPY983048:MQA983049 MZU983048:MZW983049 NJQ983048:NJS983049 NTM983048:NTO983049 ODI983048:ODK983049 ONE983048:ONG983049 OXA983048:OXC983049 PGW983048:PGY983049 PQS983048:PQU983049 QAO983048:QAQ983049 QKK983048:QKM983049 QUG983048:QUI983049 REC983048:REE983049 RNY983048:ROA983049 RXU983048:RXW983049 SHQ983048:SHS983049 SRM983048:SRO983049 TBI983048:TBK983049 TLE983048:TLG983049 TVA983048:TVC983049 UEW983048:UEY983049 UOS983048:UOU983049 UYO983048:UYQ983049 VIK983048:VIM983049 VSG983048:VSI983049 WCC983048:WCE983049 WLY983048:WMA983049 WVU983048:WVW983049 WVS983045:WVU983047 K65541:M65543 JG65541:JI65543 TC65541:TE65543 ACY65541:ADA65543 AMU65541:AMW65543 AWQ65541:AWS65543 BGM65541:BGO65543 BQI65541:BQK65543 CAE65541:CAG65543 CKA65541:CKC65543 CTW65541:CTY65543 DDS65541:DDU65543 DNO65541:DNQ65543 DXK65541:DXM65543 EHG65541:EHI65543 ERC65541:ERE65543 FAY65541:FBA65543 FKU65541:FKW65543 FUQ65541:FUS65543 GEM65541:GEO65543 GOI65541:GOK65543 GYE65541:GYG65543 HIA65541:HIC65543 HRW65541:HRY65543 IBS65541:IBU65543 ILO65541:ILQ65543 IVK65541:IVM65543 JFG65541:JFI65543 JPC65541:JPE65543 JYY65541:JZA65543 KIU65541:KIW65543 KSQ65541:KSS65543 LCM65541:LCO65543 LMI65541:LMK65543 LWE65541:LWG65543 MGA65541:MGC65543 MPW65541:MPY65543 MZS65541:MZU65543 NJO65541:NJQ65543 NTK65541:NTM65543 ODG65541:ODI65543 ONC65541:ONE65543 OWY65541:OXA65543 PGU65541:PGW65543 PQQ65541:PQS65543 QAM65541:QAO65543 QKI65541:QKK65543 QUE65541:QUG65543 REA65541:REC65543 RNW65541:RNY65543 RXS65541:RXU65543 SHO65541:SHQ65543 SRK65541:SRM65543 TBG65541:TBI65543 TLC65541:TLE65543 TUY65541:TVA65543 UEU65541:UEW65543 UOQ65541:UOS65543 UYM65541:UYO65543 VII65541:VIK65543 VSE65541:VSG65543 WCA65541:WCC65543 WLW65541:WLY65543 WVS65541:WVU65543 K131077:M131079 JG131077:JI131079 TC131077:TE131079 ACY131077:ADA131079 AMU131077:AMW131079 AWQ131077:AWS131079 BGM131077:BGO131079 BQI131077:BQK131079 CAE131077:CAG131079 CKA131077:CKC131079 CTW131077:CTY131079 DDS131077:DDU131079 DNO131077:DNQ131079 DXK131077:DXM131079 EHG131077:EHI131079 ERC131077:ERE131079 FAY131077:FBA131079 FKU131077:FKW131079 FUQ131077:FUS131079 GEM131077:GEO131079 GOI131077:GOK131079 GYE131077:GYG131079 HIA131077:HIC131079 HRW131077:HRY131079 IBS131077:IBU131079 ILO131077:ILQ131079 IVK131077:IVM131079 JFG131077:JFI131079 JPC131077:JPE131079 JYY131077:JZA131079 KIU131077:KIW131079 KSQ131077:KSS131079 LCM131077:LCO131079 LMI131077:LMK131079 LWE131077:LWG131079 MGA131077:MGC131079 MPW131077:MPY131079 MZS131077:MZU131079 NJO131077:NJQ131079 NTK131077:NTM131079 ODG131077:ODI131079 ONC131077:ONE131079 OWY131077:OXA131079 PGU131077:PGW131079 PQQ131077:PQS131079 QAM131077:QAO131079 QKI131077:QKK131079 QUE131077:QUG131079 REA131077:REC131079 RNW131077:RNY131079 RXS131077:RXU131079 SHO131077:SHQ131079 SRK131077:SRM131079 TBG131077:TBI131079 TLC131077:TLE131079 TUY131077:TVA131079 UEU131077:UEW131079 UOQ131077:UOS131079 UYM131077:UYO131079 VII131077:VIK131079 VSE131077:VSG131079 WCA131077:WCC131079 WLW131077:WLY131079 WVS131077:WVU131079 K196613:M196615 JG196613:JI196615 TC196613:TE196615 ACY196613:ADA196615 AMU196613:AMW196615 AWQ196613:AWS196615 BGM196613:BGO196615 BQI196613:BQK196615 CAE196613:CAG196615 CKA196613:CKC196615 CTW196613:CTY196615 DDS196613:DDU196615 DNO196613:DNQ196615 DXK196613:DXM196615 EHG196613:EHI196615 ERC196613:ERE196615 FAY196613:FBA196615 FKU196613:FKW196615 FUQ196613:FUS196615 GEM196613:GEO196615 GOI196613:GOK196615 GYE196613:GYG196615 HIA196613:HIC196615 HRW196613:HRY196615 IBS196613:IBU196615 ILO196613:ILQ196615 IVK196613:IVM196615 JFG196613:JFI196615 JPC196613:JPE196615 JYY196613:JZA196615 KIU196613:KIW196615 KSQ196613:KSS196615 LCM196613:LCO196615 LMI196613:LMK196615 LWE196613:LWG196615 MGA196613:MGC196615 MPW196613:MPY196615 MZS196613:MZU196615 NJO196613:NJQ196615 NTK196613:NTM196615 ODG196613:ODI196615 ONC196613:ONE196615 OWY196613:OXA196615 PGU196613:PGW196615 PQQ196613:PQS196615 QAM196613:QAO196615 QKI196613:QKK196615 QUE196613:QUG196615 REA196613:REC196615 RNW196613:RNY196615 RXS196613:RXU196615 SHO196613:SHQ196615 SRK196613:SRM196615 TBG196613:TBI196615 TLC196613:TLE196615 TUY196613:TVA196615 UEU196613:UEW196615 UOQ196613:UOS196615 UYM196613:UYO196615 VII196613:VIK196615 VSE196613:VSG196615 WCA196613:WCC196615 WLW196613:WLY196615 WVS196613:WVU196615 K262149:M262151 JG262149:JI262151 TC262149:TE262151 ACY262149:ADA262151 AMU262149:AMW262151 AWQ262149:AWS262151 BGM262149:BGO262151 BQI262149:BQK262151 CAE262149:CAG262151 CKA262149:CKC262151 CTW262149:CTY262151 DDS262149:DDU262151 DNO262149:DNQ262151 DXK262149:DXM262151 EHG262149:EHI262151 ERC262149:ERE262151 FAY262149:FBA262151 FKU262149:FKW262151 FUQ262149:FUS262151 GEM262149:GEO262151 GOI262149:GOK262151 GYE262149:GYG262151 HIA262149:HIC262151 HRW262149:HRY262151 IBS262149:IBU262151 ILO262149:ILQ262151 IVK262149:IVM262151 JFG262149:JFI262151 JPC262149:JPE262151 JYY262149:JZA262151 KIU262149:KIW262151 KSQ262149:KSS262151 LCM262149:LCO262151 LMI262149:LMK262151 LWE262149:LWG262151 MGA262149:MGC262151 MPW262149:MPY262151 MZS262149:MZU262151 NJO262149:NJQ262151 NTK262149:NTM262151 ODG262149:ODI262151 ONC262149:ONE262151 OWY262149:OXA262151 PGU262149:PGW262151 PQQ262149:PQS262151 QAM262149:QAO262151 QKI262149:QKK262151 QUE262149:QUG262151 REA262149:REC262151 RNW262149:RNY262151 RXS262149:RXU262151 SHO262149:SHQ262151 SRK262149:SRM262151 TBG262149:TBI262151 TLC262149:TLE262151 TUY262149:TVA262151 UEU262149:UEW262151 UOQ262149:UOS262151 UYM262149:UYO262151 VII262149:VIK262151 VSE262149:VSG262151 WCA262149:WCC262151 WLW262149:WLY262151 WVS262149:WVU262151 K327685:M327687 JG327685:JI327687 TC327685:TE327687 ACY327685:ADA327687 AMU327685:AMW327687 AWQ327685:AWS327687 BGM327685:BGO327687 BQI327685:BQK327687 CAE327685:CAG327687 CKA327685:CKC327687 CTW327685:CTY327687 DDS327685:DDU327687 DNO327685:DNQ327687 DXK327685:DXM327687 EHG327685:EHI327687 ERC327685:ERE327687 FAY327685:FBA327687 FKU327685:FKW327687 FUQ327685:FUS327687 GEM327685:GEO327687 GOI327685:GOK327687 GYE327685:GYG327687 HIA327685:HIC327687 HRW327685:HRY327687 IBS327685:IBU327687 ILO327685:ILQ327687 IVK327685:IVM327687 JFG327685:JFI327687 JPC327685:JPE327687 JYY327685:JZA327687 KIU327685:KIW327687 KSQ327685:KSS327687 LCM327685:LCO327687 LMI327685:LMK327687 LWE327685:LWG327687 MGA327685:MGC327687 MPW327685:MPY327687 MZS327685:MZU327687 NJO327685:NJQ327687 NTK327685:NTM327687 ODG327685:ODI327687 ONC327685:ONE327687 OWY327685:OXA327687 PGU327685:PGW327687 PQQ327685:PQS327687 QAM327685:QAO327687 QKI327685:QKK327687 QUE327685:QUG327687 REA327685:REC327687 RNW327685:RNY327687 RXS327685:RXU327687 SHO327685:SHQ327687 SRK327685:SRM327687 TBG327685:TBI327687 TLC327685:TLE327687 TUY327685:TVA327687 UEU327685:UEW327687 UOQ327685:UOS327687 UYM327685:UYO327687 VII327685:VIK327687 VSE327685:VSG327687 WCA327685:WCC327687 WLW327685:WLY327687 WVS327685:WVU327687 K393221:M393223 JG393221:JI393223 TC393221:TE393223 ACY393221:ADA393223 AMU393221:AMW393223 AWQ393221:AWS393223 BGM393221:BGO393223 BQI393221:BQK393223 CAE393221:CAG393223 CKA393221:CKC393223 CTW393221:CTY393223 DDS393221:DDU393223 DNO393221:DNQ393223 DXK393221:DXM393223 EHG393221:EHI393223 ERC393221:ERE393223 FAY393221:FBA393223 FKU393221:FKW393223 FUQ393221:FUS393223 GEM393221:GEO393223 GOI393221:GOK393223 GYE393221:GYG393223 HIA393221:HIC393223 HRW393221:HRY393223 IBS393221:IBU393223 ILO393221:ILQ393223 IVK393221:IVM393223 JFG393221:JFI393223 JPC393221:JPE393223 JYY393221:JZA393223 KIU393221:KIW393223 KSQ393221:KSS393223 LCM393221:LCO393223 LMI393221:LMK393223 LWE393221:LWG393223 MGA393221:MGC393223 MPW393221:MPY393223 MZS393221:MZU393223 NJO393221:NJQ393223 NTK393221:NTM393223 ODG393221:ODI393223 ONC393221:ONE393223 OWY393221:OXA393223 PGU393221:PGW393223 PQQ393221:PQS393223 QAM393221:QAO393223 QKI393221:QKK393223 QUE393221:QUG393223 REA393221:REC393223 RNW393221:RNY393223 RXS393221:RXU393223 SHO393221:SHQ393223 SRK393221:SRM393223 TBG393221:TBI393223 TLC393221:TLE393223 TUY393221:TVA393223 UEU393221:UEW393223 UOQ393221:UOS393223 UYM393221:UYO393223 VII393221:VIK393223 VSE393221:VSG393223 WCA393221:WCC393223 WLW393221:WLY393223 WVS393221:WVU393223 K458757:M458759 JG458757:JI458759 TC458757:TE458759 ACY458757:ADA458759 AMU458757:AMW458759 AWQ458757:AWS458759 BGM458757:BGO458759 BQI458757:BQK458759 CAE458757:CAG458759 CKA458757:CKC458759 CTW458757:CTY458759 DDS458757:DDU458759 DNO458757:DNQ458759 DXK458757:DXM458759 EHG458757:EHI458759 ERC458757:ERE458759 FAY458757:FBA458759 FKU458757:FKW458759 FUQ458757:FUS458759 GEM458757:GEO458759 GOI458757:GOK458759 GYE458757:GYG458759 HIA458757:HIC458759 HRW458757:HRY458759 IBS458757:IBU458759 ILO458757:ILQ458759 IVK458757:IVM458759 JFG458757:JFI458759 JPC458757:JPE458759 JYY458757:JZA458759 KIU458757:KIW458759 KSQ458757:KSS458759 LCM458757:LCO458759 LMI458757:LMK458759 LWE458757:LWG458759 MGA458757:MGC458759 MPW458757:MPY458759 MZS458757:MZU458759 NJO458757:NJQ458759 NTK458757:NTM458759 ODG458757:ODI458759 ONC458757:ONE458759 OWY458757:OXA458759 PGU458757:PGW458759 PQQ458757:PQS458759 QAM458757:QAO458759 QKI458757:QKK458759 QUE458757:QUG458759 REA458757:REC458759 RNW458757:RNY458759 RXS458757:RXU458759 SHO458757:SHQ458759 SRK458757:SRM458759 TBG458757:TBI458759 TLC458757:TLE458759 TUY458757:TVA458759 UEU458757:UEW458759 UOQ458757:UOS458759 UYM458757:UYO458759 VII458757:VIK458759 VSE458757:VSG458759 WCA458757:WCC458759 WLW458757:WLY458759 WVS458757:WVU458759 K524293:M524295 JG524293:JI524295 TC524293:TE524295 ACY524293:ADA524295 AMU524293:AMW524295 AWQ524293:AWS524295 BGM524293:BGO524295 BQI524293:BQK524295 CAE524293:CAG524295 CKA524293:CKC524295 CTW524293:CTY524295 DDS524293:DDU524295 DNO524293:DNQ524295 DXK524293:DXM524295 EHG524293:EHI524295 ERC524293:ERE524295 FAY524293:FBA524295 FKU524293:FKW524295 FUQ524293:FUS524295 GEM524293:GEO524295 GOI524293:GOK524295 GYE524293:GYG524295 HIA524293:HIC524295 HRW524293:HRY524295 IBS524293:IBU524295 ILO524293:ILQ524295 IVK524293:IVM524295 JFG524293:JFI524295 JPC524293:JPE524295 JYY524293:JZA524295 KIU524293:KIW524295 KSQ524293:KSS524295 LCM524293:LCO524295 LMI524293:LMK524295 LWE524293:LWG524295 MGA524293:MGC524295 MPW524293:MPY524295 MZS524293:MZU524295 NJO524293:NJQ524295 NTK524293:NTM524295 ODG524293:ODI524295 ONC524293:ONE524295 OWY524293:OXA524295 PGU524293:PGW524295 PQQ524293:PQS524295 QAM524293:QAO524295 QKI524293:QKK524295 QUE524293:QUG524295 REA524293:REC524295 RNW524293:RNY524295 RXS524293:RXU524295 SHO524293:SHQ524295 SRK524293:SRM524295 TBG524293:TBI524295 TLC524293:TLE524295 TUY524293:TVA524295 UEU524293:UEW524295 UOQ524293:UOS524295 UYM524293:UYO524295 VII524293:VIK524295 VSE524293:VSG524295 WCA524293:WCC524295 WLW524293:WLY524295 WVS524293:WVU524295 K589829:M589831 JG589829:JI589831 TC589829:TE589831 ACY589829:ADA589831 AMU589829:AMW589831 AWQ589829:AWS589831 BGM589829:BGO589831 BQI589829:BQK589831 CAE589829:CAG589831 CKA589829:CKC589831 CTW589829:CTY589831 DDS589829:DDU589831 DNO589829:DNQ589831 DXK589829:DXM589831 EHG589829:EHI589831 ERC589829:ERE589831 FAY589829:FBA589831 FKU589829:FKW589831 FUQ589829:FUS589831 GEM589829:GEO589831 GOI589829:GOK589831 GYE589829:GYG589831 HIA589829:HIC589831 HRW589829:HRY589831 IBS589829:IBU589831 ILO589829:ILQ589831 IVK589829:IVM589831 JFG589829:JFI589831 JPC589829:JPE589831 JYY589829:JZA589831 KIU589829:KIW589831 KSQ589829:KSS589831 LCM589829:LCO589831 LMI589829:LMK589831 LWE589829:LWG589831 MGA589829:MGC589831 MPW589829:MPY589831 MZS589829:MZU589831 NJO589829:NJQ589831 NTK589829:NTM589831 ODG589829:ODI589831 ONC589829:ONE589831 OWY589829:OXA589831 PGU589829:PGW589831 PQQ589829:PQS589831 QAM589829:QAO589831 QKI589829:QKK589831 QUE589829:QUG589831 REA589829:REC589831 RNW589829:RNY589831 RXS589829:RXU589831 SHO589829:SHQ589831 SRK589829:SRM589831 TBG589829:TBI589831 TLC589829:TLE589831 TUY589829:TVA589831 UEU589829:UEW589831 UOQ589829:UOS589831 UYM589829:UYO589831 VII589829:VIK589831 VSE589829:VSG589831 WCA589829:WCC589831 WLW589829:WLY589831 WVS589829:WVU589831 K655365:M655367 JG655365:JI655367 TC655365:TE655367 ACY655365:ADA655367 AMU655365:AMW655367 AWQ655365:AWS655367 BGM655365:BGO655367 BQI655365:BQK655367 CAE655365:CAG655367 CKA655365:CKC655367 CTW655365:CTY655367 DDS655365:DDU655367 DNO655365:DNQ655367 DXK655365:DXM655367 EHG655365:EHI655367 ERC655365:ERE655367 FAY655365:FBA655367 FKU655365:FKW655367 FUQ655365:FUS655367 GEM655365:GEO655367 GOI655365:GOK655367 GYE655365:GYG655367 HIA655365:HIC655367 HRW655365:HRY655367 IBS655365:IBU655367 ILO655365:ILQ655367 IVK655365:IVM655367 JFG655365:JFI655367 JPC655365:JPE655367 JYY655365:JZA655367 KIU655365:KIW655367 KSQ655365:KSS655367 LCM655365:LCO655367 LMI655365:LMK655367 LWE655365:LWG655367 MGA655365:MGC655367 MPW655365:MPY655367 MZS655365:MZU655367 NJO655365:NJQ655367 NTK655365:NTM655367 ODG655365:ODI655367 ONC655365:ONE655367 OWY655365:OXA655367 PGU655365:PGW655367 PQQ655365:PQS655367 QAM655365:QAO655367 QKI655365:QKK655367 QUE655365:QUG655367 REA655365:REC655367 RNW655365:RNY655367 RXS655365:RXU655367 SHO655365:SHQ655367 SRK655365:SRM655367 TBG655365:TBI655367 TLC655365:TLE655367 TUY655365:TVA655367 UEU655365:UEW655367 UOQ655365:UOS655367 UYM655365:UYO655367 VII655365:VIK655367 VSE655365:VSG655367 WCA655365:WCC655367 WLW655365:WLY655367 WVS655365:WVU655367 K720901:M720903 JG720901:JI720903 TC720901:TE720903 ACY720901:ADA720903 AMU720901:AMW720903 AWQ720901:AWS720903 BGM720901:BGO720903 BQI720901:BQK720903 CAE720901:CAG720903 CKA720901:CKC720903 CTW720901:CTY720903 DDS720901:DDU720903 DNO720901:DNQ720903 DXK720901:DXM720903 EHG720901:EHI720903 ERC720901:ERE720903 FAY720901:FBA720903 FKU720901:FKW720903 FUQ720901:FUS720903 GEM720901:GEO720903 GOI720901:GOK720903 GYE720901:GYG720903 HIA720901:HIC720903 HRW720901:HRY720903 IBS720901:IBU720903 ILO720901:ILQ720903 IVK720901:IVM720903 JFG720901:JFI720903 JPC720901:JPE720903 JYY720901:JZA720903 KIU720901:KIW720903 KSQ720901:KSS720903 LCM720901:LCO720903 LMI720901:LMK720903 LWE720901:LWG720903 MGA720901:MGC720903 MPW720901:MPY720903 MZS720901:MZU720903 NJO720901:NJQ720903 NTK720901:NTM720903 ODG720901:ODI720903 ONC720901:ONE720903 OWY720901:OXA720903 PGU720901:PGW720903 PQQ720901:PQS720903 QAM720901:QAO720903 QKI720901:QKK720903 QUE720901:QUG720903 REA720901:REC720903 RNW720901:RNY720903 RXS720901:RXU720903 SHO720901:SHQ720903 SRK720901:SRM720903 TBG720901:TBI720903 TLC720901:TLE720903 TUY720901:TVA720903 UEU720901:UEW720903 UOQ720901:UOS720903 UYM720901:UYO720903 VII720901:VIK720903 VSE720901:VSG720903 WCA720901:WCC720903 WLW720901:WLY720903 WVS720901:WVU720903 K786437:M786439 JG786437:JI786439 TC786437:TE786439 ACY786437:ADA786439 AMU786437:AMW786439 AWQ786437:AWS786439 BGM786437:BGO786439 BQI786437:BQK786439 CAE786437:CAG786439 CKA786437:CKC786439 CTW786437:CTY786439 DDS786437:DDU786439 DNO786437:DNQ786439 DXK786437:DXM786439 EHG786437:EHI786439 ERC786437:ERE786439 FAY786437:FBA786439 FKU786437:FKW786439 FUQ786437:FUS786439 GEM786437:GEO786439 GOI786437:GOK786439 GYE786437:GYG786439 HIA786437:HIC786439 HRW786437:HRY786439 IBS786437:IBU786439 ILO786437:ILQ786439 IVK786437:IVM786439 JFG786437:JFI786439 JPC786437:JPE786439 JYY786437:JZA786439 KIU786437:KIW786439 KSQ786437:KSS786439 LCM786437:LCO786439 LMI786437:LMK786439 LWE786437:LWG786439 MGA786437:MGC786439 MPW786437:MPY786439 MZS786437:MZU786439 NJO786437:NJQ786439 NTK786437:NTM786439 ODG786437:ODI786439 ONC786437:ONE786439 OWY786437:OXA786439 PGU786437:PGW786439 PQQ786437:PQS786439 QAM786437:QAO786439 QKI786437:QKK786439 QUE786437:QUG786439 REA786437:REC786439 RNW786437:RNY786439 RXS786437:RXU786439 SHO786437:SHQ786439 SRK786437:SRM786439 TBG786437:TBI786439 TLC786437:TLE786439 TUY786437:TVA786439 UEU786437:UEW786439 UOQ786437:UOS786439 UYM786437:UYO786439 VII786437:VIK786439 VSE786437:VSG786439 WCA786437:WCC786439 WLW786437:WLY786439 WVS786437:WVU786439 K851973:M851975 JG851973:JI851975 TC851973:TE851975 ACY851973:ADA851975 AMU851973:AMW851975 AWQ851973:AWS851975 BGM851973:BGO851975 BQI851973:BQK851975 CAE851973:CAG851975 CKA851973:CKC851975 CTW851973:CTY851975 DDS851973:DDU851975 DNO851973:DNQ851975 DXK851973:DXM851975 EHG851973:EHI851975 ERC851973:ERE851975 FAY851973:FBA851975 FKU851973:FKW851975 FUQ851973:FUS851975 GEM851973:GEO851975 GOI851973:GOK851975 GYE851973:GYG851975 HIA851973:HIC851975 HRW851973:HRY851975 IBS851973:IBU851975 ILO851973:ILQ851975 IVK851973:IVM851975 JFG851973:JFI851975 JPC851973:JPE851975 JYY851973:JZA851975 KIU851973:KIW851975 KSQ851973:KSS851975 LCM851973:LCO851975 LMI851973:LMK851975 LWE851973:LWG851975 MGA851973:MGC851975 MPW851973:MPY851975 MZS851973:MZU851975 NJO851973:NJQ851975 NTK851973:NTM851975 ODG851973:ODI851975 ONC851973:ONE851975 OWY851973:OXA851975 PGU851973:PGW851975 PQQ851973:PQS851975 QAM851973:QAO851975 QKI851973:QKK851975 QUE851973:QUG851975 REA851973:REC851975 RNW851973:RNY851975 RXS851973:RXU851975 SHO851973:SHQ851975 SRK851973:SRM851975 TBG851973:TBI851975 TLC851973:TLE851975 TUY851973:TVA851975 UEU851973:UEW851975 UOQ851973:UOS851975 UYM851973:UYO851975 VII851973:VIK851975 VSE851973:VSG851975 WCA851973:WCC851975 WLW851973:WLY851975 WVS851973:WVU851975 K917509:M917511 JG917509:JI917511 TC917509:TE917511 ACY917509:ADA917511 AMU917509:AMW917511 AWQ917509:AWS917511 BGM917509:BGO917511 BQI917509:BQK917511 CAE917509:CAG917511 CKA917509:CKC917511 CTW917509:CTY917511 DDS917509:DDU917511 DNO917509:DNQ917511 DXK917509:DXM917511 EHG917509:EHI917511 ERC917509:ERE917511 FAY917509:FBA917511 FKU917509:FKW917511 FUQ917509:FUS917511 GEM917509:GEO917511 GOI917509:GOK917511 GYE917509:GYG917511 HIA917509:HIC917511 HRW917509:HRY917511 IBS917509:IBU917511 ILO917509:ILQ917511 IVK917509:IVM917511 JFG917509:JFI917511 JPC917509:JPE917511 JYY917509:JZA917511 KIU917509:KIW917511 KSQ917509:KSS917511 LCM917509:LCO917511 LMI917509:LMK917511 LWE917509:LWG917511 MGA917509:MGC917511 MPW917509:MPY917511 MZS917509:MZU917511 NJO917509:NJQ917511 NTK917509:NTM917511 ODG917509:ODI917511 ONC917509:ONE917511 OWY917509:OXA917511 PGU917509:PGW917511 PQQ917509:PQS917511 QAM917509:QAO917511 QKI917509:QKK917511 QUE917509:QUG917511 REA917509:REC917511 RNW917509:RNY917511 RXS917509:RXU917511 SHO917509:SHQ917511 SRK917509:SRM917511 TBG917509:TBI917511 TLC917509:TLE917511 TUY917509:TVA917511 UEU917509:UEW917511 UOQ917509:UOS917511 UYM917509:UYO917511 VII917509:VIK917511 VSE917509:VSG917511 WCA917509:WCC917511 WLW917509:WLY917511 WVS917509:WVU917511 K983045:M983047 JG983045:JI983047 TC983045:TE983047 ACY983045:ADA983047 AMU983045:AMW983047 AWQ983045:AWS983047 BGM983045:BGO983047 BQI983045:BQK983047 CAE983045:CAG983047 CKA983045:CKC983047 CTW983045:CTY983047 DDS983045:DDU983047 DNO983045:DNQ983047 DXK983045:DXM983047 EHG983045:EHI983047 ERC983045:ERE983047 FAY983045:FBA983047 FKU983045:FKW983047 FUQ983045:FUS983047 GEM983045:GEO983047 GOI983045:GOK983047 GYE983045:GYG983047 HIA983045:HIC983047 HRW983045:HRY983047 IBS983045:IBU983047 ILO983045:ILQ983047 IVK983045:IVM983047 JFG983045:JFI983047 JPC983045:JPE983047 JYY983045:JZA983047 KIU983045:KIW983047 KSQ983045:KSS983047 LCM983045:LCO983047 LMI983045:LMK983047 LWE983045:LWG983047 MGA983045:MGC983047 MPW983045:MPY983047 MZS983045:MZU983047 NJO983045:NJQ983047 NTK983045:NTM983047 ODG983045:ODI983047 ONC983045:ONE983047 OWY983045:OXA983047 PGU983045:PGW983047 PQQ983045:PQS983047 QAM983045:QAO983047 QKI983045:QKK983047 QUE983045:QUG983047 REA983045:REC983047 RNW983045:RNY983047 RXS983045:RXU983047 SHO983045:SHQ983047 SRK983045:SRM983047 TBG983045:TBI983047 TLC983045:TLE983047 TUY983045:TVA983047 UEU983045:UEW983047 UOQ983045:UOS983047 UYM983045:UYO983047 VII983045:VIK983047 VSE983045:VSG983047 WCA983045:WCC983047 JI7:JK7" xr:uid="{38710267-4C1E-4B23-93B7-60DD5C36FE63}">
      <formula1>$G$41:$G$42</formula1>
    </dataValidation>
    <dataValidation type="list" allowBlank="1" showErrorMessage="1" errorTitle="Input not valid" error="Please select the year by pushing the drop-down arrow and clicking the correct year" prompt="Select the year" sqref="WVJ983056:WVJ983064 IX12:IX20 ST12:ST20 ACP12:ACP20 AML12:AML20 AWH12:AWH20 BGD12:BGD20 BPZ12:BPZ20 BZV12:BZV20 CJR12:CJR20 CTN12:CTN20 DDJ12:DDJ20 DNF12:DNF20 DXB12:DXB20 EGX12:EGX20 EQT12:EQT20 FAP12:FAP20 FKL12:FKL20 FUH12:FUH20 GED12:GED20 GNZ12:GNZ20 GXV12:GXV20 HHR12:HHR20 HRN12:HRN20 IBJ12:IBJ20 ILF12:ILF20 IVB12:IVB20 JEX12:JEX20 JOT12:JOT20 JYP12:JYP20 KIL12:KIL20 KSH12:KSH20 LCD12:LCD20 LLZ12:LLZ20 LVV12:LVV20 MFR12:MFR20 MPN12:MPN20 MZJ12:MZJ20 NJF12:NJF20 NTB12:NTB20 OCX12:OCX20 OMT12:OMT20 OWP12:OWP20 PGL12:PGL20 PQH12:PQH20 QAD12:QAD20 QJZ12:QJZ20 QTV12:QTV20 RDR12:RDR20 RNN12:RNN20 RXJ12:RXJ20 SHF12:SHF20 SRB12:SRB20 TAX12:TAX20 TKT12:TKT20 TUP12:TUP20 UEL12:UEL20 UOH12:UOH20 UYD12:UYD20 VHZ12:VHZ20 VRV12:VRV20 WBR12:WBR20 WLN12:WLN20 WVJ12:WVJ20 B65552:B65560 IX65552:IX65560 ST65552:ST65560 ACP65552:ACP65560 AML65552:AML65560 AWH65552:AWH65560 BGD65552:BGD65560 BPZ65552:BPZ65560 BZV65552:BZV65560 CJR65552:CJR65560 CTN65552:CTN65560 DDJ65552:DDJ65560 DNF65552:DNF65560 DXB65552:DXB65560 EGX65552:EGX65560 EQT65552:EQT65560 FAP65552:FAP65560 FKL65552:FKL65560 FUH65552:FUH65560 GED65552:GED65560 GNZ65552:GNZ65560 GXV65552:GXV65560 HHR65552:HHR65560 HRN65552:HRN65560 IBJ65552:IBJ65560 ILF65552:ILF65560 IVB65552:IVB65560 JEX65552:JEX65560 JOT65552:JOT65560 JYP65552:JYP65560 KIL65552:KIL65560 KSH65552:KSH65560 LCD65552:LCD65560 LLZ65552:LLZ65560 LVV65552:LVV65560 MFR65552:MFR65560 MPN65552:MPN65560 MZJ65552:MZJ65560 NJF65552:NJF65560 NTB65552:NTB65560 OCX65552:OCX65560 OMT65552:OMT65560 OWP65552:OWP65560 PGL65552:PGL65560 PQH65552:PQH65560 QAD65552:QAD65560 QJZ65552:QJZ65560 QTV65552:QTV65560 RDR65552:RDR65560 RNN65552:RNN65560 RXJ65552:RXJ65560 SHF65552:SHF65560 SRB65552:SRB65560 TAX65552:TAX65560 TKT65552:TKT65560 TUP65552:TUP65560 UEL65552:UEL65560 UOH65552:UOH65560 UYD65552:UYD65560 VHZ65552:VHZ65560 VRV65552:VRV65560 WBR65552:WBR65560 WLN65552:WLN65560 WVJ65552:WVJ65560 B131088:B131096 IX131088:IX131096 ST131088:ST131096 ACP131088:ACP131096 AML131088:AML131096 AWH131088:AWH131096 BGD131088:BGD131096 BPZ131088:BPZ131096 BZV131088:BZV131096 CJR131088:CJR131096 CTN131088:CTN131096 DDJ131088:DDJ131096 DNF131088:DNF131096 DXB131088:DXB131096 EGX131088:EGX131096 EQT131088:EQT131096 FAP131088:FAP131096 FKL131088:FKL131096 FUH131088:FUH131096 GED131088:GED131096 GNZ131088:GNZ131096 GXV131088:GXV131096 HHR131088:HHR131096 HRN131088:HRN131096 IBJ131088:IBJ131096 ILF131088:ILF131096 IVB131088:IVB131096 JEX131088:JEX131096 JOT131088:JOT131096 JYP131088:JYP131096 KIL131088:KIL131096 KSH131088:KSH131096 LCD131088:LCD131096 LLZ131088:LLZ131096 LVV131088:LVV131096 MFR131088:MFR131096 MPN131088:MPN131096 MZJ131088:MZJ131096 NJF131088:NJF131096 NTB131088:NTB131096 OCX131088:OCX131096 OMT131088:OMT131096 OWP131088:OWP131096 PGL131088:PGL131096 PQH131088:PQH131096 QAD131088:QAD131096 QJZ131088:QJZ131096 QTV131088:QTV131096 RDR131088:RDR131096 RNN131088:RNN131096 RXJ131088:RXJ131096 SHF131088:SHF131096 SRB131088:SRB131096 TAX131088:TAX131096 TKT131088:TKT131096 TUP131088:TUP131096 UEL131088:UEL131096 UOH131088:UOH131096 UYD131088:UYD131096 VHZ131088:VHZ131096 VRV131088:VRV131096 WBR131088:WBR131096 WLN131088:WLN131096 WVJ131088:WVJ131096 B196624:B196632 IX196624:IX196632 ST196624:ST196632 ACP196624:ACP196632 AML196624:AML196632 AWH196624:AWH196632 BGD196624:BGD196632 BPZ196624:BPZ196632 BZV196624:BZV196632 CJR196624:CJR196632 CTN196624:CTN196632 DDJ196624:DDJ196632 DNF196624:DNF196632 DXB196624:DXB196632 EGX196624:EGX196632 EQT196624:EQT196632 FAP196624:FAP196632 FKL196624:FKL196632 FUH196624:FUH196632 GED196624:GED196632 GNZ196624:GNZ196632 GXV196624:GXV196632 HHR196624:HHR196632 HRN196624:HRN196632 IBJ196624:IBJ196632 ILF196624:ILF196632 IVB196624:IVB196632 JEX196624:JEX196632 JOT196624:JOT196632 JYP196624:JYP196632 KIL196624:KIL196632 KSH196624:KSH196632 LCD196624:LCD196632 LLZ196624:LLZ196632 LVV196624:LVV196632 MFR196624:MFR196632 MPN196624:MPN196632 MZJ196624:MZJ196632 NJF196624:NJF196632 NTB196624:NTB196632 OCX196624:OCX196632 OMT196624:OMT196632 OWP196624:OWP196632 PGL196624:PGL196632 PQH196624:PQH196632 QAD196624:QAD196632 QJZ196624:QJZ196632 QTV196624:QTV196632 RDR196624:RDR196632 RNN196624:RNN196632 RXJ196624:RXJ196632 SHF196624:SHF196632 SRB196624:SRB196632 TAX196624:TAX196632 TKT196624:TKT196632 TUP196624:TUP196632 UEL196624:UEL196632 UOH196624:UOH196632 UYD196624:UYD196632 VHZ196624:VHZ196632 VRV196624:VRV196632 WBR196624:WBR196632 WLN196624:WLN196632 WVJ196624:WVJ196632 B262160:B262168 IX262160:IX262168 ST262160:ST262168 ACP262160:ACP262168 AML262160:AML262168 AWH262160:AWH262168 BGD262160:BGD262168 BPZ262160:BPZ262168 BZV262160:BZV262168 CJR262160:CJR262168 CTN262160:CTN262168 DDJ262160:DDJ262168 DNF262160:DNF262168 DXB262160:DXB262168 EGX262160:EGX262168 EQT262160:EQT262168 FAP262160:FAP262168 FKL262160:FKL262168 FUH262160:FUH262168 GED262160:GED262168 GNZ262160:GNZ262168 GXV262160:GXV262168 HHR262160:HHR262168 HRN262160:HRN262168 IBJ262160:IBJ262168 ILF262160:ILF262168 IVB262160:IVB262168 JEX262160:JEX262168 JOT262160:JOT262168 JYP262160:JYP262168 KIL262160:KIL262168 KSH262160:KSH262168 LCD262160:LCD262168 LLZ262160:LLZ262168 LVV262160:LVV262168 MFR262160:MFR262168 MPN262160:MPN262168 MZJ262160:MZJ262168 NJF262160:NJF262168 NTB262160:NTB262168 OCX262160:OCX262168 OMT262160:OMT262168 OWP262160:OWP262168 PGL262160:PGL262168 PQH262160:PQH262168 QAD262160:QAD262168 QJZ262160:QJZ262168 QTV262160:QTV262168 RDR262160:RDR262168 RNN262160:RNN262168 RXJ262160:RXJ262168 SHF262160:SHF262168 SRB262160:SRB262168 TAX262160:TAX262168 TKT262160:TKT262168 TUP262160:TUP262168 UEL262160:UEL262168 UOH262160:UOH262168 UYD262160:UYD262168 VHZ262160:VHZ262168 VRV262160:VRV262168 WBR262160:WBR262168 WLN262160:WLN262168 WVJ262160:WVJ262168 B327696:B327704 IX327696:IX327704 ST327696:ST327704 ACP327696:ACP327704 AML327696:AML327704 AWH327696:AWH327704 BGD327696:BGD327704 BPZ327696:BPZ327704 BZV327696:BZV327704 CJR327696:CJR327704 CTN327696:CTN327704 DDJ327696:DDJ327704 DNF327696:DNF327704 DXB327696:DXB327704 EGX327696:EGX327704 EQT327696:EQT327704 FAP327696:FAP327704 FKL327696:FKL327704 FUH327696:FUH327704 GED327696:GED327704 GNZ327696:GNZ327704 GXV327696:GXV327704 HHR327696:HHR327704 HRN327696:HRN327704 IBJ327696:IBJ327704 ILF327696:ILF327704 IVB327696:IVB327704 JEX327696:JEX327704 JOT327696:JOT327704 JYP327696:JYP327704 KIL327696:KIL327704 KSH327696:KSH327704 LCD327696:LCD327704 LLZ327696:LLZ327704 LVV327696:LVV327704 MFR327696:MFR327704 MPN327696:MPN327704 MZJ327696:MZJ327704 NJF327696:NJF327704 NTB327696:NTB327704 OCX327696:OCX327704 OMT327696:OMT327704 OWP327696:OWP327704 PGL327696:PGL327704 PQH327696:PQH327704 QAD327696:QAD327704 QJZ327696:QJZ327704 QTV327696:QTV327704 RDR327696:RDR327704 RNN327696:RNN327704 RXJ327696:RXJ327704 SHF327696:SHF327704 SRB327696:SRB327704 TAX327696:TAX327704 TKT327696:TKT327704 TUP327696:TUP327704 UEL327696:UEL327704 UOH327696:UOH327704 UYD327696:UYD327704 VHZ327696:VHZ327704 VRV327696:VRV327704 WBR327696:WBR327704 WLN327696:WLN327704 WVJ327696:WVJ327704 B393232:B393240 IX393232:IX393240 ST393232:ST393240 ACP393232:ACP393240 AML393232:AML393240 AWH393232:AWH393240 BGD393232:BGD393240 BPZ393232:BPZ393240 BZV393232:BZV393240 CJR393232:CJR393240 CTN393232:CTN393240 DDJ393232:DDJ393240 DNF393232:DNF393240 DXB393232:DXB393240 EGX393232:EGX393240 EQT393232:EQT393240 FAP393232:FAP393240 FKL393232:FKL393240 FUH393232:FUH393240 GED393232:GED393240 GNZ393232:GNZ393240 GXV393232:GXV393240 HHR393232:HHR393240 HRN393232:HRN393240 IBJ393232:IBJ393240 ILF393232:ILF393240 IVB393232:IVB393240 JEX393232:JEX393240 JOT393232:JOT393240 JYP393232:JYP393240 KIL393232:KIL393240 KSH393232:KSH393240 LCD393232:LCD393240 LLZ393232:LLZ393240 LVV393232:LVV393240 MFR393232:MFR393240 MPN393232:MPN393240 MZJ393232:MZJ393240 NJF393232:NJF393240 NTB393232:NTB393240 OCX393232:OCX393240 OMT393232:OMT393240 OWP393232:OWP393240 PGL393232:PGL393240 PQH393232:PQH393240 QAD393232:QAD393240 QJZ393232:QJZ393240 QTV393232:QTV393240 RDR393232:RDR393240 RNN393232:RNN393240 RXJ393232:RXJ393240 SHF393232:SHF393240 SRB393232:SRB393240 TAX393232:TAX393240 TKT393232:TKT393240 TUP393232:TUP393240 UEL393232:UEL393240 UOH393232:UOH393240 UYD393232:UYD393240 VHZ393232:VHZ393240 VRV393232:VRV393240 WBR393232:WBR393240 WLN393232:WLN393240 WVJ393232:WVJ393240 B458768:B458776 IX458768:IX458776 ST458768:ST458776 ACP458768:ACP458776 AML458768:AML458776 AWH458768:AWH458776 BGD458768:BGD458776 BPZ458768:BPZ458776 BZV458768:BZV458776 CJR458768:CJR458776 CTN458768:CTN458776 DDJ458768:DDJ458776 DNF458768:DNF458776 DXB458768:DXB458776 EGX458768:EGX458776 EQT458768:EQT458776 FAP458768:FAP458776 FKL458768:FKL458776 FUH458768:FUH458776 GED458768:GED458776 GNZ458768:GNZ458776 GXV458768:GXV458776 HHR458768:HHR458776 HRN458768:HRN458776 IBJ458768:IBJ458776 ILF458768:ILF458776 IVB458768:IVB458776 JEX458768:JEX458776 JOT458768:JOT458776 JYP458768:JYP458776 KIL458768:KIL458776 KSH458768:KSH458776 LCD458768:LCD458776 LLZ458768:LLZ458776 LVV458768:LVV458776 MFR458768:MFR458776 MPN458768:MPN458776 MZJ458768:MZJ458776 NJF458768:NJF458776 NTB458768:NTB458776 OCX458768:OCX458776 OMT458768:OMT458776 OWP458768:OWP458776 PGL458768:PGL458776 PQH458768:PQH458776 QAD458768:QAD458776 QJZ458768:QJZ458776 QTV458768:QTV458776 RDR458768:RDR458776 RNN458768:RNN458776 RXJ458768:RXJ458776 SHF458768:SHF458776 SRB458768:SRB458776 TAX458768:TAX458776 TKT458768:TKT458776 TUP458768:TUP458776 UEL458768:UEL458776 UOH458768:UOH458776 UYD458768:UYD458776 VHZ458768:VHZ458776 VRV458768:VRV458776 WBR458768:WBR458776 WLN458768:WLN458776 WVJ458768:WVJ458776 B524304:B524312 IX524304:IX524312 ST524304:ST524312 ACP524304:ACP524312 AML524304:AML524312 AWH524304:AWH524312 BGD524304:BGD524312 BPZ524304:BPZ524312 BZV524304:BZV524312 CJR524304:CJR524312 CTN524304:CTN524312 DDJ524304:DDJ524312 DNF524304:DNF524312 DXB524304:DXB524312 EGX524304:EGX524312 EQT524304:EQT524312 FAP524304:FAP524312 FKL524304:FKL524312 FUH524304:FUH524312 GED524304:GED524312 GNZ524304:GNZ524312 GXV524304:GXV524312 HHR524304:HHR524312 HRN524304:HRN524312 IBJ524304:IBJ524312 ILF524304:ILF524312 IVB524304:IVB524312 JEX524304:JEX524312 JOT524304:JOT524312 JYP524304:JYP524312 KIL524304:KIL524312 KSH524304:KSH524312 LCD524304:LCD524312 LLZ524304:LLZ524312 LVV524304:LVV524312 MFR524304:MFR524312 MPN524304:MPN524312 MZJ524304:MZJ524312 NJF524304:NJF524312 NTB524304:NTB524312 OCX524304:OCX524312 OMT524304:OMT524312 OWP524304:OWP524312 PGL524304:PGL524312 PQH524304:PQH524312 QAD524304:QAD524312 QJZ524304:QJZ524312 QTV524304:QTV524312 RDR524304:RDR524312 RNN524304:RNN524312 RXJ524304:RXJ524312 SHF524304:SHF524312 SRB524304:SRB524312 TAX524304:TAX524312 TKT524304:TKT524312 TUP524304:TUP524312 UEL524304:UEL524312 UOH524304:UOH524312 UYD524304:UYD524312 VHZ524304:VHZ524312 VRV524304:VRV524312 WBR524304:WBR524312 WLN524304:WLN524312 WVJ524304:WVJ524312 B589840:B589848 IX589840:IX589848 ST589840:ST589848 ACP589840:ACP589848 AML589840:AML589848 AWH589840:AWH589848 BGD589840:BGD589848 BPZ589840:BPZ589848 BZV589840:BZV589848 CJR589840:CJR589848 CTN589840:CTN589848 DDJ589840:DDJ589848 DNF589840:DNF589848 DXB589840:DXB589848 EGX589840:EGX589848 EQT589840:EQT589848 FAP589840:FAP589848 FKL589840:FKL589848 FUH589840:FUH589848 GED589840:GED589848 GNZ589840:GNZ589848 GXV589840:GXV589848 HHR589840:HHR589848 HRN589840:HRN589848 IBJ589840:IBJ589848 ILF589840:ILF589848 IVB589840:IVB589848 JEX589840:JEX589848 JOT589840:JOT589848 JYP589840:JYP589848 KIL589840:KIL589848 KSH589840:KSH589848 LCD589840:LCD589848 LLZ589840:LLZ589848 LVV589840:LVV589848 MFR589840:MFR589848 MPN589840:MPN589848 MZJ589840:MZJ589848 NJF589840:NJF589848 NTB589840:NTB589848 OCX589840:OCX589848 OMT589840:OMT589848 OWP589840:OWP589848 PGL589840:PGL589848 PQH589840:PQH589848 QAD589840:QAD589848 QJZ589840:QJZ589848 QTV589840:QTV589848 RDR589840:RDR589848 RNN589840:RNN589848 RXJ589840:RXJ589848 SHF589840:SHF589848 SRB589840:SRB589848 TAX589840:TAX589848 TKT589840:TKT589848 TUP589840:TUP589848 UEL589840:UEL589848 UOH589840:UOH589848 UYD589840:UYD589848 VHZ589840:VHZ589848 VRV589840:VRV589848 WBR589840:WBR589848 WLN589840:WLN589848 WVJ589840:WVJ589848 B655376:B655384 IX655376:IX655384 ST655376:ST655384 ACP655376:ACP655384 AML655376:AML655384 AWH655376:AWH655384 BGD655376:BGD655384 BPZ655376:BPZ655384 BZV655376:BZV655384 CJR655376:CJR655384 CTN655376:CTN655384 DDJ655376:DDJ655384 DNF655376:DNF655384 DXB655376:DXB655384 EGX655376:EGX655384 EQT655376:EQT655384 FAP655376:FAP655384 FKL655376:FKL655384 FUH655376:FUH655384 GED655376:GED655384 GNZ655376:GNZ655384 GXV655376:GXV655384 HHR655376:HHR655384 HRN655376:HRN655384 IBJ655376:IBJ655384 ILF655376:ILF655384 IVB655376:IVB655384 JEX655376:JEX655384 JOT655376:JOT655384 JYP655376:JYP655384 KIL655376:KIL655384 KSH655376:KSH655384 LCD655376:LCD655384 LLZ655376:LLZ655384 LVV655376:LVV655384 MFR655376:MFR655384 MPN655376:MPN655384 MZJ655376:MZJ655384 NJF655376:NJF655384 NTB655376:NTB655384 OCX655376:OCX655384 OMT655376:OMT655384 OWP655376:OWP655384 PGL655376:PGL655384 PQH655376:PQH655384 QAD655376:QAD655384 QJZ655376:QJZ655384 QTV655376:QTV655384 RDR655376:RDR655384 RNN655376:RNN655384 RXJ655376:RXJ655384 SHF655376:SHF655384 SRB655376:SRB655384 TAX655376:TAX655384 TKT655376:TKT655384 TUP655376:TUP655384 UEL655376:UEL655384 UOH655376:UOH655384 UYD655376:UYD655384 VHZ655376:VHZ655384 VRV655376:VRV655384 WBR655376:WBR655384 WLN655376:WLN655384 WVJ655376:WVJ655384 B720912:B720920 IX720912:IX720920 ST720912:ST720920 ACP720912:ACP720920 AML720912:AML720920 AWH720912:AWH720920 BGD720912:BGD720920 BPZ720912:BPZ720920 BZV720912:BZV720920 CJR720912:CJR720920 CTN720912:CTN720920 DDJ720912:DDJ720920 DNF720912:DNF720920 DXB720912:DXB720920 EGX720912:EGX720920 EQT720912:EQT720920 FAP720912:FAP720920 FKL720912:FKL720920 FUH720912:FUH720920 GED720912:GED720920 GNZ720912:GNZ720920 GXV720912:GXV720920 HHR720912:HHR720920 HRN720912:HRN720920 IBJ720912:IBJ720920 ILF720912:ILF720920 IVB720912:IVB720920 JEX720912:JEX720920 JOT720912:JOT720920 JYP720912:JYP720920 KIL720912:KIL720920 KSH720912:KSH720920 LCD720912:LCD720920 LLZ720912:LLZ720920 LVV720912:LVV720920 MFR720912:MFR720920 MPN720912:MPN720920 MZJ720912:MZJ720920 NJF720912:NJF720920 NTB720912:NTB720920 OCX720912:OCX720920 OMT720912:OMT720920 OWP720912:OWP720920 PGL720912:PGL720920 PQH720912:PQH720920 QAD720912:QAD720920 QJZ720912:QJZ720920 QTV720912:QTV720920 RDR720912:RDR720920 RNN720912:RNN720920 RXJ720912:RXJ720920 SHF720912:SHF720920 SRB720912:SRB720920 TAX720912:TAX720920 TKT720912:TKT720920 TUP720912:TUP720920 UEL720912:UEL720920 UOH720912:UOH720920 UYD720912:UYD720920 VHZ720912:VHZ720920 VRV720912:VRV720920 WBR720912:WBR720920 WLN720912:WLN720920 WVJ720912:WVJ720920 B786448:B786456 IX786448:IX786456 ST786448:ST786456 ACP786448:ACP786456 AML786448:AML786456 AWH786448:AWH786456 BGD786448:BGD786456 BPZ786448:BPZ786456 BZV786448:BZV786456 CJR786448:CJR786456 CTN786448:CTN786456 DDJ786448:DDJ786456 DNF786448:DNF786456 DXB786448:DXB786456 EGX786448:EGX786456 EQT786448:EQT786456 FAP786448:FAP786456 FKL786448:FKL786456 FUH786448:FUH786456 GED786448:GED786456 GNZ786448:GNZ786456 GXV786448:GXV786456 HHR786448:HHR786456 HRN786448:HRN786456 IBJ786448:IBJ786456 ILF786448:ILF786456 IVB786448:IVB786456 JEX786448:JEX786456 JOT786448:JOT786456 JYP786448:JYP786456 KIL786448:KIL786456 KSH786448:KSH786456 LCD786448:LCD786456 LLZ786448:LLZ786456 LVV786448:LVV786456 MFR786448:MFR786456 MPN786448:MPN786456 MZJ786448:MZJ786456 NJF786448:NJF786456 NTB786448:NTB786456 OCX786448:OCX786456 OMT786448:OMT786456 OWP786448:OWP786456 PGL786448:PGL786456 PQH786448:PQH786456 QAD786448:QAD786456 QJZ786448:QJZ786456 QTV786448:QTV786456 RDR786448:RDR786456 RNN786448:RNN786456 RXJ786448:RXJ786456 SHF786448:SHF786456 SRB786448:SRB786456 TAX786448:TAX786456 TKT786448:TKT786456 TUP786448:TUP786456 UEL786448:UEL786456 UOH786448:UOH786456 UYD786448:UYD786456 VHZ786448:VHZ786456 VRV786448:VRV786456 WBR786448:WBR786456 WLN786448:WLN786456 WVJ786448:WVJ786456 B851984:B851992 IX851984:IX851992 ST851984:ST851992 ACP851984:ACP851992 AML851984:AML851992 AWH851984:AWH851992 BGD851984:BGD851992 BPZ851984:BPZ851992 BZV851984:BZV851992 CJR851984:CJR851992 CTN851984:CTN851992 DDJ851984:DDJ851992 DNF851984:DNF851992 DXB851984:DXB851992 EGX851984:EGX851992 EQT851984:EQT851992 FAP851984:FAP851992 FKL851984:FKL851992 FUH851984:FUH851992 GED851984:GED851992 GNZ851984:GNZ851992 GXV851984:GXV851992 HHR851984:HHR851992 HRN851984:HRN851992 IBJ851984:IBJ851992 ILF851984:ILF851992 IVB851984:IVB851992 JEX851984:JEX851992 JOT851984:JOT851992 JYP851984:JYP851992 KIL851984:KIL851992 KSH851984:KSH851992 LCD851984:LCD851992 LLZ851984:LLZ851992 LVV851984:LVV851992 MFR851984:MFR851992 MPN851984:MPN851992 MZJ851984:MZJ851992 NJF851984:NJF851992 NTB851984:NTB851992 OCX851984:OCX851992 OMT851984:OMT851992 OWP851984:OWP851992 PGL851984:PGL851992 PQH851984:PQH851992 QAD851984:QAD851992 QJZ851984:QJZ851992 QTV851984:QTV851992 RDR851984:RDR851992 RNN851984:RNN851992 RXJ851984:RXJ851992 SHF851984:SHF851992 SRB851984:SRB851992 TAX851984:TAX851992 TKT851984:TKT851992 TUP851984:TUP851992 UEL851984:UEL851992 UOH851984:UOH851992 UYD851984:UYD851992 VHZ851984:VHZ851992 VRV851984:VRV851992 WBR851984:WBR851992 WLN851984:WLN851992 WVJ851984:WVJ851992 B917520:B917528 IX917520:IX917528 ST917520:ST917528 ACP917520:ACP917528 AML917520:AML917528 AWH917520:AWH917528 BGD917520:BGD917528 BPZ917520:BPZ917528 BZV917520:BZV917528 CJR917520:CJR917528 CTN917520:CTN917528 DDJ917520:DDJ917528 DNF917520:DNF917528 DXB917520:DXB917528 EGX917520:EGX917528 EQT917520:EQT917528 FAP917520:FAP917528 FKL917520:FKL917528 FUH917520:FUH917528 GED917520:GED917528 GNZ917520:GNZ917528 GXV917520:GXV917528 HHR917520:HHR917528 HRN917520:HRN917528 IBJ917520:IBJ917528 ILF917520:ILF917528 IVB917520:IVB917528 JEX917520:JEX917528 JOT917520:JOT917528 JYP917520:JYP917528 KIL917520:KIL917528 KSH917520:KSH917528 LCD917520:LCD917528 LLZ917520:LLZ917528 LVV917520:LVV917528 MFR917520:MFR917528 MPN917520:MPN917528 MZJ917520:MZJ917528 NJF917520:NJF917528 NTB917520:NTB917528 OCX917520:OCX917528 OMT917520:OMT917528 OWP917520:OWP917528 PGL917520:PGL917528 PQH917520:PQH917528 QAD917520:QAD917528 QJZ917520:QJZ917528 QTV917520:QTV917528 RDR917520:RDR917528 RNN917520:RNN917528 RXJ917520:RXJ917528 SHF917520:SHF917528 SRB917520:SRB917528 TAX917520:TAX917528 TKT917520:TKT917528 TUP917520:TUP917528 UEL917520:UEL917528 UOH917520:UOH917528 UYD917520:UYD917528 VHZ917520:VHZ917528 VRV917520:VRV917528 WBR917520:WBR917528 WLN917520:WLN917528 WVJ917520:WVJ917528 B983056:B983064 IX983056:IX983064 ST983056:ST983064 ACP983056:ACP983064 AML983056:AML983064 AWH983056:AWH983064 BGD983056:BGD983064 BPZ983056:BPZ983064 BZV983056:BZV983064 CJR983056:CJR983064 CTN983056:CTN983064 DDJ983056:DDJ983064 DNF983056:DNF983064 DXB983056:DXB983064 EGX983056:EGX983064 EQT983056:EQT983064 FAP983056:FAP983064 FKL983056:FKL983064 FUH983056:FUH983064 GED983056:GED983064 GNZ983056:GNZ983064 GXV983056:GXV983064 HHR983056:HHR983064 HRN983056:HRN983064 IBJ983056:IBJ983064 ILF983056:ILF983064 IVB983056:IVB983064 JEX983056:JEX983064 JOT983056:JOT983064 JYP983056:JYP983064 KIL983056:KIL983064 KSH983056:KSH983064 LCD983056:LCD983064 LLZ983056:LLZ983064 LVV983056:LVV983064 MFR983056:MFR983064 MPN983056:MPN983064 MZJ983056:MZJ983064 NJF983056:NJF983064 NTB983056:NTB983064 OCX983056:OCX983064 OMT983056:OMT983064 OWP983056:OWP983064 PGL983056:PGL983064 PQH983056:PQH983064 QAD983056:QAD983064 QJZ983056:QJZ983064 QTV983056:QTV983064 RDR983056:RDR983064 RNN983056:RNN983064 RXJ983056:RXJ983064 SHF983056:SHF983064 SRB983056:SRB983064 TAX983056:TAX983064 TKT983056:TKT983064 TUP983056:TUP983064 UEL983056:UEL983064 UOH983056:UOH983064 UYD983056:UYD983064 VHZ983056:VHZ983064 VRV983056:VRV983064 WBR983056:WBR983064 WLN983056:WLN983064 B12:B20" xr:uid="{281AAA78-FAFD-4296-87C4-1805B0530020}">
      <formula1>$A$40:$A$80</formula1>
    </dataValidation>
  </dataValidations>
  <printOptions horizontalCentered="1"/>
  <pageMargins left="0.74803149606299213" right="0.70866141732283472" top="0.74803149606299213" bottom="0.9055118110236221" header="0.39370078740157483" footer="0.39370078740157483"/>
  <pageSetup paperSize="9" scale="96" orientation="portrait" r:id="rId1"/>
  <headerFooter scaleWithDoc="0" alignWithMargins="0">
    <oddHeader xml:space="preserve">&amp;L&amp;"-,Regular"&amp;8&amp;F&amp;R&amp;"-,Regular"&amp;8&amp;A
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408D2-5A74-4A68-B0EF-725432E0A953}">
  <sheetPr>
    <pageSetUpPr fitToPage="1"/>
  </sheetPr>
  <dimension ref="A1:AD72"/>
  <sheetViews>
    <sheetView zoomScaleNormal="100" workbookViewId="0">
      <selection activeCell="B2" sqref="B2"/>
    </sheetView>
  </sheetViews>
  <sheetFormatPr defaultRowHeight="12.75"/>
  <cols>
    <col min="1" max="1" width="2.7109375" style="119" customWidth="1"/>
    <col min="2" max="2" width="6.7109375" style="119" customWidth="1"/>
    <col min="3" max="3" width="6.28515625" style="119" customWidth="1"/>
    <col min="4" max="4" width="5.42578125" style="119" customWidth="1"/>
    <col min="5" max="5" width="6.7109375" style="119" customWidth="1"/>
    <col min="6" max="10" width="5" style="119" customWidth="1"/>
    <col min="11" max="11" width="3.85546875" style="119" customWidth="1"/>
    <col min="12" max="13" width="5" style="119" customWidth="1"/>
    <col min="14" max="14" width="6.5703125" style="119" customWidth="1"/>
    <col min="15" max="15" width="5.7109375" style="119" customWidth="1"/>
    <col min="16" max="16" width="6.5703125" style="119" customWidth="1"/>
    <col min="17" max="17" width="7.28515625" style="119" customWidth="1"/>
    <col min="18" max="18" width="3.42578125" style="118" customWidth="1"/>
    <col min="19" max="19" width="10.28515625" style="119" customWidth="1"/>
    <col min="20" max="20" width="29.7109375" style="119" customWidth="1"/>
    <col min="21" max="23" width="10.28515625" style="119" customWidth="1"/>
    <col min="24" max="24" width="15.140625" style="119" customWidth="1"/>
    <col min="25" max="256" width="8.85546875" style="119"/>
    <col min="257" max="257" width="2.7109375" style="119" customWidth="1"/>
    <col min="258" max="258" width="6.7109375" style="119" customWidth="1"/>
    <col min="259" max="259" width="6.28515625" style="119" customWidth="1"/>
    <col min="260" max="260" width="5.42578125" style="119" customWidth="1"/>
    <col min="261" max="261" width="6.7109375" style="119" customWidth="1"/>
    <col min="262" max="266" width="5" style="119" customWidth="1"/>
    <col min="267" max="267" width="3.85546875" style="119" customWidth="1"/>
    <col min="268" max="273" width="5" style="119" customWidth="1"/>
    <col min="274" max="274" width="3.42578125" style="119" customWidth="1"/>
    <col min="275" max="275" width="10.28515625" style="119" customWidth="1"/>
    <col min="276" max="276" width="29.7109375" style="119" customWidth="1"/>
    <col min="277" max="279" width="10.28515625" style="119" customWidth="1"/>
    <col min="280" max="280" width="15.140625" style="119" customWidth="1"/>
    <col min="281" max="512" width="8.85546875" style="119"/>
    <col min="513" max="513" width="2.7109375" style="119" customWidth="1"/>
    <col min="514" max="514" width="6.7109375" style="119" customWidth="1"/>
    <col min="515" max="515" width="6.28515625" style="119" customWidth="1"/>
    <col min="516" max="516" width="5.42578125" style="119" customWidth="1"/>
    <col min="517" max="517" width="6.7109375" style="119" customWidth="1"/>
    <col min="518" max="522" width="5" style="119" customWidth="1"/>
    <col min="523" max="523" width="3.85546875" style="119" customWidth="1"/>
    <col min="524" max="529" width="5" style="119" customWidth="1"/>
    <col min="530" max="530" width="3.42578125" style="119" customWidth="1"/>
    <col min="531" max="531" width="10.28515625" style="119" customWidth="1"/>
    <col min="532" max="532" width="29.7109375" style="119" customWidth="1"/>
    <col min="533" max="535" width="10.28515625" style="119" customWidth="1"/>
    <col min="536" max="536" width="15.140625" style="119" customWidth="1"/>
    <col min="537" max="768" width="8.85546875" style="119"/>
    <col min="769" max="769" width="2.7109375" style="119" customWidth="1"/>
    <col min="770" max="770" width="6.7109375" style="119" customWidth="1"/>
    <col min="771" max="771" width="6.28515625" style="119" customWidth="1"/>
    <col min="772" max="772" width="5.42578125" style="119" customWidth="1"/>
    <col min="773" max="773" width="6.7109375" style="119" customWidth="1"/>
    <col min="774" max="778" width="5" style="119" customWidth="1"/>
    <col min="779" max="779" width="3.85546875" style="119" customWidth="1"/>
    <col min="780" max="785" width="5" style="119" customWidth="1"/>
    <col min="786" max="786" width="3.42578125" style="119" customWidth="1"/>
    <col min="787" max="787" width="10.28515625" style="119" customWidth="1"/>
    <col min="788" max="788" width="29.7109375" style="119" customWidth="1"/>
    <col min="789" max="791" width="10.28515625" style="119" customWidth="1"/>
    <col min="792" max="792" width="15.140625" style="119" customWidth="1"/>
    <col min="793" max="1024" width="8.85546875" style="119"/>
    <col min="1025" max="1025" width="2.7109375" style="119" customWidth="1"/>
    <col min="1026" max="1026" width="6.7109375" style="119" customWidth="1"/>
    <col min="1027" max="1027" width="6.28515625" style="119" customWidth="1"/>
    <col min="1028" max="1028" width="5.42578125" style="119" customWidth="1"/>
    <col min="1029" max="1029" width="6.7109375" style="119" customWidth="1"/>
    <col min="1030" max="1034" width="5" style="119" customWidth="1"/>
    <col min="1035" max="1035" width="3.85546875" style="119" customWidth="1"/>
    <col min="1036" max="1041" width="5" style="119" customWidth="1"/>
    <col min="1042" max="1042" width="3.42578125" style="119" customWidth="1"/>
    <col min="1043" max="1043" width="10.28515625" style="119" customWidth="1"/>
    <col min="1044" max="1044" width="29.7109375" style="119" customWidth="1"/>
    <col min="1045" max="1047" width="10.28515625" style="119" customWidth="1"/>
    <col min="1048" max="1048" width="15.140625" style="119" customWidth="1"/>
    <col min="1049" max="1280" width="8.85546875" style="119"/>
    <col min="1281" max="1281" width="2.7109375" style="119" customWidth="1"/>
    <col min="1282" max="1282" width="6.7109375" style="119" customWidth="1"/>
    <col min="1283" max="1283" width="6.28515625" style="119" customWidth="1"/>
    <col min="1284" max="1284" width="5.42578125" style="119" customWidth="1"/>
    <col min="1285" max="1285" width="6.7109375" style="119" customWidth="1"/>
    <col min="1286" max="1290" width="5" style="119" customWidth="1"/>
    <col min="1291" max="1291" width="3.85546875" style="119" customWidth="1"/>
    <col min="1292" max="1297" width="5" style="119" customWidth="1"/>
    <col min="1298" max="1298" width="3.42578125" style="119" customWidth="1"/>
    <col min="1299" max="1299" width="10.28515625" style="119" customWidth="1"/>
    <col min="1300" max="1300" width="29.7109375" style="119" customWidth="1"/>
    <col min="1301" max="1303" width="10.28515625" style="119" customWidth="1"/>
    <col min="1304" max="1304" width="15.140625" style="119" customWidth="1"/>
    <col min="1305" max="1536" width="8.85546875" style="119"/>
    <col min="1537" max="1537" width="2.7109375" style="119" customWidth="1"/>
    <col min="1538" max="1538" width="6.7109375" style="119" customWidth="1"/>
    <col min="1539" max="1539" width="6.28515625" style="119" customWidth="1"/>
    <col min="1540" max="1540" width="5.42578125" style="119" customWidth="1"/>
    <col min="1541" max="1541" width="6.7109375" style="119" customWidth="1"/>
    <col min="1542" max="1546" width="5" style="119" customWidth="1"/>
    <col min="1547" max="1547" width="3.85546875" style="119" customWidth="1"/>
    <col min="1548" max="1553" width="5" style="119" customWidth="1"/>
    <col min="1554" max="1554" width="3.42578125" style="119" customWidth="1"/>
    <col min="1555" max="1555" width="10.28515625" style="119" customWidth="1"/>
    <col min="1556" max="1556" width="29.7109375" style="119" customWidth="1"/>
    <col min="1557" max="1559" width="10.28515625" style="119" customWidth="1"/>
    <col min="1560" max="1560" width="15.140625" style="119" customWidth="1"/>
    <col min="1561" max="1792" width="8.85546875" style="119"/>
    <col min="1793" max="1793" width="2.7109375" style="119" customWidth="1"/>
    <col min="1794" max="1794" width="6.7109375" style="119" customWidth="1"/>
    <col min="1795" max="1795" width="6.28515625" style="119" customWidth="1"/>
    <col min="1796" max="1796" width="5.42578125" style="119" customWidth="1"/>
    <col min="1797" max="1797" width="6.7109375" style="119" customWidth="1"/>
    <col min="1798" max="1802" width="5" style="119" customWidth="1"/>
    <col min="1803" max="1803" width="3.85546875" style="119" customWidth="1"/>
    <col min="1804" max="1809" width="5" style="119" customWidth="1"/>
    <col min="1810" max="1810" width="3.42578125" style="119" customWidth="1"/>
    <col min="1811" max="1811" width="10.28515625" style="119" customWidth="1"/>
    <col min="1812" max="1812" width="29.7109375" style="119" customWidth="1"/>
    <col min="1813" max="1815" width="10.28515625" style="119" customWidth="1"/>
    <col min="1816" max="1816" width="15.140625" style="119" customWidth="1"/>
    <col min="1817" max="2048" width="8.85546875" style="119"/>
    <col min="2049" max="2049" width="2.7109375" style="119" customWidth="1"/>
    <col min="2050" max="2050" width="6.7109375" style="119" customWidth="1"/>
    <col min="2051" max="2051" width="6.28515625" style="119" customWidth="1"/>
    <col min="2052" max="2052" width="5.42578125" style="119" customWidth="1"/>
    <col min="2053" max="2053" width="6.7109375" style="119" customWidth="1"/>
    <col min="2054" max="2058" width="5" style="119" customWidth="1"/>
    <col min="2059" max="2059" width="3.85546875" style="119" customWidth="1"/>
    <col min="2060" max="2065" width="5" style="119" customWidth="1"/>
    <col min="2066" max="2066" width="3.42578125" style="119" customWidth="1"/>
    <col min="2067" max="2067" width="10.28515625" style="119" customWidth="1"/>
    <col min="2068" max="2068" width="29.7109375" style="119" customWidth="1"/>
    <col min="2069" max="2071" width="10.28515625" style="119" customWidth="1"/>
    <col min="2072" max="2072" width="15.140625" style="119" customWidth="1"/>
    <col min="2073" max="2304" width="8.85546875" style="119"/>
    <col min="2305" max="2305" width="2.7109375" style="119" customWidth="1"/>
    <col min="2306" max="2306" width="6.7109375" style="119" customWidth="1"/>
    <col min="2307" max="2307" width="6.28515625" style="119" customWidth="1"/>
    <col min="2308" max="2308" width="5.42578125" style="119" customWidth="1"/>
    <col min="2309" max="2309" width="6.7109375" style="119" customWidth="1"/>
    <col min="2310" max="2314" width="5" style="119" customWidth="1"/>
    <col min="2315" max="2315" width="3.85546875" style="119" customWidth="1"/>
    <col min="2316" max="2321" width="5" style="119" customWidth="1"/>
    <col min="2322" max="2322" width="3.42578125" style="119" customWidth="1"/>
    <col min="2323" max="2323" width="10.28515625" style="119" customWidth="1"/>
    <col min="2324" max="2324" width="29.7109375" style="119" customWidth="1"/>
    <col min="2325" max="2327" width="10.28515625" style="119" customWidth="1"/>
    <col min="2328" max="2328" width="15.140625" style="119" customWidth="1"/>
    <col min="2329" max="2560" width="8.85546875" style="119"/>
    <col min="2561" max="2561" width="2.7109375" style="119" customWidth="1"/>
    <col min="2562" max="2562" width="6.7109375" style="119" customWidth="1"/>
    <col min="2563" max="2563" width="6.28515625" style="119" customWidth="1"/>
    <col min="2564" max="2564" width="5.42578125" style="119" customWidth="1"/>
    <col min="2565" max="2565" width="6.7109375" style="119" customWidth="1"/>
    <col min="2566" max="2570" width="5" style="119" customWidth="1"/>
    <col min="2571" max="2571" width="3.85546875" style="119" customWidth="1"/>
    <col min="2572" max="2577" width="5" style="119" customWidth="1"/>
    <col min="2578" max="2578" width="3.42578125" style="119" customWidth="1"/>
    <col min="2579" max="2579" width="10.28515625" style="119" customWidth="1"/>
    <col min="2580" max="2580" width="29.7109375" style="119" customWidth="1"/>
    <col min="2581" max="2583" width="10.28515625" style="119" customWidth="1"/>
    <col min="2584" max="2584" width="15.140625" style="119" customWidth="1"/>
    <col min="2585" max="2816" width="8.85546875" style="119"/>
    <col min="2817" max="2817" width="2.7109375" style="119" customWidth="1"/>
    <col min="2818" max="2818" width="6.7109375" style="119" customWidth="1"/>
    <col min="2819" max="2819" width="6.28515625" style="119" customWidth="1"/>
    <col min="2820" max="2820" width="5.42578125" style="119" customWidth="1"/>
    <col min="2821" max="2821" width="6.7109375" style="119" customWidth="1"/>
    <col min="2822" max="2826" width="5" style="119" customWidth="1"/>
    <col min="2827" max="2827" width="3.85546875" style="119" customWidth="1"/>
    <col min="2828" max="2833" width="5" style="119" customWidth="1"/>
    <col min="2834" max="2834" width="3.42578125" style="119" customWidth="1"/>
    <col min="2835" max="2835" width="10.28515625" style="119" customWidth="1"/>
    <col min="2836" max="2836" width="29.7109375" style="119" customWidth="1"/>
    <col min="2837" max="2839" width="10.28515625" style="119" customWidth="1"/>
    <col min="2840" max="2840" width="15.140625" style="119" customWidth="1"/>
    <col min="2841" max="3072" width="8.85546875" style="119"/>
    <col min="3073" max="3073" width="2.7109375" style="119" customWidth="1"/>
    <col min="3074" max="3074" width="6.7109375" style="119" customWidth="1"/>
    <col min="3075" max="3075" width="6.28515625" style="119" customWidth="1"/>
    <col min="3076" max="3076" width="5.42578125" style="119" customWidth="1"/>
    <col min="3077" max="3077" width="6.7109375" style="119" customWidth="1"/>
    <col min="3078" max="3082" width="5" style="119" customWidth="1"/>
    <col min="3083" max="3083" width="3.85546875" style="119" customWidth="1"/>
    <col min="3084" max="3089" width="5" style="119" customWidth="1"/>
    <col min="3090" max="3090" width="3.42578125" style="119" customWidth="1"/>
    <col min="3091" max="3091" width="10.28515625" style="119" customWidth="1"/>
    <col min="3092" max="3092" width="29.7109375" style="119" customWidth="1"/>
    <col min="3093" max="3095" width="10.28515625" style="119" customWidth="1"/>
    <col min="3096" max="3096" width="15.140625" style="119" customWidth="1"/>
    <col min="3097" max="3328" width="8.85546875" style="119"/>
    <col min="3329" max="3329" width="2.7109375" style="119" customWidth="1"/>
    <col min="3330" max="3330" width="6.7109375" style="119" customWidth="1"/>
    <col min="3331" max="3331" width="6.28515625" style="119" customWidth="1"/>
    <col min="3332" max="3332" width="5.42578125" style="119" customWidth="1"/>
    <col min="3333" max="3333" width="6.7109375" style="119" customWidth="1"/>
    <col min="3334" max="3338" width="5" style="119" customWidth="1"/>
    <col min="3339" max="3339" width="3.85546875" style="119" customWidth="1"/>
    <col min="3340" max="3345" width="5" style="119" customWidth="1"/>
    <col min="3346" max="3346" width="3.42578125" style="119" customWidth="1"/>
    <col min="3347" max="3347" width="10.28515625" style="119" customWidth="1"/>
    <col min="3348" max="3348" width="29.7109375" style="119" customWidth="1"/>
    <col min="3349" max="3351" width="10.28515625" style="119" customWidth="1"/>
    <col min="3352" max="3352" width="15.140625" style="119" customWidth="1"/>
    <col min="3353" max="3584" width="8.85546875" style="119"/>
    <col min="3585" max="3585" width="2.7109375" style="119" customWidth="1"/>
    <col min="3586" max="3586" width="6.7109375" style="119" customWidth="1"/>
    <col min="3587" max="3587" width="6.28515625" style="119" customWidth="1"/>
    <col min="3588" max="3588" width="5.42578125" style="119" customWidth="1"/>
    <col min="3589" max="3589" width="6.7109375" style="119" customWidth="1"/>
    <col min="3590" max="3594" width="5" style="119" customWidth="1"/>
    <col min="3595" max="3595" width="3.85546875" style="119" customWidth="1"/>
    <col min="3596" max="3601" width="5" style="119" customWidth="1"/>
    <col min="3602" max="3602" width="3.42578125" style="119" customWidth="1"/>
    <col min="3603" max="3603" width="10.28515625" style="119" customWidth="1"/>
    <col min="3604" max="3604" width="29.7109375" style="119" customWidth="1"/>
    <col min="3605" max="3607" width="10.28515625" style="119" customWidth="1"/>
    <col min="3608" max="3608" width="15.140625" style="119" customWidth="1"/>
    <col min="3609" max="3840" width="8.85546875" style="119"/>
    <col min="3841" max="3841" width="2.7109375" style="119" customWidth="1"/>
    <col min="3842" max="3842" width="6.7109375" style="119" customWidth="1"/>
    <col min="3843" max="3843" width="6.28515625" style="119" customWidth="1"/>
    <col min="3844" max="3844" width="5.42578125" style="119" customWidth="1"/>
    <col min="3845" max="3845" width="6.7109375" style="119" customWidth="1"/>
    <col min="3846" max="3850" width="5" style="119" customWidth="1"/>
    <col min="3851" max="3851" width="3.85546875" style="119" customWidth="1"/>
    <col min="3852" max="3857" width="5" style="119" customWidth="1"/>
    <col min="3858" max="3858" width="3.42578125" style="119" customWidth="1"/>
    <col min="3859" max="3859" width="10.28515625" style="119" customWidth="1"/>
    <col min="3860" max="3860" width="29.7109375" style="119" customWidth="1"/>
    <col min="3861" max="3863" width="10.28515625" style="119" customWidth="1"/>
    <col min="3864" max="3864" width="15.140625" style="119" customWidth="1"/>
    <col min="3865" max="4096" width="8.85546875" style="119"/>
    <col min="4097" max="4097" width="2.7109375" style="119" customWidth="1"/>
    <col min="4098" max="4098" width="6.7109375" style="119" customWidth="1"/>
    <col min="4099" max="4099" width="6.28515625" style="119" customWidth="1"/>
    <col min="4100" max="4100" width="5.42578125" style="119" customWidth="1"/>
    <col min="4101" max="4101" width="6.7109375" style="119" customWidth="1"/>
    <col min="4102" max="4106" width="5" style="119" customWidth="1"/>
    <col min="4107" max="4107" width="3.85546875" style="119" customWidth="1"/>
    <col min="4108" max="4113" width="5" style="119" customWidth="1"/>
    <col min="4114" max="4114" width="3.42578125" style="119" customWidth="1"/>
    <col min="4115" max="4115" width="10.28515625" style="119" customWidth="1"/>
    <col min="4116" max="4116" width="29.7109375" style="119" customWidth="1"/>
    <col min="4117" max="4119" width="10.28515625" style="119" customWidth="1"/>
    <col min="4120" max="4120" width="15.140625" style="119" customWidth="1"/>
    <col min="4121" max="4352" width="8.85546875" style="119"/>
    <col min="4353" max="4353" width="2.7109375" style="119" customWidth="1"/>
    <col min="4354" max="4354" width="6.7109375" style="119" customWidth="1"/>
    <col min="4355" max="4355" width="6.28515625" style="119" customWidth="1"/>
    <col min="4356" max="4356" width="5.42578125" style="119" customWidth="1"/>
    <col min="4357" max="4357" width="6.7109375" style="119" customWidth="1"/>
    <col min="4358" max="4362" width="5" style="119" customWidth="1"/>
    <col min="4363" max="4363" width="3.85546875" style="119" customWidth="1"/>
    <col min="4364" max="4369" width="5" style="119" customWidth="1"/>
    <col min="4370" max="4370" width="3.42578125" style="119" customWidth="1"/>
    <col min="4371" max="4371" width="10.28515625" style="119" customWidth="1"/>
    <col min="4372" max="4372" width="29.7109375" style="119" customWidth="1"/>
    <col min="4373" max="4375" width="10.28515625" style="119" customWidth="1"/>
    <col min="4376" max="4376" width="15.140625" style="119" customWidth="1"/>
    <col min="4377" max="4608" width="8.85546875" style="119"/>
    <col min="4609" max="4609" width="2.7109375" style="119" customWidth="1"/>
    <col min="4610" max="4610" width="6.7109375" style="119" customWidth="1"/>
    <col min="4611" max="4611" width="6.28515625" style="119" customWidth="1"/>
    <col min="4612" max="4612" width="5.42578125" style="119" customWidth="1"/>
    <col min="4613" max="4613" width="6.7109375" style="119" customWidth="1"/>
    <col min="4614" max="4618" width="5" style="119" customWidth="1"/>
    <col min="4619" max="4619" width="3.85546875" style="119" customWidth="1"/>
    <col min="4620" max="4625" width="5" style="119" customWidth="1"/>
    <col min="4626" max="4626" width="3.42578125" style="119" customWidth="1"/>
    <col min="4627" max="4627" width="10.28515625" style="119" customWidth="1"/>
    <col min="4628" max="4628" width="29.7109375" style="119" customWidth="1"/>
    <col min="4629" max="4631" width="10.28515625" style="119" customWidth="1"/>
    <col min="4632" max="4632" width="15.140625" style="119" customWidth="1"/>
    <col min="4633" max="4864" width="8.85546875" style="119"/>
    <col min="4865" max="4865" width="2.7109375" style="119" customWidth="1"/>
    <col min="4866" max="4866" width="6.7109375" style="119" customWidth="1"/>
    <col min="4867" max="4867" width="6.28515625" style="119" customWidth="1"/>
    <col min="4868" max="4868" width="5.42578125" style="119" customWidth="1"/>
    <col min="4869" max="4869" width="6.7109375" style="119" customWidth="1"/>
    <col min="4870" max="4874" width="5" style="119" customWidth="1"/>
    <col min="4875" max="4875" width="3.85546875" style="119" customWidth="1"/>
    <col min="4876" max="4881" width="5" style="119" customWidth="1"/>
    <col min="4882" max="4882" width="3.42578125" style="119" customWidth="1"/>
    <col min="4883" max="4883" width="10.28515625" style="119" customWidth="1"/>
    <col min="4884" max="4884" width="29.7109375" style="119" customWidth="1"/>
    <col min="4885" max="4887" width="10.28515625" style="119" customWidth="1"/>
    <col min="4888" max="4888" width="15.140625" style="119" customWidth="1"/>
    <col min="4889" max="5120" width="8.85546875" style="119"/>
    <col min="5121" max="5121" width="2.7109375" style="119" customWidth="1"/>
    <col min="5122" max="5122" width="6.7109375" style="119" customWidth="1"/>
    <col min="5123" max="5123" width="6.28515625" style="119" customWidth="1"/>
    <col min="5124" max="5124" width="5.42578125" style="119" customWidth="1"/>
    <col min="5125" max="5125" width="6.7109375" style="119" customWidth="1"/>
    <col min="5126" max="5130" width="5" style="119" customWidth="1"/>
    <col min="5131" max="5131" width="3.85546875" style="119" customWidth="1"/>
    <col min="5132" max="5137" width="5" style="119" customWidth="1"/>
    <col min="5138" max="5138" width="3.42578125" style="119" customWidth="1"/>
    <col min="5139" max="5139" width="10.28515625" style="119" customWidth="1"/>
    <col min="5140" max="5140" width="29.7109375" style="119" customWidth="1"/>
    <col min="5141" max="5143" width="10.28515625" style="119" customWidth="1"/>
    <col min="5144" max="5144" width="15.140625" style="119" customWidth="1"/>
    <col min="5145" max="5376" width="8.85546875" style="119"/>
    <col min="5377" max="5377" width="2.7109375" style="119" customWidth="1"/>
    <col min="5378" max="5378" width="6.7109375" style="119" customWidth="1"/>
    <col min="5379" max="5379" width="6.28515625" style="119" customWidth="1"/>
    <col min="5380" max="5380" width="5.42578125" style="119" customWidth="1"/>
    <col min="5381" max="5381" width="6.7109375" style="119" customWidth="1"/>
    <col min="5382" max="5386" width="5" style="119" customWidth="1"/>
    <col min="5387" max="5387" width="3.85546875" style="119" customWidth="1"/>
    <col min="5388" max="5393" width="5" style="119" customWidth="1"/>
    <col min="5394" max="5394" width="3.42578125" style="119" customWidth="1"/>
    <col min="5395" max="5395" width="10.28515625" style="119" customWidth="1"/>
    <col min="5396" max="5396" width="29.7109375" style="119" customWidth="1"/>
    <col min="5397" max="5399" width="10.28515625" style="119" customWidth="1"/>
    <col min="5400" max="5400" width="15.140625" style="119" customWidth="1"/>
    <col min="5401" max="5632" width="8.85546875" style="119"/>
    <col min="5633" max="5633" width="2.7109375" style="119" customWidth="1"/>
    <col min="5634" max="5634" width="6.7109375" style="119" customWidth="1"/>
    <col min="5635" max="5635" width="6.28515625" style="119" customWidth="1"/>
    <col min="5636" max="5636" width="5.42578125" style="119" customWidth="1"/>
    <col min="5637" max="5637" width="6.7109375" style="119" customWidth="1"/>
    <col min="5638" max="5642" width="5" style="119" customWidth="1"/>
    <col min="5643" max="5643" width="3.85546875" style="119" customWidth="1"/>
    <col min="5644" max="5649" width="5" style="119" customWidth="1"/>
    <col min="5650" max="5650" width="3.42578125" style="119" customWidth="1"/>
    <col min="5651" max="5651" width="10.28515625" style="119" customWidth="1"/>
    <col min="5652" max="5652" width="29.7109375" style="119" customWidth="1"/>
    <col min="5653" max="5655" width="10.28515625" style="119" customWidth="1"/>
    <col min="5656" max="5656" width="15.140625" style="119" customWidth="1"/>
    <col min="5657" max="5888" width="8.85546875" style="119"/>
    <col min="5889" max="5889" width="2.7109375" style="119" customWidth="1"/>
    <col min="5890" max="5890" width="6.7109375" style="119" customWidth="1"/>
    <col min="5891" max="5891" width="6.28515625" style="119" customWidth="1"/>
    <col min="5892" max="5892" width="5.42578125" style="119" customWidth="1"/>
    <col min="5893" max="5893" width="6.7109375" style="119" customWidth="1"/>
    <col min="5894" max="5898" width="5" style="119" customWidth="1"/>
    <col min="5899" max="5899" width="3.85546875" style="119" customWidth="1"/>
    <col min="5900" max="5905" width="5" style="119" customWidth="1"/>
    <col min="5906" max="5906" width="3.42578125" style="119" customWidth="1"/>
    <col min="5907" max="5907" width="10.28515625" style="119" customWidth="1"/>
    <col min="5908" max="5908" width="29.7109375" style="119" customWidth="1"/>
    <col min="5909" max="5911" width="10.28515625" style="119" customWidth="1"/>
    <col min="5912" max="5912" width="15.140625" style="119" customWidth="1"/>
    <col min="5913" max="6144" width="8.85546875" style="119"/>
    <col min="6145" max="6145" width="2.7109375" style="119" customWidth="1"/>
    <col min="6146" max="6146" width="6.7109375" style="119" customWidth="1"/>
    <col min="6147" max="6147" width="6.28515625" style="119" customWidth="1"/>
    <col min="6148" max="6148" width="5.42578125" style="119" customWidth="1"/>
    <col min="6149" max="6149" width="6.7109375" style="119" customWidth="1"/>
    <col min="6150" max="6154" width="5" style="119" customWidth="1"/>
    <col min="6155" max="6155" width="3.85546875" style="119" customWidth="1"/>
    <col min="6156" max="6161" width="5" style="119" customWidth="1"/>
    <col min="6162" max="6162" width="3.42578125" style="119" customWidth="1"/>
    <col min="6163" max="6163" width="10.28515625" style="119" customWidth="1"/>
    <col min="6164" max="6164" width="29.7109375" style="119" customWidth="1"/>
    <col min="6165" max="6167" width="10.28515625" style="119" customWidth="1"/>
    <col min="6168" max="6168" width="15.140625" style="119" customWidth="1"/>
    <col min="6169" max="6400" width="8.85546875" style="119"/>
    <col min="6401" max="6401" width="2.7109375" style="119" customWidth="1"/>
    <col min="6402" max="6402" width="6.7109375" style="119" customWidth="1"/>
    <col min="6403" max="6403" width="6.28515625" style="119" customWidth="1"/>
    <col min="6404" max="6404" width="5.42578125" style="119" customWidth="1"/>
    <col min="6405" max="6405" width="6.7109375" style="119" customWidth="1"/>
    <col min="6406" max="6410" width="5" style="119" customWidth="1"/>
    <col min="6411" max="6411" width="3.85546875" style="119" customWidth="1"/>
    <col min="6412" max="6417" width="5" style="119" customWidth="1"/>
    <col min="6418" max="6418" width="3.42578125" style="119" customWidth="1"/>
    <col min="6419" max="6419" width="10.28515625" style="119" customWidth="1"/>
    <col min="6420" max="6420" width="29.7109375" style="119" customWidth="1"/>
    <col min="6421" max="6423" width="10.28515625" style="119" customWidth="1"/>
    <col min="6424" max="6424" width="15.140625" style="119" customWidth="1"/>
    <col min="6425" max="6656" width="8.85546875" style="119"/>
    <col min="6657" max="6657" width="2.7109375" style="119" customWidth="1"/>
    <col min="6658" max="6658" width="6.7109375" style="119" customWidth="1"/>
    <col min="6659" max="6659" width="6.28515625" style="119" customWidth="1"/>
    <col min="6660" max="6660" width="5.42578125" style="119" customWidth="1"/>
    <col min="6661" max="6661" width="6.7109375" style="119" customWidth="1"/>
    <col min="6662" max="6666" width="5" style="119" customWidth="1"/>
    <col min="6667" max="6667" width="3.85546875" style="119" customWidth="1"/>
    <col min="6668" max="6673" width="5" style="119" customWidth="1"/>
    <col min="6674" max="6674" width="3.42578125" style="119" customWidth="1"/>
    <col min="6675" max="6675" width="10.28515625" style="119" customWidth="1"/>
    <col min="6676" max="6676" width="29.7109375" style="119" customWidth="1"/>
    <col min="6677" max="6679" width="10.28515625" style="119" customWidth="1"/>
    <col min="6680" max="6680" width="15.140625" style="119" customWidth="1"/>
    <col min="6681" max="6912" width="8.85546875" style="119"/>
    <col min="6913" max="6913" width="2.7109375" style="119" customWidth="1"/>
    <col min="6914" max="6914" width="6.7109375" style="119" customWidth="1"/>
    <col min="6915" max="6915" width="6.28515625" style="119" customWidth="1"/>
    <col min="6916" max="6916" width="5.42578125" style="119" customWidth="1"/>
    <col min="6917" max="6917" width="6.7109375" style="119" customWidth="1"/>
    <col min="6918" max="6922" width="5" style="119" customWidth="1"/>
    <col min="6923" max="6923" width="3.85546875" style="119" customWidth="1"/>
    <col min="6924" max="6929" width="5" style="119" customWidth="1"/>
    <col min="6930" max="6930" width="3.42578125" style="119" customWidth="1"/>
    <col min="6931" max="6931" width="10.28515625" style="119" customWidth="1"/>
    <col min="6932" max="6932" width="29.7109375" style="119" customWidth="1"/>
    <col min="6933" max="6935" width="10.28515625" style="119" customWidth="1"/>
    <col min="6936" max="6936" width="15.140625" style="119" customWidth="1"/>
    <col min="6937" max="7168" width="8.85546875" style="119"/>
    <col min="7169" max="7169" width="2.7109375" style="119" customWidth="1"/>
    <col min="7170" max="7170" width="6.7109375" style="119" customWidth="1"/>
    <col min="7171" max="7171" width="6.28515625" style="119" customWidth="1"/>
    <col min="7172" max="7172" width="5.42578125" style="119" customWidth="1"/>
    <col min="7173" max="7173" width="6.7109375" style="119" customWidth="1"/>
    <col min="7174" max="7178" width="5" style="119" customWidth="1"/>
    <col min="7179" max="7179" width="3.85546875" style="119" customWidth="1"/>
    <col min="7180" max="7185" width="5" style="119" customWidth="1"/>
    <col min="7186" max="7186" width="3.42578125" style="119" customWidth="1"/>
    <col min="7187" max="7187" width="10.28515625" style="119" customWidth="1"/>
    <col min="7188" max="7188" width="29.7109375" style="119" customWidth="1"/>
    <col min="7189" max="7191" width="10.28515625" style="119" customWidth="1"/>
    <col min="7192" max="7192" width="15.140625" style="119" customWidth="1"/>
    <col min="7193" max="7424" width="8.85546875" style="119"/>
    <col min="7425" max="7425" width="2.7109375" style="119" customWidth="1"/>
    <col min="7426" max="7426" width="6.7109375" style="119" customWidth="1"/>
    <col min="7427" max="7427" width="6.28515625" style="119" customWidth="1"/>
    <col min="7428" max="7428" width="5.42578125" style="119" customWidth="1"/>
    <col min="7429" max="7429" width="6.7109375" style="119" customWidth="1"/>
    <col min="7430" max="7434" width="5" style="119" customWidth="1"/>
    <col min="7435" max="7435" width="3.85546875" style="119" customWidth="1"/>
    <col min="7436" max="7441" width="5" style="119" customWidth="1"/>
    <col min="7442" max="7442" width="3.42578125" style="119" customWidth="1"/>
    <col min="7443" max="7443" width="10.28515625" style="119" customWidth="1"/>
    <col min="7444" max="7444" width="29.7109375" style="119" customWidth="1"/>
    <col min="7445" max="7447" width="10.28515625" style="119" customWidth="1"/>
    <col min="7448" max="7448" width="15.140625" style="119" customWidth="1"/>
    <col min="7449" max="7680" width="8.85546875" style="119"/>
    <col min="7681" max="7681" width="2.7109375" style="119" customWidth="1"/>
    <col min="7682" max="7682" width="6.7109375" style="119" customWidth="1"/>
    <col min="7683" max="7683" width="6.28515625" style="119" customWidth="1"/>
    <col min="7684" max="7684" width="5.42578125" style="119" customWidth="1"/>
    <col min="7685" max="7685" width="6.7109375" style="119" customWidth="1"/>
    <col min="7686" max="7690" width="5" style="119" customWidth="1"/>
    <col min="7691" max="7691" width="3.85546875" style="119" customWidth="1"/>
    <col min="7692" max="7697" width="5" style="119" customWidth="1"/>
    <col min="7698" max="7698" width="3.42578125" style="119" customWidth="1"/>
    <col min="7699" max="7699" width="10.28515625" style="119" customWidth="1"/>
    <col min="7700" max="7700" width="29.7109375" style="119" customWidth="1"/>
    <col min="7701" max="7703" width="10.28515625" style="119" customWidth="1"/>
    <col min="7704" max="7704" width="15.140625" style="119" customWidth="1"/>
    <col min="7705" max="7936" width="8.85546875" style="119"/>
    <col min="7937" max="7937" width="2.7109375" style="119" customWidth="1"/>
    <col min="7938" max="7938" width="6.7109375" style="119" customWidth="1"/>
    <col min="7939" max="7939" width="6.28515625" style="119" customWidth="1"/>
    <col min="7940" max="7940" width="5.42578125" style="119" customWidth="1"/>
    <col min="7941" max="7941" width="6.7109375" style="119" customWidth="1"/>
    <col min="7942" max="7946" width="5" style="119" customWidth="1"/>
    <col min="7947" max="7947" width="3.85546875" style="119" customWidth="1"/>
    <col min="7948" max="7953" width="5" style="119" customWidth="1"/>
    <col min="7954" max="7954" width="3.42578125" style="119" customWidth="1"/>
    <col min="7955" max="7955" width="10.28515625" style="119" customWidth="1"/>
    <col min="7956" max="7956" width="29.7109375" style="119" customWidth="1"/>
    <col min="7957" max="7959" width="10.28515625" style="119" customWidth="1"/>
    <col min="7960" max="7960" width="15.140625" style="119" customWidth="1"/>
    <col min="7961" max="8192" width="8.85546875" style="119"/>
    <col min="8193" max="8193" width="2.7109375" style="119" customWidth="1"/>
    <col min="8194" max="8194" width="6.7109375" style="119" customWidth="1"/>
    <col min="8195" max="8195" width="6.28515625" style="119" customWidth="1"/>
    <col min="8196" max="8196" width="5.42578125" style="119" customWidth="1"/>
    <col min="8197" max="8197" width="6.7109375" style="119" customWidth="1"/>
    <col min="8198" max="8202" width="5" style="119" customWidth="1"/>
    <col min="8203" max="8203" width="3.85546875" style="119" customWidth="1"/>
    <col min="8204" max="8209" width="5" style="119" customWidth="1"/>
    <col min="8210" max="8210" width="3.42578125" style="119" customWidth="1"/>
    <col min="8211" max="8211" width="10.28515625" style="119" customWidth="1"/>
    <col min="8212" max="8212" width="29.7109375" style="119" customWidth="1"/>
    <col min="8213" max="8215" width="10.28515625" style="119" customWidth="1"/>
    <col min="8216" max="8216" width="15.140625" style="119" customWidth="1"/>
    <col min="8217" max="8448" width="8.85546875" style="119"/>
    <col min="8449" max="8449" width="2.7109375" style="119" customWidth="1"/>
    <col min="8450" max="8450" width="6.7109375" style="119" customWidth="1"/>
    <col min="8451" max="8451" width="6.28515625" style="119" customWidth="1"/>
    <col min="8452" max="8452" width="5.42578125" style="119" customWidth="1"/>
    <col min="8453" max="8453" width="6.7109375" style="119" customWidth="1"/>
    <col min="8454" max="8458" width="5" style="119" customWidth="1"/>
    <col min="8459" max="8459" width="3.85546875" style="119" customWidth="1"/>
    <col min="8460" max="8465" width="5" style="119" customWidth="1"/>
    <col min="8466" max="8466" width="3.42578125" style="119" customWidth="1"/>
    <col min="8467" max="8467" width="10.28515625" style="119" customWidth="1"/>
    <col min="8468" max="8468" width="29.7109375" style="119" customWidth="1"/>
    <col min="8469" max="8471" width="10.28515625" style="119" customWidth="1"/>
    <col min="8472" max="8472" width="15.140625" style="119" customWidth="1"/>
    <col min="8473" max="8704" width="8.85546875" style="119"/>
    <col min="8705" max="8705" width="2.7109375" style="119" customWidth="1"/>
    <col min="8706" max="8706" width="6.7109375" style="119" customWidth="1"/>
    <col min="8707" max="8707" width="6.28515625" style="119" customWidth="1"/>
    <col min="8708" max="8708" width="5.42578125" style="119" customWidth="1"/>
    <col min="8709" max="8709" width="6.7109375" style="119" customWidth="1"/>
    <col min="8710" max="8714" width="5" style="119" customWidth="1"/>
    <col min="8715" max="8715" width="3.85546875" style="119" customWidth="1"/>
    <col min="8716" max="8721" width="5" style="119" customWidth="1"/>
    <col min="8722" max="8722" width="3.42578125" style="119" customWidth="1"/>
    <col min="8723" max="8723" width="10.28515625" style="119" customWidth="1"/>
    <col min="8724" max="8724" width="29.7109375" style="119" customWidth="1"/>
    <col min="8725" max="8727" width="10.28515625" style="119" customWidth="1"/>
    <col min="8728" max="8728" width="15.140625" style="119" customWidth="1"/>
    <col min="8729" max="8960" width="8.85546875" style="119"/>
    <col min="8961" max="8961" width="2.7109375" style="119" customWidth="1"/>
    <col min="8962" max="8962" width="6.7109375" style="119" customWidth="1"/>
    <col min="8963" max="8963" width="6.28515625" style="119" customWidth="1"/>
    <col min="8964" max="8964" width="5.42578125" style="119" customWidth="1"/>
    <col min="8965" max="8965" width="6.7109375" style="119" customWidth="1"/>
    <col min="8966" max="8970" width="5" style="119" customWidth="1"/>
    <col min="8971" max="8971" width="3.85546875" style="119" customWidth="1"/>
    <col min="8972" max="8977" width="5" style="119" customWidth="1"/>
    <col min="8978" max="8978" width="3.42578125" style="119" customWidth="1"/>
    <col min="8979" max="8979" width="10.28515625" style="119" customWidth="1"/>
    <col min="8980" max="8980" width="29.7109375" style="119" customWidth="1"/>
    <col min="8981" max="8983" width="10.28515625" style="119" customWidth="1"/>
    <col min="8984" max="8984" width="15.140625" style="119" customWidth="1"/>
    <col min="8985" max="9216" width="8.85546875" style="119"/>
    <col min="9217" max="9217" width="2.7109375" style="119" customWidth="1"/>
    <col min="9218" max="9218" width="6.7109375" style="119" customWidth="1"/>
    <col min="9219" max="9219" width="6.28515625" style="119" customWidth="1"/>
    <col min="9220" max="9220" width="5.42578125" style="119" customWidth="1"/>
    <col min="9221" max="9221" width="6.7109375" style="119" customWidth="1"/>
    <col min="9222" max="9226" width="5" style="119" customWidth="1"/>
    <col min="9227" max="9227" width="3.85546875" style="119" customWidth="1"/>
    <col min="9228" max="9233" width="5" style="119" customWidth="1"/>
    <col min="9234" max="9234" width="3.42578125" style="119" customWidth="1"/>
    <col min="9235" max="9235" width="10.28515625" style="119" customWidth="1"/>
    <col min="9236" max="9236" width="29.7109375" style="119" customWidth="1"/>
    <col min="9237" max="9239" width="10.28515625" style="119" customWidth="1"/>
    <col min="9240" max="9240" width="15.140625" style="119" customWidth="1"/>
    <col min="9241" max="9472" width="8.85546875" style="119"/>
    <col min="9473" max="9473" width="2.7109375" style="119" customWidth="1"/>
    <col min="9474" max="9474" width="6.7109375" style="119" customWidth="1"/>
    <col min="9475" max="9475" width="6.28515625" style="119" customWidth="1"/>
    <col min="9476" max="9476" width="5.42578125" style="119" customWidth="1"/>
    <col min="9477" max="9477" width="6.7109375" style="119" customWidth="1"/>
    <col min="9478" max="9482" width="5" style="119" customWidth="1"/>
    <col min="9483" max="9483" width="3.85546875" style="119" customWidth="1"/>
    <col min="9484" max="9489" width="5" style="119" customWidth="1"/>
    <col min="9490" max="9490" width="3.42578125" style="119" customWidth="1"/>
    <col min="9491" max="9491" width="10.28515625" style="119" customWidth="1"/>
    <col min="9492" max="9492" width="29.7109375" style="119" customWidth="1"/>
    <col min="9493" max="9495" width="10.28515625" style="119" customWidth="1"/>
    <col min="9496" max="9496" width="15.140625" style="119" customWidth="1"/>
    <col min="9497" max="9728" width="8.85546875" style="119"/>
    <col min="9729" max="9729" width="2.7109375" style="119" customWidth="1"/>
    <col min="9730" max="9730" width="6.7109375" style="119" customWidth="1"/>
    <col min="9731" max="9731" width="6.28515625" style="119" customWidth="1"/>
    <col min="9732" max="9732" width="5.42578125" style="119" customWidth="1"/>
    <col min="9733" max="9733" width="6.7109375" style="119" customWidth="1"/>
    <col min="9734" max="9738" width="5" style="119" customWidth="1"/>
    <col min="9739" max="9739" width="3.85546875" style="119" customWidth="1"/>
    <col min="9740" max="9745" width="5" style="119" customWidth="1"/>
    <col min="9746" max="9746" width="3.42578125" style="119" customWidth="1"/>
    <col min="9747" max="9747" width="10.28515625" style="119" customWidth="1"/>
    <col min="9748" max="9748" width="29.7109375" style="119" customWidth="1"/>
    <col min="9749" max="9751" width="10.28515625" style="119" customWidth="1"/>
    <col min="9752" max="9752" width="15.140625" style="119" customWidth="1"/>
    <col min="9753" max="9984" width="8.85546875" style="119"/>
    <col min="9985" max="9985" width="2.7109375" style="119" customWidth="1"/>
    <col min="9986" max="9986" width="6.7109375" style="119" customWidth="1"/>
    <col min="9987" max="9987" width="6.28515625" style="119" customWidth="1"/>
    <col min="9988" max="9988" width="5.42578125" style="119" customWidth="1"/>
    <col min="9989" max="9989" width="6.7109375" style="119" customWidth="1"/>
    <col min="9990" max="9994" width="5" style="119" customWidth="1"/>
    <col min="9995" max="9995" width="3.85546875" style="119" customWidth="1"/>
    <col min="9996" max="10001" width="5" style="119" customWidth="1"/>
    <col min="10002" max="10002" width="3.42578125" style="119" customWidth="1"/>
    <col min="10003" max="10003" width="10.28515625" style="119" customWidth="1"/>
    <col min="10004" max="10004" width="29.7109375" style="119" customWidth="1"/>
    <col min="10005" max="10007" width="10.28515625" style="119" customWidth="1"/>
    <col min="10008" max="10008" width="15.140625" style="119" customWidth="1"/>
    <col min="10009" max="10240" width="8.85546875" style="119"/>
    <col min="10241" max="10241" width="2.7109375" style="119" customWidth="1"/>
    <col min="10242" max="10242" width="6.7109375" style="119" customWidth="1"/>
    <col min="10243" max="10243" width="6.28515625" style="119" customWidth="1"/>
    <col min="10244" max="10244" width="5.42578125" style="119" customWidth="1"/>
    <col min="10245" max="10245" width="6.7109375" style="119" customWidth="1"/>
    <col min="10246" max="10250" width="5" style="119" customWidth="1"/>
    <col min="10251" max="10251" width="3.85546875" style="119" customWidth="1"/>
    <col min="10252" max="10257" width="5" style="119" customWidth="1"/>
    <col min="10258" max="10258" width="3.42578125" style="119" customWidth="1"/>
    <col min="10259" max="10259" width="10.28515625" style="119" customWidth="1"/>
    <col min="10260" max="10260" width="29.7109375" style="119" customWidth="1"/>
    <col min="10261" max="10263" width="10.28515625" style="119" customWidth="1"/>
    <col min="10264" max="10264" width="15.140625" style="119" customWidth="1"/>
    <col min="10265" max="10496" width="8.85546875" style="119"/>
    <col min="10497" max="10497" width="2.7109375" style="119" customWidth="1"/>
    <col min="10498" max="10498" width="6.7109375" style="119" customWidth="1"/>
    <col min="10499" max="10499" width="6.28515625" style="119" customWidth="1"/>
    <col min="10500" max="10500" width="5.42578125" style="119" customWidth="1"/>
    <col min="10501" max="10501" width="6.7109375" style="119" customWidth="1"/>
    <col min="10502" max="10506" width="5" style="119" customWidth="1"/>
    <col min="10507" max="10507" width="3.85546875" style="119" customWidth="1"/>
    <col min="10508" max="10513" width="5" style="119" customWidth="1"/>
    <col min="10514" max="10514" width="3.42578125" style="119" customWidth="1"/>
    <col min="10515" max="10515" width="10.28515625" style="119" customWidth="1"/>
    <col min="10516" max="10516" width="29.7109375" style="119" customWidth="1"/>
    <col min="10517" max="10519" width="10.28515625" style="119" customWidth="1"/>
    <col min="10520" max="10520" width="15.140625" style="119" customWidth="1"/>
    <col min="10521" max="10752" width="8.85546875" style="119"/>
    <col min="10753" max="10753" width="2.7109375" style="119" customWidth="1"/>
    <col min="10754" max="10754" width="6.7109375" style="119" customWidth="1"/>
    <col min="10755" max="10755" width="6.28515625" style="119" customWidth="1"/>
    <col min="10756" max="10756" width="5.42578125" style="119" customWidth="1"/>
    <col min="10757" max="10757" width="6.7109375" style="119" customWidth="1"/>
    <col min="10758" max="10762" width="5" style="119" customWidth="1"/>
    <col min="10763" max="10763" width="3.85546875" style="119" customWidth="1"/>
    <col min="10764" max="10769" width="5" style="119" customWidth="1"/>
    <col min="10770" max="10770" width="3.42578125" style="119" customWidth="1"/>
    <col min="10771" max="10771" width="10.28515625" style="119" customWidth="1"/>
    <col min="10772" max="10772" width="29.7109375" style="119" customWidth="1"/>
    <col min="10773" max="10775" width="10.28515625" style="119" customWidth="1"/>
    <col min="10776" max="10776" width="15.140625" style="119" customWidth="1"/>
    <col min="10777" max="11008" width="8.85546875" style="119"/>
    <col min="11009" max="11009" width="2.7109375" style="119" customWidth="1"/>
    <col min="11010" max="11010" width="6.7109375" style="119" customWidth="1"/>
    <col min="11011" max="11011" width="6.28515625" style="119" customWidth="1"/>
    <col min="11012" max="11012" width="5.42578125" style="119" customWidth="1"/>
    <col min="11013" max="11013" width="6.7109375" style="119" customWidth="1"/>
    <col min="11014" max="11018" width="5" style="119" customWidth="1"/>
    <col min="11019" max="11019" width="3.85546875" style="119" customWidth="1"/>
    <col min="11020" max="11025" width="5" style="119" customWidth="1"/>
    <col min="11026" max="11026" width="3.42578125" style="119" customWidth="1"/>
    <col min="11027" max="11027" width="10.28515625" style="119" customWidth="1"/>
    <col min="11028" max="11028" width="29.7109375" style="119" customWidth="1"/>
    <col min="11029" max="11031" width="10.28515625" style="119" customWidth="1"/>
    <col min="11032" max="11032" width="15.140625" style="119" customWidth="1"/>
    <col min="11033" max="11264" width="8.85546875" style="119"/>
    <col min="11265" max="11265" width="2.7109375" style="119" customWidth="1"/>
    <col min="11266" max="11266" width="6.7109375" style="119" customWidth="1"/>
    <col min="11267" max="11267" width="6.28515625" style="119" customWidth="1"/>
    <col min="11268" max="11268" width="5.42578125" style="119" customWidth="1"/>
    <col min="11269" max="11269" width="6.7109375" style="119" customWidth="1"/>
    <col min="11270" max="11274" width="5" style="119" customWidth="1"/>
    <col min="11275" max="11275" width="3.85546875" style="119" customWidth="1"/>
    <col min="11276" max="11281" width="5" style="119" customWidth="1"/>
    <col min="11282" max="11282" width="3.42578125" style="119" customWidth="1"/>
    <col min="11283" max="11283" width="10.28515625" style="119" customWidth="1"/>
    <col min="11284" max="11284" width="29.7109375" style="119" customWidth="1"/>
    <col min="11285" max="11287" width="10.28515625" style="119" customWidth="1"/>
    <col min="11288" max="11288" width="15.140625" style="119" customWidth="1"/>
    <col min="11289" max="11520" width="8.85546875" style="119"/>
    <col min="11521" max="11521" width="2.7109375" style="119" customWidth="1"/>
    <col min="11522" max="11522" width="6.7109375" style="119" customWidth="1"/>
    <col min="11523" max="11523" width="6.28515625" style="119" customWidth="1"/>
    <col min="11524" max="11524" width="5.42578125" style="119" customWidth="1"/>
    <col min="11525" max="11525" width="6.7109375" style="119" customWidth="1"/>
    <col min="11526" max="11530" width="5" style="119" customWidth="1"/>
    <col min="11531" max="11531" width="3.85546875" style="119" customWidth="1"/>
    <col min="11532" max="11537" width="5" style="119" customWidth="1"/>
    <col min="11538" max="11538" width="3.42578125" style="119" customWidth="1"/>
    <col min="11539" max="11539" width="10.28515625" style="119" customWidth="1"/>
    <col min="11540" max="11540" width="29.7109375" style="119" customWidth="1"/>
    <col min="11541" max="11543" width="10.28515625" style="119" customWidth="1"/>
    <col min="11544" max="11544" width="15.140625" style="119" customWidth="1"/>
    <col min="11545" max="11776" width="8.85546875" style="119"/>
    <col min="11777" max="11777" width="2.7109375" style="119" customWidth="1"/>
    <col min="11778" max="11778" width="6.7109375" style="119" customWidth="1"/>
    <col min="11779" max="11779" width="6.28515625" style="119" customWidth="1"/>
    <col min="11780" max="11780" width="5.42578125" style="119" customWidth="1"/>
    <col min="11781" max="11781" width="6.7109375" style="119" customWidth="1"/>
    <col min="11782" max="11786" width="5" style="119" customWidth="1"/>
    <col min="11787" max="11787" width="3.85546875" style="119" customWidth="1"/>
    <col min="11788" max="11793" width="5" style="119" customWidth="1"/>
    <col min="11794" max="11794" width="3.42578125" style="119" customWidth="1"/>
    <col min="11795" max="11795" width="10.28515625" style="119" customWidth="1"/>
    <col min="11796" max="11796" width="29.7109375" style="119" customWidth="1"/>
    <col min="11797" max="11799" width="10.28515625" style="119" customWidth="1"/>
    <col min="11800" max="11800" width="15.140625" style="119" customWidth="1"/>
    <col min="11801" max="12032" width="8.85546875" style="119"/>
    <col min="12033" max="12033" width="2.7109375" style="119" customWidth="1"/>
    <col min="12034" max="12034" width="6.7109375" style="119" customWidth="1"/>
    <col min="12035" max="12035" width="6.28515625" style="119" customWidth="1"/>
    <col min="12036" max="12036" width="5.42578125" style="119" customWidth="1"/>
    <col min="12037" max="12037" width="6.7109375" style="119" customWidth="1"/>
    <col min="12038" max="12042" width="5" style="119" customWidth="1"/>
    <col min="12043" max="12043" width="3.85546875" style="119" customWidth="1"/>
    <col min="12044" max="12049" width="5" style="119" customWidth="1"/>
    <col min="12050" max="12050" width="3.42578125" style="119" customWidth="1"/>
    <col min="12051" max="12051" width="10.28515625" style="119" customWidth="1"/>
    <col min="12052" max="12052" width="29.7109375" style="119" customWidth="1"/>
    <col min="12053" max="12055" width="10.28515625" style="119" customWidth="1"/>
    <col min="12056" max="12056" width="15.140625" style="119" customWidth="1"/>
    <col min="12057" max="12288" width="8.85546875" style="119"/>
    <col min="12289" max="12289" width="2.7109375" style="119" customWidth="1"/>
    <col min="12290" max="12290" width="6.7109375" style="119" customWidth="1"/>
    <col min="12291" max="12291" width="6.28515625" style="119" customWidth="1"/>
    <col min="12292" max="12292" width="5.42578125" style="119" customWidth="1"/>
    <col min="12293" max="12293" width="6.7109375" style="119" customWidth="1"/>
    <col min="12294" max="12298" width="5" style="119" customWidth="1"/>
    <col min="12299" max="12299" width="3.85546875" style="119" customWidth="1"/>
    <col min="12300" max="12305" width="5" style="119" customWidth="1"/>
    <col min="12306" max="12306" width="3.42578125" style="119" customWidth="1"/>
    <col min="12307" max="12307" width="10.28515625" style="119" customWidth="1"/>
    <col min="12308" max="12308" width="29.7109375" style="119" customWidth="1"/>
    <col min="12309" max="12311" width="10.28515625" style="119" customWidth="1"/>
    <col min="12312" max="12312" width="15.140625" style="119" customWidth="1"/>
    <col min="12313" max="12544" width="8.85546875" style="119"/>
    <col min="12545" max="12545" width="2.7109375" style="119" customWidth="1"/>
    <col min="12546" max="12546" width="6.7109375" style="119" customWidth="1"/>
    <col min="12547" max="12547" width="6.28515625" style="119" customWidth="1"/>
    <col min="12548" max="12548" width="5.42578125" style="119" customWidth="1"/>
    <col min="12549" max="12549" width="6.7109375" style="119" customWidth="1"/>
    <col min="12550" max="12554" width="5" style="119" customWidth="1"/>
    <col min="12555" max="12555" width="3.85546875" style="119" customWidth="1"/>
    <col min="12556" max="12561" width="5" style="119" customWidth="1"/>
    <col min="12562" max="12562" width="3.42578125" style="119" customWidth="1"/>
    <col min="12563" max="12563" width="10.28515625" style="119" customWidth="1"/>
    <col min="12564" max="12564" width="29.7109375" style="119" customWidth="1"/>
    <col min="12565" max="12567" width="10.28515625" style="119" customWidth="1"/>
    <col min="12568" max="12568" width="15.140625" style="119" customWidth="1"/>
    <col min="12569" max="12800" width="8.85546875" style="119"/>
    <col min="12801" max="12801" width="2.7109375" style="119" customWidth="1"/>
    <col min="12802" max="12802" width="6.7109375" style="119" customWidth="1"/>
    <col min="12803" max="12803" width="6.28515625" style="119" customWidth="1"/>
    <col min="12804" max="12804" width="5.42578125" style="119" customWidth="1"/>
    <col min="12805" max="12805" width="6.7109375" style="119" customWidth="1"/>
    <col min="12806" max="12810" width="5" style="119" customWidth="1"/>
    <col min="12811" max="12811" width="3.85546875" style="119" customWidth="1"/>
    <col min="12812" max="12817" width="5" style="119" customWidth="1"/>
    <col min="12818" max="12818" width="3.42578125" style="119" customWidth="1"/>
    <col min="12819" max="12819" width="10.28515625" style="119" customWidth="1"/>
    <col min="12820" max="12820" width="29.7109375" style="119" customWidth="1"/>
    <col min="12821" max="12823" width="10.28515625" style="119" customWidth="1"/>
    <col min="12824" max="12824" width="15.140625" style="119" customWidth="1"/>
    <col min="12825" max="13056" width="8.85546875" style="119"/>
    <col min="13057" max="13057" width="2.7109375" style="119" customWidth="1"/>
    <col min="13058" max="13058" width="6.7109375" style="119" customWidth="1"/>
    <col min="13059" max="13059" width="6.28515625" style="119" customWidth="1"/>
    <col min="13060" max="13060" width="5.42578125" style="119" customWidth="1"/>
    <col min="13061" max="13061" width="6.7109375" style="119" customWidth="1"/>
    <col min="13062" max="13066" width="5" style="119" customWidth="1"/>
    <col min="13067" max="13067" width="3.85546875" style="119" customWidth="1"/>
    <col min="13068" max="13073" width="5" style="119" customWidth="1"/>
    <col min="13074" max="13074" width="3.42578125" style="119" customWidth="1"/>
    <col min="13075" max="13075" width="10.28515625" style="119" customWidth="1"/>
    <col min="13076" max="13076" width="29.7109375" style="119" customWidth="1"/>
    <col min="13077" max="13079" width="10.28515625" style="119" customWidth="1"/>
    <col min="13080" max="13080" width="15.140625" style="119" customWidth="1"/>
    <col min="13081" max="13312" width="8.85546875" style="119"/>
    <col min="13313" max="13313" width="2.7109375" style="119" customWidth="1"/>
    <col min="13314" max="13314" width="6.7109375" style="119" customWidth="1"/>
    <col min="13315" max="13315" width="6.28515625" style="119" customWidth="1"/>
    <col min="13316" max="13316" width="5.42578125" style="119" customWidth="1"/>
    <col min="13317" max="13317" width="6.7109375" style="119" customWidth="1"/>
    <col min="13318" max="13322" width="5" style="119" customWidth="1"/>
    <col min="13323" max="13323" width="3.85546875" style="119" customWidth="1"/>
    <col min="13324" max="13329" width="5" style="119" customWidth="1"/>
    <col min="13330" max="13330" width="3.42578125" style="119" customWidth="1"/>
    <col min="13331" max="13331" width="10.28515625" style="119" customWidth="1"/>
    <col min="13332" max="13332" width="29.7109375" style="119" customWidth="1"/>
    <col min="13333" max="13335" width="10.28515625" style="119" customWidth="1"/>
    <col min="13336" max="13336" width="15.140625" style="119" customWidth="1"/>
    <col min="13337" max="13568" width="8.85546875" style="119"/>
    <col min="13569" max="13569" width="2.7109375" style="119" customWidth="1"/>
    <col min="13570" max="13570" width="6.7109375" style="119" customWidth="1"/>
    <col min="13571" max="13571" width="6.28515625" style="119" customWidth="1"/>
    <col min="13572" max="13572" width="5.42578125" style="119" customWidth="1"/>
    <col min="13573" max="13573" width="6.7109375" style="119" customWidth="1"/>
    <col min="13574" max="13578" width="5" style="119" customWidth="1"/>
    <col min="13579" max="13579" width="3.85546875" style="119" customWidth="1"/>
    <col min="13580" max="13585" width="5" style="119" customWidth="1"/>
    <col min="13586" max="13586" width="3.42578125" style="119" customWidth="1"/>
    <col min="13587" max="13587" width="10.28515625" style="119" customWidth="1"/>
    <col min="13588" max="13588" width="29.7109375" style="119" customWidth="1"/>
    <col min="13589" max="13591" width="10.28515625" style="119" customWidth="1"/>
    <col min="13592" max="13592" width="15.140625" style="119" customWidth="1"/>
    <col min="13593" max="13824" width="8.85546875" style="119"/>
    <col min="13825" max="13825" width="2.7109375" style="119" customWidth="1"/>
    <col min="13826" max="13826" width="6.7109375" style="119" customWidth="1"/>
    <col min="13827" max="13827" width="6.28515625" style="119" customWidth="1"/>
    <col min="13828" max="13828" width="5.42578125" style="119" customWidth="1"/>
    <col min="13829" max="13829" width="6.7109375" style="119" customWidth="1"/>
    <col min="13830" max="13834" width="5" style="119" customWidth="1"/>
    <col min="13835" max="13835" width="3.85546875" style="119" customWidth="1"/>
    <col min="13836" max="13841" width="5" style="119" customWidth="1"/>
    <col min="13842" max="13842" width="3.42578125" style="119" customWidth="1"/>
    <col min="13843" max="13843" width="10.28515625" style="119" customWidth="1"/>
    <col min="13844" max="13844" width="29.7109375" style="119" customWidth="1"/>
    <col min="13845" max="13847" width="10.28515625" style="119" customWidth="1"/>
    <col min="13848" max="13848" width="15.140625" style="119" customWidth="1"/>
    <col min="13849" max="14080" width="8.85546875" style="119"/>
    <col min="14081" max="14081" width="2.7109375" style="119" customWidth="1"/>
    <col min="14082" max="14082" width="6.7109375" style="119" customWidth="1"/>
    <col min="14083" max="14083" width="6.28515625" style="119" customWidth="1"/>
    <col min="14084" max="14084" width="5.42578125" style="119" customWidth="1"/>
    <col min="14085" max="14085" width="6.7109375" style="119" customWidth="1"/>
    <col min="14086" max="14090" width="5" style="119" customWidth="1"/>
    <col min="14091" max="14091" width="3.85546875" style="119" customWidth="1"/>
    <col min="14092" max="14097" width="5" style="119" customWidth="1"/>
    <col min="14098" max="14098" width="3.42578125" style="119" customWidth="1"/>
    <col min="14099" max="14099" width="10.28515625" style="119" customWidth="1"/>
    <col min="14100" max="14100" width="29.7109375" style="119" customWidth="1"/>
    <col min="14101" max="14103" width="10.28515625" style="119" customWidth="1"/>
    <col min="14104" max="14104" width="15.140625" style="119" customWidth="1"/>
    <col min="14105" max="14336" width="8.85546875" style="119"/>
    <col min="14337" max="14337" width="2.7109375" style="119" customWidth="1"/>
    <col min="14338" max="14338" width="6.7109375" style="119" customWidth="1"/>
    <col min="14339" max="14339" width="6.28515625" style="119" customWidth="1"/>
    <col min="14340" max="14340" width="5.42578125" style="119" customWidth="1"/>
    <col min="14341" max="14341" width="6.7109375" style="119" customWidth="1"/>
    <col min="14342" max="14346" width="5" style="119" customWidth="1"/>
    <col min="14347" max="14347" width="3.85546875" style="119" customWidth="1"/>
    <col min="14348" max="14353" width="5" style="119" customWidth="1"/>
    <col min="14354" max="14354" width="3.42578125" style="119" customWidth="1"/>
    <col min="14355" max="14355" width="10.28515625" style="119" customWidth="1"/>
    <col min="14356" max="14356" width="29.7109375" style="119" customWidth="1"/>
    <col min="14357" max="14359" width="10.28515625" style="119" customWidth="1"/>
    <col min="14360" max="14360" width="15.140625" style="119" customWidth="1"/>
    <col min="14361" max="14592" width="8.85546875" style="119"/>
    <col min="14593" max="14593" width="2.7109375" style="119" customWidth="1"/>
    <col min="14594" max="14594" width="6.7109375" style="119" customWidth="1"/>
    <col min="14595" max="14595" width="6.28515625" style="119" customWidth="1"/>
    <col min="14596" max="14596" width="5.42578125" style="119" customWidth="1"/>
    <col min="14597" max="14597" width="6.7109375" style="119" customWidth="1"/>
    <col min="14598" max="14602" width="5" style="119" customWidth="1"/>
    <col min="14603" max="14603" width="3.85546875" style="119" customWidth="1"/>
    <col min="14604" max="14609" width="5" style="119" customWidth="1"/>
    <col min="14610" max="14610" width="3.42578125" style="119" customWidth="1"/>
    <col min="14611" max="14611" width="10.28515625" style="119" customWidth="1"/>
    <col min="14612" max="14612" width="29.7109375" style="119" customWidth="1"/>
    <col min="14613" max="14615" width="10.28515625" style="119" customWidth="1"/>
    <col min="14616" max="14616" width="15.140625" style="119" customWidth="1"/>
    <col min="14617" max="14848" width="8.85546875" style="119"/>
    <col min="14849" max="14849" width="2.7109375" style="119" customWidth="1"/>
    <col min="14850" max="14850" width="6.7109375" style="119" customWidth="1"/>
    <col min="14851" max="14851" width="6.28515625" style="119" customWidth="1"/>
    <col min="14852" max="14852" width="5.42578125" style="119" customWidth="1"/>
    <col min="14853" max="14853" width="6.7109375" style="119" customWidth="1"/>
    <col min="14854" max="14858" width="5" style="119" customWidth="1"/>
    <col min="14859" max="14859" width="3.85546875" style="119" customWidth="1"/>
    <col min="14860" max="14865" width="5" style="119" customWidth="1"/>
    <col min="14866" max="14866" width="3.42578125" style="119" customWidth="1"/>
    <col min="14867" max="14867" width="10.28515625" style="119" customWidth="1"/>
    <col min="14868" max="14868" width="29.7109375" style="119" customWidth="1"/>
    <col min="14869" max="14871" width="10.28515625" style="119" customWidth="1"/>
    <col min="14872" max="14872" width="15.140625" style="119" customWidth="1"/>
    <col min="14873" max="15104" width="8.85546875" style="119"/>
    <col min="15105" max="15105" width="2.7109375" style="119" customWidth="1"/>
    <col min="15106" max="15106" width="6.7109375" style="119" customWidth="1"/>
    <col min="15107" max="15107" width="6.28515625" style="119" customWidth="1"/>
    <col min="15108" max="15108" width="5.42578125" style="119" customWidth="1"/>
    <col min="15109" max="15109" width="6.7109375" style="119" customWidth="1"/>
    <col min="15110" max="15114" width="5" style="119" customWidth="1"/>
    <col min="15115" max="15115" width="3.85546875" style="119" customWidth="1"/>
    <col min="15116" max="15121" width="5" style="119" customWidth="1"/>
    <col min="15122" max="15122" width="3.42578125" style="119" customWidth="1"/>
    <col min="15123" max="15123" width="10.28515625" style="119" customWidth="1"/>
    <col min="15124" max="15124" width="29.7109375" style="119" customWidth="1"/>
    <col min="15125" max="15127" width="10.28515625" style="119" customWidth="1"/>
    <col min="15128" max="15128" width="15.140625" style="119" customWidth="1"/>
    <col min="15129" max="15360" width="8.85546875" style="119"/>
    <col min="15361" max="15361" width="2.7109375" style="119" customWidth="1"/>
    <col min="15362" max="15362" width="6.7109375" style="119" customWidth="1"/>
    <col min="15363" max="15363" width="6.28515625" style="119" customWidth="1"/>
    <col min="15364" max="15364" width="5.42578125" style="119" customWidth="1"/>
    <col min="15365" max="15365" width="6.7109375" style="119" customWidth="1"/>
    <col min="15366" max="15370" width="5" style="119" customWidth="1"/>
    <col min="15371" max="15371" width="3.85546875" style="119" customWidth="1"/>
    <col min="15372" max="15377" width="5" style="119" customWidth="1"/>
    <col min="15378" max="15378" width="3.42578125" style="119" customWidth="1"/>
    <col min="15379" max="15379" width="10.28515625" style="119" customWidth="1"/>
    <col min="15380" max="15380" width="29.7109375" style="119" customWidth="1"/>
    <col min="15381" max="15383" width="10.28515625" style="119" customWidth="1"/>
    <col min="15384" max="15384" width="15.140625" style="119" customWidth="1"/>
    <col min="15385" max="15616" width="8.85546875" style="119"/>
    <col min="15617" max="15617" width="2.7109375" style="119" customWidth="1"/>
    <col min="15618" max="15618" width="6.7109375" style="119" customWidth="1"/>
    <col min="15619" max="15619" width="6.28515625" style="119" customWidth="1"/>
    <col min="15620" max="15620" width="5.42578125" style="119" customWidth="1"/>
    <col min="15621" max="15621" width="6.7109375" style="119" customWidth="1"/>
    <col min="15622" max="15626" width="5" style="119" customWidth="1"/>
    <col min="15627" max="15627" width="3.85546875" style="119" customWidth="1"/>
    <col min="15628" max="15633" width="5" style="119" customWidth="1"/>
    <col min="15634" max="15634" width="3.42578125" style="119" customWidth="1"/>
    <col min="15635" max="15635" width="10.28515625" style="119" customWidth="1"/>
    <col min="15636" max="15636" width="29.7109375" style="119" customWidth="1"/>
    <col min="15637" max="15639" width="10.28515625" style="119" customWidth="1"/>
    <col min="15640" max="15640" width="15.140625" style="119" customWidth="1"/>
    <col min="15641" max="15872" width="8.85546875" style="119"/>
    <col min="15873" max="15873" width="2.7109375" style="119" customWidth="1"/>
    <col min="15874" max="15874" width="6.7109375" style="119" customWidth="1"/>
    <col min="15875" max="15875" width="6.28515625" style="119" customWidth="1"/>
    <col min="15876" max="15876" width="5.42578125" style="119" customWidth="1"/>
    <col min="15877" max="15877" width="6.7109375" style="119" customWidth="1"/>
    <col min="15878" max="15882" width="5" style="119" customWidth="1"/>
    <col min="15883" max="15883" width="3.85546875" style="119" customWidth="1"/>
    <col min="15884" max="15889" width="5" style="119" customWidth="1"/>
    <col min="15890" max="15890" width="3.42578125" style="119" customWidth="1"/>
    <col min="15891" max="15891" width="10.28515625" style="119" customWidth="1"/>
    <col min="15892" max="15892" width="29.7109375" style="119" customWidth="1"/>
    <col min="15893" max="15895" width="10.28515625" style="119" customWidth="1"/>
    <col min="15896" max="15896" width="15.140625" style="119" customWidth="1"/>
    <col min="15897" max="16128" width="8.85546875" style="119"/>
    <col min="16129" max="16129" width="2.7109375" style="119" customWidth="1"/>
    <col min="16130" max="16130" width="6.7109375" style="119" customWidth="1"/>
    <col min="16131" max="16131" width="6.28515625" style="119" customWidth="1"/>
    <col min="16132" max="16132" width="5.42578125" style="119" customWidth="1"/>
    <col min="16133" max="16133" width="6.7109375" style="119" customWidth="1"/>
    <col min="16134" max="16138" width="5" style="119" customWidth="1"/>
    <col min="16139" max="16139" width="3.85546875" style="119" customWidth="1"/>
    <col min="16140" max="16145" width="5" style="119" customWidth="1"/>
    <col min="16146" max="16146" width="3.42578125" style="119" customWidth="1"/>
    <col min="16147" max="16147" width="10.28515625" style="119" customWidth="1"/>
    <col min="16148" max="16148" width="29.7109375" style="119" customWidth="1"/>
    <col min="16149" max="16151" width="10.28515625" style="119" customWidth="1"/>
    <col min="16152" max="16152" width="15.140625" style="119" customWidth="1"/>
    <col min="16153" max="16384" width="8.85546875" style="119"/>
  </cols>
  <sheetData>
    <row r="1" spans="1:30" s="55" customFormat="1" ht="15" customHeight="1">
      <c r="B1" s="154"/>
      <c r="C1" s="80"/>
      <c r="D1" s="80"/>
      <c r="E1" s="80"/>
      <c r="F1" s="80"/>
      <c r="G1" s="80"/>
      <c r="H1" s="80"/>
      <c r="I1" s="80"/>
      <c r="J1" s="80"/>
      <c r="K1" s="80"/>
      <c r="L1" s="80"/>
      <c r="M1" s="80"/>
      <c r="N1" s="80"/>
      <c r="O1" s="80"/>
      <c r="P1" s="80"/>
      <c r="Q1" s="80"/>
      <c r="R1" s="80"/>
      <c r="T1" s="80" t="s">
        <v>62</v>
      </c>
      <c r="U1" s="80"/>
      <c r="V1" s="80"/>
      <c r="W1" s="80"/>
      <c r="X1" s="80"/>
    </row>
    <row r="2" spans="1:30" s="87" customFormat="1" ht="15" customHeight="1">
      <c r="A2" s="81" t="s">
        <v>164</v>
      </c>
      <c r="B2" s="89"/>
      <c r="C2" s="82"/>
      <c r="D2" s="82"/>
      <c r="E2" s="82"/>
      <c r="F2" s="82"/>
      <c r="G2" s="82"/>
      <c r="H2" s="82"/>
      <c r="I2" s="82"/>
      <c r="J2" s="82"/>
      <c r="K2" s="82"/>
      <c r="L2" s="82"/>
      <c r="M2" s="82"/>
      <c r="N2" s="82"/>
      <c r="O2" s="83" t="str">
        <f>'SP7-1'!L2</f>
        <v>Spreadsheet release May 2025</v>
      </c>
      <c r="P2" s="82"/>
      <c r="Q2" s="89"/>
      <c r="R2" s="82"/>
      <c r="T2" s="85" t="s">
        <v>63</v>
      </c>
      <c r="U2" s="136"/>
      <c r="V2" s="136"/>
      <c r="W2" s="136"/>
      <c r="X2" s="80"/>
    </row>
    <row r="3" spans="1:30" s="87" customFormat="1" ht="15" customHeight="1">
      <c r="A3" s="86" t="s">
        <v>198</v>
      </c>
      <c r="B3" s="86"/>
      <c r="C3" s="82"/>
      <c r="D3" s="82"/>
      <c r="E3" s="82"/>
      <c r="F3" s="82"/>
      <c r="G3" s="82"/>
      <c r="H3" s="82"/>
      <c r="I3" s="82"/>
      <c r="J3" s="82"/>
      <c r="K3" s="82"/>
      <c r="L3" s="82"/>
      <c r="M3" s="82"/>
      <c r="N3" s="82"/>
      <c r="O3" s="82"/>
      <c r="P3" s="82"/>
      <c r="Q3" s="89"/>
      <c r="R3" s="82"/>
      <c r="T3" s="82"/>
      <c r="U3" s="80"/>
      <c r="V3" s="80"/>
      <c r="W3" s="80"/>
      <c r="X3" s="82"/>
    </row>
    <row r="4" spans="1:30" s="55" customFormat="1" ht="27" customHeight="1">
      <c r="A4" s="88"/>
      <c r="B4" s="254" t="s">
        <v>276</v>
      </c>
      <c r="C4" s="254"/>
      <c r="D4" s="254"/>
      <c r="E4" s="254"/>
      <c r="F4" s="254"/>
      <c r="G4" s="254"/>
      <c r="H4" s="254"/>
      <c r="I4" s="254"/>
      <c r="J4" s="254"/>
      <c r="K4" s="254"/>
      <c r="L4" s="254"/>
      <c r="M4" s="254"/>
      <c r="N4" s="254"/>
      <c r="O4" s="254"/>
      <c r="P4" s="254"/>
      <c r="Q4" s="254"/>
      <c r="R4" s="80"/>
      <c r="S4" s="80"/>
      <c r="T4" s="82"/>
      <c r="U4" s="80"/>
      <c r="V4" s="80"/>
      <c r="W4" s="80"/>
      <c r="X4" s="80"/>
    </row>
    <row r="5" spans="1:30" s="87" customFormat="1" ht="11.25" customHeight="1" thickBot="1">
      <c r="A5" s="89"/>
      <c r="B5" s="89"/>
      <c r="C5" s="82"/>
      <c r="D5" s="82"/>
      <c r="E5" s="82"/>
      <c r="F5" s="82"/>
      <c r="G5" s="82"/>
      <c r="H5" s="82"/>
      <c r="I5" s="82"/>
      <c r="J5" s="82"/>
      <c r="K5" s="82"/>
      <c r="L5" s="82"/>
      <c r="M5" s="82"/>
      <c r="N5" s="82"/>
      <c r="O5" s="82"/>
      <c r="P5" s="82"/>
      <c r="Q5" s="89"/>
      <c r="R5" s="82"/>
      <c r="S5" s="82"/>
      <c r="T5" s="82"/>
      <c r="U5" s="82"/>
      <c r="V5" s="82"/>
      <c r="W5" s="82"/>
      <c r="X5" s="82"/>
    </row>
    <row r="6" spans="1:30" s="87" customFormat="1" ht="19.5" customHeight="1" thickTop="1" thickBot="1">
      <c r="A6" s="93"/>
      <c r="B6" s="287" t="s">
        <v>232</v>
      </c>
      <c r="C6" s="343"/>
      <c r="D6" s="343"/>
      <c r="E6" s="343"/>
      <c r="F6" s="343"/>
      <c r="G6" s="344"/>
      <c r="H6" s="92">
        <v>36.01</v>
      </c>
      <c r="I6" s="92"/>
      <c r="J6" s="92" t="s">
        <v>282</v>
      </c>
      <c r="K6" s="92"/>
      <c r="L6" s="92"/>
      <c r="M6" s="166"/>
      <c r="N6" s="92"/>
      <c r="O6" s="92"/>
      <c r="P6" s="92"/>
      <c r="Q6" s="92"/>
      <c r="R6" s="160"/>
      <c r="S6" s="82"/>
      <c r="T6" s="255" t="s">
        <v>233</v>
      </c>
      <c r="U6" s="256"/>
      <c r="V6" s="256"/>
      <c r="W6" s="256"/>
      <c r="X6" s="256"/>
      <c r="Y6" s="257"/>
    </row>
    <row r="7" spans="1:30" s="87" customFormat="1" ht="19.5" customHeight="1" thickTop="1" thickBot="1">
      <c r="A7" s="93"/>
      <c r="B7" s="159" t="s">
        <v>235</v>
      </c>
      <c r="C7" s="161"/>
      <c r="D7" s="161"/>
      <c r="E7" s="162"/>
      <c r="F7" s="92"/>
      <c r="G7" s="92"/>
      <c r="H7" s="92">
        <v>18.91</v>
      </c>
      <c r="I7" s="92"/>
      <c r="J7" s="92" t="s">
        <v>283</v>
      </c>
      <c r="K7" s="92"/>
      <c r="L7" s="92"/>
      <c r="M7" s="166"/>
      <c r="N7" s="92"/>
      <c r="O7" s="92"/>
      <c r="P7" s="92"/>
      <c r="Q7" s="92"/>
      <c r="R7" s="160"/>
      <c r="T7" s="356" t="s">
        <v>236</v>
      </c>
      <c r="U7" s="357"/>
      <c r="V7" s="357"/>
      <c r="W7" s="357"/>
      <c r="X7" s="357"/>
      <c r="Y7" s="358"/>
    </row>
    <row r="8" spans="1:30" s="87" customFormat="1" ht="19.5" hidden="1" customHeight="1" thickTop="1" thickBot="1">
      <c r="A8" s="93"/>
      <c r="B8" s="287" t="s">
        <v>232</v>
      </c>
      <c r="C8" s="343"/>
      <c r="D8" s="343"/>
      <c r="E8" s="343"/>
      <c r="F8" s="343"/>
      <c r="G8" s="344"/>
      <c r="H8" s="92">
        <f>H6</f>
        <v>36.01</v>
      </c>
      <c r="I8" s="92"/>
      <c r="J8" s="92"/>
      <c r="K8" s="92"/>
      <c r="L8" s="92"/>
      <c r="M8" s="166"/>
      <c r="N8" s="92"/>
      <c r="O8" s="92"/>
      <c r="P8" s="92"/>
      <c r="Q8" s="92"/>
      <c r="R8" s="160"/>
      <c r="S8" s="82"/>
      <c r="T8" s="255" t="s">
        <v>233</v>
      </c>
      <c r="U8" s="256"/>
      <c r="V8" s="256"/>
      <c r="W8" s="256"/>
      <c r="X8" s="256"/>
      <c r="Y8" s="257"/>
    </row>
    <row r="9" spans="1:30" s="87" customFormat="1" ht="19.5" customHeight="1" thickTop="1" thickBot="1">
      <c r="A9" s="93">
        <v>1</v>
      </c>
      <c r="B9" s="159" t="s">
        <v>249</v>
      </c>
      <c r="C9" s="161"/>
      <c r="D9" s="161"/>
      <c r="E9" s="162"/>
      <c r="F9" s="92"/>
      <c r="G9" s="92"/>
      <c r="H9" s="94"/>
      <c r="I9" s="92"/>
      <c r="J9" s="92"/>
      <c r="K9" s="92"/>
      <c r="L9" s="92"/>
      <c r="M9" s="166"/>
      <c r="N9" s="92"/>
      <c r="O9" s="92"/>
      <c r="P9" s="92"/>
      <c r="Q9" s="92"/>
      <c r="R9" s="160"/>
      <c r="S9" s="82"/>
      <c r="T9" s="82"/>
      <c r="U9" s="82"/>
      <c r="V9" s="82"/>
      <c r="W9" s="82"/>
      <c r="X9" s="82"/>
    </row>
    <row r="10" spans="1:30" s="87" customFormat="1" ht="19.5" customHeight="1" thickTop="1" thickBot="1">
      <c r="A10" s="93"/>
      <c r="B10" s="252" t="s">
        <v>212</v>
      </c>
      <c r="C10" s="252"/>
      <c r="D10" s="252"/>
      <c r="E10" s="252"/>
      <c r="F10" s="252"/>
      <c r="G10" s="252"/>
      <c r="H10" s="252"/>
      <c r="I10" s="252"/>
      <c r="J10" s="252"/>
      <c r="K10" s="252"/>
      <c r="L10" s="252"/>
      <c r="M10" s="252"/>
      <c r="N10" s="252"/>
      <c r="O10" s="92"/>
      <c r="P10" s="92"/>
      <c r="Q10" s="92"/>
      <c r="R10" s="92"/>
      <c r="S10" s="82"/>
      <c r="T10" s="82"/>
      <c r="U10" s="82"/>
      <c r="V10" s="82"/>
      <c r="W10" s="82"/>
      <c r="X10" s="82"/>
      <c r="Y10" s="82"/>
      <c r="Z10" s="82"/>
      <c r="AA10" s="82"/>
    </row>
    <row r="11" spans="1:30" s="87" customFormat="1" ht="19.5" customHeight="1" thickTop="1" thickBot="1">
      <c r="A11" s="93"/>
      <c r="B11" s="313" t="s">
        <v>214</v>
      </c>
      <c r="C11" s="313"/>
      <c r="D11" s="313"/>
      <c r="E11" s="313"/>
      <c r="F11" s="313" t="s">
        <v>215</v>
      </c>
      <c r="G11" s="313"/>
      <c r="H11" s="313"/>
      <c r="I11" s="313"/>
      <c r="J11" s="313"/>
      <c r="K11" s="313"/>
      <c r="L11" s="313"/>
      <c r="M11" s="313" t="s">
        <v>217</v>
      </c>
      <c r="N11" s="313"/>
      <c r="O11" s="313"/>
      <c r="P11" s="313"/>
      <c r="Q11" s="313" t="s">
        <v>218</v>
      </c>
      <c r="R11" s="313"/>
      <c r="S11" s="290"/>
      <c r="T11" s="296" t="s">
        <v>251</v>
      </c>
      <c r="U11" s="297"/>
      <c r="V11" s="297"/>
      <c r="W11" s="297"/>
      <c r="X11" s="297"/>
      <c r="Y11" s="298"/>
      <c r="Z11" s="82"/>
      <c r="AA11" s="82"/>
      <c r="AD11" s="87">
        <f>IF(F12="",0,(1/F12))</f>
        <v>0</v>
      </c>
    </row>
    <row r="12" spans="1:30" s="87" customFormat="1" ht="19.5" customHeight="1" thickTop="1" thickBot="1">
      <c r="A12" s="93"/>
      <c r="B12" s="355" t="str">
        <f>IF('SP7-2'!B9="","",'SP7-2'!B9)</f>
        <v/>
      </c>
      <c r="C12" s="359"/>
      <c r="D12" s="359"/>
      <c r="E12" s="360"/>
      <c r="F12" s="305"/>
      <c r="G12" s="306"/>
      <c r="H12" s="306"/>
      <c r="I12" s="306"/>
      <c r="J12" s="306"/>
      <c r="K12" s="306"/>
      <c r="L12" s="307"/>
      <c r="M12" s="268"/>
      <c r="N12" s="309"/>
      <c r="O12" s="309"/>
      <c r="P12" s="269"/>
      <c r="Q12" s="353" t="str">
        <f>IF(M12="","",(1/F12)*M12)</f>
        <v/>
      </c>
      <c r="R12" s="353"/>
      <c r="S12" s="355"/>
      <c r="T12" s="302"/>
      <c r="U12" s="303"/>
      <c r="V12" s="303"/>
      <c r="W12" s="303"/>
      <c r="X12" s="303"/>
      <c r="Y12" s="304"/>
      <c r="Z12" s="82"/>
      <c r="AA12" s="82"/>
      <c r="AD12" s="87">
        <f t="shared" ref="AD12:AD18" si="0">IF(F13="",0,(1/F13))</f>
        <v>0</v>
      </c>
    </row>
    <row r="13" spans="1:30" s="87" customFormat="1" ht="19.5" customHeight="1" thickTop="1" thickBot="1">
      <c r="A13" s="93"/>
      <c r="B13" s="355" t="str">
        <f>IF('SP7-2'!B10="","",'SP7-2'!B10)</f>
        <v/>
      </c>
      <c r="C13" s="359"/>
      <c r="D13" s="359"/>
      <c r="E13" s="360"/>
      <c r="F13" s="305"/>
      <c r="G13" s="306"/>
      <c r="H13" s="306"/>
      <c r="I13" s="306"/>
      <c r="J13" s="306"/>
      <c r="K13" s="306"/>
      <c r="L13" s="307"/>
      <c r="M13" s="268"/>
      <c r="N13" s="309"/>
      <c r="O13" s="309"/>
      <c r="P13" s="269"/>
      <c r="Q13" s="353" t="str">
        <f t="shared" ref="Q13:Q18" si="1">IF(M13="","",(1/F13)*M13)</f>
        <v/>
      </c>
      <c r="R13" s="353"/>
      <c r="S13" s="355"/>
      <c r="T13" s="302"/>
      <c r="U13" s="303"/>
      <c r="V13" s="303"/>
      <c r="W13" s="303"/>
      <c r="X13" s="303"/>
      <c r="Y13" s="304"/>
      <c r="Z13" s="82"/>
      <c r="AA13" s="82"/>
      <c r="AD13" s="87">
        <f t="shared" si="0"/>
        <v>0</v>
      </c>
    </row>
    <row r="14" spans="1:30" s="87" customFormat="1" ht="19.5" customHeight="1" thickTop="1" thickBot="1">
      <c r="A14" s="93"/>
      <c r="B14" s="355" t="str">
        <f>IF('SP7-2'!B11="","",'SP7-2'!B11)</f>
        <v/>
      </c>
      <c r="C14" s="359"/>
      <c r="D14" s="359"/>
      <c r="E14" s="360"/>
      <c r="F14" s="305"/>
      <c r="G14" s="306"/>
      <c r="H14" s="306"/>
      <c r="I14" s="306"/>
      <c r="J14" s="306"/>
      <c r="K14" s="306"/>
      <c r="L14" s="307"/>
      <c r="M14" s="268"/>
      <c r="N14" s="309"/>
      <c r="O14" s="309"/>
      <c r="P14" s="269"/>
      <c r="Q14" s="353" t="str">
        <f t="shared" si="1"/>
        <v/>
      </c>
      <c r="R14" s="353"/>
      <c r="S14" s="355"/>
      <c r="T14" s="302"/>
      <c r="U14" s="303"/>
      <c r="V14" s="303"/>
      <c r="W14" s="303"/>
      <c r="X14" s="303"/>
      <c r="Y14" s="304"/>
      <c r="Z14" s="82"/>
      <c r="AA14" s="82"/>
      <c r="AD14" s="87">
        <f t="shared" si="0"/>
        <v>0</v>
      </c>
    </row>
    <row r="15" spans="1:30" s="87" customFormat="1" ht="19.5" customHeight="1" thickTop="1" thickBot="1">
      <c r="A15" s="93"/>
      <c r="B15" s="355" t="str">
        <f>IF('SP7-2'!B12="","",'SP7-2'!B12)</f>
        <v/>
      </c>
      <c r="C15" s="359"/>
      <c r="D15" s="359"/>
      <c r="E15" s="360"/>
      <c r="F15" s="305"/>
      <c r="G15" s="306"/>
      <c r="H15" s="306"/>
      <c r="I15" s="306"/>
      <c r="J15" s="306"/>
      <c r="K15" s="306"/>
      <c r="L15" s="307"/>
      <c r="M15" s="268"/>
      <c r="N15" s="309"/>
      <c r="O15" s="309"/>
      <c r="P15" s="269"/>
      <c r="Q15" s="353" t="str">
        <f t="shared" si="1"/>
        <v/>
      </c>
      <c r="R15" s="353"/>
      <c r="S15" s="355"/>
      <c r="T15" s="299"/>
      <c r="U15" s="300"/>
      <c r="V15" s="300"/>
      <c r="W15" s="300"/>
      <c r="X15" s="300"/>
      <c r="Y15" s="301"/>
      <c r="Z15" s="82"/>
      <c r="AA15" s="82"/>
      <c r="AD15" s="87">
        <f t="shared" si="0"/>
        <v>0</v>
      </c>
    </row>
    <row r="16" spans="1:30" s="87" customFormat="1" ht="19.5" customHeight="1" thickTop="1" thickBot="1">
      <c r="A16" s="93"/>
      <c r="B16" s="355" t="str">
        <f>IF('SP7-2'!B13="","",'SP7-2'!B13)</f>
        <v/>
      </c>
      <c r="C16" s="359"/>
      <c r="D16" s="359"/>
      <c r="E16" s="360"/>
      <c r="F16" s="305"/>
      <c r="G16" s="306"/>
      <c r="H16" s="306"/>
      <c r="I16" s="306"/>
      <c r="J16" s="306"/>
      <c r="K16" s="306"/>
      <c r="L16" s="307"/>
      <c r="M16" s="268"/>
      <c r="N16" s="309"/>
      <c r="O16" s="309"/>
      <c r="P16" s="269"/>
      <c r="Q16" s="353" t="str">
        <f t="shared" si="1"/>
        <v/>
      </c>
      <c r="R16" s="353"/>
      <c r="S16" s="353"/>
      <c r="T16" s="82"/>
      <c r="U16" s="82"/>
      <c r="V16" s="82"/>
      <c r="W16" s="82"/>
      <c r="X16" s="82"/>
      <c r="Y16" s="82"/>
      <c r="Z16" s="82"/>
      <c r="AA16" s="82"/>
      <c r="AD16" s="87">
        <f t="shared" si="0"/>
        <v>0</v>
      </c>
    </row>
    <row r="17" spans="1:30" s="87" customFormat="1" ht="19.5" customHeight="1" thickTop="1" thickBot="1">
      <c r="A17" s="93"/>
      <c r="B17" s="355" t="str">
        <f>IF('SP7-2'!B14="","",'SP7-2'!B14)</f>
        <v/>
      </c>
      <c r="C17" s="359"/>
      <c r="D17" s="359"/>
      <c r="E17" s="360"/>
      <c r="F17" s="305"/>
      <c r="G17" s="306"/>
      <c r="H17" s="306"/>
      <c r="I17" s="306"/>
      <c r="J17" s="306"/>
      <c r="K17" s="306"/>
      <c r="L17" s="307"/>
      <c r="M17" s="268"/>
      <c r="N17" s="309"/>
      <c r="O17" s="309"/>
      <c r="P17" s="269"/>
      <c r="Q17" s="353" t="str">
        <f t="shared" si="1"/>
        <v/>
      </c>
      <c r="R17" s="353"/>
      <c r="S17" s="353"/>
      <c r="T17" s="171"/>
      <c r="U17" s="82"/>
      <c r="V17" s="82"/>
      <c r="W17" s="82"/>
      <c r="X17" s="82"/>
      <c r="Y17" s="82"/>
      <c r="Z17" s="82"/>
      <c r="AA17" s="82"/>
      <c r="AD17" s="87">
        <f t="shared" si="0"/>
        <v>0</v>
      </c>
    </row>
    <row r="18" spans="1:30" s="87" customFormat="1" ht="19.5" customHeight="1" thickTop="1" thickBot="1">
      <c r="A18" s="93"/>
      <c r="B18" s="355" t="str">
        <f>IF('SP7-2'!B15="","",'SP7-2'!B15)</f>
        <v/>
      </c>
      <c r="C18" s="359"/>
      <c r="D18" s="359"/>
      <c r="E18" s="360"/>
      <c r="F18" s="305"/>
      <c r="G18" s="306"/>
      <c r="H18" s="306"/>
      <c r="I18" s="306"/>
      <c r="J18" s="306"/>
      <c r="K18" s="306"/>
      <c r="L18" s="307"/>
      <c r="M18" s="268"/>
      <c r="N18" s="309"/>
      <c r="O18" s="309"/>
      <c r="P18" s="269"/>
      <c r="Q18" s="353" t="str">
        <f t="shared" si="1"/>
        <v/>
      </c>
      <c r="R18" s="353"/>
      <c r="S18" s="353"/>
      <c r="T18" s="82"/>
      <c r="U18" s="82"/>
      <c r="V18" s="82"/>
      <c r="W18" s="82"/>
      <c r="X18" s="82"/>
      <c r="Y18" s="82"/>
      <c r="Z18" s="82"/>
      <c r="AA18" s="82"/>
      <c r="AD18" s="87">
        <f t="shared" si="0"/>
        <v>0</v>
      </c>
    </row>
    <row r="19" spans="1:30" s="87" customFormat="1" ht="19.5" customHeight="1" thickTop="1" thickBot="1">
      <c r="A19" s="93"/>
      <c r="B19" s="92"/>
      <c r="C19" s="92"/>
      <c r="D19" s="92"/>
      <c r="E19" s="92"/>
      <c r="F19" s="92"/>
      <c r="G19" s="92"/>
      <c r="H19" s="92"/>
      <c r="I19" s="92"/>
      <c r="J19" s="92"/>
      <c r="K19" s="92"/>
      <c r="L19" s="92"/>
      <c r="M19" s="92"/>
      <c r="N19" s="92"/>
      <c r="O19" s="92"/>
      <c r="P19" s="92" t="s">
        <v>0</v>
      </c>
      <c r="Q19" s="353">
        <f>SUM(Q12:S18)</f>
        <v>0</v>
      </c>
      <c r="R19" s="353"/>
      <c r="S19" s="353"/>
      <c r="T19" s="82"/>
      <c r="U19" s="82"/>
      <c r="V19" s="82"/>
      <c r="W19" s="82"/>
      <c r="X19" s="82"/>
      <c r="Y19" s="82"/>
      <c r="Z19" s="82"/>
      <c r="AA19" s="82"/>
      <c r="AD19" s="165">
        <f>SUM(AD11:AD18)</f>
        <v>0</v>
      </c>
    </row>
    <row r="20" spans="1:30" s="87" customFormat="1" ht="19.5" customHeight="1" thickTop="1" thickBot="1">
      <c r="A20" s="93">
        <v>2</v>
      </c>
      <c r="B20" s="287" t="s">
        <v>277</v>
      </c>
      <c r="C20" s="343"/>
      <c r="D20" s="343"/>
      <c r="E20" s="343"/>
      <c r="F20" s="343"/>
      <c r="G20" s="344"/>
      <c r="H20" s="92"/>
      <c r="I20" s="92"/>
      <c r="J20" s="92"/>
      <c r="K20" s="92"/>
      <c r="L20" s="92"/>
      <c r="M20" s="127"/>
      <c r="N20" s="127"/>
      <c r="O20" s="127"/>
      <c r="P20" s="127"/>
      <c r="Q20" s="127"/>
      <c r="R20" s="160"/>
      <c r="S20" s="82"/>
      <c r="T20" s="296" t="s">
        <v>252</v>
      </c>
      <c r="U20" s="297"/>
      <c r="V20" s="297"/>
      <c r="W20" s="297"/>
      <c r="X20" s="297"/>
      <c r="Y20" s="298"/>
    </row>
    <row r="21" spans="1:30" s="87" customFormat="1" ht="19.5" customHeight="1" thickTop="1" thickBot="1">
      <c r="A21" s="93"/>
      <c r="B21" s="180"/>
      <c r="C21" s="181"/>
      <c r="D21" s="181"/>
      <c r="E21" s="181"/>
      <c r="F21" s="351" t="s">
        <v>281</v>
      </c>
      <c r="G21" s="351"/>
      <c r="H21" s="351"/>
      <c r="I21" s="351"/>
      <c r="J21" s="351"/>
      <c r="K21" s="351"/>
      <c r="L21" s="351"/>
      <c r="M21" s="351"/>
      <c r="N21" s="351"/>
      <c r="O21" s="352"/>
      <c r="P21" s="348">
        <f>('SP7-2'!Q16*'SP7-1'!I29)-(Q19*'SP7-1'!I29)</f>
        <v>0</v>
      </c>
      <c r="Q21" s="349"/>
      <c r="R21" s="160"/>
      <c r="S21" s="82"/>
      <c r="T21" s="299"/>
      <c r="U21" s="300"/>
      <c r="V21" s="300"/>
      <c r="W21" s="300"/>
      <c r="X21" s="300"/>
      <c r="Y21" s="301"/>
    </row>
    <row r="22" spans="1:30" s="87" customFormat="1" ht="19.5" customHeight="1" thickTop="1" thickBot="1">
      <c r="A22" s="93"/>
      <c r="B22" s="182"/>
      <c r="C22" s="183"/>
      <c r="D22" s="183"/>
      <c r="E22" s="183"/>
      <c r="F22" s="168"/>
      <c r="G22" s="104"/>
      <c r="H22" s="92"/>
      <c r="I22" s="92"/>
      <c r="J22" s="92"/>
      <c r="K22" s="92"/>
      <c r="L22" s="92"/>
      <c r="M22" s="166" t="s">
        <v>253</v>
      </c>
      <c r="N22" s="345">
        <f>IF(P21=0,0,N29-N37)</f>
        <v>0</v>
      </c>
      <c r="O22" s="346"/>
      <c r="P22" s="346" t="e">
        <f>HLOOKUP('SP7-1'!$I$24,#REF!,7)</f>
        <v>#REF!</v>
      </c>
      <c r="Q22" s="347"/>
      <c r="R22" s="167" t="s">
        <v>127</v>
      </c>
      <c r="S22" s="82"/>
      <c r="T22" s="82"/>
      <c r="U22" s="82"/>
      <c r="V22" s="82"/>
      <c r="W22" s="82"/>
      <c r="X22" s="82"/>
      <c r="Y22" s="82"/>
    </row>
    <row r="23" spans="1:30" s="87" customFormat="1" ht="19.5" customHeight="1" thickTop="1" thickBot="1">
      <c r="A23" s="93"/>
      <c r="B23" s="182"/>
      <c r="C23" s="183"/>
      <c r="D23" s="183"/>
      <c r="E23" s="184"/>
      <c r="F23" s="92"/>
      <c r="G23" s="92"/>
      <c r="H23" s="92"/>
      <c r="I23" s="92"/>
      <c r="J23" s="92"/>
      <c r="K23" s="92"/>
      <c r="L23" s="92"/>
      <c r="M23" s="166" t="s">
        <v>254</v>
      </c>
      <c r="N23" s="345">
        <f>IF(P21=0,0,N31-N39)</f>
        <v>0</v>
      </c>
      <c r="O23" s="346"/>
      <c r="P23" s="346" t="e">
        <f>HLOOKUP('SP7-1'!$I$24,#REF!,7)</f>
        <v>#REF!</v>
      </c>
      <c r="Q23" s="347"/>
      <c r="R23" s="167" t="s">
        <v>138</v>
      </c>
      <c r="S23" s="82"/>
      <c r="T23" s="82"/>
      <c r="U23" s="82"/>
      <c r="V23" s="82"/>
      <c r="W23" s="82"/>
      <c r="X23" s="82"/>
      <c r="Y23" s="82"/>
    </row>
    <row r="24" spans="1:30" s="87" customFormat="1" ht="19.5" customHeight="1" thickTop="1" thickBot="1">
      <c r="A24" s="93"/>
      <c r="B24" s="182"/>
      <c r="C24" s="183"/>
      <c r="D24" s="183"/>
      <c r="E24" s="183"/>
      <c r="F24" s="168"/>
      <c r="G24" s="104"/>
      <c r="H24" s="92"/>
      <c r="I24" s="92"/>
      <c r="J24" s="92"/>
      <c r="K24" s="92"/>
      <c r="L24" s="92"/>
      <c r="M24" s="166" t="s">
        <v>255</v>
      </c>
      <c r="N24" s="350">
        <f>IF(P21=0,0,N33-N41)</f>
        <v>0</v>
      </c>
      <c r="O24" s="350"/>
      <c r="P24" s="350" t="e">
        <f>HLOOKUP('SP7-1'!$I$24,#REF!,7)</f>
        <v>#REF!</v>
      </c>
      <c r="Q24" s="350"/>
      <c r="R24" s="167" t="s">
        <v>143</v>
      </c>
      <c r="S24" s="82"/>
      <c r="T24" s="82"/>
      <c r="U24" s="82"/>
      <c r="V24" s="82"/>
      <c r="W24" s="82"/>
      <c r="X24" s="82"/>
      <c r="Y24" s="82"/>
    </row>
    <row r="25" spans="1:30" s="87" customFormat="1" ht="19.5" customHeight="1" thickTop="1" thickBot="1">
      <c r="A25" s="93"/>
      <c r="B25" s="159" t="s">
        <v>256</v>
      </c>
      <c r="C25" s="161"/>
      <c r="D25" s="161"/>
      <c r="E25" s="162"/>
      <c r="F25" s="92"/>
      <c r="G25" s="92"/>
      <c r="H25" s="94"/>
      <c r="I25" s="92"/>
      <c r="J25" s="92"/>
      <c r="K25" s="92"/>
      <c r="L25" s="92"/>
      <c r="M25" s="92"/>
      <c r="N25" s="94"/>
      <c r="O25" s="166" t="s">
        <v>237</v>
      </c>
      <c r="P25" s="348">
        <f>N22+N23+N24</f>
        <v>0</v>
      </c>
      <c r="Q25" s="354"/>
      <c r="R25" s="167" t="s">
        <v>259</v>
      </c>
      <c r="S25" s="82"/>
      <c r="T25" s="250" t="s">
        <v>260</v>
      </c>
      <c r="U25" s="250"/>
      <c r="V25" s="250"/>
      <c r="W25" s="250"/>
      <c r="X25" s="250"/>
    </row>
    <row r="26" spans="1:30" s="87" customFormat="1" ht="14.25" customHeight="1" thickTop="1">
      <c r="A26" s="89"/>
      <c r="B26" s="145"/>
      <c r="C26" s="145"/>
      <c r="D26" s="145"/>
      <c r="E26" s="145"/>
      <c r="F26" s="145"/>
      <c r="G26" s="145"/>
      <c r="H26" s="145"/>
      <c r="I26" s="145"/>
      <c r="J26" s="145"/>
      <c r="K26" s="145"/>
      <c r="L26" s="145"/>
      <c r="M26" s="145"/>
      <c r="N26" s="145"/>
      <c r="O26" s="145"/>
      <c r="P26" s="145"/>
      <c r="Q26" s="145"/>
      <c r="R26" s="89"/>
      <c r="S26" s="82"/>
      <c r="T26" s="82"/>
      <c r="U26" s="82"/>
      <c r="V26" s="82"/>
      <c r="W26" s="82"/>
      <c r="X26" s="82"/>
    </row>
    <row r="27" spans="1:30" s="79" customFormat="1" ht="15" hidden="1" customHeight="1">
      <c r="A27" s="125"/>
      <c r="B27" s="174" t="s">
        <v>268</v>
      </c>
      <c r="C27" s="175"/>
      <c r="D27" s="175"/>
      <c r="E27" s="175"/>
      <c r="F27" s="175"/>
      <c r="G27" s="175"/>
      <c r="H27" s="175"/>
      <c r="I27" s="175"/>
      <c r="J27" s="175"/>
      <c r="K27" s="175"/>
      <c r="L27" s="175"/>
      <c r="M27" s="175"/>
      <c r="N27" s="176"/>
      <c r="O27" s="175"/>
      <c r="P27" s="175"/>
      <c r="Q27" s="175"/>
      <c r="R27" s="125"/>
      <c r="S27" s="80"/>
      <c r="T27" s="80"/>
      <c r="U27" s="80"/>
      <c r="V27" s="80"/>
      <c r="W27" s="80"/>
      <c r="X27" s="80"/>
    </row>
    <row r="28" spans="1:30" s="79" customFormat="1" ht="15" hidden="1" customHeight="1">
      <c r="A28" s="125"/>
      <c r="B28" s="80" t="s">
        <v>270</v>
      </c>
      <c r="C28" s="175"/>
      <c r="D28" s="175"/>
      <c r="E28" s="175"/>
      <c r="F28" s="175"/>
      <c r="G28" s="175"/>
      <c r="H28" s="175"/>
      <c r="I28" s="175"/>
      <c r="J28" s="175"/>
      <c r="K28" s="175"/>
      <c r="L28" s="175"/>
      <c r="M28" s="175"/>
      <c r="N28" s="361" t="e">
        <f>'SP7-1'!$I$29*(1+'SP7-1'!$I$30)*'SP7-2'!$Q$16*('SP7-2'!$B$19/100)*(('SP7-1'!$G$34/'SP7-1'!$G$33)-('SP7-1'!$G$32/'SP7-1'!$G$31))*'SP7-5'!$H$6</f>
        <v>#DIV/0!</v>
      </c>
      <c r="O28" s="361" t="e">
        <f>O4*O3*('SP7-2'!$B$19/100)*(('SP7-1'!$G$34/'SP7-1'!$G$33)-('SP7-1'!$G$32/'SP7-1'!$G$31))*'SP7-5'!$H$6</f>
        <v>#DIV/0!</v>
      </c>
      <c r="P28" s="361" t="e">
        <f>P4*P3*('SP7-2'!$B$19/100)*(('SP7-1'!$G$34/'SP7-1'!$G$33)-('SP7-1'!$G$32/'SP7-1'!$G$31))*'SP7-5'!$H$6</f>
        <v>#DIV/0!</v>
      </c>
      <c r="Q28" s="361" t="e">
        <f>Q4*Q3*('SP7-2'!$B$19/100)*(('SP7-1'!$G$34/'SP7-1'!$G$33)-('SP7-1'!$G$32/'SP7-1'!$G$31))*'SP7-5'!$H$6</f>
        <v>#DIV/0!</v>
      </c>
      <c r="R28" s="125"/>
      <c r="S28" s="80"/>
      <c r="T28" s="80"/>
      <c r="U28" s="80"/>
      <c r="V28" s="80"/>
      <c r="W28" s="80"/>
      <c r="X28" s="80"/>
    </row>
    <row r="29" spans="1:30" s="79" customFormat="1" ht="15" hidden="1" customHeight="1">
      <c r="A29" s="125"/>
      <c r="B29" s="80" t="s">
        <v>267</v>
      </c>
      <c r="C29" s="175"/>
      <c r="D29" s="175"/>
      <c r="E29" s="175"/>
      <c r="F29" s="175"/>
      <c r="G29" s="175"/>
      <c r="H29" s="175"/>
      <c r="I29" s="175"/>
      <c r="J29" s="175"/>
      <c r="K29" s="175"/>
      <c r="L29" s="175"/>
      <c r="M29" s="175"/>
      <c r="N29" s="361" t="e">
        <f>N28*((Tables!$D$3-Tables!$D$2)+('SP7-1'!$I$30*(Tables!$D$5-Tables!$D$6)))</f>
        <v>#DIV/0!</v>
      </c>
      <c r="O29" s="361">
        <f>O3*O4^2*('SP7-2'!$I$19/100)*12*'SP7-5'!$H$7*Tables!$E$3</f>
        <v>0</v>
      </c>
      <c r="P29" s="361">
        <f>P3*P4^2*('SP7-2'!$I$19/100)*12*'SP7-5'!$H$7*Tables!$E$3</f>
        <v>0</v>
      </c>
      <c r="Q29" s="361">
        <f>Q3*Q4^2*('SP7-2'!$I$19/100)*12*'SP7-5'!$H$7*Tables!$E$3</f>
        <v>0</v>
      </c>
      <c r="R29" s="125"/>
      <c r="S29" s="80"/>
      <c r="T29" s="80"/>
      <c r="U29" s="80"/>
      <c r="V29" s="80"/>
      <c r="W29" s="80"/>
      <c r="X29" s="80"/>
    </row>
    <row r="30" spans="1:30" s="79" customFormat="1" ht="15" hidden="1" customHeight="1">
      <c r="A30" s="125"/>
      <c r="B30" s="80" t="s">
        <v>271</v>
      </c>
      <c r="C30" s="175"/>
      <c r="D30" s="175"/>
      <c r="E30" s="175"/>
      <c r="F30" s="175"/>
      <c r="G30" s="175"/>
      <c r="H30" s="175"/>
      <c r="I30" s="175"/>
      <c r="J30" s="175"/>
      <c r="K30" s="175"/>
      <c r="L30" s="175"/>
      <c r="M30" s="175"/>
      <c r="N30" s="361">
        <f>'SP7-1'!$I$29*(1+'SP7-1'!$I$30)*'SP7-2'!$Q$16^2*('SP7-2'!$I$19/100)*12*'SP7-5'!$H$7</f>
        <v>0</v>
      </c>
      <c r="O30" s="361">
        <f>O4*O5^2*('SP7-2'!$I$19/100)*12*'SP7-5'!$H$7*Tables!$E$3</f>
        <v>0</v>
      </c>
      <c r="P30" s="361">
        <f>P4*P5^2*('SP7-2'!$I$19/100)*12*'SP7-5'!$H$7*Tables!$E$3</f>
        <v>0</v>
      </c>
      <c r="Q30" s="361">
        <f>Q4*Q5^2*('SP7-2'!$I$19/100)*12*'SP7-5'!$H$7*Tables!$E$3</f>
        <v>0</v>
      </c>
      <c r="R30" s="125"/>
      <c r="S30" s="80"/>
      <c r="T30" s="80"/>
      <c r="U30" s="80"/>
      <c r="V30" s="80"/>
      <c r="W30" s="80"/>
      <c r="X30" s="80"/>
    </row>
    <row r="31" spans="1:30" s="79" customFormat="1" ht="15" hidden="1" customHeight="1">
      <c r="A31" s="125"/>
      <c r="B31" s="177" t="s">
        <v>266</v>
      </c>
      <c r="C31" s="175"/>
      <c r="D31" s="175"/>
      <c r="E31" s="175"/>
      <c r="F31" s="175"/>
      <c r="G31" s="175"/>
      <c r="H31" s="175"/>
      <c r="I31" s="175"/>
      <c r="J31" s="175"/>
      <c r="K31" s="175"/>
      <c r="L31" s="175"/>
      <c r="M31" s="175"/>
      <c r="N31" s="361">
        <f>N30*((Tables!$D$3-Tables!$D$2)+('SP7-1'!$I$30*(Tables!$D$5-Tables!$D$6)))</f>
        <v>0</v>
      </c>
      <c r="O31" s="361" t="e">
        <f>O5*#REF!^2*('SP7-2'!$I$19/100)*12*'SP7-5'!$H$7*Tables!$E$3</f>
        <v>#REF!</v>
      </c>
      <c r="P31" s="361" t="e">
        <f>P5*#REF!^2*('SP7-2'!$I$19/100)*12*'SP7-5'!$H$7*Tables!$E$3</f>
        <v>#REF!</v>
      </c>
      <c r="Q31" s="361" t="e">
        <f>Q5*#REF!^2*('SP7-2'!$I$19/100)*12*'SP7-5'!$H$7*Tables!$E$3</f>
        <v>#REF!</v>
      </c>
      <c r="R31" s="125"/>
      <c r="S31" s="80"/>
      <c r="U31" s="80"/>
      <c r="V31" s="80"/>
      <c r="W31" s="80"/>
      <c r="X31" s="80"/>
    </row>
    <row r="32" spans="1:30" s="79" customFormat="1" ht="15" hidden="1" customHeight="1">
      <c r="A32" s="125"/>
      <c r="B32" s="177" t="s">
        <v>272</v>
      </c>
      <c r="C32" s="175"/>
      <c r="D32" s="175"/>
      <c r="E32" s="175"/>
      <c r="F32" s="175"/>
      <c r="G32" s="175"/>
      <c r="H32" s="175"/>
      <c r="I32" s="175"/>
      <c r="J32" s="175"/>
      <c r="K32" s="175"/>
      <c r="L32" s="175"/>
      <c r="M32" s="175"/>
      <c r="N32" s="361" t="e">
        <f>'SP7-1'!$I$29*(1+'SP7-1'!$I$30)*'SP7-2'!$Q$16*('SP7-2'!$N$19/100)*('SP7-1'!$G$32/'SP7-1'!$G$31)*'SP7-5'!$H$6</f>
        <v>#DIV/0!</v>
      </c>
      <c r="O32" s="361" t="e">
        <f>O6*#REF!*('SP7-2'!$B$19/100)*(('SP7-1'!$G$34/'SP7-1'!$G$33)-('SP7-1'!$G$32/'SP7-1'!$G$31))*'SP7-5'!$H$6</f>
        <v>#REF!</v>
      </c>
      <c r="P32" s="361" t="e">
        <f>P6*#REF!*('SP7-2'!$B$19/100)*(('SP7-1'!$G$34/'SP7-1'!$G$33)-('SP7-1'!$G$32/'SP7-1'!$G$31))*'SP7-5'!$H$6</f>
        <v>#REF!</v>
      </c>
      <c r="Q32" s="361" t="e">
        <f>Q6*#REF!*('SP7-2'!$B$19/100)*(('SP7-1'!$G$34/'SP7-1'!$G$33)-('SP7-1'!$G$32/'SP7-1'!$G$31))*'SP7-5'!$H$6</f>
        <v>#REF!</v>
      </c>
      <c r="R32" s="125"/>
      <c r="S32" s="178"/>
      <c r="T32" s="80"/>
      <c r="U32" s="80"/>
      <c r="V32" s="80"/>
      <c r="W32" s="80"/>
      <c r="X32" s="80"/>
    </row>
    <row r="33" spans="1:24" s="79" customFormat="1" ht="15" hidden="1" customHeight="1">
      <c r="A33" s="125"/>
      <c r="B33" s="175" t="s">
        <v>275</v>
      </c>
      <c r="C33" s="175"/>
      <c r="D33" s="175"/>
      <c r="E33" s="175"/>
      <c r="F33" s="175"/>
      <c r="G33" s="175"/>
      <c r="H33" s="175"/>
      <c r="I33" s="175"/>
      <c r="J33" s="175"/>
      <c r="K33" s="175"/>
      <c r="L33" s="175"/>
      <c r="M33" s="175"/>
      <c r="N33" s="361" t="e">
        <f>N32*((Tables!$D$3-Tables!$D$2)+('SP7-1'!$I$30*(Tables!$D$5-Tables!$D$6)))</f>
        <v>#DIV/0!</v>
      </c>
      <c r="O33" s="361" t="e">
        <f>#REF!*O6^2*('SP7-2'!$I$19/100)*12*'SP7-5'!$H$7*Tables!$E$3</f>
        <v>#REF!</v>
      </c>
      <c r="P33" s="361" t="e">
        <f>#REF!*P6^2*('SP7-2'!$I$19/100)*12*'SP7-5'!$H$7*Tables!$E$3</f>
        <v>#REF!</v>
      </c>
      <c r="Q33" s="361" t="e">
        <f>#REF!*Q6^2*('SP7-2'!$I$19/100)*12*'SP7-5'!$H$7*Tables!$E$3</f>
        <v>#REF!</v>
      </c>
      <c r="R33" s="125"/>
      <c r="S33" s="179"/>
      <c r="T33" s="80"/>
      <c r="U33" s="80"/>
      <c r="V33" s="80"/>
      <c r="W33" s="80"/>
      <c r="X33" s="80"/>
    </row>
    <row r="34" spans="1:24" s="79" customFormat="1" ht="15" hidden="1" customHeight="1">
      <c r="A34" s="125"/>
      <c r="B34" s="175"/>
      <c r="C34" s="175"/>
      <c r="D34" s="175"/>
      <c r="E34" s="175"/>
      <c r="F34" s="175"/>
      <c r="G34" s="175"/>
      <c r="H34" s="175"/>
      <c r="I34" s="175"/>
      <c r="J34" s="175"/>
      <c r="K34" s="175"/>
      <c r="L34" s="175"/>
      <c r="M34" s="175"/>
      <c r="N34" s="362"/>
      <c r="O34" s="362"/>
      <c r="P34" s="362"/>
      <c r="Q34" s="362"/>
      <c r="R34" s="125"/>
      <c r="S34" s="80"/>
      <c r="T34" s="80"/>
      <c r="U34" s="80"/>
      <c r="V34" s="80"/>
      <c r="W34" s="80"/>
      <c r="X34" s="80"/>
    </row>
    <row r="35" spans="1:24" s="79" customFormat="1" ht="15" hidden="1" customHeight="1">
      <c r="A35" s="125"/>
      <c r="B35" s="154" t="s">
        <v>269</v>
      </c>
      <c r="C35" s="175"/>
      <c r="D35" s="175"/>
      <c r="E35" s="175"/>
      <c r="F35" s="175"/>
      <c r="G35" s="175"/>
      <c r="H35" s="175"/>
      <c r="I35" s="175"/>
      <c r="J35" s="175"/>
      <c r="K35" s="175"/>
      <c r="L35" s="175"/>
      <c r="M35" s="175"/>
      <c r="N35" s="362"/>
      <c r="O35" s="362"/>
      <c r="P35" s="362"/>
      <c r="Q35" s="362"/>
      <c r="R35" s="125"/>
      <c r="S35" s="80"/>
      <c r="T35" s="80"/>
      <c r="U35" s="80"/>
      <c r="V35" s="80"/>
      <c r="W35" s="80"/>
      <c r="X35" s="80"/>
    </row>
    <row r="36" spans="1:24" s="79" customFormat="1" ht="15" hidden="1" customHeight="1">
      <c r="A36" s="125"/>
      <c r="B36" s="175" t="s">
        <v>273</v>
      </c>
      <c r="C36" s="175"/>
      <c r="D36" s="175"/>
      <c r="E36" s="175"/>
      <c r="F36" s="175"/>
      <c r="G36" s="175"/>
      <c r="H36" s="175"/>
      <c r="I36" s="175"/>
      <c r="J36" s="175"/>
      <c r="K36" s="175"/>
      <c r="L36" s="175"/>
      <c r="M36" s="175"/>
      <c r="N36" s="363" t="e">
        <f>'SP7-1'!$I$29*(1+'SP7-1'!$I$30)*'SP7-5'!$Q$19*('SP7-2'!$B$19/100)*(('SP7-1'!$G$34/'SP7-1'!$G$33)-('SP7-1'!$G$32/'SP7-1'!$G$31))*'SP7-5'!$H$6</f>
        <v>#DIV/0!</v>
      </c>
      <c r="O36" s="363" t="e">
        <f>O8*#REF!*('SP7-2'!$B$19/100)*(('SP7-1'!$G$34/'SP7-1'!$G$33)-('SP7-1'!$G$32/'SP7-1'!$G$31))*'SP7-5'!$H$6</f>
        <v>#REF!</v>
      </c>
      <c r="P36" s="363" t="e">
        <f>P8*#REF!*('SP7-2'!$B$19/100)*(('SP7-1'!$G$34/'SP7-1'!$G$33)-('SP7-1'!$G$32/'SP7-1'!$G$31))*'SP7-5'!$H$6</f>
        <v>#REF!</v>
      </c>
      <c r="Q36" s="363" t="e">
        <f>Q8*#REF!*('SP7-2'!$B$19/100)*(('SP7-1'!$G$34/'SP7-1'!$G$33)-('SP7-1'!$G$32/'SP7-1'!$G$31))*'SP7-5'!$H$6</f>
        <v>#REF!</v>
      </c>
      <c r="R36" s="125"/>
      <c r="S36" s="80"/>
      <c r="T36" s="80"/>
      <c r="U36" s="80"/>
      <c r="V36" s="80"/>
      <c r="W36" s="80"/>
      <c r="X36" s="80"/>
    </row>
    <row r="37" spans="1:24" s="79" customFormat="1" ht="15" hidden="1" customHeight="1">
      <c r="A37" s="125"/>
      <c r="B37" s="80" t="s">
        <v>267</v>
      </c>
      <c r="C37" s="175"/>
      <c r="D37" s="175"/>
      <c r="E37" s="175"/>
      <c r="F37" s="175"/>
      <c r="G37" s="175"/>
      <c r="H37" s="175"/>
      <c r="I37" s="175"/>
      <c r="J37" s="175"/>
      <c r="K37" s="175"/>
      <c r="L37" s="175"/>
      <c r="M37" s="175"/>
      <c r="N37" s="363" t="e">
        <f>N36*((Tables!$D$3-Tables!$D$2)+('SP7-1'!$I$30*(Tables!$D$5-Tables!$D$6)))</f>
        <v>#DIV/0!</v>
      </c>
      <c r="O37" s="363" t="e">
        <f>#REF!*O8^2*('SP7-2'!$I$19/100)*12*'SP7-5'!$H$7*Tables!$E$3</f>
        <v>#REF!</v>
      </c>
      <c r="P37" s="363" t="e">
        <f>#REF!*P8^2*('SP7-2'!$I$19/100)*12*'SP7-5'!$H$7*Tables!$E$3</f>
        <v>#REF!</v>
      </c>
      <c r="Q37" s="363" t="e">
        <f>#REF!*Q8^2*('SP7-2'!$I$19/100)*12*'SP7-5'!$H$7*Tables!$E$3</f>
        <v>#REF!</v>
      </c>
      <c r="R37" s="125"/>
      <c r="S37" s="80"/>
      <c r="T37" s="80"/>
      <c r="U37" s="80"/>
      <c r="V37" s="80"/>
      <c r="W37" s="80"/>
      <c r="X37" s="80"/>
    </row>
    <row r="38" spans="1:24" s="79" customFormat="1" ht="15" hidden="1" customHeight="1">
      <c r="A38" s="125"/>
      <c r="B38" s="80" t="s">
        <v>274</v>
      </c>
      <c r="C38" s="175"/>
      <c r="D38" s="175"/>
      <c r="E38" s="175"/>
      <c r="F38" s="175"/>
      <c r="G38" s="175"/>
      <c r="H38" s="175"/>
      <c r="I38" s="175"/>
      <c r="J38" s="175"/>
      <c r="K38" s="175"/>
      <c r="L38" s="175"/>
      <c r="M38" s="175"/>
      <c r="N38" s="361">
        <f>'SP7-1'!$I$29*(1+'SP7-1'!$I$30)*$Q$19^2*('SP7-2'!$I$19/100)*12*'SP7-5'!$H$7</f>
        <v>0</v>
      </c>
      <c r="O38" s="361" t="e">
        <f>O8*#REF!^2*('SP7-2'!$I$19/100)*12*'SP7-5'!$H$7*Tables!$E$3</f>
        <v>#REF!</v>
      </c>
      <c r="P38" s="361" t="e">
        <f>P8*#REF!^2*('SP7-2'!$I$19/100)*12*'SP7-5'!$H$7*Tables!$E$3</f>
        <v>#REF!</v>
      </c>
      <c r="Q38" s="361" t="e">
        <f>Q8*#REF!^2*('SP7-2'!$I$19/100)*12*'SP7-5'!$H$7*Tables!$E$3</f>
        <v>#REF!</v>
      </c>
      <c r="R38" s="125"/>
      <c r="S38" s="80" t="s">
        <v>57</v>
      </c>
      <c r="T38" s="80"/>
      <c r="U38" s="80"/>
      <c r="V38" s="80"/>
      <c r="W38" s="80"/>
      <c r="X38" s="80"/>
    </row>
    <row r="39" spans="1:24" s="79" customFormat="1" ht="15" hidden="1" customHeight="1">
      <c r="A39" s="125"/>
      <c r="B39" s="177" t="s">
        <v>266</v>
      </c>
      <c r="C39" s="175"/>
      <c r="D39" s="175"/>
      <c r="E39" s="175"/>
      <c r="F39" s="175"/>
      <c r="G39" s="175"/>
      <c r="H39" s="175"/>
      <c r="I39" s="175"/>
      <c r="J39" s="175"/>
      <c r="K39" s="175"/>
      <c r="L39" s="175"/>
      <c r="M39" s="175"/>
      <c r="N39" s="361">
        <f>N38*((Tables!$D$3-Tables!$D$2)+('SP7-1'!$I$30*(Tables!$D$5-Tables!$D$6)))</f>
        <v>0</v>
      </c>
      <c r="O39" s="361" t="e">
        <f>#REF!*O9^2*('SP7-2'!$I$19/100)*12*'SP7-5'!$H$7*Tables!$E$3</f>
        <v>#REF!</v>
      </c>
      <c r="P39" s="361" t="e">
        <f>#REF!*P9^2*('SP7-2'!$I$19/100)*12*'SP7-5'!$H$7*Tables!$E$3</f>
        <v>#REF!</v>
      </c>
      <c r="Q39" s="361" t="e">
        <f>#REF!*Q9^2*('SP7-2'!$I$19/100)*12*'SP7-5'!$H$7*Tables!$E$3</f>
        <v>#REF!</v>
      </c>
      <c r="R39" s="125"/>
      <c r="S39" s="80"/>
      <c r="T39" s="80"/>
      <c r="U39" s="80"/>
      <c r="V39" s="80"/>
      <c r="W39" s="80"/>
      <c r="X39" s="80"/>
    </row>
    <row r="40" spans="1:24" s="79" customFormat="1" ht="15" hidden="1" customHeight="1">
      <c r="A40" s="125"/>
      <c r="B40" s="177" t="s">
        <v>272</v>
      </c>
      <c r="C40" s="175"/>
      <c r="D40" s="175"/>
      <c r="E40" s="175"/>
      <c r="F40" s="175"/>
      <c r="G40" s="175"/>
      <c r="H40" s="175"/>
      <c r="I40" s="175"/>
      <c r="J40" s="175"/>
      <c r="K40" s="175"/>
      <c r="L40" s="175"/>
      <c r="M40" s="175"/>
      <c r="N40" s="361" t="e">
        <f>'SP7-1'!$I$29*(1+'SP7-1'!$I$30)*'SP7-5'!$Q$19*('SP7-2'!$N$19/100)*('SP7-1'!$G$32/'SP7-1'!$G$31)*'SP7-5'!$H$6</f>
        <v>#DIV/0!</v>
      </c>
      <c r="O40" s="361" t="e">
        <f>O11*O10*('SP7-2'!$B$19/100)*(('SP7-1'!$G$34/'SP7-1'!$G$33)-('SP7-1'!$G$32/'SP7-1'!$G$31))*'SP7-5'!$H$6</f>
        <v>#DIV/0!</v>
      </c>
      <c r="P40" s="361" t="e">
        <f>P11*P10*('SP7-2'!$B$19/100)*(('SP7-1'!$G$34/'SP7-1'!$G$33)-('SP7-1'!$G$32/'SP7-1'!$G$31))*'SP7-5'!$H$6</f>
        <v>#DIV/0!</v>
      </c>
      <c r="Q40" s="361" t="e">
        <f>Q11*Q10*('SP7-2'!$B$19/100)*(('SP7-1'!$G$34/'SP7-1'!$G$33)-('SP7-1'!$G$32/'SP7-1'!$G$31))*'SP7-5'!$H$6</f>
        <v>#VALUE!</v>
      </c>
      <c r="R40" s="125"/>
      <c r="S40" s="80"/>
      <c r="T40" s="80"/>
      <c r="U40" s="80"/>
      <c r="V40" s="80"/>
      <c r="W40" s="80"/>
      <c r="X40" s="80"/>
    </row>
    <row r="41" spans="1:24" s="79" customFormat="1" ht="15" hidden="1" customHeight="1">
      <c r="A41" s="125"/>
      <c r="B41" s="175" t="s">
        <v>275</v>
      </c>
      <c r="C41" s="175"/>
      <c r="D41" s="175"/>
      <c r="E41" s="175"/>
      <c r="F41" s="175"/>
      <c r="G41" s="175"/>
      <c r="H41" s="175"/>
      <c r="I41" s="175"/>
      <c r="J41" s="175"/>
      <c r="K41" s="175"/>
      <c r="L41" s="175"/>
      <c r="M41" s="175"/>
      <c r="N41" s="361" t="e">
        <f>N40*((Tables!$D$3-Tables!$D$2)+('SP7-1'!$I$30*(Tables!$D$5-Tables!$D$6)))</f>
        <v>#DIV/0!</v>
      </c>
      <c r="O41" s="361">
        <f>O10*O11^2*('SP7-2'!$I$19/100)*12*'SP7-5'!$H$7*Tables!$E$3</f>
        <v>0</v>
      </c>
      <c r="P41" s="361">
        <f>P10*P11^2*('SP7-2'!$I$19/100)*12*'SP7-5'!$H$7*Tables!$E$3</f>
        <v>0</v>
      </c>
      <c r="Q41" s="361" t="e">
        <f>Q10*Q11^2*('SP7-2'!$I$19/100)*12*'SP7-5'!$H$7*Tables!$E$3</f>
        <v>#VALUE!</v>
      </c>
      <c r="R41" s="125"/>
      <c r="S41" s="179"/>
      <c r="T41" s="179"/>
      <c r="U41" s="80"/>
      <c r="V41" s="80"/>
      <c r="W41" s="80"/>
      <c r="X41" s="80"/>
    </row>
    <row r="42" spans="1:24">
      <c r="A42" s="116"/>
      <c r="B42" s="116"/>
      <c r="C42" s="116"/>
      <c r="D42" s="116"/>
      <c r="E42" s="116"/>
      <c r="F42" s="116"/>
      <c r="G42" s="116"/>
      <c r="H42" s="116"/>
      <c r="I42" s="116"/>
      <c r="J42" s="116"/>
      <c r="K42" s="116"/>
      <c r="L42" s="116"/>
      <c r="M42" s="116"/>
      <c r="N42" s="116"/>
      <c r="O42" s="116"/>
      <c r="P42" s="116"/>
      <c r="Q42" s="116"/>
      <c r="R42" s="115"/>
      <c r="S42" s="116"/>
      <c r="T42" s="116"/>
      <c r="U42" s="116"/>
      <c r="V42" s="116"/>
      <c r="W42" s="116"/>
      <c r="X42" s="116"/>
    </row>
    <row r="43" spans="1:24">
      <c r="A43" s="116"/>
      <c r="B43" s="116"/>
      <c r="C43" s="116"/>
      <c r="D43" s="116"/>
      <c r="E43" s="116"/>
      <c r="F43" s="116"/>
      <c r="G43" s="116"/>
      <c r="H43" s="116"/>
      <c r="I43" s="116"/>
      <c r="J43" s="116"/>
      <c r="K43" s="116"/>
      <c r="L43" s="116"/>
      <c r="M43" s="116"/>
      <c r="N43" s="116"/>
      <c r="O43" s="116"/>
      <c r="P43" s="116"/>
      <c r="Q43" s="116"/>
      <c r="R43" s="115"/>
      <c r="S43" s="116"/>
      <c r="T43" s="116"/>
      <c r="U43" s="116"/>
      <c r="V43" s="116"/>
      <c r="W43" s="116"/>
      <c r="X43" s="116"/>
    </row>
    <row r="44" spans="1:24" hidden="1">
      <c r="A44" s="116"/>
      <c r="B44" s="116"/>
      <c r="C44" s="116"/>
      <c r="D44" s="116"/>
      <c r="E44" s="116"/>
      <c r="F44" s="116"/>
      <c r="G44" s="116"/>
      <c r="H44" s="116"/>
      <c r="I44" s="116"/>
      <c r="J44" s="116"/>
      <c r="K44" s="116"/>
      <c r="L44" s="116"/>
      <c r="M44" s="116"/>
      <c r="N44" s="116"/>
      <c r="O44" s="116"/>
      <c r="P44" s="185" t="s">
        <v>278</v>
      </c>
      <c r="Q44" s="186" t="e">
        <f>((N28-N36)+(N30-N38)+(N32-N40))*'SP7-1'!J38*Tables!D2</f>
        <v>#DIV/0!</v>
      </c>
      <c r="R44" s="115"/>
      <c r="S44" s="116"/>
      <c r="T44" s="116"/>
      <c r="U44" s="116"/>
      <c r="V44" s="116"/>
      <c r="W44" s="116"/>
      <c r="X44" s="116"/>
    </row>
    <row r="45" spans="1:24" hidden="1">
      <c r="A45" s="116"/>
      <c r="B45" s="116"/>
      <c r="C45" s="116"/>
      <c r="D45" s="116"/>
      <c r="E45" s="116"/>
      <c r="F45" s="116"/>
      <c r="G45" s="116"/>
      <c r="H45" s="116"/>
      <c r="I45" s="116"/>
      <c r="J45" s="116"/>
      <c r="K45" s="116"/>
      <c r="L45" s="116"/>
      <c r="M45" s="116"/>
      <c r="N45" s="116"/>
      <c r="O45" s="116"/>
      <c r="P45" s="188" t="s">
        <v>280</v>
      </c>
      <c r="Q45" s="186" t="e">
        <f>((N28-N36)+(N30-N38)+(N32-N40))*'SP7-1'!J38</f>
        <v>#DIV/0!</v>
      </c>
      <c r="R45" s="115"/>
      <c r="S45" s="116"/>
      <c r="T45" s="116"/>
      <c r="U45" s="116"/>
      <c r="V45" s="116"/>
      <c r="W45" s="116"/>
      <c r="X45" s="116"/>
    </row>
    <row r="46" spans="1:24">
      <c r="A46" s="116"/>
      <c r="B46" s="116"/>
      <c r="C46" s="116"/>
      <c r="D46" s="116"/>
      <c r="E46" s="116"/>
      <c r="F46" s="116"/>
      <c r="G46" s="116"/>
      <c r="H46" s="116"/>
      <c r="I46" s="116"/>
      <c r="J46" s="116"/>
      <c r="K46" s="116"/>
      <c r="L46" s="116"/>
      <c r="M46" s="116"/>
      <c r="N46" s="116"/>
      <c r="O46" s="116"/>
      <c r="P46" s="116"/>
      <c r="Q46" s="116"/>
      <c r="R46" s="115"/>
      <c r="S46" s="116"/>
      <c r="T46" s="116"/>
      <c r="U46" s="116"/>
      <c r="V46" s="116"/>
      <c r="W46" s="116"/>
      <c r="X46" s="116"/>
    </row>
    <row r="47" spans="1:24">
      <c r="A47" s="116"/>
      <c r="B47" s="116"/>
      <c r="C47" s="116"/>
      <c r="D47" s="116"/>
      <c r="E47" s="116"/>
      <c r="F47" s="116"/>
      <c r="G47" s="116"/>
      <c r="H47" s="116"/>
      <c r="I47" s="116"/>
      <c r="J47" s="116"/>
      <c r="K47" s="116"/>
      <c r="L47" s="116"/>
      <c r="M47" s="116"/>
      <c r="N47" s="116"/>
      <c r="O47" s="116"/>
      <c r="P47" s="116"/>
      <c r="Q47" s="116"/>
      <c r="R47" s="115"/>
      <c r="S47" s="116"/>
      <c r="T47" s="116"/>
      <c r="U47" s="116"/>
      <c r="V47" s="116"/>
      <c r="W47" s="116"/>
      <c r="X47" s="116"/>
    </row>
    <row r="48" spans="1:24">
      <c r="A48" s="116"/>
      <c r="B48" s="116"/>
      <c r="C48" s="116"/>
      <c r="D48" s="116"/>
      <c r="E48" s="116"/>
      <c r="F48" s="116"/>
      <c r="G48" s="116"/>
      <c r="H48" s="116"/>
      <c r="I48" s="116"/>
      <c r="J48" s="116"/>
      <c r="K48" s="116"/>
      <c r="L48" s="116"/>
      <c r="M48" s="116"/>
      <c r="N48" s="116"/>
      <c r="O48" s="116"/>
      <c r="P48" s="116"/>
      <c r="Q48" s="116"/>
      <c r="R48" s="115"/>
      <c r="S48" s="116"/>
      <c r="T48" s="116"/>
      <c r="U48" s="116"/>
      <c r="V48" s="116"/>
      <c r="W48" s="116"/>
      <c r="X48" s="116"/>
    </row>
    <row r="49" spans="1:24">
      <c r="A49" s="116"/>
      <c r="B49" s="116"/>
      <c r="C49" s="116"/>
      <c r="D49" s="116"/>
      <c r="E49" s="116"/>
      <c r="F49" s="116"/>
      <c r="G49" s="116"/>
      <c r="H49" s="116"/>
      <c r="I49" s="116"/>
      <c r="J49" s="116"/>
      <c r="K49" s="116"/>
      <c r="L49" s="116"/>
      <c r="M49" s="116"/>
      <c r="N49" s="116"/>
      <c r="O49" s="116"/>
      <c r="P49" s="116"/>
      <c r="Q49" s="116"/>
      <c r="R49" s="115"/>
      <c r="S49" s="116"/>
      <c r="T49" s="116"/>
      <c r="U49" s="116"/>
      <c r="V49" s="116"/>
      <c r="W49" s="116"/>
      <c r="X49" s="116"/>
    </row>
    <row r="50" spans="1:24">
      <c r="A50" s="116"/>
      <c r="B50" s="116"/>
      <c r="C50" s="116"/>
      <c r="D50" s="116"/>
      <c r="E50" s="116"/>
      <c r="F50" s="116"/>
      <c r="G50" s="116"/>
      <c r="H50" s="116"/>
      <c r="I50" s="116"/>
      <c r="J50" s="116"/>
      <c r="K50" s="116"/>
      <c r="L50" s="116"/>
      <c r="M50" s="116"/>
      <c r="N50" s="116"/>
      <c r="O50" s="116"/>
      <c r="P50" s="116"/>
      <c r="Q50" s="116"/>
      <c r="R50" s="115"/>
      <c r="S50" s="116"/>
      <c r="T50" s="116"/>
      <c r="U50" s="116"/>
      <c r="V50" s="116"/>
      <c r="W50" s="116"/>
      <c r="X50" s="116"/>
    </row>
    <row r="51" spans="1:24">
      <c r="A51" s="116"/>
      <c r="B51" s="116"/>
      <c r="C51" s="116"/>
      <c r="D51" s="116"/>
      <c r="E51" s="116"/>
      <c r="F51" s="116"/>
      <c r="G51" s="116"/>
      <c r="H51" s="116"/>
      <c r="I51" s="116"/>
      <c r="J51" s="116"/>
      <c r="K51" s="116"/>
      <c r="L51" s="116"/>
      <c r="M51" s="116"/>
      <c r="N51" s="116"/>
      <c r="O51" s="116"/>
      <c r="P51" s="116"/>
      <c r="Q51" s="116"/>
      <c r="R51" s="115"/>
      <c r="S51" s="116"/>
      <c r="T51" s="116"/>
      <c r="U51" s="116"/>
      <c r="V51" s="116"/>
      <c r="W51" s="116"/>
      <c r="X51" s="116"/>
    </row>
    <row r="52" spans="1:24">
      <c r="A52" s="116"/>
      <c r="B52" s="116"/>
      <c r="C52" s="116"/>
      <c r="D52" s="116"/>
      <c r="E52" s="116"/>
      <c r="F52" s="116"/>
      <c r="G52" s="116"/>
      <c r="H52" s="116"/>
      <c r="I52" s="116"/>
      <c r="J52" s="116"/>
      <c r="K52" s="116"/>
      <c r="L52" s="116"/>
      <c r="M52" s="116"/>
      <c r="N52" s="116"/>
      <c r="O52" s="116"/>
      <c r="P52" s="116"/>
      <c r="Q52" s="116"/>
      <c r="R52" s="115"/>
      <c r="S52" s="116"/>
      <c r="T52" s="116"/>
      <c r="U52" s="116"/>
      <c r="V52" s="116"/>
      <c r="W52" s="116"/>
      <c r="X52" s="116"/>
    </row>
    <row r="53" spans="1:24">
      <c r="A53" s="116"/>
      <c r="B53" s="116"/>
      <c r="C53" s="116"/>
      <c r="D53" s="116"/>
      <c r="E53" s="116"/>
      <c r="F53" s="116"/>
      <c r="G53" s="116"/>
      <c r="H53" s="116"/>
      <c r="I53" s="116"/>
      <c r="J53" s="116"/>
      <c r="K53" s="116"/>
      <c r="L53" s="116"/>
      <c r="M53" s="116"/>
      <c r="N53" s="116"/>
      <c r="O53" s="116"/>
      <c r="P53" s="116"/>
      <c r="Q53" s="116"/>
      <c r="R53" s="115"/>
      <c r="S53" s="116"/>
      <c r="T53" s="116"/>
      <c r="U53" s="116"/>
      <c r="V53" s="116"/>
      <c r="W53" s="116"/>
      <c r="X53" s="116"/>
    </row>
    <row r="54" spans="1:24">
      <c r="A54" s="116"/>
      <c r="B54" s="116"/>
      <c r="C54" s="116"/>
      <c r="D54" s="116"/>
      <c r="E54" s="116"/>
      <c r="F54" s="116"/>
      <c r="G54" s="116"/>
      <c r="H54" s="116"/>
      <c r="I54" s="116"/>
      <c r="J54" s="116"/>
      <c r="K54" s="116"/>
      <c r="L54" s="116"/>
      <c r="M54" s="116"/>
      <c r="N54" s="116"/>
      <c r="O54" s="116"/>
      <c r="P54" s="116"/>
      <c r="Q54" s="116"/>
      <c r="R54" s="115"/>
      <c r="S54" s="116"/>
      <c r="T54" s="116"/>
      <c r="U54" s="116"/>
      <c r="V54" s="116"/>
      <c r="W54" s="116"/>
      <c r="X54" s="116"/>
    </row>
    <row r="55" spans="1:24">
      <c r="A55" s="116"/>
      <c r="B55" s="116"/>
      <c r="C55" s="116"/>
      <c r="D55" s="116"/>
      <c r="E55" s="116"/>
      <c r="F55" s="116"/>
      <c r="G55" s="116"/>
      <c r="H55" s="116"/>
      <c r="I55" s="116"/>
      <c r="J55" s="116"/>
      <c r="K55" s="116"/>
      <c r="L55" s="116"/>
      <c r="M55" s="116"/>
      <c r="N55" s="116"/>
      <c r="O55" s="116"/>
      <c r="P55" s="116"/>
      <c r="Q55" s="116"/>
      <c r="R55" s="115"/>
      <c r="S55" s="116"/>
      <c r="T55" s="116"/>
      <c r="U55" s="116"/>
      <c r="V55" s="116"/>
      <c r="W55" s="116"/>
      <c r="X55" s="116"/>
    </row>
    <row r="56" spans="1:24">
      <c r="A56" s="116"/>
      <c r="B56" s="116"/>
      <c r="C56" s="116"/>
      <c r="D56" s="116"/>
      <c r="E56" s="116"/>
      <c r="F56" s="116"/>
      <c r="G56" s="116"/>
      <c r="H56" s="116"/>
      <c r="I56" s="116"/>
      <c r="J56" s="116"/>
      <c r="K56" s="116"/>
      <c r="L56" s="116"/>
      <c r="M56" s="116"/>
      <c r="N56" s="116"/>
      <c r="O56" s="116"/>
      <c r="P56" s="116"/>
      <c r="Q56" s="116"/>
      <c r="R56" s="115"/>
      <c r="S56" s="116"/>
      <c r="T56" s="116"/>
      <c r="U56" s="116"/>
      <c r="V56" s="116"/>
      <c r="W56" s="116"/>
      <c r="X56" s="116"/>
    </row>
    <row r="57" spans="1:24">
      <c r="A57" s="116"/>
      <c r="B57" s="116"/>
      <c r="C57" s="116"/>
      <c r="D57" s="116"/>
      <c r="E57" s="116"/>
      <c r="F57" s="116"/>
      <c r="G57" s="116"/>
      <c r="H57" s="116"/>
      <c r="I57" s="116"/>
      <c r="J57" s="116"/>
      <c r="K57" s="116"/>
      <c r="L57" s="116"/>
      <c r="M57" s="116"/>
      <c r="N57" s="116"/>
      <c r="O57" s="116"/>
      <c r="P57" s="116"/>
      <c r="Q57" s="116"/>
      <c r="R57" s="115"/>
      <c r="S57" s="116"/>
      <c r="T57" s="116"/>
      <c r="U57" s="116"/>
      <c r="V57" s="116"/>
      <c r="W57" s="116"/>
      <c r="X57" s="116"/>
    </row>
    <row r="58" spans="1:24">
      <c r="A58" s="116"/>
      <c r="B58" s="116"/>
      <c r="C58" s="116"/>
      <c r="D58" s="116"/>
      <c r="E58" s="116"/>
      <c r="F58" s="116"/>
      <c r="G58" s="116"/>
      <c r="H58" s="116"/>
      <c r="I58" s="116"/>
      <c r="J58" s="116"/>
      <c r="K58" s="116"/>
      <c r="L58" s="116"/>
      <c r="M58" s="116"/>
      <c r="N58" s="116"/>
      <c r="O58" s="116"/>
      <c r="P58" s="116"/>
      <c r="Q58" s="116"/>
      <c r="R58" s="115"/>
      <c r="S58" s="116"/>
      <c r="T58" s="116"/>
      <c r="U58" s="116"/>
      <c r="V58" s="116"/>
      <c r="W58" s="116"/>
      <c r="X58" s="116"/>
    </row>
    <row r="59" spans="1:24">
      <c r="A59" s="116"/>
      <c r="B59" s="116"/>
      <c r="C59" s="116"/>
      <c r="D59" s="116"/>
      <c r="E59" s="116"/>
      <c r="F59" s="116"/>
      <c r="G59" s="116"/>
      <c r="H59" s="116"/>
      <c r="I59" s="116"/>
      <c r="J59" s="116"/>
      <c r="K59" s="116"/>
      <c r="L59" s="116"/>
      <c r="M59" s="116"/>
      <c r="N59" s="116"/>
      <c r="O59" s="116"/>
      <c r="P59" s="116"/>
      <c r="Q59" s="116"/>
      <c r="R59" s="115"/>
      <c r="S59" s="116"/>
      <c r="T59" s="116"/>
      <c r="U59" s="116"/>
      <c r="V59" s="116"/>
      <c r="W59" s="116"/>
      <c r="X59" s="116"/>
    </row>
    <row r="60" spans="1:24">
      <c r="A60" s="116"/>
      <c r="B60" s="116"/>
      <c r="C60" s="116"/>
      <c r="D60" s="116"/>
      <c r="E60" s="116"/>
      <c r="F60" s="116"/>
      <c r="G60" s="116"/>
      <c r="H60" s="116"/>
      <c r="I60" s="116"/>
      <c r="J60" s="116"/>
      <c r="K60" s="116"/>
      <c r="L60" s="116"/>
      <c r="M60" s="116"/>
      <c r="N60" s="116"/>
      <c r="O60" s="116"/>
      <c r="P60" s="116"/>
      <c r="Q60" s="116"/>
      <c r="R60" s="115"/>
      <c r="S60" s="116"/>
      <c r="T60" s="116"/>
      <c r="U60" s="116"/>
      <c r="V60" s="116"/>
      <c r="W60" s="116"/>
      <c r="X60" s="116"/>
    </row>
    <row r="61" spans="1:24">
      <c r="A61" s="116"/>
      <c r="B61" s="116"/>
      <c r="C61" s="116"/>
      <c r="D61" s="116"/>
      <c r="E61" s="116"/>
      <c r="F61" s="116"/>
      <c r="G61" s="116"/>
      <c r="H61" s="116"/>
      <c r="I61" s="116"/>
      <c r="J61" s="116"/>
      <c r="K61" s="116"/>
      <c r="L61" s="116"/>
      <c r="M61" s="116"/>
      <c r="N61" s="116"/>
      <c r="O61" s="116"/>
      <c r="P61" s="116"/>
      <c r="Q61" s="116"/>
      <c r="R61" s="115"/>
      <c r="S61" s="116"/>
      <c r="T61" s="116"/>
      <c r="U61" s="116"/>
      <c r="V61" s="116"/>
      <c r="W61" s="116"/>
      <c r="X61" s="116"/>
    </row>
    <row r="62" spans="1:24">
      <c r="A62" s="116"/>
      <c r="B62" s="116"/>
      <c r="C62" s="116"/>
      <c r="D62" s="116"/>
      <c r="E62" s="116"/>
      <c r="F62" s="116"/>
      <c r="G62" s="116"/>
      <c r="H62" s="116"/>
      <c r="I62" s="116"/>
      <c r="J62" s="116"/>
      <c r="K62" s="116"/>
      <c r="L62" s="116"/>
      <c r="M62" s="116"/>
      <c r="N62" s="116"/>
      <c r="O62" s="116"/>
      <c r="P62" s="116"/>
      <c r="Q62" s="116"/>
      <c r="R62" s="115"/>
      <c r="S62" s="116"/>
      <c r="T62" s="116"/>
      <c r="U62" s="116"/>
      <c r="V62" s="116"/>
      <c r="W62" s="116"/>
      <c r="X62" s="116"/>
    </row>
    <row r="63" spans="1:24">
      <c r="A63" s="116"/>
      <c r="B63" s="116"/>
      <c r="C63" s="116"/>
      <c r="D63" s="116"/>
      <c r="E63" s="116"/>
      <c r="F63" s="116"/>
      <c r="G63" s="116"/>
      <c r="H63" s="116"/>
      <c r="I63" s="116"/>
      <c r="J63" s="116"/>
      <c r="K63" s="116"/>
      <c r="L63" s="116"/>
      <c r="M63" s="116"/>
      <c r="N63" s="116"/>
      <c r="O63" s="116"/>
      <c r="P63" s="116"/>
      <c r="Q63" s="116"/>
      <c r="R63" s="115"/>
      <c r="S63" s="116"/>
      <c r="T63" s="116"/>
      <c r="U63" s="116"/>
      <c r="V63" s="116"/>
      <c r="W63" s="116"/>
      <c r="X63" s="116"/>
    </row>
    <row r="64" spans="1:24">
      <c r="A64" s="116"/>
      <c r="B64" s="116"/>
      <c r="C64" s="116"/>
      <c r="D64" s="116"/>
      <c r="E64" s="116"/>
      <c r="F64" s="116"/>
      <c r="G64" s="116"/>
      <c r="H64" s="116"/>
      <c r="I64" s="116"/>
      <c r="J64" s="116"/>
      <c r="K64" s="116"/>
      <c r="L64" s="116"/>
      <c r="M64" s="116"/>
      <c r="N64" s="116"/>
      <c r="O64" s="116"/>
      <c r="P64" s="116"/>
      <c r="Q64" s="116"/>
      <c r="R64" s="115"/>
      <c r="S64" s="116"/>
      <c r="T64" s="116"/>
      <c r="U64" s="116"/>
      <c r="V64" s="116"/>
      <c r="W64" s="116"/>
      <c r="X64" s="116"/>
    </row>
    <row r="65" spans="1:24">
      <c r="A65" s="116"/>
      <c r="B65" s="116"/>
      <c r="C65" s="116"/>
      <c r="D65" s="116"/>
      <c r="E65" s="116"/>
      <c r="F65" s="116"/>
      <c r="G65" s="116"/>
      <c r="H65" s="116"/>
      <c r="I65" s="116"/>
      <c r="J65" s="116"/>
      <c r="K65" s="116"/>
      <c r="L65" s="116"/>
      <c r="M65" s="116"/>
      <c r="N65" s="116"/>
      <c r="O65" s="116"/>
      <c r="P65" s="116"/>
      <c r="Q65" s="116"/>
      <c r="R65" s="115"/>
      <c r="S65" s="116"/>
      <c r="T65" s="116"/>
      <c r="U65" s="116"/>
      <c r="V65" s="116"/>
      <c r="W65" s="116"/>
      <c r="X65" s="116"/>
    </row>
    <row r="66" spans="1:24">
      <c r="A66" s="116"/>
      <c r="B66" s="116"/>
      <c r="C66" s="116"/>
      <c r="D66" s="116"/>
      <c r="E66" s="116"/>
      <c r="F66" s="116"/>
      <c r="G66" s="116"/>
      <c r="H66" s="116"/>
      <c r="I66" s="116"/>
      <c r="J66" s="116"/>
      <c r="K66" s="116"/>
      <c r="L66" s="116"/>
      <c r="M66" s="116"/>
      <c r="N66" s="116"/>
      <c r="O66" s="116"/>
      <c r="P66" s="116"/>
      <c r="Q66" s="116"/>
      <c r="R66" s="115"/>
      <c r="S66" s="116"/>
      <c r="T66" s="116"/>
      <c r="U66" s="116"/>
      <c r="V66" s="116"/>
      <c r="W66" s="116"/>
      <c r="X66" s="116"/>
    </row>
    <row r="67" spans="1:24">
      <c r="A67" s="116"/>
      <c r="B67" s="116"/>
      <c r="C67" s="116"/>
      <c r="D67" s="116"/>
      <c r="E67" s="116"/>
      <c r="F67" s="116"/>
      <c r="G67" s="116"/>
      <c r="H67" s="116"/>
      <c r="I67" s="116"/>
      <c r="J67" s="116"/>
      <c r="K67" s="116"/>
      <c r="L67" s="116"/>
      <c r="M67" s="116"/>
      <c r="N67" s="116"/>
      <c r="O67" s="116"/>
      <c r="P67" s="116"/>
      <c r="Q67" s="116"/>
      <c r="R67" s="115"/>
      <c r="S67" s="116"/>
      <c r="T67" s="116"/>
      <c r="U67" s="116"/>
      <c r="V67" s="116"/>
      <c r="W67" s="116"/>
      <c r="X67" s="116"/>
    </row>
    <row r="68" spans="1:24">
      <c r="A68" s="116"/>
      <c r="B68" s="116"/>
      <c r="C68" s="116"/>
      <c r="D68" s="116"/>
      <c r="E68" s="116"/>
      <c r="F68" s="116"/>
      <c r="G68" s="116"/>
      <c r="H68" s="116"/>
      <c r="I68" s="116"/>
      <c r="J68" s="116"/>
      <c r="K68" s="116"/>
      <c r="L68" s="116"/>
      <c r="M68" s="116"/>
      <c r="N68" s="116"/>
      <c r="O68" s="116"/>
      <c r="P68" s="116"/>
      <c r="Q68" s="116"/>
      <c r="R68" s="115"/>
      <c r="S68" s="116"/>
      <c r="T68" s="116"/>
      <c r="U68" s="116"/>
      <c r="V68" s="116"/>
      <c r="W68" s="116"/>
      <c r="X68" s="116"/>
    </row>
    <row r="69" spans="1:24">
      <c r="A69" s="116"/>
      <c r="B69" s="116"/>
      <c r="C69" s="116"/>
      <c r="D69" s="116"/>
      <c r="E69" s="116"/>
      <c r="F69" s="116"/>
      <c r="G69" s="116"/>
      <c r="H69" s="116"/>
      <c r="I69" s="116"/>
      <c r="J69" s="116"/>
      <c r="K69" s="116"/>
      <c r="L69" s="116"/>
      <c r="M69" s="116"/>
      <c r="N69" s="116"/>
      <c r="O69" s="116"/>
      <c r="P69" s="116"/>
      <c r="Q69" s="116"/>
      <c r="R69" s="115"/>
      <c r="S69" s="116"/>
      <c r="T69" s="116"/>
      <c r="U69" s="116"/>
      <c r="V69" s="116"/>
      <c r="W69" s="116"/>
      <c r="X69" s="116"/>
    </row>
    <row r="70" spans="1:24">
      <c r="A70" s="116"/>
      <c r="B70" s="116"/>
      <c r="C70" s="116"/>
      <c r="D70" s="116"/>
      <c r="E70" s="116"/>
      <c r="F70" s="116"/>
      <c r="G70" s="116"/>
      <c r="H70" s="116"/>
      <c r="I70" s="116"/>
      <c r="J70" s="116"/>
      <c r="K70" s="116"/>
      <c r="L70" s="116"/>
      <c r="M70" s="116"/>
      <c r="N70" s="116"/>
      <c r="O70" s="116"/>
      <c r="P70" s="116"/>
      <c r="Q70" s="116"/>
      <c r="R70" s="115"/>
      <c r="S70" s="116"/>
      <c r="T70" s="116"/>
      <c r="U70" s="116"/>
      <c r="V70" s="116"/>
      <c r="W70" s="116"/>
      <c r="X70" s="116"/>
    </row>
    <row r="71" spans="1:24">
      <c r="A71" s="116"/>
      <c r="B71" s="116"/>
      <c r="C71" s="116"/>
      <c r="D71" s="116"/>
      <c r="E71" s="116"/>
      <c r="F71" s="116"/>
      <c r="G71" s="116"/>
      <c r="H71" s="116"/>
      <c r="I71" s="116"/>
      <c r="J71" s="116"/>
      <c r="K71" s="116"/>
      <c r="L71" s="116"/>
      <c r="M71" s="116"/>
      <c r="N71" s="116"/>
      <c r="O71" s="116"/>
      <c r="P71" s="116"/>
      <c r="Q71" s="116"/>
      <c r="R71" s="115"/>
      <c r="S71" s="116"/>
      <c r="T71" s="116"/>
      <c r="U71" s="116"/>
      <c r="V71" s="116"/>
      <c r="W71" s="116"/>
      <c r="X71" s="116"/>
    </row>
    <row r="72" spans="1:24">
      <c r="A72" s="116"/>
      <c r="B72" s="116"/>
      <c r="C72" s="116"/>
      <c r="D72" s="116"/>
      <c r="E72" s="116"/>
      <c r="F72" s="116"/>
      <c r="G72" s="116"/>
      <c r="H72" s="116"/>
      <c r="I72" s="116"/>
      <c r="J72" s="116"/>
      <c r="K72" s="116"/>
      <c r="L72" s="116"/>
      <c r="M72" s="116"/>
      <c r="N72" s="116"/>
      <c r="O72" s="116"/>
      <c r="P72" s="116"/>
      <c r="Q72" s="116"/>
      <c r="R72" s="115"/>
      <c r="S72" s="116"/>
      <c r="T72" s="116"/>
      <c r="U72" s="116"/>
      <c r="V72" s="116"/>
      <c r="W72" s="116"/>
      <c r="X72" s="116"/>
    </row>
  </sheetData>
  <sheetProtection algorithmName="SHA-512" hashValue="3gRDcQ3AZ4ABEgiRP8Nb4CuPcvTLSPKnz1StnSKOSn2XHNw/+WUJkzn6i5yGVTkDmRbu7D2/tJ2jicEqitFrow==" saltValue="mRXVDbK/CdqYDJ0V1gMaKA==" spinCount="100000" sheet="1" objects="1" scenarios="1"/>
  <protectedRanges>
    <protectedRange sqref="E27:F34 E37:F41" name="Range15"/>
    <protectedRange sqref="L27:M34 L37:M41" name="Range14"/>
    <protectedRange sqref="F21 Q20:R20 I20 I22 R22:R25 O25:Q25 Q6:R9 C6:E9 I6:O9 J20:O22 C20:E25 M23:O24 Q22:Q24 I23:L25" name="Range1"/>
    <protectedRange sqref="C10:T10 T12:T19" name="Range1_1"/>
    <protectedRange sqref="H11:S19" name="Range5"/>
  </protectedRanges>
  <mergeCells count="64">
    <mergeCell ref="N28:Q28"/>
    <mergeCell ref="N36:Q36"/>
    <mergeCell ref="N38:Q38"/>
    <mergeCell ref="N40:Q40"/>
    <mergeCell ref="N37:Q37"/>
    <mergeCell ref="N39:Q39"/>
    <mergeCell ref="N41:Q41"/>
    <mergeCell ref="N30:Q30"/>
    <mergeCell ref="N32:Q32"/>
    <mergeCell ref="N29:Q29"/>
    <mergeCell ref="N31:Q31"/>
    <mergeCell ref="N33:Q33"/>
    <mergeCell ref="N34:Q34"/>
    <mergeCell ref="N35:Q35"/>
    <mergeCell ref="B16:E16"/>
    <mergeCell ref="F16:L16"/>
    <mergeCell ref="M16:P16"/>
    <mergeCell ref="Q16:S16"/>
    <mergeCell ref="B15:E15"/>
    <mergeCell ref="F15:L15"/>
    <mergeCell ref="M15:P15"/>
    <mergeCell ref="B18:E18"/>
    <mergeCell ref="F18:L18"/>
    <mergeCell ref="M18:P18"/>
    <mergeCell ref="Q18:S18"/>
    <mergeCell ref="B17:E17"/>
    <mergeCell ref="F17:L17"/>
    <mergeCell ref="M17:P17"/>
    <mergeCell ref="Q17:S17"/>
    <mergeCell ref="B14:E14"/>
    <mergeCell ref="F14:L14"/>
    <mergeCell ref="M14:P14"/>
    <mergeCell ref="Q14:S14"/>
    <mergeCell ref="B10:N10"/>
    <mergeCell ref="B11:E11"/>
    <mergeCell ref="F11:L11"/>
    <mergeCell ref="M11:P11"/>
    <mergeCell ref="Q11:S11"/>
    <mergeCell ref="B12:E12"/>
    <mergeCell ref="F12:L12"/>
    <mergeCell ref="M12:P12"/>
    <mergeCell ref="Q12:S12"/>
    <mergeCell ref="B13:E13"/>
    <mergeCell ref="F13:L13"/>
    <mergeCell ref="M13:P13"/>
    <mergeCell ref="T7:Y7"/>
    <mergeCell ref="T6:Y6"/>
    <mergeCell ref="B4:Q4"/>
    <mergeCell ref="B6:G6"/>
    <mergeCell ref="B8:G8"/>
    <mergeCell ref="T8:Y8"/>
    <mergeCell ref="T25:X25"/>
    <mergeCell ref="T11:Y15"/>
    <mergeCell ref="Q19:S19"/>
    <mergeCell ref="P25:Q25"/>
    <mergeCell ref="T20:Y21"/>
    <mergeCell ref="Q15:S15"/>
    <mergeCell ref="Q13:S13"/>
    <mergeCell ref="B20:G20"/>
    <mergeCell ref="N23:Q23"/>
    <mergeCell ref="N22:Q22"/>
    <mergeCell ref="P21:Q21"/>
    <mergeCell ref="N24:Q24"/>
    <mergeCell ref="F21:O21"/>
  </mergeCells>
  <dataValidations count="1">
    <dataValidation type="list" allowBlank="1" showErrorMessage="1" errorTitle="Incorrect input" error="Please click the arrow and select your road type" prompt="Select your road type" sqref="N65540 WVV983044 WLZ983044 WCD983044 VSH983044 VIL983044 UYP983044 UOT983044 UEX983044 TVB983044 TLF983044 TBJ983044 SRN983044 SHR983044 RXV983044 RNZ983044 RED983044 QUH983044 QKL983044 QAP983044 PQT983044 PGX983044 OXB983044 ONF983044 ODJ983044 NTN983044 NJR983044 MZV983044 MPZ983044 MGD983044 LWH983044 LML983044 LCP983044 KST983044 KIX983044 JZB983044 JPF983044 JFJ983044 IVN983044 ILR983044 IBV983044 HRZ983044 HID983044 GYH983044 GOL983044 GEP983044 FUT983044 FKX983044 FBB983044 ERF983044 EHJ983044 DXN983044 DNR983044 DDV983044 CTZ983044 CKD983044 CAH983044 BQL983044 BGP983044 AWT983044 AMX983044 ADB983044 TF983044 JJ983044 N983044 WVV917508 WLZ917508 WCD917508 VSH917508 VIL917508 UYP917508 UOT917508 UEX917508 TVB917508 TLF917508 TBJ917508 SRN917508 SHR917508 RXV917508 RNZ917508 RED917508 QUH917508 QKL917508 QAP917508 PQT917508 PGX917508 OXB917508 ONF917508 ODJ917508 NTN917508 NJR917508 MZV917508 MPZ917508 MGD917508 LWH917508 LML917508 LCP917508 KST917508 KIX917508 JZB917508 JPF917508 JFJ917508 IVN917508 ILR917508 IBV917508 HRZ917508 HID917508 GYH917508 GOL917508 GEP917508 FUT917508 FKX917508 FBB917508 ERF917508 EHJ917508 DXN917508 DNR917508 DDV917508 CTZ917508 CKD917508 CAH917508 BQL917508 BGP917508 AWT917508 AMX917508 ADB917508 TF917508 JJ917508 N917508 WVV851972 WLZ851972 WCD851972 VSH851972 VIL851972 UYP851972 UOT851972 UEX851972 TVB851972 TLF851972 TBJ851972 SRN851972 SHR851972 RXV851972 RNZ851972 RED851972 QUH851972 QKL851972 QAP851972 PQT851972 PGX851972 OXB851972 ONF851972 ODJ851972 NTN851972 NJR851972 MZV851972 MPZ851972 MGD851972 LWH851972 LML851972 LCP851972 KST851972 KIX851972 JZB851972 JPF851972 JFJ851972 IVN851972 ILR851972 IBV851972 HRZ851972 HID851972 GYH851972 GOL851972 GEP851972 FUT851972 FKX851972 FBB851972 ERF851972 EHJ851972 DXN851972 DNR851972 DDV851972 CTZ851972 CKD851972 CAH851972 BQL851972 BGP851972 AWT851972 AMX851972 ADB851972 TF851972 JJ851972 N851972 WVV786436 WLZ786436 WCD786436 VSH786436 VIL786436 UYP786436 UOT786436 UEX786436 TVB786436 TLF786436 TBJ786436 SRN786436 SHR786436 RXV786436 RNZ786436 RED786436 QUH786436 QKL786436 QAP786436 PQT786436 PGX786436 OXB786436 ONF786436 ODJ786436 NTN786436 NJR786436 MZV786436 MPZ786436 MGD786436 LWH786436 LML786436 LCP786436 KST786436 KIX786436 JZB786436 JPF786436 JFJ786436 IVN786436 ILR786436 IBV786436 HRZ786436 HID786436 GYH786436 GOL786436 GEP786436 FUT786436 FKX786436 FBB786436 ERF786436 EHJ786436 DXN786436 DNR786436 DDV786436 CTZ786436 CKD786436 CAH786436 BQL786436 BGP786436 AWT786436 AMX786436 ADB786436 TF786436 JJ786436 N786436 WVV720900 WLZ720900 WCD720900 VSH720900 VIL720900 UYP720900 UOT720900 UEX720900 TVB720900 TLF720900 TBJ720900 SRN720900 SHR720900 RXV720900 RNZ720900 RED720900 QUH720900 QKL720900 QAP720900 PQT720900 PGX720900 OXB720900 ONF720900 ODJ720900 NTN720900 NJR720900 MZV720900 MPZ720900 MGD720900 LWH720900 LML720900 LCP720900 KST720900 KIX720900 JZB720900 JPF720900 JFJ720900 IVN720900 ILR720900 IBV720900 HRZ720900 HID720900 GYH720900 GOL720900 GEP720900 FUT720900 FKX720900 FBB720900 ERF720900 EHJ720900 DXN720900 DNR720900 DDV720900 CTZ720900 CKD720900 CAH720900 BQL720900 BGP720900 AWT720900 AMX720900 ADB720900 TF720900 JJ720900 N720900 WVV655364 WLZ655364 WCD655364 VSH655364 VIL655364 UYP655364 UOT655364 UEX655364 TVB655364 TLF655364 TBJ655364 SRN655364 SHR655364 RXV655364 RNZ655364 RED655364 QUH655364 QKL655364 QAP655364 PQT655364 PGX655364 OXB655364 ONF655364 ODJ655364 NTN655364 NJR655364 MZV655364 MPZ655364 MGD655364 LWH655364 LML655364 LCP655364 KST655364 KIX655364 JZB655364 JPF655364 JFJ655364 IVN655364 ILR655364 IBV655364 HRZ655364 HID655364 GYH655364 GOL655364 GEP655364 FUT655364 FKX655364 FBB655364 ERF655364 EHJ655364 DXN655364 DNR655364 DDV655364 CTZ655364 CKD655364 CAH655364 BQL655364 BGP655364 AWT655364 AMX655364 ADB655364 TF655364 JJ655364 N655364 WVV589828 WLZ589828 WCD589828 VSH589828 VIL589828 UYP589828 UOT589828 UEX589828 TVB589828 TLF589828 TBJ589828 SRN589828 SHR589828 RXV589828 RNZ589828 RED589828 QUH589828 QKL589828 QAP589828 PQT589828 PGX589828 OXB589828 ONF589828 ODJ589828 NTN589828 NJR589828 MZV589828 MPZ589828 MGD589828 LWH589828 LML589828 LCP589828 KST589828 KIX589828 JZB589828 JPF589828 JFJ589828 IVN589828 ILR589828 IBV589828 HRZ589828 HID589828 GYH589828 GOL589828 GEP589828 FUT589828 FKX589828 FBB589828 ERF589828 EHJ589828 DXN589828 DNR589828 DDV589828 CTZ589828 CKD589828 CAH589828 BQL589828 BGP589828 AWT589828 AMX589828 ADB589828 TF589828 JJ589828 N589828 WVV524292 WLZ524292 WCD524292 VSH524292 VIL524292 UYP524292 UOT524292 UEX524292 TVB524292 TLF524292 TBJ524292 SRN524292 SHR524292 RXV524292 RNZ524292 RED524292 QUH524292 QKL524292 QAP524292 PQT524292 PGX524292 OXB524292 ONF524292 ODJ524292 NTN524292 NJR524292 MZV524292 MPZ524292 MGD524292 LWH524292 LML524292 LCP524292 KST524292 KIX524292 JZB524292 JPF524292 JFJ524292 IVN524292 ILR524292 IBV524292 HRZ524292 HID524292 GYH524292 GOL524292 GEP524292 FUT524292 FKX524292 FBB524292 ERF524292 EHJ524292 DXN524292 DNR524292 DDV524292 CTZ524292 CKD524292 CAH524292 BQL524292 BGP524292 AWT524292 AMX524292 ADB524292 TF524292 JJ524292 N524292 WVV458756 WLZ458756 WCD458756 VSH458756 VIL458756 UYP458756 UOT458756 UEX458756 TVB458756 TLF458756 TBJ458756 SRN458756 SHR458756 RXV458756 RNZ458756 RED458756 QUH458756 QKL458756 QAP458756 PQT458756 PGX458756 OXB458756 ONF458756 ODJ458756 NTN458756 NJR458756 MZV458756 MPZ458756 MGD458756 LWH458756 LML458756 LCP458756 KST458756 KIX458756 JZB458756 JPF458756 JFJ458756 IVN458756 ILR458756 IBV458756 HRZ458756 HID458756 GYH458756 GOL458756 GEP458756 FUT458756 FKX458756 FBB458756 ERF458756 EHJ458756 DXN458756 DNR458756 DDV458756 CTZ458756 CKD458756 CAH458756 BQL458756 BGP458756 AWT458756 AMX458756 ADB458756 TF458756 JJ458756 N458756 WVV393220 WLZ393220 WCD393220 VSH393220 VIL393220 UYP393220 UOT393220 UEX393220 TVB393220 TLF393220 TBJ393220 SRN393220 SHR393220 RXV393220 RNZ393220 RED393220 QUH393220 QKL393220 QAP393220 PQT393220 PGX393220 OXB393220 ONF393220 ODJ393220 NTN393220 NJR393220 MZV393220 MPZ393220 MGD393220 LWH393220 LML393220 LCP393220 KST393220 KIX393220 JZB393220 JPF393220 JFJ393220 IVN393220 ILR393220 IBV393220 HRZ393220 HID393220 GYH393220 GOL393220 GEP393220 FUT393220 FKX393220 FBB393220 ERF393220 EHJ393220 DXN393220 DNR393220 DDV393220 CTZ393220 CKD393220 CAH393220 BQL393220 BGP393220 AWT393220 AMX393220 ADB393220 TF393220 JJ393220 N393220 WVV327684 WLZ327684 WCD327684 VSH327684 VIL327684 UYP327684 UOT327684 UEX327684 TVB327684 TLF327684 TBJ327684 SRN327684 SHR327684 RXV327684 RNZ327684 RED327684 QUH327684 QKL327684 QAP327684 PQT327684 PGX327684 OXB327684 ONF327684 ODJ327684 NTN327684 NJR327684 MZV327684 MPZ327684 MGD327684 LWH327684 LML327684 LCP327684 KST327684 KIX327684 JZB327684 JPF327684 JFJ327684 IVN327684 ILR327684 IBV327684 HRZ327684 HID327684 GYH327684 GOL327684 GEP327684 FUT327684 FKX327684 FBB327684 ERF327684 EHJ327684 DXN327684 DNR327684 DDV327684 CTZ327684 CKD327684 CAH327684 BQL327684 BGP327684 AWT327684 AMX327684 ADB327684 TF327684 JJ327684 N327684 WVV262148 WLZ262148 WCD262148 VSH262148 VIL262148 UYP262148 UOT262148 UEX262148 TVB262148 TLF262148 TBJ262148 SRN262148 SHR262148 RXV262148 RNZ262148 RED262148 QUH262148 QKL262148 QAP262148 PQT262148 PGX262148 OXB262148 ONF262148 ODJ262148 NTN262148 NJR262148 MZV262148 MPZ262148 MGD262148 LWH262148 LML262148 LCP262148 KST262148 KIX262148 JZB262148 JPF262148 JFJ262148 IVN262148 ILR262148 IBV262148 HRZ262148 HID262148 GYH262148 GOL262148 GEP262148 FUT262148 FKX262148 FBB262148 ERF262148 EHJ262148 DXN262148 DNR262148 DDV262148 CTZ262148 CKD262148 CAH262148 BQL262148 BGP262148 AWT262148 AMX262148 ADB262148 TF262148 JJ262148 N262148 WVV196612 WLZ196612 WCD196612 VSH196612 VIL196612 UYP196612 UOT196612 UEX196612 TVB196612 TLF196612 TBJ196612 SRN196612 SHR196612 RXV196612 RNZ196612 RED196612 QUH196612 QKL196612 QAP196612 PQT196612 PGX196612 OXB196612 ONF196612 ODJ196612 NTN196612 NJR196612 MZV196612 MPZ196612 MGD196612 LWH196612 LML196612 LCP196612 KST196612 KIX196612 JZB196612 JPF196612 JFJ196612 IVN196612 ILR196612 IBV196612 HRZ196612 HID196612 GYH196612 GOL196612 GEP196612 FUT196612 FKX196612 FBB196612 ERF196612 EHJ196612 DXN196612 DNR196612 DDV196612 CTZ196612 CKD196612 CAH196612 BQL196612 BGP196612 AWT196612 AMX196612 ADB196612 TF196612 JJ196612 N196612 WVV131076 WLZ131076 WCD131076 VSH131076 VIL131076 UYP131076 UOT131076 UEX131076 TVB131076 TLF131076 TBJ131076 SRN131076 SHR131076 RXV131076 RNZ131076 RED131076 QUH131076 QKL131076 QAP131076 PQT131076 PGX131076 OXB131076 ONF131076 ODJ131076 NTN131076 NJR131076 MZV131076 MPZ131076 MGD131076 LWH131076 LML131076 LCP131076 KST131076 KIX131076 JZB131076 JPF131076 JFJ131076 IVN131076 ILR131076 IBV131076 HRZ131076 HID131076 GYH131076 GOL131076 GEP131076 FUT131076 FKX131076 FBB131076 ERF131076 EHJ131076 DXN131076 DNR131076 DDV131076 CTZ131076 CKD131076 CAH131076 BQL131076 BGP131076 AWT131076 AMX131076 ADB131076 TF131076 JJ131076 N131076 WVV65540 WLZ65540 WCD65540 VSH65540 VIL65540 UYP65540 UOT65540 UEX65540 TVB65540 TLF65540 TBJ65540 SRN65540 SHR65540 RXV65540 RNZ65540 RED65540 QUH65540 QKL65540 QAP65540 PQT65540 PGX65540 OXB65540 ONF65540 ODJ65540 NTN65540 NJR65540 MZV65540 MPZ65540 MGD65540 LWH65540 LML65540 LCP65540 KST65540 KIX65540 JZB65540 JPF65540 JFJ65540 IVN65540 ILR65540 IBV65540 HRZ65540 HID65540 GYH65540 GOL65540 GEP65540 FUT65540 FKX65540 FBB65540 ERF65540 EHJ65540 DXN65540 DNR65540 DDV65540 CTZ65540 CKD65540 CAH65540 BQL65540 BGP65540 AWT65540 AMX65540 ADB65540 TF65540 JJ65540 WCD6:WCD9 WLZ6:WLZ9 WVV6:WVV9 JJ6:JJ9 TF6:TF9 ADB6:ADB9 AMX6:AMX9 AWT6:AWT9 BGP6:BGP9 BQL6:BQL9 CAH6:CAH9 CKD6:CKD9 CTZ6:CTZ9 DDV6:DDV9 DNR6:DNR9 DXN6:DXN9 EHJ6:EHJ9 ERF6:ERF9 FBB6:FBB9 FKX6:FKX9 FUT6:FUT9 GEP6:GEP9 GOL6:GOL9 GYH6:GYH9 HID6:HID9 HRZ6:HRZ9 IBV6:IBV9 ILR6:ILR9 IVN6:IVN9 JFJ6:JFJ9 JPF6:JPF9 JZB6:JZB9 KIX6:KIX9 KST6:KST9 LCP6:LCP9 LML6:LML9 LWH6:LWH9 MGD6:MGD9 MPZ6:MPZ9 MZV6:MZV9 NJR6:NJR9 NTN6:NTN9 ODJ6:ODJ9 ONF6:ONF9 OXB6:OXB9 PGX6:PGX9 PQT6:PQT9 QAP6:QAP9 QKL6:QKL9 QUH6:QUH9 RED6:RED9 RNZ6:RNZ9 RXV6:RXV9 SHR6:SHR9 SRN6:SRN9 TBJ6:TBJ9 TLF6:TLF9 TVB6:TVB9 UEX6:UEX9 UOT6:UOT9 UYP6:UYP9 VIL6:VIL9 VSH6:VSH9 VSH20:VSH25 VIL20:VIL25 UYP20:UYP25 UOT20:UOT25 UEX20:UEX25 TVB20:TVB25 TLF20:TLF25 TBJ20:TBJ25 SRN20:SRN25 SHR20:SHR25 RXV20:RXV25 RNZ20:RNZ25 RED20:RED25 QUH20:QUH25 QKL20:QKL25 QAP20:QAP25 PQT20:PQT25 PGX20:PGX25 OXB20:OXB25 ONF20:ONF25 ODJ20:ODJ25 NTN20:NTN25 NJR20:NJR25 MZV20:MZV25 MPZ20:MPZ25 MGD20:MGD25 LWH20:LWH25 LML20:LML25 LCP20:LCP25 KST20:KST25 KIX20:KIX25 JZB20:JZB25 JPF20:JPF25 JFJ20:JFJ25 IVN20:IVN25 ILR20:ILR25 IBV20:IBV25 HRZ20:HRZ25 HID20:HID25 GYH20:GYH25 GOL20:GOL25 GEP20:GEP25 FUT20:FUT25 FKX20:FKX25 FBB20:FBB25 ERF20:ERF25 EHJ20:EHJ25 DXN20:DXN25 DNR20:DNR25 DDV20:DDV25 CTZ20:CTZ25 CKD20:CKD25 CAH20:CAH25 BQL20:BQL25 BGP20:BGP25 AWT20:AWT25 AMX20:AMX25 ADB20:ADB25 TF20:TF25 JJ20:JJ25 WVV20:WVV25 WLZ20:WLZ25 WCD20:WCD25" xr:uid="{71CBD4B3-9157-4B00-B341-D78D8AC11E4B}">
      <formula1>#REF!</formula1>
    </dataValidation>
  </dataValidations>
  <printOptions horizontalCentered="1"/>
  <pageMargins left="0.74803149606299213" right="0.70866141732283472" top="0.74803149606299213" bottom="0.9055118110236221" header="0.39370078740157483" footer="0.39370078740157483"/>
  <pageSetup paperSize="9" scale="95" orientation="portrait" r:id="rId1"/>
  <headerFooter scaleWithDoc="0" alignWithMargins="0">
    <oddHeader xml:space="preserve">&amp;L&amp;"-,Regular"&amp;8&amp;F&amp;R&amp;"-,Regular"&amp;8&amp;A
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rowBreaks count="1" manualBreakCount="1">
    <brk id="38" max="16383"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46BB2-7D46-45A0-8631-B73302265B9C}">
  <sheetPr>
    <pageSetUpPr fitToPage="1"/>
  </sheetPr>
  <dimension ref="A1:AA74"/>
  <sheetViews>
    <sheetView zoomScaleNormal="100" workbookViewId="0">
      <selection activeCell="G11" sqref="G11:H11"/>
    </sheetView>
  </sheetViews>
  <sheetFormatPr defaultRowHeight="12.75"/>
  <cols>
    <col min="1" max="20" width="5.28515625" style="84" customWidth="1"/>
    <col min="21" max="21" width="10.28515625" style="84" customWidth="1"/>
    <col min="22" max="22" width="29.7109375" style="84" customWidth="1"/>
    <col min="23" max="27" width="10.28515625" style="84" customWidth="1"/>
    <col min="28" max="256" width="8.85546875" style="84"/>
    <col min="257" max="276" width="5.28515625" style="84" customWidth="1"/>
    <col min="277" max="277" width="10.28515625" style="84" customWidth="1"/>
    <col min="278" max="278" width="29.7109375" style="84" customWidth="1"/>
    <col min="279" max="283" width="10.28515625" style="84" customWidth="1"/>
    <col min="284" max="512" width="8.85546875" style="84"/>
    <col min="513" max="532" width="5.28515625" style="84" customWidth="1"/>
    <col min="533" max="533" width="10.28515625" style="84" customWidth="1"/>
    <col min="534" max="534" width="29.7109375" style="84" customWidth="1"/>
    <col min="535" max="539" width="10.28515625" style="84" customWidth="1"/>
    <col min="540" max="768" width="8.85546875" style="84"/>
    <col min="769" max="788" width="5.28515625" style="84" customWidth="1"/>
    <col min="789" max="789" width="10.28515625" style="84" customWidth="1"/>
    <col min="790" max="790" width="29.7109375" style="84" customWidth="1"/>
    <col min="791" max="795" width="10.28515625" style="84" customWidth="1"/>
    <col min="796" max="1024" width="8.85546875" style="84"/>
    <col min="1025" max="1044" width="5.28515625" style="84" customWidth="1"/>
    <col min="1045" max="1045" width="10.28515625" style="84" customWidth="1"/>
    <col min="1046" max="1046" width="29.7109375" style="84" customWidth="1"/>
    <col min="1047" max="1051" width="10.28515625" style="84" customWidth="1"/>
    <col min="1052" max="1280" width="8.85546875" style="84"/>
    <col min="1281" max="1300" width="5.28515625" style="84" customWidth="1"/>
    <col min="1301" max="1301" width="10.28515625" style="84" customWidth="1"/>
    <col min="1302" max="1302" width="29.7109375" style="84" customWidth="1"/>
    <col min="1303" max="1307" width="10.28515625" style="84" customWidth="1"/>
    <col min="1308" max="1536" width="8.85546875" style="84"/>
    <col min="1537" max="1556" width="5.28515625" style="84" customWidth="1"/>
    <col min="1557" max="1557" width="10.28515625" style="84" customWidth="1"/>
    <col min="1558" max="1558" width="29.7109375" style="84" customWidth="1"/>
    <col min="1559" max="1563" width="10.28515625" style="84" customWidth="1"/>
    <col min="1564" max="1792" width="8.85546875" style="84"/>
    <col min="1793" max="1812" width="5.28515625" style="84" customWidth="1"/>
    <col min="1813" max="1813" width="10.28515625" style="84" customWidth="1"/>
    <col min="1814" max="1814" width="29.7109375" style="84" customWidth="1"/>
    <col min="1815" max="1819" width="10.28515625" style="84" customWidth="1"/>
    <col min="1820" max="2048" width="8.85546875" style="84"/>
    <col min="2049" max="2068" width="5.28515625" style="84" customWidth="1"/>
    <col min="2069" max="2069" width="10.28515625" style="84" customWidth="1"/>
    <col min="2070" max="2070" width="29.7109375" style="84" customWidth="1"/>
    <col min="2071" max="2075" width="10.28515625" style="84" customWidth="1"/>
    <col min="2076" max="2304" width="8.85546875" style="84"/>
    <col min="2305" max="2324" width="5.28515625" style="84" customWidth="1"/>
    <col min="2325" max="2325" width="10.28515625" style="84" customWidth="1"/>
    <col min="2326" max="2326" width="29.7109375" style="84" customWidth="1"/>
    <col min="2327" max="2331" width="10.28515625" style="84" customWidth="1"/>
    <col min="2332" max="2560" width="8.85546875" style="84"/>
    <col min="2561" max="2580" width="5.28515625" style="84" customWidth="1"/>
    <col min="2581" max="2581" width="10.28515625" style="84" customWidth="1"/>
    <col min="2582" max="2582" width="29.7109375" style="84" customWidth="1"/>
    <col min="2583" max="2587" width="10.28515625" style="84" customWidth="1"/>
    <col min="2588" max="2816" width="8.85546875" style="84"/>
    <col min="2817" max="2836" width="5.28515625" style="84" customWidth="1"/>
    <col min="2837" max="2837" width="10.28515625" style="84" customWidth="1"/>
    <col min="2838" max="2838" width="29.7109375" style="84" customWidth="1"/>
    <col min="2839" max="2843" width="10.28515625" style="84" customWidth="1"/>
    <col min="2844" max="3072" width="8.85546875" style="84"/>
    <col min="3073" max="3092" width="5.28515625" style="84" customWidth="1"/>
    <col min="3093" max="3093" width="10.28515625" style="84" customWidth="1"/>
    <col min="3094" max="3094" width="29.7109375" style="84" customWidth="1"/>
    <col min="3095" max="3099" width="10.28515625" style="84" customWidth="1"/>
    <col min="3100" max="3328" width="8.85546875" style="84"/>
    <col min="3329" max="3348" width="5.28515625" style="84" customWidth="1"/>
    <col min="3349" max="3349" width="10.28515625" style="84" customWidth="1"/>
    <col min="3350" max="3350" width="29.7109375" style="84" customWidth="1"/>
    <col min="3351" max="3355" width="10.28515625" style="84" customWidth="1"/>
    <col min="3356" max="3584" width="8.85546875" style="84"/>
    <col min="3585" max="3604" width="5.28515625" style="84" customWidth="1"/>
    <col min="3605" max="3605" width="10.28515625" style="84" customWidth="1"/>
    <col min="3606" max="3606" width="29.7109375" style="84" customWidth="1"/>
    <col min="3607" max="3611" width="10.28515625" style="84" customWidth="1"/>
    <col min="3612" max="3840" width="8.85546875" style="84"/>
    <col min="3841" max="3860" width="5.28515625" style="84" customWidth="1"/>
    <col min="3861" max="3861" width="10.28515625" style="84" customWidth="1"/>
    <col min="3862" max="3862" width="29.7109375" style="84" customWidth="1"/>
    <col min="3863" max="3867" width="10.28515625" style="84" customWidth="1"/>
    <col min="3868" max="4096" width="8.85546875" style="84"/>
    <col min="4097" max="4116" width="5.28515625" style="84" customWidth="1"/>
    <col min="4117" max="4117" width="10.28515625" style="84" customWidth="1"/>
    <col min="4118" max="4118" width="29.7109375" style="84" customWidth="1"/>
    <col min="4119" max="4123" width="10.28515625" style="84" customWidth="1"/>
    <col min="4124" max="4352" width="8.85546875" style="84"/>
    <col min="4353" max="4372" width="5.28515625" style="84" customWidth="1"/>
    <col min="4373" max="4373" width="10.28515625" style="84" customWidth="1"/>
    <col min="4374" max="4374" width="29.7109375" style="84" customWidth="1"/>
    <col min="4375" max="4379" width="10.28515625" style="84" customWidth="1"/>
    <col min="4380" max="4608" width="8.85546875" style="84"/>
    <col min="4609" max="4628" width="5.28515625" style="84" customWidth="1"/>
    <col min="4629" max="4629" width="10.28515625" style="84" customWidth="1"/>
    <col min="4630" max="4630" width="29.7109375" style="84" customWidth="1"/>
    <col min="4631" max="4635" width="10.28515625" style="84" customWidth="1"/>
    <col min="4636" max="4864" width="8.85546875" style="84"/>
    <col min="4865" max="4884" width="5.28515625" style="84" customWidth="1"/>
    <col min="4885" max="4885" width="10.28515625" style="84" customWidth="1"/>
    <col min="4886" max="4886" width="29.7109375" style="84" customWidth="1"/>
    <col min="4887" max="4891" width="10.28515625" style="84" customWidth="1"/>
    <col min="4892" max="5120" width="8.85546875" style="84"/>
    <col min="5121" max="5140" width="5.28515625" style="84" customWidth="1"/>
    <col min="5141" max="5141" width="10.28515625" style="84" customWidth="1"/>
    <col min="5142" max="5142" width="29.7109375" style="84" customWidth="1"/>
    <col min="5143" max="5147" width="10.28515625" style="84" customWidth="1"/>
    <col min="5148" max="5376" width="8.85546875" style="84"/>
    <col min="5377" max="5396" width="5.28515625" style="84" customWidth="1"/>
    <col min="5397" max="5397" width="10.28515625" style="84" customWidth="1"/>
    <col min="5398" max="5398" width="29.7109375" style="84" customWidth="1"/>
    <col min="5399" max="5403" width="10.28515625" style="84" customWidth="1"/>
    <col min="5404" max="5632" width="8.85546875" style="84"/>
    <col min="5633" max="5652" width="5.28515625" style="84" customWidth="1"/>
    <col min="5653" max="5653" width="10.28515625" style="84" customWidth="1"/>
    <col min="5654" max="5654" width="29.7109375" style="84" customWidth="1"/>
    <col min="5655" max="5659" width="10.28515625" style="84" customWidth="1"/>
    <col min="5660" max="5888" width="8.85546875" style="84"/>
    <col min="5889" max="5908" width="5.28515625" style="84" customWidth="1"/>
    <col min="5909" max="5909" width="10.28515625" style="84" customWidth="1"/>
    <col min="5910" max="5910" width="29.7109375" style="84" customWidth="1"/>
    <col min="5911" max="5915" width="10.28515625" style="84" customWidth="1"/>
    <col min="5916" max="6144" width="8.85546875" style="84"/>
    <col min="6145" max="6164" width="5.28515625" style="84" customWidth="1"/>
    <col min="6165" max="6165" width="10.28515625" style="84" customWidth="1"/>
    <col min="6166" max="6166" width="29.7109375" style="84" customWidth="1"/>
    <col min="6167" max="6171" width="10.28515625" style="84" customWidth="1"/>
    <col min="6172" max="6400" width="8.85546875" style="84"/>
    <col min="6401" max="6420" width="5.28515625" style="84" customWidth="1"/>
    <col min="6421" max="6421" width="10.28515625" style="84" customWidth="1"/>
    <col min="6422" max="6422" width="29.7109375" style="84" customWidth="1"/>
    <col min="6423" max="6427" width="10.28515625" style="84" customWidth="1"/>
    <col min="6428" max="6656" width="8.85546875" style="84"/>
    <col min="6657" max="6676" width="5.28515625" style="84" customWidth="1"/>
    <col min="6677" max="6677" width="10.28515625" style="84" customWidth="1"/>
    <col min="6678" max="6678" width="29.7109375" style="84" customWidth="1"/>
    <col min="6679" max="6683" width="10.28515625" style="84" customWidth="1"/>
    <col min="6684" max="6912" width="8.85546875" style="84"/>
    <col min="6913" max="6932" width="5.28515625" style="84" customWidth="1"/>
    <col min="6933" max="6933" width="10.28515625" style="84" customWidth="1"/>
    <col min="6934" max="6934" width="29.7109375" style="84" customWidth="1"/>
    <col min="6935" max="6939" width="10.28515625" style="84" customWidth="1"/>
    <col min="6940" max="7168" width="8.85546875" style="84"/>
    <col min="7169" max="7188" width="5.28515625" style="84" customWidth="1"/>
    <col min="7189" max="7189" width="10.28515625" style="84" customWidth="1"/>
    <col min="7190" max="7190" width="29.7109375" style="84" customWidth="1"/>
    <col min="7191" max="7195" width="10.28515625" style="84" customWidth="1"/>
    <col min="7196" max="7424" width="8.85546875" style="84"/>
    <col min="7425" max="7444" width="5.28515625" style="84" customWidth="1"/>
    <col min="7445" max="7445" width="10.28515625" style="84" customWidth="1"/>
    <col min="7446" max="7446" width="29.7109375" style="84" customWidth="1"/>
    <col min="7447" max="7451" width="10.28515625" style="84" customWidth="1"/>
    <col min="7452" max="7680" width="8.85546875" style="84"/>
    <col min="7681" max="7700" width="5.28515625" style="84" customWidth="1"/>
    <col min="7701" max="7701" width="10.28515625" style="84" customWidth="1"/>
    <col min="7702" max="7702" width="29.7109375" style="84" customWidth="1"/>
    <col min="7703" max="7707" width="10.28515625" style="84" customWidth="1"/>
    <col min="7708" max="7936" width="8.85546875" style="84"/>
    <col min="7937" max="7956" width="5.28515625" style="84" customWidth="1"/>
    <col min="7957" max="7957" width="10.28515625" style="84" customWidth="1"/>
    <col min="7958" max="7958" width="29.7109375" style="84" customWidth="1"/>
    <col min="7959" max="7963" width="10.28515625" style="84" customWidth="1"/>
    <col min="7964" max="8192" width="8.85546875" style="84"/>
    <col min="8193" max="8212" width="5.28515625" style="84" customWidth="1"/>
    <col min="8213" max="8213" width="10.28515625" style="84" customWidth="1"/>
    <col min="8214" max="8214" width="29.7109375" style="84" customWidth="1"/>
    <col min="8215" max="8219" width="10.28515625" style="84" customWidth="1"/>
    <col min="8220" max="8448" width="8.85546875" style="84"/>
    <col min="8449" max="8468" width="5.28515625" style="84" customWidth="1"/>
    <col min="8469" max="8469" width="10.28515625" style="84" customWidth="1"/>
    <col min="8470" max="8470" width="29.7109375" style="84" customWidth="1"/>
    <col min="8471" max="8475" width="10.28515625" style="84" customWidth="1"/>
    <col min="8476" max="8704" width="8.85546875" style="84"/>
    <col min="8705" max="8724" width="5.28515625" style="84" customWidth="1"/>
    <col min="8725" max="8725" width="10.28515625" style="84" customWidth="1"/>
    <col min="8726" max="8726" width="29.7109375" style="84" customWidth="1"/>
    <col min="8727" max="8731" width="10.28515625" style="84" customWidth="1"/>
    <col min="8732" max="8960" width="8.85546875" style="84"/>
    <col min="8961" max="8980" width="5.28515625" style="84" customWidth="1"/>
    <col min="8981" max="8981" width="10.28515625" style="84" customWidth="1"/>
    <col min="8982" max="8982" width="29.7109375" style="84" customWidth="1"/>
    <col min="8983" max="8987" width="10.28515625" style="84" customWidth="1"/>
    <col min="8988" max="9216" width="8.85546875" style="84"/>
    <col min="9217" max="9236" width="5.28515625" style="84" customWidth="1"/>
    <col min="9237" max="9237" width="10.28515625" style="84" customWidth="1"/>
    <col min="9238" max="9238" width="29.7109375" style="84" customWidth="1"/>
    <col min="9239" max="9243" width="10.28515625" style="84" customWidth="1"/>
    <col min="9244" max="9472" width="8.85546875" style="84"/>
    <col min="9473" max="9492" width="5.28515625" style="84" customWidth="1"/>
    <col min="9493" max="9493" width="10.28515625" style="84" customWidth="1"/>
    <col min="9494" max="9494" width="29.7109375" style="84" customWidth="1"/>
    <col min="9495" max="9499" width="10.28515625" style="84" customWidth="1"/>
    <col min="9500" max="9728" width="8.85546875" style="84"/>
    <col min="9729" max="9748" width="5.28515625" style="84" customWidth="1"/>
    <col min="9749" max="9749" width="10.28515625" style="84" customWidth="1"/>
    <col min="9750" max="9750" width="29.7109375" style="84" customWidth="1"/>
    <col min="9751" max="9755" width="10.28515625" style="84" customWidth="1"/>
    <col min="9756" max="9984" width="8.85546875" style="84"/>
    <col min="9985" max="10004" width="5.28515625" style="84" customWidth="1"/>
    <col min="10005" max="10005" width="10.28515625" style="84" customWidth="1"/>
    <col min="10006" max="10006" width="29.7109375" style="84" customWidth="1"/>
    <col min="10007" max="10011" width="10.28515625" style="84" customWidth="1"/>
    <col min="10012" max="10240" width="8.85546875" style="84"/>
    <col min="10241" max="10260" width="5.28515625" style="84" customWidth="1"/>
    <col min="10261" max="10261" width="10.28515625" style="84" customWidth="1"/>
    <col min="10262" max="10262" width="29.7109375" style="84" customWidth="1"/>
    <col min="10263" max="10267" width="10.28515625" style="84" customWidth="1"/>
    <col min="10268" max="10496" width="8.85546875" style="84"/>
    <col min="10497" max="10516" width="5.28515625" style="84" customWidth="1"/>
    <col min="10517" max="10517" width="10.28515625" style="84" customWidth="1"/>
    <col min="10518" max="10518" width="29.7109375" style="84" customWidth="1"/>
    <col min="10519" max="10523" width="10.28515625" style="84" customWidth="1"/>
    <col min="10524" max="10752" width="8.85546875" style="84"/>
    <col min="10753" max="10772" width="5.28515625" style="84" customWidth="1"/>
    <col min="10773" max="10773" width="10.28515625" style="84" customWidth="1"/>
    <col min="10774" max="10774" width="29.7109375" style="84" customWidth="1"/>
    <col min="10775" max="10779" width="10.28515625" style="84" customWidth="1"/>
    <col min="10780" max="11008" width="8.85546875" style="84"/>
    <col min="11009" max="11028" width="5.28515625" style="84" customWidth="1"/>
    <col min="11029" max="11029" width="10.28515625" style="84" customWidth="1"/>
    <col min="11030" max="11030" width="29.7109375" style="84" customWidth="1"/>
    <col min="11031" max="11035" width="10.28515625" style="84" customWidth="1"/>
    <col min="11036" max="11264" width="8.85546875" style="84"/>
    <col min="11265" max="11284" width="5.28515625" style="84" customWidth="1"/>
    <col min="11285" max="11285" width="10.28515625" style="84" customWidth="1"/>
    <col min="11286" max="11286" width="29.7109375" style="84" customWidth="1"/>
    <col min="11287" max="11291" width="10.28515625" style="84" customWidth="1"/>
    <col min="11292" max="11520" width="8.85546875" style="84"/>
    <col min="11521" max="11540" width="5.28515625" style="84" customWidth="1"/>
    <col min="11541" max="11541" width="10.28515625" style="84" customWidth="1"/>
    <col min="11542" max="11542" width="29.7109375" style="84" customWidth="1"/>
    <col min="11543" max="11547" width="10.28515625" style="84" customWidth="1"/>
    <col min="11548" max="11776" width="8.85546875" style="84"/>
    <col min="11777" max="11796" width="5.28515625" style="84" customWidth="1"/>
    <col min="11797" max="11797" width="10.28515625" style="84" customWidth="1"/>
    <col min="11798" max="11798" width="29.7109375" style="84" customWidth="1"/>
    <col min="11799" max="11803" width="10.28515625" style="84" customWidth="1"/>
    <col min="11804" max="12032" width="8.85546875" style="84"/>
    <col min="12033" max="12052" width="5.28515625" style="84" customWidth="1"/>
    <col min="12053" max="12053" width="10.28515625" style="84" customWidth="1"/>
    <col min="12054" max="12054" width="29.7109375" style="84" customWidth="1"/>
    <col min="12055" max="12059" width="10.28515625" style="84" customWidth="1"/>
    <col min="12060" max="12288" width="8.85546875" style="84"/>
    <col min="12289" max="12308" width="5.28515625" style="84" customWidth="1"/>
    <col min="12309" max="12309" width="10.28515625" style="84" customWidth="1"/>
    <col min="12310" max="12310" width="29.7109375" style="84" customWidth="1"/>
    <col min="12311" max="12315" width="10.28515625" style="84" customWidth="1"/>
    <col min="12316" max="12544" width="8.85546875" style="84"/>
    <col min="12545" max="12564" width="5.28515625" style="84" customWidth="1"/>
    <col min="12565" max="12565" width="10.28515625" style="84" customWidth="1"/>
    <col min="12566" max="12566" width="29.7109375" style="84" customWidth="1"/>
    <col min="12567" max="12571" width="10.28515625" style="84" customWidth="1"/>
    <col min="12572" max="12800" width="8.85546875" style="84"/>
    <col min="12801" max="12820" width="5.28515625" style="84" customWidth="1"/>
    <col min="12821" max="12821" width="10.28515625" style="84" customWidth="1"/>
    <col min="12822" max="12822" width="29.7109375" style="84" customWidth="1"/>
    <col min="12823" max="12827" width="10.28515625" style="84" customWidth="1"/>
    <col min="12828" max="13056" width="8.85546875" style="84"/>
    <col min="13057" max="13076" width="5.28515625" style="84" customWidth="1"/>
    <col min="13077" max="13077" width="10.28515625" style="84" customWidth="1"/>
    <col min="13078" max="13078" width="29.7109375" style="84" customWidth="1"/>
    <col min="13079" max="13083" width="10.28515625" style="84" customWidth="1"/>
    <col min="13084" max="13312" width="8.85546875" style="84"/>
    <col min="13313" max="13332" width="5.28515625" style="84" customWidth="1"/>
    <col min="13333" max="13333" width="10.28515625" style="84" customWidth="1"/>
    <col min="13334" max="13334" width="29.7109375" style="84" customWidth="1"/>
    <col min="13335" max="13339" width="10.28515625" style="84" customWidth="1"/>
    <col min="13340" max="13568" width="8.85546875" style="84"/>
    <col min="13569" max="13588" width="5.28515625" style="84" customWidth="1"/>
    <col min="13589" max="13589" width="10.28515625" style="84" customWidth="1"/>
    <col min="13590" max="13590" width="29.7109375" style="84" customWidth="1"/>
    <col min="13591" max="13595" width="10.28515625" style="84" customWidth="1"/>
    <col min="13596" max="13824" width="8.85546875" style="84"/>
    <col min="13825" max="13844" width="5.28515625" style="84" customWidth="1"/>
    <col min="13845" max="13845" width="10.28515625" style="84" customWidth="1"/>
    <col min="13846" max="13846" width="29.7109375" style="84" customWidth="1"/>
    <col min="13847" max="13851" width="10.28515625" style="84" customWidth="1"/>
    <col min="13852" max="14080" width="8.85546875" style="84"/>
    <col min="14081" max="14100" width="5.28515625" style="84" customWidth="1"/>
    <col min="14101" max="14101" width="10.28515625" style="84" customWidth="1"/>
    <col min="14102" max="14102" width="29.7109375" style="84" customWidth="1"/>
    <col min="14103" max="14107" width="10.28515625" style="84" customWidth="1"/>
    <col min="14108" max="14336" width="8.85546875" style="84"/>
    <col min="14337" max="14356" width="5.28515625" style="84" customWidth="1"/>
    <col min="14357" max="14357" width="10.28515625" style="84" customWidth="1"/>
    <col min="14358" max="14358" width="29.7109375" style="84" customWidth="1"/>
    <col min="14359" max="14363" width="10.28515625" style="84" customWidth="1"/>
    <col min="14364" max="14592" width="8.85546875" style="84"/>
    <col min="14593" max="14612" width="5.28515625" style="84" customWidth="1"/>
    <col min="14613" max="14613" width="10.28515625" style="84" customWidth="1"/>
    <col min="14614" max="14614" width="29.7109375" style="84" customWidth="1"/>
    <col min="14615" max="14619" width="10.28515625" style="84" customWidth="1"/>
    <col min="14620" max="14848" width="8.85546875" style="84"/>
    <col min="14849" max="14868" width="5.28515625" style="84" customWidth="1"/>
    <col min="14869" max="14869" width="10.28515625" style="84" customWidth="1"/>
    <col min="14870" max="14870" width="29.7109375" style="84" customWidth="1"/>
    <col min="14871" max="14875" width="10.28515625" style="84" customWidth="1"/>
    <col min="14876" max="15104" width="8.85546875" style="84"/>
    <col min="15105" max="15124" width="5.28515625" style="84" customWidth="1"/>
    <col min="15125" max="15125" width="10.28515625" style="84" customWidth="1"/>
    <col min="15126" max="15126" width="29.7109375" style="84" customWidth="1"/>
    <col min="15127" max="15131" width="10.28515625" style="84" customWidth="1"/>
    <col min="15132" max="15360" width="8.85546875" style="84"/>
    <col min="15361" max="15380" width="5.28515625" style="84" customWidth="1"/>
    <col min="15381" max="15381" width="10.28515625" style="84" customWidth="1"/>
    <col min="15382" max="15382" width="29.7109375" style="84" customWidth="1"/>
    <col min="15383" max="15387" width="10.28515625" style="84" customWidth="1"/>
    <col min="15388" max="15616" width="8.85546875" style="84"/>
    <col min="15617" max="15636" width="5.28515625" style="84" customWidth="1"/>
    <col min="15637" max="15637" width="10.28515625" style="84" customWidth="1"/>
    <col min="15638" max="15638" width="29.7109375" style="84" customWidth="1"/>
    <col min="15639" max="15643" width="10.28515625" style="84" customWidth="1"/>
    <col min="15644" max="15872" width="8.85546875" style="84"/>
    <col min="15873" max="15892" width="5.28515625" style="84" customWidth="1"/>
    <col min="15893" max="15893" width="10.28515625" style="84" customWidth="1"/>
    <col min="15894" max="15894" width="29.7109375" style="84" customWidth="1"/>
    <col min="15895" max="15899" width="10.28515625" style="84" customWidth="1"/>
    <col min="15900" max="16128" width="8.85546875" style="84"/>
    <col min="16129" max="16148" width="5.28515625" style="84" customWidth="1"/>
    <col min="16149" max="16149" width="10.28515625" style="84" customWidth="1"/>
    <col min="16150" max="16150" width="29.7109375" style="84" customWidth="1"/>
    <col min="16151" max="16155" width="10.28515625" style="84" customWidth="1"/>
    <col min="16156" max="16384" width="8.85546875" style="84"/>
  </cols>
  <sheetData>
    <row r="1" spans="1:27" s="55" customFormat="1" ht="15" customHeight="1">
      <c r="B1" s="135"/>
      <c r="C1" s="136"/>
      <c r="D1" s="80"/>
      <c r="E1" s="80"/>
      <c r="F1" s="80"/>
      <c r="G1" s="80"/>
      <c r="H1" s="80"/>
      <c r="I1" s="80"/>
      <c r="J1" s="80"/>
      <c r="K1" s="80"/>
      <c r="L1" s="80"/>
      <c r="M1" s="80"/>
      <c r="N1" s="80"/>
      <c r="O1" s="80"/>
      <c r="P1" s="80"/>
      <c r="Q1" s="80"/>
      <c r="R1" s="80"/>
      <c r="S1" s="80"/>
      <c r="T1" s="80"/>
      <c r="V1" s="80" t="s">
        <v>62</v>
      </c>
      <c r="W1" s="80"/>
      <c r="X1" s="80"/>
      <c r="Y1" s="80"/>
      <c r="Z1" s="80"/>
    </row>
    <row r="2" spans="1:27" ht="15" customHeight="1">
      <c r="A2" s="81" t="s">
        <v>164</v>
      </c>
      <c r="B2" s="86"/>
      <c r="C2" s="86"/>
      <c r="D2" s="82"/>
      <c r="E2" s="82"/>
      <c r="F2" s="82"/>
      <c r="G2" s="82"/>
      <c r="H2" s="82"/>
      <c r="I2" s="82"/>
      <c r="J2" s="82"/>
      <c r="K2" s="82"/>
      <c r="L2" s="82"/>
      <c r="M2" s="82"/>
      <c r="N2" s="82"/>
      <c r="O2" s="82"/>
      <c r="P2" s="82"/>
      <c r="Q2" s="83" t="str">
        <f>'SP7-1'!L2</f>
        <v>Spreadsheet release May 2025</v>
      </c>
      <c r="R2" s="82"/>
      <c r="S2" s="82"/>
      <c r="T2" s="82"/>
      <c r="V2" s="85" t="s">
        <v>63</v>
      </c>
      <c r="Y2" s="82"/>
      <c r="Z2" s="82"/>
      <c r="AA2" s="87"/>
    </row>
    <row r="3" spans="1:27" s="87" customFormat="1" ht="15" customHeight="1">
      <c r="A3" s="86" t="s">
        <v>199</v>
      </c>
      <c r="B3" s="86"/>
      <c r="C3" s="86"/>
      <c r="D3" s="82"/>
      <c r="E3" s="82"/>
      <c r="F3" s="82"/>
      <c r="G3" s="82"/>
      <c r="H3" s="82"/>
      <c r="I3" s="82"/>
      <c r="J3" s="82"/>
      <c r="K3" s="82"/>
      <c r="L3" s="82"/>
      <c r="M3" s="82"/>
      <c r="N3" s="82"/>
      <c r="O3" s="82"/>
      <c r="P3" s="82"/>
      <c r="Q3" s="82"/>
      <c r="R3" s="89"/>
      <c r="S3" s="82"/>
      <c r="T3" s="82"/>
      <c r="U3" s="82"/>
      <c r="V3" s="82"/>
      <c r="W3" s="82"/>
      <c r="X3" s="82"/>
      <c r="Y3" s="82"/>
      <c r="Z3" s="82"/>
    </row>
    <row r="4" spans="1:27" s="87" customFormat="1" ht="15" customHeight="1">
      <c r="A4" s="89"/>
      <c r="B4" s="89"/>
      <c r="C4" s="89"/>
      <c r="D4" s="82"/>
      <c r="E4" s="82"/>
      <c r="F4" s="82"/>
      <c r="G4" s="82"/>
      <c r="H4" s="82"/>
      <c r="I4" s="82"/>
      <c r="J4" s="82"/>
      <c r="K4" s="82"/>
      <c r="L4" s="82"/>
      <c r="M4" s="82"/>
      <c r="N4" s="82"/>
      <c r="O4" s="82"/>
      <c r="P4" s="82"/>
      <c r="Q4" s="82"/>
      <c r="R4" s="82"/>
      <c r="S4" s="82"/>
      <c r="T4" s="82"/>
      <c r="U4" s="82"/>
      <c r="V4" s="73"/>
      <c r="W4" s="82"/>
      <c r="X4" s="82"/>
      <c r="Y4" s="82"/>
      <c r="Z4" s="82"/>
    </row>
    <row r="5" spans="1:27" s="87" customFormat="1" ht="3.75" customHeight="1" thickBot="1">
      <c r="A5" s="137"/>
      <c r="B5" s="137"/>
      <c r="C5" s="111"/>
      <c r="D5" s="111"/>
      <c r="E5" s="111"/>
      <c r="F5" s="111"/>
      <c r="G5" s="111"/>
      <c r="H5" s="111"/>
      <c r="I5" s="111"/>
      <c r="J5" s="111"/>
      <c r="K5" s="111"/>
      <c r="L5" s="111"/>
      <c r="M5" s="82"/>
      <c r="N5" s="82"/>
      <c r="O5" s="82"/>
      <c r="P5" s="82"/>
      <c r="Q5" s="82"/>
      <c r="R5" s="82"/>
      <c r="S5" s="82"/>
      <c r="T5" s="82"/>
      <c r="U5" s="82"/>
      <c r="V5" s="82"/>
      <c r="W5" s="82"/>
      <c r="X5" s="82"/>
      <c r="Y5" s="82"/>
      <c r="Z5" s="82"/>
    </row>
    <row r="6" spans="1:27" s="87" customFormat="1" ht="19.5" customHeight="1" thickTop="1" thickBot="1">
      <c r="A6" s="111" t="s">
        <v>129</v>
      </c>
      <c r="B6" s="111"/>
      <c r="C6" s="111"/>
      <c r="D6" s="111"/>
      <c r="E6" s="365" t="s">
        <v>84</v>
      </c>
      <c r="F6" s="365"/>
      <c r="G6" s="366" t="str">
        <f>IF('SP7-1'!I22="","",'SP7-1'!I22)</f>
        <v/>
      </c>
      <c r="H6" s="366"/>
      <c r="I6" s="111"/>
      <c r="J6" s="111"/>
      <c r="K6" s="111"/>
      <c r="L6" s="111"/>
      <c r="M6" s="82"/>
      <c r="N6" s="82"/>
      <c r="O6" s="82"/>
      <c r="P6" s="82"/>
      <c r="Q6" s="82"/>
      <c r="R6" s="82"/>
      <c r="S6" s="82"/>
      <c r="T6" s="82"/>
      <c r="U6" s="82"/>
      <c r="V6" s="82"/>
      <c r="W6" s="82"/>
      <c r="X6" s="82"/>
      <c r="Y6" s="82"/>
      <c r="Z6" s="82"/>
    </row>
    <row r="7" spans="1:27" s="87" customFormat="1" ht="19.5" customHeight="1" thickTop="1" thickBot="1">
      <c r="A7" s="111" t="s">
        <v>144</v>
      </c>
      <c r="B7" s="111"/>
      <c r="C7" s="111"/>
      <c r="D7" s="111"/>
      <c r="E7" s="365" t="s">
        <v>84</v>
      </c>
      <c r="F7" s="365"/>
      <c r="G7" s="366" t="str">
        <f>IF('SP7-1'!I28="","",'SP7-1'!I28)</f>
        <v/>
      </c>
      <c r="H7" s="366"/>
      <c r="I7" s="111"/>
      <c r="J7" s="111"/>
      <c r="K7" s="111"/>
      <c r="L7" s="111"/>
      <c r="M7" s="82"/>
      <c r="N7" s="82"/>
      <c r="O7" s="82"/>
      <c r="P7" s="82"/>
      <c r="Q7" s="82"/>
      <c r="R7" s="82"/>
      <c r="S7" s="82"/>
      <c r="T7" s="82"/>
      <c r="U7" s="82"/>
      <c r="V7" s="82"/>
      <c r="W7" s="82"/>
      <c r="X7" s="82"/>
      <c r="Y7" s="82"/>
      <c r="Z7" s="82"/>
    </row>
    <row r="8" spans="1:27" s="87" customFormat="1" ht="19.5" customHeight="1" thickTop="1">
      <c r="A8" s="111"/>
      <c r="B8" s="111"/>
      <c r="C8" s="111"/>
      <c r="D8" s="111"/>
      <c r="E8" s="111"/>
      <c r="F8" s="111"/>
      <c r="G8" s="111"/>
      <c r="H8" s="111"/>
      <c r="I8" s="111"/>
      <c r="J8" s="111"/>
      <c r="K8" s="111"/>
      <c r="L8" s="111"/>
      <c r="M8" s="82"/>
      <c r="N8" s="82"/>
      <c r="O8" s="82"/>
      <c r="P8" s="82"/>
      <c r="Q8" s="82"/>
      <c r="R8" s="82"/>
      <c r="S8" s="82"/>
      <c r="T8" s="82"/>
      <c r="U8" s="82"/>
      <c r="V8" s="82"/>
      <c r="W8" s="82"/>
      <c r="X8" s="82"/>
      <c r="Y8" s="82"/>
      <c r="Z8" s="82"/>
    </row>
    <row r="9" spans="1:27" s="87" customFormat="1" ht="15.75" customHeight="1">
      <c r="A9" s="139"/>
      <c r="B9" s="139" t="s">
        <v>145</v>
      </c>
      <c r="C9" s="169"/>
      <c r="D9" s="169"/>
      <c r="E9" s="169"/>
      <c r="F9" s="169"/>
      <c r="G9" s="169"/>
      <c r="H9" s="169"/>
      <c r="I9" s="169"/>
      <c r="J9" s="169"/>
      <c r="K9" s="364"/>
      <c r="L9" s="364"/>
      <c r="M9" s="82"/>
      <c r="N9" s="82"/>
      <c r="O9" s="82"/>
      <c r="P9" s="82"/>
      <c r="Q9" s="82"/>
      <c r="R9" s="82"/>
      <c r="S9" s="82"/>
      <c r="T9" s="82"/>
      <c r="U9" s="82"/>
      <c r="V9" s="82"/>
      <c r="W9" s="82"/>
      <c r="X9" s="82"/>
      <c r="Y9" s="82"/>
      <c r="Z9" s="82"/>
    </row>
    <row r="10" spans="1:27" s="87" customFormat="1" ht="13.9" customHeight="1">
      <c r="A10" s="138"/>
      <c r="B10" s="139"/>
      <c r="C10" s="140"/>
      <c r="D10" s="140"/>
      <c r="E10" s="140"/>
      <c r="F10" s="141"/>
      <c r="G10" s="367" t="s">
        <v>262</v>
      </c>
      <c r="H10" s="367"/>
      <c r="I10" s="364" t="s">
        <v>224</v>
      </c>
      <c r="J10" s="364"/>
      <c r="K10" s="364" t="s">
        <v>225</v>
      </c>
      <c r="L10" s="364"/>
      <c r="M10" s="82"/>
      <c r="N10" s="82"/>
      <c r="O10" s="82"/>
      <c r="P10" s="82"/>
      <c r="Q10" s="82"/>
      <c r="R10" s="82"/>
      <c r="S10" s="82"/>
      <c r="T10" s="82"/>
      <c r="U10" s="82"/>
      <c r="V10" s="394" t="s">
        <v>265</v>
      </c>
      <c r="W10" s="395"/>
      <c r="X10" s="395"/>
      <c r="Y10" s="395"/>
      <c r="Z10" s="396"/>
    </row>
    <row r="11" spans="1:27" s="87" customFormat="1" ht="19.5" customHeight="1">
      <c r="A11" s="368" t="s">
        <v>263</v>
      </c>
      <c r="B11" s="369"/>
      <c r="C11" s="369"/>
      <c r="D11" s="369"/>
      <c r="E11" s="369"/>
      <c r="F11" s="370"/>
      <c r="G11" s="371"/>
      <c r="H11" s="372"/>
      <c r="I11" s="371"/>
      <c r="J11" s="372"/>
      <c r="K11" s="371"/>
      <c r="L11" s="372"/>
      <c r="M11" s="82"/>
      <c r="N11" s="82"/>
      <c r="O11" s="82"/>
      <c r="P11" s="82"/>
      <c r="Q11" s="82"/>
      <c r="R11" s="82"/>
      <c r="S11" s="82"/>
      <c r="T11" s="82"/>
      <c r="U11" s="82"/>
      <c r="V11" s="82"/>
      <c r="W11" s="82"/>
      <c r="X11" s="82"/>
      <c r="Y11" s="82"/>
      <c r="Z11" s="82"/>
    </row>
    <row r="12" spans="1:27" s="87" customFormat="1" ht="19.5" customHeight="1">
      <c r="A12" s="368" t="s">
        <v>264</v>
      </c>
      <c r="B12" s="369"/>
      <c r="C12" s="369"/>
      <c r="D12" s="369"/>
      <c r="E12" s="369"/>
      <c r="F12" s="370"/>
      <c r="G12" s="371"/>
      <c r="H12" s="372"/>
      <c r="I12" s="371"/>
      <c r="J12" s="372"/>
      <c r="K12" s="371"/>
      <c r="L12" s="372"/>
      <c r="M12" s="82"/>
      <c r="N12" s="82"/>
      <c r="O12" s="82"/>
      <c r="P12" s="82"/>
      <c r="Q12" s="82"/>
      <c r="R12" s="82"/>
      <c r="S12" s="82"/>
      <c r="T12" s="82"/>
      <c r="U12" s="82"/>
      <c r="V12" s="82"/>
      <c r="W12" s="82"/>
      <c r="X12" s="82"/>
      <c r="Y12" s="82"/>
      <c r="Z12" s="82"/>
    </row>
    <row r="13" spans="1:27" s="87" customFormat="1" ht="19.5" customHeight="1">
      <c r="A13" s="375" t="s">
        <v>145</v>
      </c>
      <c r="B13" s="376"/>
      <c r="C13" s="376"/>
      <c r="D13" s="376"/>
      <c r="E13" s="376"/>
      <c r="F13" s="377"/>
      <c r="G13" s="378" t="str">
        <f>IF(G11="","",G11/G12)</f>
        <v/>
      </c>
      <c r="H13" s="379"/>
      <c r="I13" s="378" t="str">
        <f t="shared" ref="I13" si="0">IF(I11="","",I11/I12)</f>
        <v/>
      </c>
      <c r="J13" s="379"/>
      <c r="K13" s="378" t="str">
        <f t="shared" ref="K13" si="1">IF(K11="","",K11/K12)</f>
        <v/>
      </c>
      <c r="L13" s="379"/>
      <c r="M13" s="82"/>
      <c r="N13" s="82"/>
      <c r="O13" s="82"/>
      <c r="P13" s="82"/>
      <c r="Q13" s="82"/>
      <c r="R13" s="82"/>
      <c r="S13" s="82"/>
      <c r="T13" s="82"/>
      <c r="U13" s="82"/>
      <c r="V13" s="82"/>
      <c r="W13" s="82"/>
      <c r="X13" s="82"/>
      <c r="Y13" s="82"/>
      <c r="Z13" s="82"/>
    </row>
    <row r="14" spans="1:27" s="87" customFormat="1" ht="9.75" customHeight="1">
      <c r="A14" s="142"/>
      <c r="B14" s="142"/>
      <c r="C14" s="142"/>
      <c r="D14" s="142"/>
      <c r="E14" s="143"/>
      <c r="F14" s="143"/>
      <c r="G14" s="143"/>
      <c r="H14" s="143"/>
      <c r="I14" s="143"/>
      <c r="J14" s="143"/>
      <c r="K14" s="143"/>
      <c r="L14" s="143"/>
      <c r="M14" s="82"/>
      <c r="N14" s="82"/>
      <c r="O14" s="82"/>
      <c r="P14" s="82"/>
      <c r="Q14" s="82"/>
      <c r="R14" s="82"/>
      <c r="S14" s="82"/>
      <c r="T14" s="82"/>
      <c r="U14" s="82"/>
      <c r="V14" s="82"/>
      <c r="W14" s="82"/>
      <c r="X14" s="82"/>
      <c r="Y14" s="82"/>
      <c r="Z14" s="82"/>
    </row>
    <row r="15" spans="1:27" s="87" customFormat="1" ht="19.5" customHeight="1">
      <c r="A15" s="142" t="s">
        <v>146</v>
      </c>
      <c r="B15" s="144"/>
      <c r="C15" s="142"/>
      <c r="D15" s="142"/>
      <c r="E15" s="142"/>
      <c r="F15" s="142"/>
      <c r="G15" s="381"/>
      <c r="H15" s="381"/>
      <c r="I15" s="381"/>
      <c r="J15" s="143"/>
      <c r="K15" s="143"/>
      <c r="L15" s="143"/>
      <c r="M15" s="82"/>
      <c r="N15" s="82"/>
      <c r="O15" s="82"/>
      <c r="P15" s="82"/>
      <c r="Q15" s="82"/>
      <c r="R15" s="82"/>
      <c r="S15" s="82"/>
      <c r="T15" s="82"/>
      <c r="U15" s="82"/>
      <c r="V15" s="275" t="s">
        <v>147</v>
      </c>
      <c r="W15" s="275"/>
      <c r="X15" s="275"/>
      <c r="Y15" s="275"/>
      <c r="Z15" s="275"/>
    </row>
    <row r="16" spans="1:27" s="87" customFormat="1" ht="3.75" customHeight="1">
      <c r="A16" s="142"/>
      <c r="B16" s="142"/>
      <c r="C16" s="142"/>
      <c r="D16" s="142"/>
      <c r="E16" s="143"/>
      <c r="F16" s="143"/>
      <c r="G16" s="143"/>
      <c r="H16" s="143"/>
      <c r="I16" s="143"/>
      <c r="J16" s="143"/>
      <c r="K16" s="143"/>
      <c r="L16" s="143"/>
      <c r="M16" s="82"/>
      <c r="N16" s="82"/>
      <c r="O16" s="82"/>
      <c r="P16" s="82"/>
      <c r="Q16" s="82"/>
      <c r="R16" s="82"/>
      <c r="S16" s="82"/>
      <c r="T16" s="82"/>
      <c r="U16" s="82"/>
      <c r="V16" s="82"/>
      <c r="W16" s="82"/>
      <c r="X16" s="82"/>
      <c r="Y16" s="82"/>
      <c r="Z16" s="82"/>
    </row>
    <row r="17" spans="1:26" s="87" customFormat="1" ht="19.5" customHeight="1">
      <c r="A17" s="364" t="s">
        <v>148</v>
      </c>
      <c r="B17" s="364"/>
      <c r="C17" s="364"/>
      <c r="D17" s="364"/>
      <c r="E17" s="364"/>
      <c r="F17" s="364"/>
      <c r="G17" s="364"/>
      <c r="H17" s="364" t="s">
        <v>149</v>
      </c>
      <c r="I17" s="364"/>
      <c r="J17" s="364"/>
      <c r="K17" s="364"/>
      <c r="L17" s="364"/>
      <c r="M17" s="364"/>
      <c r="N17" s="364"/>
      <c r="O17" s="364" t="s">
        <v>150</v>
      </c>
      <c r="P17" s="364"/>
      <c r="Q17" s="364"/>
      <c r="R17" s="364"/>
      <c r="S17" s="364"/>
      <c r="T17" s="364"/>
      <c r="U17" s="82"/>
      <c r="V17" s="296" t="s">
        <v>151</v>
      </c>
      <c r="W17" s="297"/>
      <c r="X17" s="297"/>
      <c r="Y17" s="297"/>
      <c r="Z17" s="298"/>
    </row>
    <row r="18" spans="1:26" s="87" customFormat="1" ht="62.45" customHeight="1">
      <c r="A18" s="382" t="s">
        <v>95</v>
      </c>
      <c r="B18" s="382"/>
      <c r="C18" s="382"/>
      <c r="D18" s="382" t="s">
        <v>152</v>
      </c>
      <c r="E18" s="383"/>
      <c r="F18" s="382" t="s">
        <v>153</v>
      </c>
      <c r="G18" s="383"/>
      <c r="H18" s="382" t="s">
        <v>95</v>
      </c>
      <c r="I18" s="383"/>
      <c r="J18" s="383"/>
      <c r="K18" s="382" t="s">
        <v>154</v>
      </c>
      <c r="L18" s="383"/>
      <c r="M18" s="382" t="s">
        <v>155</v>
      </c>
      <c r="N18" s="383"/>
      <c r="O18" s="382" t="s">
        <v>156</v>
      </c>
      <c r="P18" s="383"/>
      <c r="Q18" s="382" t="s">
        <v>157</v>
      </c>
      <c r="R18" s="383"/>
      <c r="S18" s="384" t="s">
        <v>158</v>
      </c>
      <c r="T18" s="383"/>
      <c r="U18" s="82"/>
      <c r="V18" s="302"/>
      <c r="W18" s="303"/>
      <c r="X18" s="303"/>
      <c r="Y18" s="303"/>
      <c r="Z18" s="304"/>
    </row>
    <row r="19" spans="1:26" s="87" customFormat="1" ht="19.5" customHeight="1">
      <c r="A19" s="373"/>
      <c r="B19" s="373"/>
      <c r="C19" s="373"/>
      <c r="D19" s="374"/>
      <c r="E19" s="374"/>
      <c r="F19" s="374"/>
      <c r="G19" s="374"/>
      <c r="H19" s="373"/>
      <c r="I19" s="373"/>
      <c r="J19" s="373"/>
      <c r="K19" s="374"/>
      <c r="L19" s="374"/>
      <c r="M19" s="374"/>
      <c r="N19" s="374"/>
      <c r="O19" s="380">
        <f>K19-D19</f>
        <v>0</v>
      </c>
      <c r="P19" s="380"/>
      <c r="Q19" s="380">
        <f>M19-F19</f>
        <v>0</v>
      </c>
      <c r="R19" s="380"/>
      <c r="S19" s="385" t="str">
        <f>IF(O19=0,"",Q19/O19)</f>
        <v/>
      </c>
      <c r="T19" s="385"/>
      <c r="U19" s="82"/>
      <c r="V19" s="302"/>
      <c r="W19" s="303"/>
      <c r="X19" s="303"/>
      <c r="Y19" s="303"/>
      <c r="Z19" s="304"/>
    </row>
    <row r="20" spans="1:26" s="87" customFormat="1" ht="19.5" customHeight="1">
      <c r="A20" s="373"/>
      <c r="B20" s="373"/>
      <c r="C20" s="373"/>
      <c r="D20" s="374"/>
      <c r="E20" s="374"/>
      <c r="F20" s="374"/>
      <c r="G20" s="374"/>
      <c r="H20" s="373"/>
      <c r="I20" s="373"/>
      <c r="J20" s="373"/>
      <c r="K20" s="374"/>
      <c r="L20" s="374"/>
      <c r="M20" s="374"/>
      <c r="N20" s="374"/>
      <c r="O20" s="380">
        <f>K20-D20</f>
        <v>0</v>
      </c>
      <c r="P20" s="380"/>
      <c r="Q20" s="380">
        <f>M20-F20</f>
        <v>0</v>
      </c>
      <c r="R20" s="380"/>
      <c r="S20" s="385" t="str">
        <f>IF(O20=0,"",Q20/O20)</f>
        <v/>
      </c>
      <c r="T20" s="385"/>
      <c r="U20" s="82"/>
      <c r="V20" s="302"/>
      <c r="W20" s="303"/>
      <c r="X20" s="303"/>
      <c r="Y20" s="303"/>
      <c r="Z20" s="304"/>
    </row>
    <row r="21" spans="1:26" s="87" customFormat="1" ht="19.5" customHeight="1">
      <c r="A21" s="373"/>
      <c r="B21" s="373"/>
      <c r="C21" s="373"/>
      <c r="D21" s="374"/>
      <c r="E21" s="374"/>
      <c r="F21" s="374"/>
      <c r="G21" s="374"/>
      <c r="H21" s="373"/>
      <c r="I21" s="373"/>
      <c r="J21" s="373"/>
      <c r="K21" s="374"/>
      <c r="L21" s="374"/>
      <c r="M21" s="374"/>
      <c r="N21" s="374"/>
      <c r="O21" s="380">
        <f>K21-D21</f>
        <v>0</v>
      </c>
      <c r="P21" s="380"/>
      <c r="Q21" s="380">
        <f>M21-F21</f>
        <v>0</v>
      </c>
      <c r="R21" s="380"/>
      <c r="S21" s="385" t="str">
        <f>IF(O21=0,"",Q21/O21)</f>
        <v/>
      </c>
      <c r="T21" s="385"/>
      <c r="U21" s="82"/>
      <c r="V21" s="299"/>
      <c r="W21" s="300"/>
      <c r="X21" s="300"/>
      <c r="Y21" s="300"/>
      <c r="Z21" s="301"/>
    </row>
    <row r="22" spans="1:26" s="87" customFormat="1" ht="19.5" customHeight="1">
      <c r="A22" s="391"/>
      <c r="B22" s="392"/>
      <c r="C22" s="393"/>
      <c r="D22" s="371"/>
      <c r="E22" s="372"/>
      <c r="F22" s="371"/>
      <c r="G22" s="372"/>
      <c r="H22" s="391"/>
      <c r="I22" s="392"/>
      <c r="J22" s="393"/>
      <c r="K22" s="371"/>
      <c r="L22" s="372"/>
      <c r="M22" s="371"/>
      <c r="N22" s="372"/>
      <c r="O22" s="386">
        <f>K22-D22</f>
        <v>0</v>
      </c>
      <c r="P22" s="387"/>
      <c r="Q22" s="386">
        <f>M22-F22</f>
        <v>0</v>
      </c>
      <c r="R22" s="387"/>
      <c r="S22" s="388" t="str">
        <f>IF(O22=0,"",Q22/O22)</f>
        <v/>
      </c>
      <c r="T22" s="389"/>
      <c r="U22" s="82"/>
      <c r="V22" s="82"/>
      <c r="W22" s="82"/>
      <c r="X22" s="82"/>
      <c r="Y22" s="82"/>
      <c r="Z22" s="82"/>
    </row>
    <row r="23" spans="1:26" s="87" customFormat="1" ht="15.75" customHeight="1">
      <c r="A23" s="145"/>
      <c r="B23" s="145"/>
      <c r="C23" s="145"/>
      <c r="D23" s="145"/>
      <c r="E23" s="145"/>
      <c r="F23" s="145"/>
      <c r="G23" s="145"/>
      <c r="H23" s="145"/>
      <c r="I23" s="89"/>
      <c r="J23" s="89"/>
      <c r="K23" s="89"/>
      <c r="L23" s="89"/>
      <c r="M23" s="145"/>
      <c r="N23" s="145"/>
      <c r="O23" s="146"/>
      <c r="P23" s="146"/>
      <c r="Q23" s="390"/>
      <c r="R23" s="390"/>
      <c r="S23" s="145"/>
      <c r="T23" s="145"/>
      <c r="U23" s="82"/>
      <c r="V23" s="82"/>
      <c r="W23" s="82"/>
      <c r="X23" s="82"/>
      <c r="Y23" s="82"/>
      <c r="Z23" s="82"/>
    </row>
    <row r="24" spans="1:26" s="87" customFormat="1" ht="13.5" customHeight="1">
      <c r="A24" s="145"/>
      <c r="B24" s="145"/>
      <c r="C24" s="145"/>
      <c r="D24" s="145"/>
      <c r="E24" s="145"/>
      <c r="F24" s="145"/>
      <c r="G24" s="145"/>
      <c r="H24" s="145"/>
      <c r="I24" s="145"/>
      <c r="J24" s="145"/>
      <c r="K24" s="145"/>
      <c r="L24" s="145"/>
      <c r="M24" s="145"/>
      <c r="N24" s="145"/>
      <c r="O24" s="145"/>
      <c r="P24" s="145"/>
      <c r="Q24" s="145"/>
      <c r="R24" s="145"/>
      <c r="S24" s="145"/>
      <c r="T24" s="145"/>
      <c r="U24" s="82"/>
      <c r="V24" s="82"/>
      <c r="W24" s="82"/>
      <c r="X24" s="82"/>
      <c r="Y24" s="82"/>
      <c r="Z24" s="82"/>
    </row>
    <row r="25" spans="1:26" s="87" customFormat="1" ht="13.5" customHeight="1">
      <c r="A25" s="145"/>
      <c r="B25" s="145"/>
      <c r="C25" s="145"/>
      <c r="D25" s="145"/>
      <c r="E25" s="145"/>
      <c r="F25" s="145"/>
      <c r="G25" s="145"/>
      <c r="H25" s="145"/>
      <c r="I25" s="145"/>
      <c r="J25" s="145"/>
      <c r="K25" s="145"/>
      <c r="L25" s="145"/>
      <c r="M25" s="145"/>
      <c r="N25" s="145"/>
      <c r="O25" s="145"/>
      <c r="P25" s="145"/>
      <c r="Q25" s="145"/>
      <c r="R25" s="145"/>
      <c r="S25" s="145"/>
      <c r="T25" s="145"/>
      <c r="U25" s="82"/>
      <c r="V25" s="82"/>
      <c r="W25" s="82"/>
      <c r="X25" s="82"/>
      <c r="Y25" s="82"/>
      <c r="Z25" s="82"/>
    </row>
    <row r="26" spans="1:26" s="87" customFormat="1" ht="13.5" customHeight="1">
      <c r="A26" s="145"/>
      <c r="B26" s="145"/>
      <c r="C26" s="145"/>
      <c r="D26" s="145"/>
      <c r="E26" s="145"/>
      <c r="F26" s="145"/>
      <c r="G26" s="145"/>
      <c r="H26" s="145"/>
      <c r="I26" s="145"/>
      <c r="J26" s="145"/>
      <c r="K26" s="145"/>
      <c r="L26" s="145"/>
      <c r="M26" s="145"/>
      <c r="N26" s="145"/>
      <c r="O26" s="145"/>
      <c r="P26" s="145"/>
      <c r="Q26" s="145"/>
      <c r="R26" s="145"/>
      <c r="S26" s="145"/>
      <c r="T26" s="145"/>
      <c r="U26" s="82"/>
      <c r="V26" s="82"/>
      <c r="W26" s="82"/>
      <c r="X26" s="82"/>
      <c r="Y26" s="82"/>
      <c r="Z26" s="82"/>
    </row>
    <row r="27" spans="1:26" s="87" customFormat="1" ht="13.5" customHeight="1">
      <c r="A27" s="145"/>
      <c r="B27" s="145"/>
      <c r="C27" s="145"/>
      <c r="D27" s="145"/>
      <c r="E27" s="145"/>
      <c r="F27" s="145"/>
      <c r="G27" s="145"/>
      <c r="H27" s="145"/>
      <c r="I27" s="145"/>
      <c r="J27" s="145"/>
      <c r="K27" s="145"/>
      <c r="L27" s="145"/>
      <c r="M27" s="145"/>
      <c r="N27" s="145"/>
      <c r="O27" s="145"/>
      <c r="P27" s="145"/>
      <c r="Q27" s="145"/>
      <c r="R27" s="145"/>
      <c r="S27" s="145"/>
      <c r="T27" s="145"/>
      <c r="U27" s="82"/>
      <c r="V27" s="82"/>
      <c r="W27" s="82"/>
      <c r="X27" s="82"/>
      <c r="Y27" s="82"/>
      <c r="Z27" s="82"/>
    </row>
    <row r="28" spans="1:26" s="87" customFormat="1" ht="13.5" customHeight="1">
      <c r="A28" s="145"/>
      <c r="B28" s="145"/>
      <c r="C28" s="145"/>
      <c r="D28" s="145"/>
      <c r="E28" s="145"/>
      <c r="F28" s="145"/>
      <c r="G28" s="145"/>
      <c r="H28" s="145"/>
      <c r="I28" s="145"/>
      <c r="J28" s="145"/>
      <c r="K28" s="145"/>
      <c r="L28" s="145"/>
      <c r="M28" s="145"/>
      <c r="N28" s="145"/>
      <c r="O28" s="145"/>
      <c r="P28" s="145"/>
      <c r="Q28" s="145"/>
      <c r="R28" s="145"/>
      <c r="S28" s="145"/>
      <c r="T28" s="145"/>
      <c r="U28" s="82"/>
      <c r="V28" s="82"/>
      <c r="W28" s="82"/>
      <c r="X28" s="82"/>
      <c r="Y28" s="82"/>
      <c r="Z28" s="82"/>
    </row>
    <row r="29" spans="1:26" s="87" customFormat="1" ht="13.5" customHeight="1">
      <c r="A29" s="145"/>
      <c r="B29" s="145"/>
      <c r="C29" s="145"/>
      <c r="D29" s="145"/>
      <c r="E29" s="145"/>
      <c r="F29" s="145"/>
      <c r="G29" s="145"/>
      <c r="H29" s="145"/>
      <c r="I29" s="145"/>
      <c r="J29" s="145"/>
      <c r="K29" s="145"/>
      <c r="L29" s="145"/>
      <c r="M29" s="145"/>
      <c r="N29" s="145"/>
      <c r="O29" s="145"/>
      <c r="P29" s="145"/>
      <c r="Q29" s="145"/>
      <c r="R29" s="145"/>
      <c r="S29" s="145"/>
      <c r="T29" s="145"/>
      <c r="U29" s="82"/>
      <c r="V29" s="82"/>
      <c r="W29" s="82"/>
      <c r="X29" s="82"/>
      <c r="Y29" s="82"/>
      <c r="Z29" s="82"/>
    </row>
    <row r="30" spans="1:26" s="87" customFormat="1" ht="13.5" customHeight="1">
      <c r="A30" s="145"/>
      <c r="B30" s="145"/>
      <c r="C30" s="145"/>
      <c r="D30" s="145"/>
      <c r="E30" s="145"/>
      <c r="F30" s="145"/>
      <c r="G30" s="145"/>
      <c r="H30" s="145"/>
      <c r="I30" s="145"/>
      <c r="J30" s="145"/>
      <c r="K30" s="145"/>
      <c r="L30" s="145"/>
      <c r="M30" s="145"/>
      <c r="N30" s="145"/>
      <c r="O30" s="145"/>
      <c r="P30" s="145"/>
      <c r="Q30" s="145"/>
      <c r="R30" s="145"/>
      <c r="S30" s="145"/>
      <c r="T30" s="145"/>
      <c r="U30" s="82"/>
      <c r="V30" s="82"/>
      <c r="W30" s="82"/>
      <c r="X30" s="82"/>
      <c r="Y30" s="82"/>
      <c r="Z30" s="82"/>
    </row>
    <row r="31" spans="1:26" s="87" customFormat="1" ht="13.5" customHeight="1">
      <c r="A31" s="145"/>
      <c r="B31" s="145"/>
      <c r="C31" s="145"/>
      <c r="D31" s="145"/>
      <c r="E31" s="145"/>
      <c r="F31" s="145"/>
      <c r="G31" s="145"/>
      <c r="H31" s="145"/>
      <c r="I31" s="145"/>
      <c r="J31" s="145"/>
      <c r="K31" s="145"/>
      <c r="L31" s="145"/>
      <c r="M31" s="145"/>
      <c r="N31" s="145"/>
      <c r="O31" s="145"/>
      <c r="P31" s="145"/>
      <c r="Q31" s="145"/>
      <c r="R31" s="145"/>
      <c r="S31" s="145"/>
      <c r="T31" s="145"/>
      <c r="U31" s="82"/>
      <c r="V31" s="82"/>
      <c r="W31" s="82"/>
      <c r="X31" s="82"/>
      <c r="Y31" s="82"/>
      <c r="Z31" s="82"/>
    </row>
    <row r="32" spans="1:26" s="87" customFormat="1" ht="13.5" customHeight="1">
      <c r="A32" s="145"/>
      <c r="B32" s="145"/>
      <c r="C32" s="145"/>
      <c r="D32" s="145"/>
      <c r="E32" s="145"/>
      <c r="F32" s="145"/>
      <c r="G32" s="145"/>
      <c r="H32" s="145"/>
      <c r="I32" s="145"/>
      <c r="J32" s="145"/>
      <c r="K32" s="145"/>
      <c r="L32" s="145"/>
      <c r="M32" s="145"/>
      <c r="N32" s="145"/>
      <c r="O32" s="145"/>
      <c r="P32" s="145"/>
      <c r="Q32" s="145"/>
      <c r="R32" s="145"/>
      <c r="S32" s="145"/>
      <c r="T32" s="145"/>
      <c r="U32" s="82"/>
      <c r="V32" s="82"/>
      <c r="W32" s="82"/>
      <c r="X32" s="82"/>
      <c r="Y32" s="82"/>
      <c r="Z32" s="82"/>
    </row>
    <row r="33" spans="1:26" s="87" customFormat="1" ht="13.5" customHeight="1">
      <c r="A33" s="145"/>
      <c r="B33" s="145"/>
      <c r="C33" s="145"/>
      <c r="D33" s="145"/>
      <c r="E33" s="145"/>
      <c r="F33" s="145"/>
      <c r="G33" s="145"/>
      <c r="H33" s="145"/>
      <c r="I33" s="145"/>
      <c r="J33" s="145"/>
      <c r="K33" s="145"/>
      <c r="L33" s="145"/>
      <c r="M33" s="145"/>
      <c r="N33" s="145"/>
      <c r="O33" s="145"/>
      <c r="P33" s="145"/>
      <c r="Q33" s="145"/>
      <c r="R33" s="145"/>
      <c r="S33" s="145"/>
      <c r="T33" s="145"/>
      <c r="U33" s="82"/>
      <c r="V33" s="82"/>
      <c r="W33" s="82"/>
      <c r="X33" s="82"/>
      <c r="Y33" s="82"/>
      <c r="Z33" s="82"/>
    </row>
    <row r="34" spans="1:26" s="87" customFormat="1" ht="13.5" customHeight="1">
      <c r="A34" s="145"/>
      <c r="B34" s="145"/>
      <c r="C34" s="145"/>
      <c r="D34" s="145"/>
      <c r="E34" s="145"/>
      <c r="F34" s="145"/>
      <c r="G34" s="145"/>
      <c r="H34" s="145"/>
      <c r="I34" s="145"/>
      <c r="J34" s="145"/>
      <c r="K34" s="145"/>
      <c r="L34" s="145"/>
      <c r="M34" s="145"/>
      <c r="N34" s="145"/>
      <c r="O34" s="145"/>
      <c r="P34" s="145"/>
      <c r="Q34" s="145"/>
      <c r="R34" s="145"/>
      <c r="S34" s="145"/>
      <c r="T34" s="145"/>
      <c r="U34" s="82"/>
      <c r="V34" s="82"/>
      <c r="W34" s="82"/>
      <c r="X34" s="82"/>
      <c r="Y34" s="82"/>
      <c r="Z34" s="82"/>
    </row>
    <row r="35" spans="1:26" s="87" customFormat="1" ht="13.5" customHeight="1">
      <c r="A35" s="145"/>
      <c r="B35" s="145"/>
      <c r="C35" s="145"/>
      <c r="D35" s="145"/>
      <c r="E35" s="145"/>
      <c r="F35" s="145"/>
      <c r="G35" s="145"/>
      <c r="H35" s="145"/>
      <c r="I35" s="145"/>
      <c r="J35" s="145"/>
      <c r="K35" s="145"/>
      <c r="L35" s="145"/>
      <c r="M35" s="145"/>
      <c r="N35" s="145"/>
      <c r="O35" s="145"/>
      <c r="P35" s="145"/>
      <c r="Q35" s="145"/>
      <c r="R35" s="145"/>
      <c r="S35" s="145"/>
      <c r="T35" s="145"/>
      <c r="U35" s="82"/>
      <c r="V35" s="82"/>
      <c r="W35" s="82"/>
      <c r="X35" s="82"/>
      <c r="Y35" s="82"/>
      <c r="Z35" s="82"/>
    </row>
    <row r="36" spans="1:26">
      <c r="A36" s="82"/>
      <c r="B36" s="82"/>
      <c r="C36" s="82"/>
      <c r="D36" s="82"/>
      <c r="E36" s="82"/>
      <c r="F36" s="82"/>
      <c r="G36" s="82"/>
      <c r="H36" s="82"/>
      <c r="I36" s="82"/>
      <c r="J36" s="82"/>
      <c r="K36" s="82"/>
      <c r="L36" s="82"/>
      <c r="M36" s="82"/>
      <c r="N36" s="82"/>
      <c r="O36" s="82"/>
      <c r="P36" s="82"/>
      <c r="Q36" s="82"/>
      <c r="R36" s="82"/>
      <c r="S36" s="82"/>
      <c r="T36" s="82"/>
      <c r="U36" s="82"/>
      <c r="V36" s="82"/>
      <c r="W36" s="82"/>
      <c r="X36" s="82"/>
      <c r="Y36" s="82"/>
      <c r="Z36" s="82"/>
    </row>
    <row r="37" spans="1:26" hidden="1">
      <c r="A37" s="89">
        <v>2009</v>
      </c>
      <c r="B37" s="89"/>
      <c r="C37" s="82"/>
      <c r="D37" s="82"/>
      <c r="E37" s="82"/>
      <c r="F37" s="82"/>
      <c r="G37" s="82"/>
      <c r="H37" s="82"/>
      <c r="I37" s="82"/>
      <c r="J37" s="82"/>
      <c r="K37" s="82"/>
      <c r="L37" s="82"/>
      <c r="M37" s="82"/>
      <c r="N37" s="82"/>
      <c r="O37" s="82"/>
      <c r="P37" s="82"/>
      <c r="Q37" s="82"/>
      <c r="R37" s="82"/>
      <c r="S37" s="82"/>
      <c r="T37" s="82"/>
      <c r="U37" s="82"/>
      <c r="V37" s="82"/>
      <c r="W37" s="82"/>
      <c r="X37" s="82"/>
      <c r="Y37" s="82"/>
      <c r="Z37" s="82"/>
    </row>
    <row r="38" spans="1:26" hidden="1">
      <c r="A38" s="89">
        <v>2010</v>
      </c>
      <c r="B38" s="89"/>
      <c r="C38" s="82"/>
      <c r="D38" s="82"/>
      <c r="E38" s="82"/>
      <c r="F38" s="82"/>
      <c r="G38" s="82"/>
      <c r="H38" s="82"/>
      <c r="I38" s="82"/>
      <c r="J38" s="82"/>
      <c r="K38" s="82"/>
      <c r="L38" s="82"/>
      <c r="M38" s="82"/>
      <c r="N38" s="82"/>
      <c r="O38" s="82"/>
      <c r="P38" s="82"/>
      <c r="Q38" s="82"/>
      <c r="R38" s="82"/>
      <c r="S38" s="82"/>
      <c r="T38" s="82"/>
      <c r="U38" s="82"/>
      <c r="V38" s="82"/>
      <c r="W38" s="82"/>
      <c r="X38" s="82"/>
      <c r="Y38" s="82"/>
      <c r="Z38" s="82"/>
    </row>
    <row r="39" spans="1:26" hidden="1">
      <c r="A39" s="89">
        <v>2011</v>
      </c>
      <c r="B39" s="89"/>
      <c r="C39" s="82"/>
      <c r="D39" s="82"/>
      <c r="E39" s="82"/>
      <c r="F39" s="82"/>
      <c r="G39" s="82"/>
      <c r="H39" s="82"/>
      <c r="I39" s="82"/>
      <c r="J39" s="82"/>
      <c r="K39" s="82"/>
      <c r="L39" s="82"/>
      <c r="M39" s="82"/>
      <c r="N39" s="82"/>
      <c r="O39" s="82"/>
      <c r="P39" s="82"/>
      <c r="Q39" s="82"/>
      <c r="R39" s="82"/>
      <c r="S39" s="82"/>
      <c r="T39" s="82"/>
      <c r="U39" s="82"/>
      <c r="V39" s="82"/>
      <c r="W39" s="82"/>
      <c r="X39" s="82"/>
      <c r="Y39" s="82"/>
      <c r="Z39" s="82"/>
    </row>
    <row r="40" spans="1:26" hidden="1">
      <c r="A40" s="89">
        <v>2012</v>
      </c>
      <c r="B40" s="89"/>
      <c r="C40" s="82"/>
      <c r="D40" s="82"/>
      <c r="E40" s="82"/>
      <c r="F40" s="82"/>
      <c r="G40" s="82"/>
      <c r="H40" s="82"/>
      <c r="I40" s="82"/>
      <c r="J40" s="82"/>
      <c r="K40" s="82"/>
      <c r="L40" s="82"/>
      <c r="M40" s="82"/>
      <c r="N40" s="82"/>
      <c r="O40" s="82"/>
      <c r="P40" s="82"/>
      <c r="Q40" s="82"/>
      <c r="R40" s="82"/>
      <c r="S40" s="82"/>
      <c r="T40" s="82"/>
      <c r="U40" s="82"/>
      <c r="V40" s="82"/>
      <c r="W40" s="82"/>
      <c r="X40" s="82"/>
      <c r="Y40" s="82"/>
      <c r="Z40" s="82"/>
    </row>
    <row r="41" spans="1:26" hidden="1">
      <c r="A41" s="89">
        <v>2013</v>
      </c>
      <c r="B41" s="89"/>
      <c r="C41" s="82"/>
      <c r="D41" s="82"/>
      <c r="E41" s="82"/>
      <c r="F41" s="82"/>
      <c r="G41" s="82"/>
      <c r="H41" s="82"/>
      <c r="I41" s="82"/>
      <c r="J41" s="82"/>
      <c r="K41" s="82"/>
      <c r="L41" s="82"/>
      <c r="M41" s="82"/>
      <c r="N41" s="82"/>
      <c r="O41" s="82"/>
      <c r="P41" s="82"/>
      <c r="Q41" s="82"/>
      <c r="R41" s="82"/>
      <c r="S41" s="82"/>
      <c r="T41" s="82"/>
      <c r="U41" s="82"/>
      <c r="V41" s="82"/>
      <c r="W41" s="82"/>
      <c r="X41" s="82"/>
      <c r="Y41" s="82"/>
      <c r="Z41" s="82"/>
    </row>
    <row r="42" spans="1:26" hidden="1">
      <c r="A42" s="89">
        <v>2014</v>
      </c>
      <c r="B42" s="89"/>
      <c r="C42" s="82"/>
      <c r="D42" s="82"/>
      <c r="E42" s="82"/>
      <c r="F42" s="82"/>
      <c r="G42" s="82"/>
      <c r="H42" s="82"/>
      <c r="I42" s="82"/>
      <c r="J42" s="82"/>
      <c r="K42" s="82"/>
      <c r="L42" s="82"/>
      <c r="M42" s="82"/>
      <c r="N42" s="82"/>
      <c r="O42" s="82"/>
      <c r="P42" s="82"/>
      <c r="Q42" s="82"/>
      <c r="R42" s="82"/>
      <c r="S42" s="82"/>
      <c r="T42" s="82"/>
      <c r="U42" s="82"/>
      <c r="V42" s="82"/>
      <c r="W42" s="82"/>
      <c r="X42" s="82"/>
      <c r="Y42" s="82"/>
      <c r="Z42" s="82"/>
    </row>
    <row r="43" spans="1:26" hidden="1">
      <c r="A43" s="89">
        <v>2015</v>
      </c>
      <c r="B43" s="89"/>
      <c r="C43" s="82"/>
      <c r="D43" s="82"/>
      <c r="E43" s="82"/>
      <c r="F43" s="82"/>
      <c r="G43" s="82"/>
      <c r="H43" s="82"/>
      <c r="I43" s="82"/>
      <c r="J43" s="82"/>
      <c r="K43" s="82"/>
      <c r="L43" s="82"/>
      <c r="M43" s="82"/>
      <c r="N43" s="82"/>
      <c r="O43" s="82"/>
      <c r="P43" s="82"/>
      <c r="Q43" s="82"/>
      <c r="R43" s="82"/>
      <c r="S43" s="82"/>
      <c r="T43" s="82"/>
      <c r="U43" s="82"/>
      <c r="V43" s="82"/>
      <c r="W43" s="82"/>
      <c r="X43" s="82"/>
      <c r="Y43" s="82"/>
      <c r="Z43" s="82"/>
    </row>
    <row r="44" spans="1:26" hidden="1">
      <c r="A44" s="89">
        <v>2016</v>
      </c>
      <c r="B44" s="89"/>
      <c r="C44" s="82"/>
      <c r="D44" s="82"/>
      <c r="E44" s="82"/>
      <c r="F44" s="82"/>
      <c r="G44" s="82"/>
      <c r="H44" s="82"/>
      <c r="I44" s="82"/>
      <c r="J44" s="82"/>
      <c r="K44" s="82"/>
      <c r="L44" s="82"/>
      <c r="M44" s="82"/>
      <c r="N44" s="82"/>
      <c r="O44" s="82"/>
      <c r="P44" s="82"/>
      <c r="Q44" s="82"/>
      <c r="R44" s="82"/>
      <c r="S44" s="82"/>
      <c r="T44" s="82"/>
      <c r="U44" s="82"/>
      <c r="V44" s="82"/>
      <c r="W44" s="82"/>
      <c r="X44" s="82"/>
      <c r="Y44" s="82"/>
      <c r="Z44" s="82"/>
    </row>
    <row r="45" spans="1:26" hidden="1">
      <c r="A45" s="89">
        <v>2017</v>
      </c>
      <c r="B45" s="89"/>
      <c r="C45" s="82"/>
      <c r="D45" s="82"/>
      <c r="E45" s="82"/>
      <c r="F45" s="82"/>
      <c r="G45" s="82"/>
      <c r="H45" s="82"/>
      <c r="I45" s="82"/>
      <c r="J45" s="82"/>
      <c r="K45" s="82"/>
      <c r="L45" s="82"/>
      <c r="M45" s="82"/>
      <c r="N45" s="82"/>
      <c r="O45" s="82"/>
      <c r="P45" s="82"/>
      <c r="Q45" s="82"/>
      <c r="R45" s="82"/>
      <c r="S45" s="82"/>
      <c r="T45" s="82"/>
      <c r="U45" s="82"/>
      <c r="V45" s="82"/>
      <c r="W45" s="82"/>
      <c r="X45" s="82"/>
      <c r="Y45" s="82"/>
      <c r="Z45" s="82"/>
    </row>
    <row r="46" spans="1:26" hidden="1">
      <c r="A46" s="89">
        <v>2018</v>
      </c>
      <c r="B46" s="89"/>
      <c r="C46" s="82"/>
      <c r="D46" s="82"/>
      <c r="E46" s="82"/>
      <c r="F46" s="82"/>
      <c r="G46" s="82"/>
      <c r="H46" s="82"/>
      <c r="I46" s="82"/>
      <c r="J46" s="82"/>
      <c r="K46" s="82"/>
      <c r="L46" s="82"/>
      <c r="M46" s="82"/>
      <c r="N46" s="82"/>
      <c r="O46" s="82"/>
      <c r="P46" s="82"/>
      <c r="Q46" s="82"/>
      <c r="R46" s="82"/>
      <c r="S46" s="82"/>
      <c r="T46" s="82"/>
      <c r="U46" s="82"/>
      <c r="V46" s="82"/>
      <c r="W46" s="82"/>
      <c r="X46" s="82"/>
      <c r="Y46" s="82"/>
      <c r="Z46" s="82"/>
    </row>
    <row r="47" spans="1:26" hidden="1">
      <c r="A47" s="89">
        <v>2019</v>
      </c>
      <c r="B47" s="89"/>
      <c r="C47" s="82"/>
      <c r="D47" s="82"/>
      <c r="E47" s="82"/>
      <c r="F47" s="82"/>
      <c r="G47" s="82"/>
      <c r="H47" s="82"/>
      <c r="I47" s="82"/>
      <c r="J47" s="82"/>
      <c r="K47" s="82"/>
      <c r="L47" s="82"/>
      <c r="M47" s="82"/>
      <c r="N47" s="82"/>
      <c r="O47" s="82"/>
      <c r="P47" s="82"/>
      <c r="Q47" s="82"/>
      <c r="R47" s="82"/>
      <c r="S47" s="82"/>
      <c r="T47" s="82"/>
      <c r="U47" s="82"/>
      <c r="V47" s="82"/>
      <c r="W47" s="82"/>
      <c r="X47" s="82"/>
      <c r="Y47" s="82"/>
      <c r="Z47" s="82"/>
    </row>
    <row r="48" spans="1:26" hidden="1">
      <c r="A48" s="89">
        <v>2020</v>
      </c>
      <c r="B48" s="89"/>
      <c r="C48" s="82"/>
      <c r="D48" s="82"/>
      <c r="E48" s="82"/>
      <c r="F48" s="82"/>
      <c r="G48" s="82"/>
      <c r="H48" s="82"/>
      <c r="I48" s="82"/>
      <c r="J48" s="82"/>
      <c r="K48" s="82"/>
      <c r="L48" s="82"/>
      <c r="M48" s="82"/>
      <c r="N48" s="82"/>
      <c r="O48" s="82"/>
      <c r="P48" s="82"/>
      <c r="Q48" s="82"/>
      <c r="R48" s="82"/>
      <c r="S48" s="82"/>
      <c r="T48" s="82"/>
      <c r="U48" s="82"/>
      <c r="V48" s="82"/>
      <c r="W48" s="82"/>
      <c r="X48" s="82"/>
      <c r="Y48" s="82"/>
      <c r="Z48" s="82"/>
    </row>
    <row r="49" spans="1:26" hidden="1">
      <c r="A49" s="89">
        <v>2021</v>
      </c>
      <c r="B49" s="89"/>
      <c r="C49" s="82"/>
      <c r="D49" s="82"/>
      <c r="E49" s="82"/>
      <c r="F49" s="82"/>
      <c r="G49" s="82"/>
      <c r="H49" s="82"/>
      <c r="I49" s="82"/>
      <c r="J49" s="82"/>
      <c r="K49" s="82"/>
      <c r="L49" s="82"/>
      <c r="M49" s="82"/>
      <c r="N49" s="82"/>
      <c r="O49" s="82"/>
      <c r="P49" s="82"/>
      <c r="Q49" s="82"/>
      <c r="R49" s="82"/>
      <c r="S49" s="82"/>
      <c r="T49" s="82"/>
      <c r="U49" s="82"/>
      <c r="V49" s="82"/>
      <c r="W49" s="82"/>
      <c r="X49" s="82"/>
      <c r="Y49" s="82"/>
      <c r="Z49" s="82"/>
    </row>
    <row r="50" spans="1:26" hidden="1">
      <c r="A50" s="89">
        <v>2022</v>
      </c>
      <c r="B50" s="89"/>
      <c r="C50" s="82"/>
      <c r="D50" s="82"/>
      <c r="E50" s="82"/>
      <c r="F50" s="82"/>
      <c r="G50" s="82"/>
      <c r="H50" s="82"/>
      <c r="I50" s="82"/>
      <c r="J50" s="82"/>
      <c r="K50" s="82"/>
      <c r="L50" s="82"/>
      <c r="M50" s="82"/>
      <c r="N50" s="82"/>
      <c r="O50" s="82"/>
      <c r="P50" s="82"/>
      <c r="Q50" s="82"/>
      <c r="R50" s="82"/>
      <c r="S50" s="82"/>
      <c r="T50" s="82"/>
      <c r="U50" s="82"/>
      <c r="V50" s="82"/>
      <c r="W50" s="82"/>
      <c r="X50" s="82"/>
      <c r="Y50" s="82"/>
      <c r="Z50" s="82"/>
    </row>
    <row r="51" spans="1:26" hidden="1">
      <c r="A51" s="89">
        <v>2023</v>
      </c>
      <c r="B51" s="89"/>
      <c r="C51" s="82"/>
      <c r="D51" s="82"/>
      <c r="E51" s="82"/>
      <c r="F51" s="82"/>
      <c r="G51" s="82"/>
      <c r="H51" s="82"/>
      <c r="I51" s="82"/>
      <c r="J51" s="82"/>
      <c r="K51" s="82"/>
      <c r="L51" s="82"/>
      <c r="M51" s="82"/>
      <c r="N51" s="82"/>
      <c r="O51" s="82"/>
      <c r="P51" s="82"/>
      <c r="Q51" s="82"/>
      <c r="R51" s="82"/>
      <c r="S51" s="82"/>
      <c r="T51" s="82"/>
      <c r="U51" s="82"/>
      <c r="V51" s="82"/>
      <c r="W51" s="82"/>
      <c r="X51" s="82"/>
      <c r="Y51" s="82"/>
      <c r="Z51" s="82"/>
    </row>
    <row r="52" spans="1:26" hidden="1">
      <c r="A52" s="89">
        <v>2024</v>
      </c>
      <c r="B52" s="89"/>
      <c r="C52" s="82"/>
      <c r="D52" s="82"/>
      <c r="E52" s="82"/>
      <c r="F52" s="82"/>
      <c r="G52" s="82"/>
      <c r="H52" s="82"/>
      <c r="I52" s="82"/>
      <c r="J52" s="82"/>
      <c r="K52" s="82"/>
      <c r="L52" s="82"/>
      <c r="M52" s="82"/>
      <c r="N52" s="82"/>
      <c r="O52" s="82"/>
      <c r="P52" s="82"/>
      <c r="Q52" s="82"/>
      <c r="R52" s="82"/>
      <c r="S52" s="82"/>
      <c r="T52" s="82"/>
      <c r="U52" s="82"/>
      <c r="V52" s="82"/>
      <c r="W52" s="82"/>
      <c r="X52" s="82"/>
      <c r="Y52" s="82"/>
      <c r="Z52" s="82"/>
    </row>
    <row r="53" spans="1:26" hidden="1">
      <c r="A53" s="89">
        <v>2025</v>
      </c>
      <c r="B53" s="89"/>
      <c r="C53" s="82"/>
      <c r="D53" s="82"/>
      <c r="E53" s="82"/>
      <c r="F53" s="82"/>
      <c r="G53" s="82"/>
      <c r="H53" s="82"/>
      <c r="I53" s="82"/>
      <c r="J53" s="82"/>
      <c r="K53" s="82"/>
      <c r="L53" s="82"/>
      <c r="M53" s="82"/>
      <c r="N53" s="82"/>
      <c r="O53" s="82"/>
      <c r="P53" s="82"/>
      <c r="Q53" s="82"/>
      <c r="R53" s="82"/>
      <c r="S53" s="82"/>
      <c r="T53" s="82"/>
      <c r="U53" s="82"/>
      <c r="V53" s="82"/>
      <c r="W53" s="82"/>
      <c r="X53" s="82"/>
      <c r="Y53" s="82"/>
      <c r="Z53" s="82"/>
    </row>
    <row r="54" spans="1:26" hidden="1">
      <c r="A54" s="89">
        <v>2026</v>
      </c>
      <c r="B54" s="89"/>
      <c r="C54" s="82"/>
      <c r="D54" s="82"/>
      <c r="E54" s="82"/>
      <c r="F54" s="82"/>
      <c r="G54" s="82"/>
      <c r="H54" s="82"/>
      <c r="I54" s="82"/>
      <c r="J54" s="82"/>
      <c r="K54" s="82"/>
      <c r="L54" s="82"/>
      <c r="M54" s="82"/>
      <c r="N54" s="82"/>
      <c r="O54" s="82"/>
      <c r="P54" s="82"/>
      <c r="Q54" s="82"/>
      <c r="R54" s="82"/>
      <c r="S54" s="82"/>
      <c r="T54" s="82"/>
      <c r="U54" s="82"/>
      <c r="V54" s="82"/>
      <c r="W54" s="82"/>
      <c r="X54" s="82"/>
      <c r="Y54" s="82"/>
      <c r="Z54" s="82"/>
    </row>
    <row r="55" spans="1:26" hidden="1">
      <c r="A55" s="89">
        <v>2027</v>
      </c>
      <c r="B55" s="89"/>
      <c r="C55" s="82"/>
      <c r="D55" s="82"/>
      <c r="E55" s="82"/>
      <c r="F55" s="82"/>
      <c r="G55" s="82"/>
      <c r="H55" s="82"/>
      <c r="I55" s="82"/>
      <c r="J55" s="82"/>
      <c r="K55" s="82"/>
      <c r="L55" s="82"/>
      <c r="M55" s="82"/>
      <c r="N55" s="82"/>
      <c r="O55" s="82"/>
      <c r="P55" s="82"/>
      <c r="Q55" s="82"/>
      <c r="R55" s="82"/>
      <c r="S55" s="82"/>
      <c r="T55" s="82"/>
      <c r="U55" s="82"/>
      <c r="V55" s="82"/>
      <c r="W55" s="82"/>
      <c r="X55" s="82"/>
      <c r="Y55" s="82"/>
      <c r="Z55" s="82"/>
    </row>
    <row r="56" spans="1:26" hidden="1">
      <c r="A56" s="89">
        <v>2028</v>
      </c>
      <c r="B56" s="89"/>
      <c r="C56" s="82"/>
      <c r="D56" s="82"/>
      <c r="E56" s="82"/>
      <c r="F56" s="82"/>
      <c r="G56" s="82"/>
      <c r="H56" s="82"/>
      <c r="I56" s="82"/>
      <c r="J56" s="82"/>
      <c r="K56" s="82"/>
      <c r="L56" s="82"/>
      <c r="M56" s="82"/>
      <c r="N56" s="82"/>
      <c r="O56" s="82"/>
      <c r="P56" s="82"/>
      <c r="Q56" s="82"/>
      <c r="R56" s="82"/>
      <c r="S56" s="82"/>
      <c r="T56" s="82"/>
      <c r="U56" s="82"/>
      <c r="V56" s="82"/>
      <c r="W56" s="82"/>
      <c r="X56" s="82"/>
      <c r="Y56" s="82"/>
      <c r="Z56" s="82"/>
    </row>
    <row r="57" spans="1:26" hidden="1">
      <c r="A57" s="89">
        <v>2029</v>
      </c>
      <c r="B57" s="89"/>
      <c r="C57" s="82"/>
      <c r="D57" s="82"/>
      <c r="E57" s="82"/>
      <c r="F57" s="82"/>
      <c r="G57" s="82"/>
      <c r="H57" s="82"/>
      <c r="I57" s="82"/>
      <c r="J57" s="82"/>
      <c r="K57" s="82"/>
      <c r="L57" s="82"/>
      <c r="M57" s="82"/>
      <c r="N57" s="82"/>
      <c r="O57" s="82"/>
      <c r="P57" s="82"/>
      <c r="Q57" s="82"/>
      <c r="R57" s="82"/>
      <c r="S57" s="82"/>
      <c r="T57" s="82"/>
      <c r="U57" s="82"/>
      <c r="V57" s="82"/>
      <c r="W57" s="82"/>
      <c r="X57" s="82"/>
      <c r="Y57" s="82"/>
      <c r="Z57" s="82"/>
    </row>
    <row r="58" spans="1:26" hidden="1">
      <c r="A58" s="89">
        <v>2030</v>
      </c>
      <c r="B58" s="89"/>
      <c r="C58" s="82"/>
      <c r="D58" s="82"/>
      <c r="E58" s="82"/>
      <c r="F58" s="82"/>
      <c r="G58" s="82"/>
      <c r="H58" s="82"/>
      <c r="I58" s="82"/>
      <c r="J58" s="82"/>
      <c r="K58" s="82"/>
      <c r="L58" s="82"/>
      <c r="M58" s="82"/>
      <c r="N58" s="82"/>
      <c r="O58" s="82"/>
      <c r="P58" s="82"/>
      <c r="Q58" s="82"/>
      <c r="R58" s="82"/>
      <c r="S58" s="82"/>
      <c r="T58" s="82"/>
      <c r="U58" s="82"/>
      <c r="V58" s="82"/>
      <c r="W58" s="82"/>
      <c r="X58" s="82"/>
      <c r="Y58" s="82"/>
      <c r="Z58" s="82"/>
    </row>
    <row r="59" spans="1:26" hidden="1">
      <c r="A59" s="89">
        <v>2031</v>
      </c>
      <c r="B59" s="89"/>
      <c r="C59" s="82"/>
      <c r="D59" s="82"/>
      <c r="E59" s="82"/>
      <c r="F59" s="82"/>
      <c r="G59" s="82"/>
      <c r="H59" s="82"/>
      <c r="I59" s="82"/>
      <c r="J59" s="82"/>
      <c r="K59" s="82"/>
      <c r="L59" s="82"/>
      <c r="M59" s="82"/>
      <c r="N59" s="82"/>
      <c r="O59" s="82"/>
      <c r="P59" s="82"/>
      <c r="Q59" s="82"/>
      <c r="R59" s="82"/>
      <c r="S59" s="82"/>
      <c r="T59" s="82"/>
      <c r="U59" s="82"/>
      <c r="V59" s="82"/>
      <c r="W59" s="82"/>
      <c r="X59" s="82"/>
      <c r="Y59" s="82"/>
      <c r="Z59" s="82"/>
    </row>
    <row r="60" spans="1:26" hidden="1">
      <c r="A60" s="89">
        <v>2032</v>
      </c>
      <c r="B60" s="89"/>
      <c r="C60" s="82"/>
      <c r="D60" s="82"/>
      <c r="E60" s="82"/>
      <c r="F60" s="82"/>
      <c r="G60" s="82"/>
      <c r="H60" s="82"/>
      <c r="I60" s="82"/>
      <c r="J60" s="82"/>
      <c r="K60" s="82"/>
      <c r="L60" s="82"/>
      <c r="M60" s="82"/>
      <c r="N60" s="82"/>
      <c r="O60" s="82"/>
      <c r="P60" s="82"/>
      <c r="Q60" s="82"/>
      <c r="R60" s="82"/>
      <c r="S60" s="82"/>
      <c r="T60" s="82"/>
      <c r="U60" s="82"/>
      <c r="V60" s="82"/>
      <c r="W60" s="82"/>
      <c r="X60" s="82"/>
      <c r="Y60" s="82"/>
      <c r="Z60" s="82"/>
    </row>
    <row r="61" spans="1:26" hidden="1">
      <c r="A61" s="89">
        <v>2033</v>
      </c>
      <c r="B61" s="89"/>
      <c r="C61" s="82"/>
      <c r="D61" s="82"/>
      <c r="E61" s="82"/>
      <c r="F61" s="82"/>
      <c r="G61" s="82"/>
      <c r="H61" s="82"/>
      <c r="I61" s="82"/>
      <c r="J61" s="82"/>
      <c r="K61" s="82"/>
      <c r="L61" s="82"/>
      <c r="M61" s="82"/>
      <c r="N61" s="82"/>
      <c r="O61" s="82"/>
      <c r="P61" s="82"/>
      <c r="Q61" s="82"/>
      <c r="R61" s="82"/>
      <c r="S61" s="82"/>
      <c r="T61" s="82"/>
      <c r="U61" s="82"/>
      <c r="V61" s="82"/>
      <c r="W61" s="82"/>
      <c r="X61" s="82"/>
      <c r="Y61" s="82"/>
      <c r="Z61" s="82"/>
    </row>
    <row r="62" spans="1:26" hidden="1">
      <c r="A62" s="89">
        <v>2034</v>
      </c>
      <c r="B62" s="89"/>
      <c r="C62" s="82"/>
      <c r="D62" s="82"/>
      <c r="E62" s="82"/>
      <c r="F62" s="82"/>
      <c r="G62" s="82"/>
      <c r="H62" s="82"/>
      <c r="I62" s="82"/>
      <c r="J62" s="82"/>
      <c r="K62" s="82"/>
      <c r="L62" s="82"/>
      <c r="M62" s="82"/>
      <c r="N62" s="82"/>
      <c r="O62" s="82"/>
      <c r="P62" s="82"/>
      <c r="Q62" s="82"/>
      <c r="R62" s="82"/>
      <c r="S62" s="82"/>
      <c r="T62" s="82"/>
      <c r="U62" s="82"/>
      <c r="V62" s="82"/>
      <c r="W62" s="82"/>
      <c r="X62" s="82"/>
      <c r="Y62" s="82"/>
      <c r="Z62" s="82"/>
    </row>
    <row r="63" spans="1:26" hidden="1">
      <c r="A63" s="89">
        <v>2035</v>
      </c>
      <c r="B63" s="89"/>
      <c r="C63" s="82"/>
      <c r="D63" s="82"/>
      <c r="E63" s="82"/>
      <c r="F63" s="82"/>
      <c r="G63" s="82"/>
      <c r="H63" s="82"/>
      <c r="I63" s="82"/>
      <c r="J63" s="82"/>
      <c r="K63" s="82"/>
      <c r="L63" s="82"/>
      <c r="M63" s="82"/>
      <c r="N63" s="82"/>
      <c r="O63" s="82"/>
      <c r="P63" s="82"/>
      <c r="Q63" s="82"/>
      <c r="R63" s="82"/>
      <c r="S63" s="82"/>
      <c r="T63" s="82"/>
      <c r="U63" s="82"/>
      <c r="V63" s="82"/>
      <c r="W63" s="82"/>
      <c r="X63" s="82"/>
      <c r="Y63" s="82"/>
      <c r="Z63" s="82"/>
    </row>
    <row r="64" spans="1:26" hidden="1">
      <c r="A64" s="89">
        <v>2036</v>
      </c>
      <c r="B64" s="89"/>
      <c r="C64" s="82"/>
      <c r="D64" s="82"/>
      <c r="E64" s="82"/>
      <c r="F64" s="82"/>
      <c r="G64" s="82"/>
      <c r="H64" s="82"/>
      <c r="I64" s="82"/>
      <c r="J64" s="82"/>
      <c r="K64" s="82"/>
      <c r="L64" s="82"/>
      <c r="M64" s="82"/>
      <c r="N64" s="82"/>
      <c r="O64" s="82"/>
      <c r="P64" s="82"/>
      <c r="Q64" s="82"/>
      <c r="R64" s="82"/>
      <c r="S64" s="82"/>
      <c r="T64" s="82"/>
      <c r="U64" s="82"/>
      <c r="V64" s="82"/>
      <c r="W64" s="82"/>
      <c r="X64" s="82"/>
      <c r="Y64" s="82"/>
      <c r="Z64" s="82"/>
    </row>
    <row r="65" spans="1:26" hidden="1">
      <c r="A65" s="89">
        <v>2037</v>
      </c>
      <c r="B65" s="89"/>
      <c r="C65" s="82"/>
      <c r="D65" s="82"/>
      <c r="E65" s="82"/>
      <c r="F65" s="82"/>
      <c r="G65" s="82"/>
      <c r="H65" s="82"/>
      <c r="I65" s="82"/>
      <c r="J65" s="82"/>
      <c r="K65" s="82"/>
      <c r="L65" s="82"/>
      <c r="M65" s="82"/>
      <c r="N65" s="82"/>
      <c r="O65" s="82"/>
      <c r="P65" s="82"/>
      <c r="Q65" s="82"/>
      <c r="R65" s="82"/>
      <c r="S65" s="82"/>
      <c r="T65" s="82"/>
      <c r="U65" s="82"/>
      <c r="V65" s="82"/>
      <c r="W65" s="82"/>
      <c r="X65" s="82"/>
      <c r="Y65" s="82"/>
      <c r="Z65" s="82"/>
    </row>
    <row r="66" spans="1:26" hidden="1">
      <c r="A66" s="89">
        <v>2038</v>
      </c>
      <c r="B66" s="89"/>
      <c r="C66" s="82"/>
      <c r="D66" s="82"/>
      <c r="E66" s="82"/>
      <c r="F66" s="82"/>
      <c r="G66" s="82"/>
      <c r="H66" s="82"/>
      <c r="I66" s="82"/>
      <c r="J66" s="82"/>
      <c r="K66" s="82"/>
      <c r="L66" s="82"/>
      <c r="M66" s="82"/>
      <c r="N66" s="82"/>
      <c r="O66" s="82"/>
      <c r="P66" s="82"/>
      <c r="Q66" s="82"/>
      <c r="R66" s="82"/>
      <c r="S66" s="82"/>
      <c r="T66" s="82"/>
      <c r="U66" s="82"/>
      <c r="V66" s="82"/>
      <c r="W66" s="82"/>
      <c r="X66" s="82"/>
      <c r="Y66" s="82"/>
      <c r="Z66" s="82"/>
    </row>
    <row r="67" spans="1:26" hidden="1">
      <c r="A67" s="89">
        <v>2039</v>
      </c>
      <c r="B67" s="89"/>
      <c r="C67" s="82"/>
      <c r="D67" s="82"/>
      <c r="E67" s="82"/>
      <c r="F67" s="82"/>
      <c r="G67" s="82"/>
      <c r="H67" s="82"/>
      <c r="I67" s="82"/>
      <c r="J67" s="82"/>
      <c r="K67" s="82"/>
      <c r="L67" s="82"/>
      <c r="M67" s="82"/>
      <c r="N67" s="82"/>
      <c r="O67" s="82"/>
      <c r="P67" s="82"/>
      <c r="Q67" s="82"/>
      <c r="R67" s="82"/>
      <c r="S67" s="82"/>
      <c r="T67" s="82"/>
      <c r="U67" s="82"/>
      <c r="V67" s="82"/>
      <c r="W67" s="82"/>
      <c r="X67" s="82"/>
      <c r="Y67" s="82"/>
      <c r="Z67" s="82"/>
    </row>
    <row r="68" spans="1:26" hidden="1">
      <c r="A68" s="89">
        <v>2040</v>
      </c>
      <c r="B68" s="89"/>
      <c r="C68" s="82"/>
      <c r="D68" s="82"/>
      <c r="E68" s="82"/>
      <c r="F68" s="82"/>
      <c r="G68" s="82"/>
      <c r="H68" s="82"/>
      <c r="I68" s="82"/>
      <c r="J68" s="82"/>
      <c r="K68" s="82"/>
      <c r="L68" s="82"/>
      <c r="M68" s="82"/>
      <c r="N68" s="82"/>
      <c r="O68" s="82"/>
      <c r="P68" s="82"/>
      <c r="Q68" s="82"/>
      <c r="R68" s="82"/>
      <c r="S68" s="82"/>
      <c r="T68" s="82"/>
      <c r="U68" s="82"/>
      <c r="V68" s="82"/>
      <c r="W68" s="82"/>
      <c r="X68" s="82"/>
      <c r="Y68" s="82"/>
      <c r="Z68" s="82"/>
    </row>
    <row r="69" spans="1:26">
      <c r="A69" s="82"/>
      <c r="B69" s="82"/>
      <c r="C69" s="82"/>
      <c r="D69" s="82"/>
      <c r="E69" s="82"/>
      <c r="F69" s="82"/>
      <c r="G69" s="82"/>
      <c r="H69" s="82"/>
      <c r="I69" s="82"/>
      <c r="J69" s="82"/>
      <c r="K69" s="82"/>
      <c r="L69" s="82"/>
      <c r="M69" s="82"/>
      <c r="N69" s="82"/>
      <c r="O69" s="82"/>
      <c r="P69" s="82"/>
      <c r="Q69" s="82"/>
      <c r="R69" s="82"/>
      <c r="S69" s="82"/>
      <c r="T69" s="82"/>
      <c r="U69" s="82"/>
      <c r="V69" s="82"/>
      <c r="W69" s="82"/>
      <c r="X69" s="82"/>
      <c r="Y69" s="82"/>
      <c r="Z69" s="82"/>
    </row>
    <row r="70" spans="1:26">
      <c r="A70" s="82"/>
      <c r="B70" s="82"/>
      <c r="C70" s="82"/>
      <c r="D70" s="82"/>
      <c r="E70" s="82"/>
      <c r="F70" s="82"/>
      <c r="G70" s="82"/>
      <c r="H70" s="82"/>
      <c r="I70" s="82"/>
      <c r="J70" s="82"/>
      <c r="K70" s="82"/>
      <c r="L70" s="82"/>
      <c r="M70" s="82"/>
      <c r="N70" s="82"/>
      <c r="O70" s="82"/>
      <c r="P70" s="82"/>
      <c r="Q70" s="82"/>
      <c r="R70" s="82"/>
      <c r="S70" s="82"/>
      <c r="T70" s="82"/>
      <c r="U70" s="82"/>
      <c r="V70" s="82"/>
      <c r="W70" s="82"/>
      <c r="X70" s="82"/>
      <c r="Y70" s="82"/>
      <c r="Z70" s="82"/>
    </row>
    <row r="71" spans="1:26">
      <c r="A71" s="82"/>
      <c r="B71" s="82"/>
      <c r="C71" s="82"/>
      <c r="D71" s="82"/>
      <c r="E71" s="82"/>
      <c r="F71" s="82"/>
      <c r="G71" s="82"/>
      <c r="H71" s="82"/>
      <c r="I71" s="82"/>
      <c r="J71" s="82"/>
      <c r="K71" s="82"/>
      <c r="L71" s="82"/>
      <c r="M71" s="82"/>
      <c r="N71" s="82"/>
      <c r="O71" s="82"/>
      <c r="P71" s="82"/>
      <c r="Q71" s="82"/>
      <c r="R71" s="82"/>
      <c r="S71" s="82"/>
      <c r="T71" s="82"/>
      <c r="U71" s="82"/>
      <c r="V71" s="82"/>
      <c r="W71" s="82"/>
      <c r="X71" s="82"/>
      <c r="Y71" s="82"/>
      <c r="Z71" s="82"/>
    </row>
    <row r="72" spans="1:26">
      <c r="A72" s="82"/>
      <c r="B72" s="82"/>
      <c r="C72" s="82"/>
      <c r="D72" s="82"/>
      <c r="E72" s="82"/>
      <c r="F72" s="82"/>
      <c r="G72" s="82"/>
      <c r="H72" s="82"/>
      <c r="I72" s="82"/>
      <c r="J72" s="82"/>
      <c r="K72" s="82"/>
      <c r="L72" s="82"/>
      <c r="M72" s="82"/>
      <c r="N72" s="82"/>
      <c r="O72" s="82"/>
      <c r="P72" s="82"/>
      <c r="Q72" s="82"/>
      <c r="R72" s="82"/>
      <c r="S72" s="82"/>
      <c r="T72" s="82"/>
      <c r="U72" s="82"/>
      <c r="V72" s="82"/>
      <c r="W72" s="82"/>
      <c r="X72" s="82"/>
      <c r="Y72" s="82"/>
      <c r="Z72" s="82"/>
    </row>
    <row r="73" spans="1:26">
      <c r="A73" s="82"/>
      <c r="B73" s="82"/>
      <c r="C73" s="82"/>
      <c r="D73" s="82"/>
      <c r="E73" s="82"/>
      <c r="F73" s="82"/>
      <c r="G73" s="82"/>
      <c r="H73" s="82"/>
      <c r="I73" s="82"/>
      <c r="J73" s="82"/>
      <c r="K73" s="82"/>
      <c r="L73" s="82"/>
      <c r="M73" s="82"/>
      <c r="N73" s="82"/>
      <c r="O73" s="82"/>
      <c r="P73" s="82"/>
      <c r="Q73" s="82"/>
      <c r="R73" s="82"/>
      <c r="S73" s="82"/>
      <c r="T73" s="82"/>
      <c r="U73" s="82"/>
      <c r="V73" s="82"/>
      <c r="W73" s="82"/>
      <c r="X73" s="82"/>
      <c r="Y73" s="82"/>
      <c r="Z73" s="82"/>
    </row>
    <row r="74" spans="1:26">
      <c r="A74" s="82"/>
      <c r="B74" s="82"/>
      <c r="C74" s="82"/>
      <c r="D74" s="82"/>
      <c r="E74" s="82"/>
      <c r="F74" s="82"/>
      <c r="G74" s="82"/>
      <c r="H74" s="82"/>
      <c r="I74" s="82"/>
      <c r="J74" s="82"/>
      <c r="K74" s="82"/>
      <c r="L74" s="82"/>
      <c r="M74" s="82"/>
      <c r="N74" s="82"/>
      <c r="O74" s="82"/>
      <c r="P74" s="82"/>
      <c r="Q74" s="82"/>
      <c r="R74" s="82"/>
      <c r="S74" s="82"/>
      <c r="T74" s="82"/>
      <c r="U74" s="82"/>
      <c r="V74" s="82"/>
      <c r="W74" s="82"/>
      <c r="X74" s="82"/>
      <c r="Y74" s="82"/>
      <c r="Z74" s="82"/>
    </row>
  </sheetData>
  <sheetProtection algorithmName="SHA-512" hashValue="bTFI2zWSPzO0vIlN0Tk0FoX6+kAh8ZUoskMW7LukcL5RokCHGzoOHXcQ6nRK56IS8W35MopGpGrdaVBFQl9DiA==" saltValue="TDM9Gi2zCB/kloT7dftm6g==" spinCount="100000" sheet="1" selectLockedCells="1"/>
  <protectedRanges>
    <protectedRange sqref="G26:H32" name="Range15"/>
    <protectedRange sqref="Q26:T32" name="Range14"/>
    <protectedRange sqref="S9:T9 E5:F5 I5:T6 C5:D6 G6:H8" name="Range1"/>
    <protectedRange sqref="O15:R15 G15:L15 Q20:R23 K20:P22 G19:G22 B19:B22 K19:R19 E19:E22 I19:I22 S19:S22" name="Range5"/>
    <protectedRange sqref="G23:J23" name="Range10"/>
    <protectedRange sqref="E6:F8" name="Range1_1"/>
  </protectedRanges>
  <mergeCells count="73">
    <mergeCell ref="O21:P21"/>
    <mergeCell ref="Q21:R21"/>
    <mergeCell ref="V10:Z10"/>
    <mergeCell ref="F20:G20"/>
    <mergeCell ref="H20:J20"/>
    <mergeCell ref="K20:L20"/>
    <mergeCell ref="M20:N20"/>
    <mergeCell ref="O20:P20"/>
    <mergeCell ref="Q20:R20"/>
    <mergeCell ref="S20:T20"/>
    <mergeCell ref="S21:T21"/>
    <mergeCell ref="A17:G17"/>
    <mergeCell ref="H17:N17"/>
    <mergeCell ref="O17:T17"/>
    <mergeCell ref="A18:C18"/>
    <mergeCell ref="D18:E18"/>
    <mergeCell ref="O22:P22"/>
    <mergeCell ref="Q22:R22"/>
    <mergeCell ref="S22:T22"/>
    <mergeCell ref="Q23:R23"/>
    <mergeCell ref="A22:C22"/>
    <mergeCell ref="D22:E22"/>
    <mergeCell ref="F22:G22"/>
    <mergeCell ref="H22:J22"/>
    <mergeCell ref="K22:L22"/>
    <mergeCell ref="M22:N22"/>
    <mergeCell ref="A21:C21"/>
    <mergeCell ref="D21:E21"/>
    <mergeCell ref="F21:G21"/>
    <mergeCell ref="H21:J21"/>
    <mergeCell ref="K21:L21"/>
    <mergeCell ref="S18:T18"/>
    <mergeCell ref="A19:C19"/>
    <mergeCell ref="D19:E19"/>
    <mergeCell ref="F19:G19"/>
    <mergeCell ref="S19:T19"/>
    <mergeCell ref="F18:G18"/>
    <mergeCell ref="H18:J18"/>
    <mergeCell ref="K18:L18"/>
    <mergeCell ref="M18:N18"/>
    <mergeCell ref="O18:P18"/>
    <mergeCell ref="A20:C20"/>
    <mergeCell ref="D20:E20"/>
    <mergeCell ref="V15:Z15"/>
    <mergeCell ref="A13:F13"/>
    <mergeCell ref="G13:H13"/>
    <mergeCell ref="H19:J19"/>
    <mergeCell ref="K19:L19"/>
    <mergeCell ref="M19:N19"/>
    <mergeCell ref="O19:P19"/>
    <mergeCell ref="Q19:R19"/>
    <mergeCell ref="V17:Z21"/>
    <mergeCell ref="I13:J13"/>
    <mergeCell ref="K13:L13"/>
    <mergeCell ref="G15:I15"/>
    <mergeCell ref="M21:N21"/>
    <mergeCell ref="Q18:R18"/>
    <mergeCell ref="A12:F12"/>
    <mergeCell ref="G12:H12"/>
    <mergeCell ref="I12:J12"/>
    <mergeCell ref="K12:L12"/>
    <mergeCell ref="A11:F11"/>
    <mergeCell ref="G11:H11"/>
    <mergeCell ref="I11:J11"/>
    <mergeCell ref="K11:L11"/>
    <mergeCell ref="K10:L10"/>
    <mergeCell ref="E6:F6"/>
    <mergeCell ref="G6:H6"/>
    <mergeCell ref="E7:F7"/>
    <mergeCell ref="G7:H7"/>
    <mergeCell ref="G10:H10"/>
    <mergeCell ref="I10:J10"/>
    <mergeCell ref="K9:L9"/>
  </mergeCells>
  <hyperlinks>
    <hyperlink ref="V15" r:id="rId1" display="https://www.nzta.govt.nz/assets/resources/economic-evaluation-manual/economic-evaluation-manual/docs/eem-manual-2016.pdf" xr:uid="{1D00C508-36C8-4859-BFA8-40484BE7AD69}"/>
    <hyperlink ref="V15:Z15" r:id="rId2" display="MBCM Manual - Section A12.4" xr:uid="{E9EADF45-A20F-4E04-92FA-DA85CC6D31CA}"/>
  </hyperlinks>
  <printOptions horizontalCentered="1"/>
  <pageMargins left="0.74803149606299213" right="0.74803149606299213" top="0.98425196850393704" bottom="0.98425196850393704" header="0.51181102362204722" footer="0.51181102362204722"/>
  <pageSetup paperSize="9" scale="80" orientation="portrait" r:id="rId3"/>
  <headerFooter scaleWithDoc="0" alignWithMargins="0">
    <oddHeader xml:space="preserve">&amp;L&amp;"-,Regular"&amp;8&amp;F&amp;R&amp;"-,Regular"&amp;8&amp;A
__________________________________________________________________________________________________
</oddHeader>
    <oddFooter>&amp;L&amp;"-,Regular"&amp;8_______________________________________________________________________________________________
NZ Transport Agency’s Economic evaluation manual 
Effective from Jul 2013</oddFooter>
  </headerFooter>
  <legacyDrawing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B20C8C-CC56-44D7-9CB0-8AC41FA266A5}">
  <dimension ref="A2:AN56"/>
  <sheetViews>
    <sheetView zoomScaleNormal="100" workbookViewId="0"/>
  </sheetViews>
  <sheetFormatPr defaultColWidth="11" defaultRowHeight="15"/>
  <cols>
    <col min="1" max="16384" width="11" style="1"/>
  </cols>
  <sheetData>
    <row r="2" spans="1:5">
      <c r="B2" s="163">
        <v>1</v>
      </c>
      <c r="C2" s="164" t="s">
        <v>183</v>
      </c>
      <c r="D2" s="164">
        <f>C13</f>
        <v>0.99016372140870601</v>
      </c>
    </row>
    <row r="3" spans="1:5">
      <c r="B3" s="163">
        <f>'SP7-1'!I24</f>
        <v>0</v>
      </c>
      <c r="C3" s="164" t="s">
        <v>184</v>
      </c>
      <c r="D3" s="164">
        <f>VLOOKUP(B3,A12:D52,3)</f>
        <v>0</v>
      </c>
      <c r="E3" s="172"/>
    </row>
    <row r="4" spans="1:5">
      <c r="B4" s="163"/>
      <c r="C4" s="164" t="s">
        <v>185</v>
      </c>
      <c r="D4" s="164">
        <f>B13</f>
        <v>0.98039215686274506</v>
      </c>
    </row>
    <row r="5" spans="1:5">
      <c r="B5" s="163">
        <f>'SP7-1'!I24</f>
        <v>0</v>
      </c>
      <c r="C5" s="164" t="s">
        <v>186</v>
      </c>
      <c r="D5" s="164">
        <f>VLOOKUP(B5,A12:D52,4)</f>
        <v>0</v>
      </c>
    </row>
    <row r="6" spans="1:5">
      <c r="B6" s="163">
        <v>1</v>
      </c>
      <c r="C6" s="164" t="s">
        <v>187</v>
      </c>
      <c r="D6" s="164">
        <f>D13</f>
        <v>0.49344788445523591</v>
      </c>
    </row>
    <row r="7" spans="1:5">
      <c r="B7" s="163" t="s">
        <v>188</v>
      </c>
      <c r="C7" s="164"/>
      <c r="D7" s="164"/>
    </row>
    <row r="8" spans="1:5">
      <c r="B8" s="163">
        <f>'SP7-1'!I24</f>
        <v>0</v>
      </c>
      <c r="C8" s="164" t="s">
        <v>186</v>
      </c>
      <c r="D8" s="164">
        <f>VLOOKUP(B8,A12:D52,4)</f>
        <v>0</v>
      </c>
    </row>
    <row r="11" spans="1:5">
      <c r="A11" s="1" t="s">
        <v>189</v>
      </c>
      <c r="B11" s="1" t="s">
        <v>190</v>
      </c>
      <c r="C11" s="1" t="s">
        <v>191</v>
      </c>
      <c r="D11" s="1" t="s">
        <v>192</v>
      </c>
    </row>
    <row r="12" spans="1:5">
      <c r="A12" s="1">
        <v>0</v>
      </c>
      <c r="B12" s="1">
        <v>1</v>
      </c>
      <c r="C12" s="1">
        <v>0</v>
      </c>
      <c r="D12" s="1">
        <v>0</v>
      </c>
    </row>
    <row r="13" spans="1:5">
      <c r="A13" s="1">
        <v>1</v>
      </c>
      <c r="B13" s="1">
        <v>0.98039215686274506</v>
      </c>
      <c r="C13" s="1">
        <v>0.99016372140870601</v>
      </c>
      <c r="D13" s="1">
        <v>0.49344788445523591</v>
      </c>
    </row>
    <row r="14" spans="1:5">
      <c r="A14" s="1">
        <v>2</v>
      </c>
      <c r="B14" s="1">
        <v>0.96116878123798533</v>
      </c>
      <c r="C14" s="1">
        <v>1.9609124678878231</v>
      </c>
      <c r="D14" s="1">
        <v>1.9479690666748866</v>
      </c>
    </row>
    <row r="15" spans="1:5">
      <c r="A15" s="1">
        <v>3</v>
      </c>
      <c r="B15" s="1">
        <v>0.94232233454704462</v>
      </c>
      <c r="C15" s="1">
        <v>2.9126269252202919</v>
      </c>
      <c r="D15" s="1">
        <v>4.3256846830458926</v>
      </c>
    </row>
    <row r="16" spans="1:5">
      <c r="A16" s="1">
        <v>4</v>
      </c>
      <c r="B16" s="1">
        <v>0.92384542602651432</v>
      </c>
      <c r="C16" s="1">
        <v>3.8456803147619372</v>
      </c>
      <c r="D16" s="1">
        <v>7.5898318141285017</v>
      </c>
    </row>
    <row r="17" spans="1:4">
      <c r="A17" s="1">
        <v>5</v>
      </c>
      <c r="B17" s="1">
        <v>0.90573080982991583</v>
      </c>
      <c r="C17" s="1">
        <v>4.7604385398027578</v>
      </c>
      <c r="D17" s="1">
        <v>11.704734285328414</v>
      </c>
    </row>
    <row r="18" spans="1:4">
      <c r="A18" s="1">
        <v>6</v>
      </c>
      <c r="B18" s="1">
        <v>0.88797138218619198</v>
      </c>
      <c r="C18" s="1">
        <v>5.657260329058472</v>
      </c>
      <c r="D18" s="1">
        <v>16.635774183604099</v>
      </c>
    </row>
    <row r="19" spans="1:4">
      <c r="A19" s="1">
        <v>7</v>
      </c>
      <c r="B19" s="1">
        <v>0.87056017861391399</v>
      </c>
      <c r="C19" s="1">
        <v>6.5364973773483737</v>
      </c>
      <c r="D19" s="1">
        <v>22.349364073339984</v>
      </c>
    </row>
    <row r="20" spans="1:4">
      <c r="A20" s="1">
        <v>8</v>
      </c>
      <c r="B20" s="1">
        <v>0.85349037119011162</v>
      </c>
      <c r="C20" s="1">
        <v>7.3984944835149538</v>
      </c>
      <c r="D20" s="1">
        <v>28.812919894934112</v>
      </c>
    </row>
    <row r="21" spans="1:4">
      <c r="A21" s="1">
        <v>9</v>
      </c>
      <c r="B21" s="1">
        <v>0.83675526587265847</v>
      </c>
      <c r="C21" s="1">
        <v>8.2435896856390496</v>
      </c>
      <c r="D21" s="1">
        <v>35.994834529993568</v>
      </c>
    </row>
    <row r="22" spans="1:4">
      <c r="A22" s="1">
        <v>10</v>
      </c>
      <c r="B22" s="1">
        <v>0.82034829987515534</v>
      </c>
      <c r="C22" s="1">
        <v>9.0721143936038526</v>
      </c>
      <c r="D22" s="1">
        <v>43.864452017428903</v>
      </c>
    </row>
    <row r="23" spans="1:4">
      <c r="A23" s="1">
        <v>11</v>
      </c>
      <c r="B23" s="1">
        <v>0.80426303909328967</v>
      </c>
      <c r="C23" s="1">
        <v>9.8843935190595342</v>
      </c>
      <c r="D23" s="1">
        <v>52.392042405075244</v>
      </c>
    </row>
    <row r="24" spans="1:4">
      <c r="A24" s="1">
        <v>12</v>
      </c>
      <c r="B24" s="1">
        <v>0.78849317558165644</v>
      </c>
      <c r="C24" s="1">
        <v>10.680745602839623</v>
      </c>
      <c r="D24" s="1">
        <v>61.548777221843011</v>
      </c>
    </row>
    <row r="25" spans="1:4">
      <c r="A25" s="1">
        <v>13</v>
      </c>
      <c r="B25" s="1">
        <v>0.77303252508005538</v>
      </c>
      <c r="C25" s="1">
        <v>11.461482939878922</v>
      </c>
      <c r="D25" s="1">
        <v>71.306705555712369</v>
      </c>
    </row>
    <row r="26" spans="1:4">
      <c r="A26" s="1">
        <v>14</v>
      </c>
      <c r="B26" s="1">
        <v>0.75787502458828948</v>
      </c>
      <c r="C26" s="1">
        <v>12.226911701682161</v>
      </c>
      <c r="D26" s="1">
        <v>81.638730723270783</v>
      </c>
    </row>
    <row r="27" spans="1:4">
      <c r="A27" s="1">
        <v>15</v>
      </c>
      <c r="B27" s="1">
        <v>0.74301472998851936</v>
      </c>
      <c r="C27" s="1">
        <v>12.977332056391207</v>
      </c>
      <c r="D27" s="1">
        <v>92.518587516761727</v>
      </c>
    </row>
    <row r="28" spans="1:4">
      <c r="A28" s="1">
        <v>16</v>
      </c>
      <c r="B28" s="1">
        <v>0.72844581371423456</v>
      </c>
      <c r="C28" s="1">
        <v>13.713038286498129</v>
      </c>
      <c r="D28" s="1">
        <v>103.92082001499784</v>
      </c>
    </row>
    <row r="29" spans="1:4">
      <c r="A29" s="1">
        <v>17</v>
      </c>
      <c r="B29" s="1">
        <v>0.7141625624649357</v>
      </c>
      <c r="C29" s="1">
        <v>14.434318904250008</v>
      </c>
      <c r="D29" s="1">
        <v>115.82075994474576</v>
      </c>
    </row>
    <row r="30" spans="1:4">
      <c r="A30" s="1">
        <v>18</v>
      </c>
      <c r="B30" s="1">
        <v>0.70015937496562342</v>
      </c>
      <c r="C30" s="1">
        <v>15.141456764791062</v>
      </c>
      <c r="D30" s="1">
        <v>128.19450557954883</v>
      </c>
    </row>
    <row r="31" spans="1:4">
      <c r="A31" s="1">
        <v>19</v>
      </c>
      <c r="B31" s="1">
        <v>0.68643075977021895</v>
      </c>
      <c r="C31" s="1">
        <v>15.834729177086214</v>
      </c>
      <c r="D31" s="1">
        <v>141.01890116322011</v>
      </c>
    </row>
    <row r="32" spans="1:4">
      <c r="A32" s="1">
        <v>20</v>
      </c>
      <c r="B32" s="1">
        <v>0.67297133310805768</v>
      </c>
      <c r="C32" s="1">
        <v>16.514408012669698</v>
      </c>
      <c r="D32" s="1">
        <v>154.27151684553974</v>
      </c>
    </row>
    <row r="33" spans="1:4">
      <c r="A33" s="1">
        <v>21</v>
      </c>
      <c r="B33" s="1">
        <v>0.65977581677260566</v>
      </c>
      <c r="C33" s="1">
        <v>17.18075981226135</v>
      </c>
      <c r="D33" s="1">
        <v>167.93062911799439</v>
      </c>
    </row>
    <row r="34" spans="1:4">
      <c r="A34" s="1">
        <v>22</v>
      </c>
      <c r="B34" s="1">
        <v>0.64683903605157411</v>
      </c>
      <c r="C34" s="1">
        <v>17.834045890292384</v>
      </c>
      <c r="D34" s="1">
        <v>181.97520173764747</v>
      </c>
    </row>
    <row r="35" spans="1:4">
      <c r="A35" s="1">
        <v>23</v>
      </c>
      <c r="B35" s="1">
        <v>0.63415591769762181</v>
      </c>
      <c r="C35" s="1">
        <v>18.474522437381623</v>
      </c>
      <c r="D35" s="1">
        <v>196.38486712753343</v>
      </c>
    </row>
    <row r="36" spans="1:4">
      <c r="A36" s="1">
        <v>24</v>
      </c>
      <c r="B36" s="1">
        <v>0.62172148793884496</v>
      </c>
      <c r="C36" s="1">
        <v>19.102440620802454</v>
      </c>
      <c r="D36" s="1">
        <v>211.13990824221537</v>
      </c>
    </row>
    <row r="37" spans="1:4">
      <c r="A37" s="1">
        <v>25</v>
      </c>
      <c r="B37" s="1">
        <v>0.60953087052827937</v>
      </c>
      <c r="C37" s="1">
        <v>19.718046682979733</v>
      </c>
      <c r="D37" s="1">
        <v>226.22124088741361</v>
      </c>
    </row>
    <row r="38" spans="1:4">
      <c r="A38" s="1">
        <v>26</v>
      </c>
      <c r="B38" s="1">
        <v>0.59757928483164635</v>
      </c>
      <c r="C38" s="1">
        <v>20.321582038055507</v>
      </c>
      <c r="D38" s="1">
        <v>241.61039648288079</v>
      </c>
    </row>
    <row r="39" spans="1:4">
      <c r="A39" s="1">
        <v>27</v>
      </c>
      <c r="B39" s="1">
        <v>0.58586204395259456</v>
      </c>
      <c r="C39" s="1">
        <v>20.913283366561156</v>
      </c>
      <c r="D39" s="1">
        <v>257.28950525792175</v>
      </c>
    </row>
    <row r="40" spans="1:4">
      <c r="A40" s="1">
        <v>28</v>
      </c>
      <c r="B40" s="1">
        <v>0.57437455289470041</v>
      </c>
      <c r="C40" s="1">
        <v>21.493382708233373</v>
      </c>
      <c r="D40" s="1">
        <v>273.24127986924327</v>
      </c>
    </row>
    <row r="41" spans="1:4">
      <c r="A41" s="1">
        <v>29</v>
      </c>
      <c r="B41" s="1">
        <v>0.56311230675951029</v>
      </c>
      <c r="C41" s="1">
        <v>22.062107553010044</v>
      </c>
      <c r="D41" s="1">
        <v>289.44899943100063</v>
      </c>
    </row>
    <row r="42" spans="1:4">
      <c r="A42" s="1">
        <v>30</v>
      </c>
      <c r="B42" s="1">
        <v>0.55207088897991208</v>
      </c>
      <c r="C42" s="1">
        <v>22.619680930242087</v>
      </c>
      <c r="D42" s="1">
        <v>305.89649394721118</v>
      </c>
    </row>
    <row r="43" spans="1:4">
      <c r="A43" s="1">
        <v>31</v>
      </c>
      <c r="B43" s="1">
        <v>0.54391220589153899</v>
      </c>
      <c r="C43" s="1">
        <v>23.167662355092627</v>
      </c>
      <c r="D43" s="1">
        <v>322.60924751740691</v>
      </c>
    </row>
    <row r="44" spans="1:4">
      <c r="A44" s="1">
        <v>32</v>
      </c>
      <c r="B44" s="1">
        <v>0.53587409447442269</v>
      </c>
      <c r="C44" s="1">
        <v>23.70754553228528</v>
      </c>
      <c r="D44" s="1">
        <v>339.61489775883194</v>
      </c>
    </row>
    <row r="45" spans="1:4">
      <c r="A45" s="1">
        <v>33</v>
      </c>
      <c r="B45" s="1">
        <v>0.52795477288120474</v>
      </c>
      <c r="C45" s="1">
        <v>24.239450140356858</v>
      </c>
      <c r="D45" s="1">
        <v>356.9011375801303</v>
      </c>
    </row>
    <row r="46" spans="1:4">
      <c r="A46" s="1">
        <v>34</v>
      </c>
      <c r="B46" s="1">
        <v>0.52015248559724614</v>
      </c>
      <c r="C46" s="1">
        <v>24.763494089195852</v>
      </c>
      <c r="D46" s="1">
        <v>374.45595967803149</v>
      </c>
    </row>
    <row r="47" spans="1:4">
      <c r="A47" s="1">
        <v>35</v>
      </c>
      <c r="B47" s="1">
        <v>0.51246550305147409</v>
      </c>
      <c r="C47" s="1">
        <v>25.279793546180084</v>
      </c>
      <c r="D47" s="1">
        <v>392.26765036447568</v>
      </c>
    </row>
    <row r="48" spans="1:4">
      <c r="A48" s="1">
        <v>36</v>
      </c>
      <c r="B48" s="1">
        <v>0.50489212123297955</v>
      </c>
      <c r="C48" s="1">
        <v>25.788462961928094</v>
      </c>
      <c r="D48" s="1">
        <v>410.32478351070978</v>
      </c>
    </row>
    <row r="49" spans="1:40">
      <c r="A49" s="1">
        <v>37</v>
      </c>
      <c r="B49" s="1">
        <v>0.49743066131328034</v>
      </c>
      <c r="C49" s="1">
        <v>26.289615095669973</v>
      </c>
      <c r="D49" s="1">
        <v>428.61621460625872</v>
      </c>
    </row>
    <row r="50" spans="1:40">
      <c r="A50" s="1">
        <v>38</v>
      </c>
      <c r="B50" s="1">
        <v>0.4900794692741679</v>
      </c>
      <c r="C50" s="1">
        <v>26.783361040243257</v>
      </c>
      <c r="D50" s="1">
        <v>447.13107493068344</v>
      </c>
    </row>
    <row r="51" spans="1:40">
      <c r="A51" s="1">
        <v>39</v>
      </c>
      <c r="B51" s="1">
        <v>0.48283691554105218</v>
      </c>
      <c r="C51" s="1">
        <v>27.269810246719398</v>
      </c>
      <c r="D51" s="1">
        <v>465.8587658361003</v>
      </c>
    </row>
    <row r="52" spans="1:40">
      <c r="A52" s="1">
        <v>40</v>
      </c>
      <c r="B52" s="1">
        <v>0.47570139462172634</v>
      </c>
      <c r="C52" s="1">
        <v>27.749070548666339</v>
      </c>
      <c r="D52" s="1">
        <v>484.78895313845783</v>
      </c>
    </row>
    <row r="54" spans="1:40">
      <c r="A54" s="1" t="s">
        <v>234</v>
      </c>
    </row>
    <row r="55" spans="1:40">
      <c r="A55" s="1">
        <v>1</v>
      </c>
      <c r="B55" s="1">
        <v>2</v>
      </c>
      <c r="C55" s="1">
        <v>3</v>
      </c>
      <c r="D55" s="1">
        <v>4</v>
      </c>
      <c r="E55" s="1">
        <v>5</v>
      </c>
      <c r="F55" s="1">
        <v>6</v>
      </c>
      <c r="G55" s="1">
        <v>7</v>
      </c>
      <c r="H55" s="1">
        <v>8</v>
      </c>
      <c r="I55" s="1">
        <v>9</v>
      </c>
      <c r="J55" s="1">
        <v>10</v>
      </c>
      <c r="K55" s="1">
        <v>11</v>
      </c>
      <c r="L55" s="1">
        <v>12</v>
      </c>
      <c r="M55" s="1">
        <v>13</v>
      </c>
      <c r="N55" s="1">
        <v>14</v>
      </c>
      <c r="O55" s="1">
        <v>15</v>
      </c>
      <c r="P55" s="1">
        <v>16</v>
      </c>
      <c r="Q55" s="1">
        <v>17</v>
      </c>
      <c r="R55" s="1">
        <v>18</v>
      </c>
      <c r="S55" s="1">
        <v>19</v>
      </c>
      <c r="T55" s="1">
        <v>20</v>
      </c>
      <c r="U55" s="1">
        <v>21</v>
      </c>
      <c r="V55" s="1">
        <v>22</v>
      </c>
      <c r="W55" s="1">
        <v>23</v>
      </c>
      <c r="X55" s="1">
        <v>24</v>
      </c>
      <c r="Y55" s="1">
        <v>25</v>
      </c>
      <c r="Z55" s="1">
        <v>26</v>
      </c>
      <c r="AA55" s="1">
        <v>27</v>
      </c>
      <c r="AB55" s="1">
        <v>28</v>
      </c>
      <c r="AC55" s="1">
        <v>29</v>
      </c>
      <c r="AD55" s="1">
        <v>30</v>
      </c>
      <c r="AE55" s="1">
        <v>31</v>
      </c>
      <c r="AF55" s="1">
        <v>32</v>
      </c>
      <c r="AG55" s="1">
        <v>33</v>
      </c>
      <c r="AH55" s="1">
        <v>34</v>
      </c>
      <c r="AI55" s="1">
        <v>35</v>
      </c>
      <c r="AJ55" s="1">
        <v>36</v>
      </c>
      <c r="AK55" s="1">
        <v>37</v>
      </c>
      <c r="AL55" s="1">
        <v>38</v>
      </c>
      <c r="AM55" s="1">
        <v>39</v>
      </c>
      <c r="AN55" s="1">
        <v>40</v>
      </c>
    </row>
    <row r="56" spans="1:40">
      <c r="A56" s="1">
        <v>0.98039215686274506</v>
      </c>
      <c r="B56" s="1">
        <v>0.96116878123798533</v>
      </c>
      <c r="C56" s="1">
        <v>0.94232233454704462</v>
      </c>
      <c r="D56" s="1">
        <v>0.92384542602651432</v>
      </c>
      <c r="E56" s="1">
        <v>0.90573080982991583</v>
      </c>
      <c r="F56" s="1">
        <v>0.88797138218619198</v>
      </c>
      <c r="G56" s="1">
        <v>0.87056017861391399</v>
      </c>
      <c r="H56" s="1">
        <v>0.85349037119011162</v>
      </c>
      <c r="I56" s="1">
        <v>0.83675526587265847</v>
      </c>
      <c r="J56" s="1">
        <v>0.82034829987515534</v>
      </c>
      <c r="K56" s="1">
        <v>0.80426303909328967</v>
      </c>
      <c r="L56" s="1">
        <v>0.78849317558165644</v>
      </c>
      <c r="M56" s="1">
        <v>0.77303252508005538</v>
      </c>
      <c r="N56" s="1">
        <v>0.75787502458828948</v>
      </c>
      <c r="O56" s="1">
        <v>0.74301472998851936</v>
      </c>
      <c r="P56" s="1">
        <v>0.72844581371423456</v>
      </c>
      <c r="Q56" s="1">
        <v>0.7141625624649357</v>
      </c>
      <c r="R56" s="1">
        <v>0.70015937496562342</v>
      </c>
      <c r="S56" s="1">
        <v>0.68643075977021895</v>
      </c>
      <c r="T56" s="1">
        <v>0.67297133310805768</v>
      </c>
      <c r="U56" s="1">
        <v>0.65977581677260566</v>
      </c>
      <c r="V56" s="1">
        <v>0.64683903605157411</v>
      </c>
      <c r="W56" s="1">
        <v>0.63415591769762181</v>
      </c>
      <c r="X56" s="1">
        <v>0.62172148793884496</v>
      </c>
      <c r="Y56" s="1">
        <v>0.60953087052827937</v>
      </c>
      <c r="Z56" s="1">
        <v>0.59757928483164635</v>
      </c>
      <c r="AA56" s="1">
        <v>0.58586204395259456</v>
      </c>
      <c r="AB56" s="1">
        <v>0.57437455289470041</v>
      </c>
      <c r="AC56" s="1">
        <v>0.56311230675951029</v>
      </c>
      <c r="AD56" s="1">
        <v>0.55207088897991208</v>
      </c>
      <c r="AE56" s="1">
        <v>0.54391220589153899</v>
      </c>
      <c r="AF56" s="1">
        <v>0.53587409447442269</v>
      </c>
      <c r="AG56" s="1">
        <v>0.52795477288120474</v>
      </c>
      <c r="AH56" s="1">
        <v>0.52015248559724614</v>
      </c>
      <c r="AI56" s="1">
        <v>0.51246550305147409</v>
      </c>
      <c r="AJ56" s="1">
        <v>0.50489212123297955</v>
      </c>
      <c r="AK56" s="1">
        <v>0.49743066131328034</v>
      </c>
      <c r="AL56" s="1">
        <v>0.4900794692741679</v>
      </c>
      <c r="AM56" s="1">
        <v>0.48283691554105218</v>
      </c>
      <c r="AN56" s="1">
        <v>0.47570139462172634</v>
      </c>
    </row>
  </sheetData>
  <pageMargins left="0.7" right="0.7" top="0.75" bottom="0.75" header="0.3" footer="0.3"/>
  <pageSetup orientation="portrait" horizontalDpi="0" verticalDpi="0" r:id="rId1"/>
  <headerFooter>
    <oddHeader>&amp;L&amp;16&amp;F&amp;R&amp;G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AST</vt:lpstr>
      <vt:lpstr>overview &amp; guide</vt:lpstr>
      <vt:lpstr>SP7-1</vt:lpstr>
      <vt:lpstr>SP7-2</vt:lpstr>
      <vt:lpstr>SP7-3</vt:lpstr>
      <vt:lpstr>SP7-4</vt:lpstr>
      <vt:lpstr>SP7-5</vt:lpstr>
      <vt:lpstr>SP7-6</vt:lpstr>
      <vt:lpstr>Tables</vt:lpstr>
      <vt:lpstr>'overview &amp; guide'!Print_Area</vt:lpstr>
      <vt:lpstr>'SP7-1'!Print_Area</vt:lpstr>
      <vt:lpstr>'SP7-2'!Print_Area</vt:lpstr>
      <vt:lpstr>'SP7-3'!Print_Area</vt:lpstr>
      <vt:lpstr>'SP7-4'!Print_Area</vt:lpstr>
      <vt:lpstr>'SP7-5'!Print_Area</vt:lpstr>
      <vt:lpstr>'SP7-6'!Print_Area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Bryce Hartell</dc:creator>
  <cp:lastModifiedBy>Ian Melsom</cp:lastModifiedBy>
  <dcterms:created xsi:type="dcterms:W3CDTF">2024-03-27T22:34:32Z</dcterms:created>
  <dcterms:modified xsi:type="dcterms:W3CDTF">2025-05-06T03:13:10Z</dcterms:modified>
</cp:coreProperties>
</file>