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1.xml" ContentType="application/vnd.openxmlformats-officedocument.drawing+xml"/>
  <Override PartName="/xl/comments7.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codeName="ThisWorkbook"/>
  <mc:AlternateContent xmlns:mc="http://schemas.openxmlformats.org/markup-compatibility/2006">
    <mc:Choice Requires="x15">
      <x15ac:absPath xmlns:x15ac="http://schemas.microsoft.com/office/spreadsheetml/2010/11/ac" url="H:\Documents\NZTA Documents\SM014\"/>
    </mc:Choice>
  </mc:AlternateContent>
  <xr:revisionPtr revIDLastSave="0" documentId="13_ncr:1_{A7DF6CF0-75D5-443B-BBEA-0AFB7DBBFA17}" xr6:coauthVersionLast="47" xr6:coauthVersionMax="47" xr10:uidLastSave="{00000000-0000-0000-0000-000000000000}"/>
  <bookViews>
    <workbookView xWindow="-98" yWindow="-98" windowWidth="20715" windowHeight="13276" tabRatio="734" activeTab="7" xr2:uid="{00000000-000D-0000-FFFF-FFFF00000000}"/>
  </bookViews>
  <sheets>
    <sheet name="A - PBE" sheetId="47" r:id="rId1"/>
    <sheet name="B - IBE" sheetId="64" r:id="rId2"/>
    <sheet name="C - DBE" sheetId="49" r:id="rId3"/>
    <sheet name="D - PE1" sheetId="50" r:id="rId4"/>
    <sheet name="E - PE2" sheetId="51" r:id="rId5"/>
    <sheet name="F - IE" sheetId="52" r:id="rId6"/>
    <sheet name="G - Waka Kotahi Costs" sheetId="68" r:id="rId7"/>
    <sheet name="H Total Property Costs" sheetId="37" r:id="rId8"/>
    <sheet name="I - Consultancy Fees" sheetId="72" r:id="rId9"/>
    <sheet name="Macro Data" sheetId="2" state="hidden" r:id="rId10"/>
  </sheets>
  <definedNames>
    <definedName name="Construction_Works" localSheetId="0">'A - PBE'!#REF!</definedName>
    <definedName name="Construction_Works" localSheetId="2">'C - DBE'!#REF!</definedName>
    <definedName name="Construction_Works" localSheetId="3">'D - PE1'!#REF!</definedName>
    <definedName name="Construction_Works" localSheetId="4">'E - PE2'!#REF!</definedName>
    <definedName name="Construction_Works" localSheetId="5">'F - IE'!#REF!</definedName>
    <definedName name="Construction_Works" localSheetId="6">'G - Waka Kotahi Costs'!#REF!</definedName>
    <definedName name="Construction_Works" localSheetId="8">'I - Consultancy Fees'!#REF!</definedName>
    <definedName name="Construction_Works">#REF!</definedName>
    <definedName name="Diff_FEC1_PAC2">'Macro Data'!$D$5</definedName>
    <definedName name="Diff_FEC2_FEC1">'Macro Data'!$D$6</definedName>
    <definedName name="Diff_Land3_Land2">'Macro Data'!$D$8</definedName>
    <definedName name="Diff_PAC1_ROC2">'Macro Data'!$D$3</definedName>
    <definedName name="Diff_PAC2_PAC1">'Macro Data'!$D$4</definedName>
    <definedName name="Diff_Report1_FEC2">'Macro Data'!$D$10</definedName>
    <definedName name="Diff_Report2_Report3">'Macro Data'!#REF!</definedName>
    <definedName name="Diff_ROC2_ROC1">'Macro Data'!$D$2</definedName>
    <definedName name="Difference">'Macro Data'!$B$3</definedName>
    <definedName name="FEC1_Construction">#REF!</definedName>
    <definedName name="FEC1_full_list">#REF!</definedName>
    <definedName name="FEC1_Ins_Total_Contingency">#REF!</definedName>
    <definedName name="FEC1_Insert_Start">#REF!</definedName>
    <definedName name="FEC1_List_Start">#REF!</definedName>
    <definedName name="FEC1_partial_list">#REF!</definedName>
    <definedName name="FEC1_Price_Contingency">#REF!</definedName>
    <definedName name="FEC1_Total_Contingency">#REF!</definedName>
    <definedName name="FEC1Count">'Macro Data'!$B$5</definedName>
    <definedName name="FEC2_Construction">#REF!</definedName>
    <definedName name="FEC2_full_list">#REF!</definedName>
    <definedName name="FEC2_Insert_Start">#REF!</definedName>
    <definedName name="FEC2_item_list">#REF!</definedName>
    <definedName name="FEC2_List_Original_Contract">#REF!</definedName>
    <definedName name="FEC2_List_Start">#REF!</definedName>
    <definedName name="FEC2_List_Works_Contingency">#REF!</definedName>
    <definedName name="FEC2Count">'Macro Data'!$B$6</definedName>
    <definedName name="FEC2ItemCount">'Macro Data'!$B$9</definedName>
    <definedName name="Land2_Compensation_Total" localSheetId="7">'H Total Property Costs'!#REF!</definedName>
    <definedName name="Land2_Compensation_Total">#REF!</definedName>
    <definedName name="Land2_full_list" localSheetId="7">'H Total Property Costs'!$B$6:$G$28</definedName>
    <definedName name="Land2_full_list">#REF!</definedName>
    <definedName name="Land2_Ins_Compensation_Total" localSheetId="7">'H Total Property Costs'!#REF!</definedName>
    <definedName name="Land2_Ins_Compensation_Total">#REF!</definedName>
    <definedName name="Land2_Ins_Net_Land" localSheetId="7">'H Total Property Costs'!#REF!</definedName>
    <definedName name="Land2_Ins_Net_Land">#REF!</definedName>
    <definedName name="Land2_Ins_Net_Land_Cost_Total" localSheetId="7">'H Total Property Costs'!#REF!</definedName>
    <definedName name="Land2_Ins_Net_Land_Cost_Total">#REF!</definedName>
    <definedName name="Land2_Ins_Total_Land" localSheetId="7">'H Total Property Costs'!#REF!</definedName>
    <definedName name="Land2_Ins_Total_Land">#REF!</definedName>
    <definedName name="Land2_Net_Land" localSheetId="7">'H Total Property Costs'!#REF!</definedName>
    <definedName name="Land2_Net_Land">#REF!</definedName>
    <definedName name="Land2_Net_Land_Cost_Total" localSheetId="7">'H Total Property Costs'!$G$6:$G$28</definedName>
    <definedName name="Land2_Net_Land_Cost_Total">#REF!</definedName>
    <definedName name="Land2_Partial_list" localSheetId="7">'H Total Property Costs'!$B$6:$D$28</definedName>
    <definedName name="Land2_Partial_list">#REF!</definedName>
    <definedName name="Land2_Total_Land" localSheetId="7">'H Total Property Costs'!#REF!</definedName>
    <definedName name="Land2_Total_Land">#REF!</definedName>
    <definedName name="Land2Count">'Macro Data'!$B$7</definedName>
    <definedName name="Land3_Bottom_of_Range">#REF!</definedName>
    <definedName name="Land3_Compensation_Contingency">#REF!</definedName>
    <definedName name="Land3_Compensation_Total">#REF!</definedName>
    <definedName name="Land3_full_list">#REF!</definedName>
    <definedName name="Land3_Ins_Compensation_Contingency">#REF!</definedName>
    <definedName name="Land3_Ins_Compensation_Total">#REF!</definedName>
    <definedName name="Land3_Ins_Net_Land">#REF!</definedName>
    <definedName name="Land3_Ins_Net_Land_Cost_Total">#REF!</definedName>
    <definedName name="Land3_Ins_Price_Contingency">#REF!</definedName>
    <definedName name="Land3_Ins_Total_Land">#REF!</definedName>
    <definedName name="Land3_Insert_Start">#REF!</definedName>
    <definedName name="Land3_List_Start">#REF!</definedName>
    <definedName name="Land3_Net_Land">#REF!</definedName>
    <definedName name="Land3_Net_Land_Cost_Total">#REF!</definedName>
    <definedName name="Land3_Partial_list">#REF!</definedName>
    <definedName name="Land3_Price_Contingency">#REF!</definedName>
    <definedName name="Land3_Total_Land">#REF!</definedName>
    <definedName name="Land3_Update_Start">#REF!</definedName>
    <definedName name="Land3Count">'Macro Data'!$B$8</definedName>
    <definedName name="PAC1_Construction">#REF!</definedName>
    <definedName name="PAC1_full_list">#REF!</definedName>
    <definedName name="PAC1_Ins_Total_Contingency">#REF!</definedName>
    <definedName name="PAC1_Insert_Start">#REF!</definedName>
    <definedName name="PAC1_List_Start">#REF!</definedName>
    <definedName name="PAC1_Total_Contingency">#REF!</definedName>
    <definedName name="PAC1Count">'Macro Data'!$B$3</definedName>
    <definedName name="PAC2_Construction">#REF!</definedName>
    <definedName name="PAC2_full_list">#REF!</definedName>
    <definedName name="PAC2_Ins_Total_Contingency">#REF!</definedName>
    <definedName name="PAC2_Insert_Start">#REF!</definedName>
    <definedName name="PAC2_List_Start">#REF!</definedName>
    <definedName name="PAC2_Price_Contingency">#REF!</definedName>
    <definedName name="PAC2_Total_Contingency">#REF!</definedName>
    <definedName name="PAC2Count">'Macro Data'!$B$4</definedName>
    <definedName name="_xlnm.Print_Area" localSheetId="0">'A - PBE'!$A$1:$E$62</definedName>
    <definedName name="_xlnm.Print_Area" localSheetId="1">'B - IBE'!$A$1:$E$62</definedName>
    <definedName name="_xlnm.Print_Area" localSheetId="2">'C - DBE'!$A$1:$E$69</definedName>
    <definedName name="_xlnm.Print_Area" localSheetId="3">'D - PE1'!$A$1:$E$69</definedName>
    <definedName name="_xlnm.Print_Area" localSheetId="4">'E - PE2'!$A$1:$E$70</definedName>
    <definedName name="_xlnm.Print_Area" localSheetId="5">'F - IE'!$A$1:$E$71</definedName>
    <definedName name="_xlnm.Print_Area" localSheetId="6">'G - Waka Kotahi Costs'!$A$1:$M$94</definedName>
    <definedName name="_xlnm.Print_Area" localSheetId="7">'H Total Property Costs'!$A$1:$G$43</definedName>
    <definedName name="_xlnm.Print_Area" localSheetId="8">'I - Consultancy Fees'!$A$1:$E$56</definedName>
    <definedName name="_xlnm.Print_Titles" localSheetId="0">'A - PBE'!$2:$5</definedName>
    <definedName name="_xlnm.Print_Titles" localSheetId="2">'C - DBE'!$1:$5</definedName>
    <definedName name="_xlnm.Print_Titles" localSheetId="3">'D - PE1'!$1:$5</definedName>
    <definedName name="_xlnm.Print_Titles" localSheetId="4">'E - PE2'!$1:$5</definedName>
    <definedName name="_xlnm.Print_Titles" localSheetId="5">'F - IE'!$1:$5</definedName>
    <definedName name="_xlnm.Print_Titles" localSheetId="6">'G - Waka Kotahi Costs'!$4:$6</definedName>
    <definedName name="_xlnm.Print_Titles" localSheetId="7">'H Total Property Costs'!$1:$5</definedName>
    <definedName name="Project_Name">#REF!</definedName>
    <definedName name="Report1_Bottom_of_Range">#REF!</definedName>
    <definedName name="Report1_Construction_Works">#REF!</definedName>
    <definedName name="Report1_Cum_Conting">#REF!</definedName>
    <definedName name="Report1_Cum_Conting_Start">#REF!</definedName>
    <definedName name="Report1_Cum_Exp">#REF!</definedName>
    <definedName name="Report1_Cum_Exp_Start">#REF!</definedName>
    <definedName name="Report1_Font_Set">#REF!</definedName>
    <definedName name="Report1_Full_List">#REF!</definedName>
    <definedName name="Report1_Ins_Contingency_Usage_This_Month">#REF!</definedName>
    <definedName name="Report1_Ins_Current_Project_Commitment">#REF!</definedName>
    <definedName name="Report1_Ins_Expenditure_This_Month">#REF!</definedName>
    <definedName name="Report1_Ins_Forecast_Contingency_Usage">#REF!</definedName>
    <definedName name="Report1_Ins_Forecast_Total_Expenditure">#REF!</definedName>
    <definedName name="Report1_Ins_Original_Contract_Commitment">#REF!</definedName>
    <definedName name="Report1_Ins_Remaining_Contingency">#REF!</definedName>
    <definedName name="Report1_Ins_Remaining_Project_Commitment">#REF!</definedName>
    <definedName name="Report1_Ins_Total_Allocation_All_Years">#REF!</definedName>
    <definedName name="Report1_Item_List">#REF!</definedName>
    <definedName name="Report1_Item_List_Start">#REF!</definedName>
    <definedName name="Report1_List_Contingency_Usage_This_Month">#REF!</definedName>
    <definedName name="Report1_List_Contingency_Usage_To_Date">#REF!</definedName>
    <definedName name="Report1_List_Current_Project_Commitment">#REF!</definedName>
    <definedName name="Report1_List_Expenditure_This_Month">#REF!</definedName>
    <definedName name="Report1_List_Expenditure_To_Date">#REF!</definedName>
    <definedName name="Report1_List_Forecast_Contingency_Usage">#REF!</definedName>
    <definedName name="Report1_List_Forecast_Total_Expenditure">#REF!</definedName>
    <definedName name="Report1_List_Original_Contract_Commitment">#REF!</definedName>
    <definedName name="Report1_List_Other_Contingency_Usage_To_Date">#REF!</definedName>
    <definedName name="Report1_List_Other_Expenditure_To_Date">#REF!</definedName>
    <definedName name="Report1_List_Remaining_Contingency">#REF!</definedName>
    <definedName name="Report1_List_Remaining_Project_Commitment">#REF!</definedName>
    <definedName name="Report1_List_Total_Allocation_All_Years">#REF!</definedName>
    <definedName name="Report1_Original_Contingency_Start">#REF!</definedName>
    <definedName name="Report1_Original_Contract_Start">#REF!</definedName>
    <definedName name="Report1_Other_Cum_Conting_Start">#REF!</definedName>
    <definedName name="Report1_Other_Cum_Exp_Start">#REF!</definedName>
    <definedName name="Report1_Print_Area">#REF!</definedName>
    <definedName name="Report1Count">'Macro Data'!$B$10</definedName>
    <definedName name="ROC1_full_list" localSheetId="0">'A - PBE'!$A$16:$B$34</definedName>
    <definedName name="ROC1_full_list" localSheetId="2">'C - DBE'!$A$19:$B$38</definedName>
    <definedName name="ROC1_full_list" localSheetId="3">'D - PE1'!$A$19:$B$38</definedName>
    <definedName name="ROC1_full_list" localSheetId="4">'E - PE2'!$A$19:$B$38</definedName>
    <definedName name="ROC1_full_list" localSheetId="5">'F - IE'!$A$19:$B$38</definedName>
    <definedName name="ROC1_full_list" localSheetId="6">'G - Waka Kotahi Costs'!#REF!</definedName>
    <definedName name="ROC1_full_list" localSheetId="8">'I - Consultancy Fees'!#REF!</definedName>
    <definedName name="ROC1_full_list">#REF!</definedName>
    <definedName name="ROC1_List_Start" localSheetId="0">'A - PBE'!#REF!</definedName>
    <definedName name="ROC1_List_Start" localSheetId="2">'C - DBE'!#REF!</definedName>
    <definedName name="ROC1_List_Start" localSheetId="3">'D - PE1'!#REF!</definedName>
    <definedName name="ROC1_List_Start" localSheetId="4">'E - PE2'!#REF!</definedName>
    <definedName name="ROC1_List_Start" localSheetId="5">'F - IE'!#REF!</definedName>
    <definedName name="ROC1_List_Start" localSheetId="6">'G - Waka Kotahi Costs'!#REF!</definedName>
    <definedName name="ROC1_List_Start" localSheetId="8">'I - Consultancy Fees'!#REF!</definedName>
    <definedName name="ROC1_List_Start">#REF!</definedName>
    <definedName name="ROC1Count">'Macro Data'!$B$1</definedName>
    <definedName name="ROC2_full_list">#REF!</definedName>
    <definedName name="ROC2_Insert_Start">#REF!</definedName>
    <definedName name="ROC2_List_Start">#REF!</definedName>
    <definedName name="ROC2Count">'Macro Data'!$B$2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5" i="37" l="1"/>
  <c r="G32" i="37"/>
  <c r="G29" i="37"/>
  <c r="G31" i="37"/>
  <c r="G34" i="37"/>
  <c r="G28" i="37"/>
  <c r="G26" i="37"/>
  <c r="G23" i="37"/>
  <c r="D24" i="37"/>
  <c r="D14" i="37"/>
  <c r="G13" i="37"/>
  <c r="G14" i="37"/>
  <c r="G15" i="37"/>
  <c r="G16" i="37"/>
  <c r="G17" i="37"/>
  <c r="G18" i="37"/>
  <c r="G21" i="37"/>
  <c r="D8" i="37"/>
  <c r="G8" i="37" s="1"/>
  <c r="E46" i="72"/>
  <c r="D44" i="72"/>
  <c r="E45" i="72"/>
  <c r="C42" i="72"/>
  <c r="D43" i="72"/>
  <c r="C31" i="72"/>
  <c r="C13" i="72"/>
  <c r="C7" i="72"/>
  <c r="I83" i="68"/>
  <c r="H81" i="68"/>
  <c r="G80" i="68"/>
  <c r="K80" i="68"/>
  <c r="L81" i="68"/>
  <c r="M83" i="68"/>
  <c r="E83" i="68"/>
  <c r="D81" i="68"/>
  <c r="C80" i="68"/>
  <c r="D82" i="68" s="1"/>
  <c r="E84" i="68" s="1"/>
  <c r="E47" i="47"/>
  <c r="D42" i="47"/>
  <c r="E50" i="47" s="1"/>
  <c r="C34" i="47"/>
  <c r="G7" i="37"/>
  <c r="G9" i="37"/>
  <c r="G10" i="37"/>
  <c r="G22" i="37"/>
  <c r="G24" i="37"/>
  <c r="G25" i="37"/>
  <c r="C39" i="52"/>
  <c r="C39" i="51"/>
  <c r="C39" i="50"/>
  <c r="C39" i="49"/>
  <c r="E23" i="52"/>
  <c r="D23" i="52"/>
  <c r="C23" i="52"/>
  <c r="C9" i="52"/>
  <c r="E23" i="51"/>
  <c r="D23" i="51"/>
  <c r="C23" i="51"/>
  <c r="C9" i="51"/>
  <c r="D47" i="51" s="1"/>
  <c r="E55" i="51" s="1"/>
  <c r="E23" i="50"/>
  <c r="E40" i="50" s="1"/>
  <c r="D23" i="50"/>
  <c r="C23" i="50"/>
  <c r="C17" i="50"/>
  <c r="D49" i="50" s="1"/>
  <c r="E57" i="50" s="1"/>
  <c r="E23" i="49"/>
  <c r="D23" i="49"/>
  <c r="C23" i="49"/>
  <c r="C9" i="49"/>
  <c r="E17" i="50"/>
  <c r="D17" i="50"/>
  <c r="E17" i="49"/>
  <c r="D17" i="49"/>
  <c r="D49" i="49" s="1"/>
  <c r="C17" i="49"/>
  <c r="C9" i="50"/>
  <c r="D47" i="50" s="1"/>
  <c r="E55" i="50" s="1"/>
  <c r="D42" i="64"/>
  <c r="E50" i="64" s="1"/>
  <c r="C34" i="64"/>
  <c r="E19" i="64"/>
  <c r="D19" i="64"/>
  <c r="C19" i="64"/>
  <c r="E14" i="64"/>
  <c r="D14" i="64"/>
  <c r="C14" i="64"/>
  <c r="E10" i="64"/>
  <c r="D10" i="64"/>
  <c r="C10" i="64"/>
  <c r="C19" i="47"/>
  <c r="C14" i="47"/>
  <c r="C10" i="47"/>
  <c r="E19" i="47"/>
  <c r="D19" i="47"/>
  <c r="D35" i="47" s="1"/>
  <c r="E14" i="47"/>
  <c r="D14" i="47"/>
  <c r="D10" i="47"/>
  <c r="E10" i="47"/>
  <c r="L82" i="68" l="1"/>
  <c r="M84" i="68" s="1"/>
  <c r="H82" i="68"/>
  <c r="I84" i="68" s="1"/>
  <c r="D47" i="49"/>
  <c r="E55" i="49" s="1"/>
  <c r="C40" i="52"/>
  <c r="D40" i="52"/>
  <c r="D44" i="52" s="1"/>
  <c r="E40" i="52"/>
  <c r="E53" i="52" s="1"/>
  <c r="D48" i="52"/>
  <c r="E57" i="52" s="1"/>
  <c r="C40" i="51"/>
  <c r="C41" i="51" s="1"/>
  <c r="E40" i="51"/>
  <c r="E52" i="51" s="1"/>
  <c r="D40" i="51"/>
  <c r="D44" i="51" s="1"/>
  <c r="D40" i="50"/>
  <c r="D44" i="50" s="1"/>
  <c r="C40" i="50"/>
  <c r="C41" i="50" s="1"/>
  <c r="E52" i="50"/>
  <c r="C40" i="49"/>
  <c r="D40" i="49"/>
  <c r="D44" i="49" s="1"/>
  <c r="E40" i="49"/>
  <c r="E52" i="49" s="1"/>
  <c r="C35" i="47"/>
  <c r="D45" i="47" s="1"/>
  <c r="E57" i="49"/>
  <c r="E35" i="64"/>
  <c r="E47" i="64" s="1"/>
  <c r="C35" i="64"/>
  <c r="D35" i="64"/>
  <c r="D39" i="64" s="1"/>
  <c r="D44" i="64"/>
  <c r="E52" i="64" s="1"/>
  <c r="D43" i="64"/>
  <c r="E51" i="64" s="1"/>
  <c r="D39" i="47"/>
  <c r="D44" i="47"/>
  <c r="E52" i="47" s="1"/>
  <c r="D43" i="47"/>
  <c r="E51" i="47" s="1"/>
  <c r="E35" i="47"/>
  <c r="D51" i="52" l="1"/>
  <c r="E60" i="52" s="1"/>
  <c r="C41" i="52"/>
  <c r="C42" i="52" s="1"/>
  <c r="D50" i="51"/>
  <c r="E58" i="51" s="1"/>
  <c r="D50" i="50"/>
  <c r="E58" i="50" s="1"/>
  <c r="D45" i="50"/>
  <c r="D50" i="49"/>
  <c r="E58" i="49" s="1"/>
  <c r="C41" i="49"/>
  <c r="D45" i="64"/>
  <c r="E53" i="64" s="1"/>
  <c r="C36" i="64"/>
  <c r="C36" i="47"/>
  <c r="D40" i="47" s="1"/>
  <c r="D45" i="51"/>
  <c r="E53" i="47"/>
  <c r="D46" i="52" l="1"/>
  <c r="D47" i="52" s="1"/>
  <c r="E53" i="50"/>
  <c r="D45" i="49"/>
  <c r="E53" i="51"/>
  <c r="E48" i="47"/>
  <c r="D40" i="64"/>
  <c r="E55" i="52" l="1"/>
  <c r="E56" i="52" s="1"/>
  <c r="E53" i="49"/>
  <c r="E48" i="64"/>
  <c r="B10" i="2"/>
  <c r="B9" i="2"/>
  <c r="B8" i="2"/>
  <c r="B7" i="2"/>
  <c r="D8" i="2" s="1"/>
  <c r="B6" i="2"/>
  <c r="B5" i="2"/>
  <c r="B4" i="2"/>
  <c r="D5" i="2" s="1"/>
  <c r="B3" i="2"/>
  <c r="B2" i="2"/>
  <c r="D3" i="2" s="1"/>
  <c r="B1" i="2"/>
  <c r="D4" i="2" l="1"/>
  <c r="D2" i="2"/>
  <c r="D10" i="2"/>
  <c r="D6"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1" authorId="0" shapeId="0" xr:uid="{00000000-0006-0000-0300-000001000000}">
      <text>
        <r>
          <rPr>
            <b/>
            <sz val="8"/>
            <color indexed="81"/>
            <rFont val="Tahoma"/>
            <family val="2"/>
          </rPr>
          <t>Cells 22 to 24 must contain a number or a "0" prior to filling in cells 25 to 34 for the cells to total.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1" authorId="0" shapeId="0" xr:uid="{00000000-0006-0000-0400-000001000000}">
      <text>
        <r>
          <rPr>
            <b/>
            <sz val="8"/>
            <color indexed="81"/>
            <rFont val="Tahoma"/>
            <family val="2"/>
          </rPr>
          <t>Cells 22 to 24 must contain a number or a "0" prior to filling in cells 25 to 34 for the cells to total.</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5" authorId="0" shapeId="0" xr:uid="{00000000-0006-0000-0500-000001000000}">
      <text>
        <r>
          <rPr>
            <b/>
            <sz val="8"/>
            <color indexed="81"/>
            <rFont val="Tahoma"/>
            <family val="2"/>
          </rPr>
          <t>Cells 22 to 24 must contain a number or a "0" prior to filling in cells 25 to 34 for the cells to total.</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5" authorId="0" shapeId="0" xr:uid="{00000000-0006-0000-0600-000001000000}">
      <text>
        <r>
          <rPr>
            <b/>
            <sz val="8"/>
            <color indexed="81"/>
            <rFont val="Tahoma"/>
            <family val="2"/>
          </rPr>
          <t>Cells 22 to 24 must contain a number or a "0" prior to filling in cells 25 to 34 for the cells to total.</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5" authorId="0" shapeId="0" xr:uid="{00000000-0006-0000-0700-000001000000}">
      <text>
        <r>
          <rPr>
            <b/>
            <sz val="8"/>
            <color indexed="81"/>
            <rFont val="Tahoma"/>
            <family val="2"/>
          </rPr>
          <t>Cells 22 to 24 must contain a number or a "0" prior to filling in cells 25 to 34 for the cells to total.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Information Systems</author>
  </authors>
  <commentList>
    <comment ref="C25" authorId="0" shapeId="0" xr:uid="{00000000-0006-0000-0800-000001000000}">
      <text>
        <r>
          <rPr>
            <b/>
            <sz val="8"/>
            <color indexed="81"/>
            <rFont val="Tahoma"/>
            <family val="2"/>
          </rPr>
          <t>Cells 22 to 24 must contain a number or a "0" prior to filling in cells 25 to 34 for the cells to total.</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Computer Services</author>
  </authors>
  <commentList>
    <comment ref="C5" authorId="0" shapeId="0" xr:uid="{00000000-0006-0000-0200-000001000000}">
      <text>
        <r>
          <rPr>
            <sz val="12"/>
            <color indexed="81"/>
            <rFont val="Tahoma"/>
            <family val="2"/>
          </rPr>
          <t>* Purchased column denotes whether the land has been purchased / there is entry for construction</t>
        </r>
      </text>
    </comment>
  </commentList>
</comments>
</file>

<file path=xl/sharedStrings.xml><?xml version="1.0" encoding="utf-8"?>
<sst xmlns="http://schemas.openxmlformats.org/spreadsheetml/2006/main" count="938" uniqueCount="301">
  <si>
    <t xml:space="preserve">Project Estimate - Form A  </t>
  </si>
  <si>
    <t>PBE</t>
  </si>
  <si>
    <t>Project Name:</t>
  </si>
  <si>
    <t>Programme Business Case Estimate</t>
  </si>
  <si>
    <t>Item</t>
  </si>
  <si>
    <t>Description</t>
  </si>
  <si>
    <t>Base Estimate</t>
  </si>
  <si>
    <t>Contingency</t>
  </si>
  <si>
    <t>Funding Risk Contingency</t>
  </si>
  <si>
    <t>A</t>
  </si>
  <si>
    <t>Total Property Cost</t>
  </si>
  <si>
    <t xml:space="preserve"> </t>
  </si>
  <si>
    <t>Project Development Phase</t>
  </si>
  <si>
    <t>B</t>
  </si>
  <si>
    <t>Total Project Development</t>
  </si>
  <si>
    <t>Pre-implementation Phase</t>
  </si>
  <si>
    <t>C</t>
  </si>
  <si>
    <t>Total Pre-implementation</t>
  </si>
  <si>
    <t>Implementation Phase</t>
  </si>
  <si>
    <t>Implementation Fees</t>
  </si>
  <si>
    <t xml:space="preserve">              - Consultancy Fees</t>
  </si>
  <si>
    <t xml:space="preserve">              - Waka Kotahi Managed Costs (Form G)</t>
  </si>
  <si>
    <t>Sub Total Base Implementation Fees</t>
  </si>
  <si>
    <t>Physical Works</t>
  </si>
  <si>
    <t>Environmental Compliance</t>
  </si>
  <si>
    <t>Earthworks</t>
  </si>
  <si>
    <t>Ground Improvements</t>
  </si>
  <si>
    <t>Drainage</t>
  </si>
  <si>
    <t>Pavement and Surfacing</t>
  </si>
  <si>
    <t>Bridges</t>
  </si>
  <si>
    <t>Retaining Walls</t>
  </si>
  <si>
    <t>Traffic Services</t>
  </si>
  <si>
    <t>Utility Services</t>
  </si>
  <si>
    <t>Landscaping</t>
  </si>
  <si>
    <t xml:space="preserve">Traffic Management </t>
  </si>
  <si>
    <t>Preliminary and General</t>
  </si>
  <si>
    <t>Extraordinary Construction Costs</t>
  </si>
  <si>
    <t>SubTotal Base Physical Works</t>
  </si>
  <si>
    <t>D</t>
  </si>
  <si>
    <t>Total for Implementation Phase</t>
  </si>
  <si>
    <t>E</t>
  </si>
  <si>
    <t>Project Base Estimate                                         (A+B+C+D)</t>
  </si>
  <si>
    <t>Project Base Estimate (rounded)</t>
  </si>
  <si>
    <t>F</t>
  </si>
  <si>
    <r>
      <t>Contingency</t>
    </r>
    <r>
      <rPr>
        <sz val="8"/>
        <color theme="1"/>
        <rFont val="Lucida Sans"/>
        <family val="2"/>
      </rPr>
      <t xml:space="preserve"> (Assessed/Analysed)</t>
    </r>
  </si>
  <si>
    <t>(A+B+C+D)</t>
  </si>
  <si>
    <t>G</t>
  </si>
  <si>
    <t>Project Expected Estimate</t>
  </si>
  <si>
    <t>(E+F)</t>
  </si>
  <si>
    <t>Project Expected Estimate (rounded)</t>
  </si>
  <si>
    <t xml:space="preserve">Total Property Cost Expected Estimate                                                                       </t>
  </si>
  <si>
    <t>Project Development Phase Expected Estimate</t>
  </si>
  <si>
    <t>Pre-implementation Phase Expected Estimate</t>
  </si>
  <si>
    <t>Implementation Phase Expected Estimate</t>
  </si>
  <si>
    <t>H</t>
  </si>
  <si>
    <r>
      <t>Funding Risk Contingency</t>
    </r>
    <r>
      <rPr>
        <sz val="8"/>
        <color theme="1"/>
        <rFont val="Lucida Sans"/>
        <family val="2"/>
      </rPr>
      <t xml:space="preserve"> (Assessed/Analysed)</t>
    </r>
  </si>
  <si>
    <t>I</t>
  </si>
  <si>
    <t xml:space="preserve">95th percentile Project Estimate </t>
  </si>
  <si>
    <t>(G+H)</t>
  </si>
  <si>
    <t>95th percentile Project Estimate  (rounded)</t>
  </si>
  <si>
    <t>Total Property Cost 95th percentile Estimate</t>
  </si>
  <si>
    <t>Project Development Phase 95th percentile Estimate</t>
  </si>
  <si>
    <t>Pre-implementation Phase 95th percentile Estimate</t>
  </si>
  <si>
    <t>Implementation Phase 95th percentile Estimate</t>
  </si>
  <si>
    <t>Estimate prepared by</t>
  </si>
  <si>
    <t>Signed</t>
  </si>
  <si>
    <t>Estimate internal peer review by</t>
  </si>
  <si>
    <t>Estimate external peer review by</t>
  </si>
  <si>
    <t>Estimate accepted by Waka Kotahi project manager</t>
  </si>
  <si>
    <t xml:space="preserve">Note: </t>
  </si>
  <si>
    <t>(1) These estimates are exclusive of escalation and GST.</t>
  </si>
  <si>
    <t>(2) Refer to Section 6.6 for guidance on rounding.</t>
  </si>
  <si>
    <t xml:space="preserve">Project Estimate - Form B  </t>
  </si>
  <si>
    <t>IBE</t>
  </si>
  <si>
    <t>Indicative Business Case Estimate</t>
  </si>
  <si>
    <t xml:space="preserve">                                               - Consultancy Fees</t>
  </si>
  <si>
    <t xml:space="preserve">                                               - Waka Kotahi Managed Costs (Form G)</t>
  </si>
  <si>
    <t>Pre-Implementation Phase</t>
  </si>
  <si>
    <t>Sub Total Base Physical Works</t>
  </si>
  <si>
    <t>Project Base Estimate                                       (A+B+C+D)</t>
  </si>
  <si>
    <t>Pre-implementation phase Expected Estimate</t>
  </si>
  <si>
    <t xml:space="preserve">Project Estimate - Form C  </t>
  </si>
  <si>
    <t>DBE</t>
  </si>
  <si>
    <t>Detailed Business Case Estimate</t>
  </si>
  <si>
    <t>Property Purchase and Compensation Costs</t>
  </si>
  <si>
    <t>Property Owner Accommodation Works</t>
  </si>
  <si>
    <t>Property Consultancy Fees</t>
  </si>
  <si>
    <t>Nil</t>
  </si>
  <si>
    <t xml:space="preserve">              - Alliance IPAA</t>
  </si>
  <si>
    <t>Traffic Management</t>
  </si>
  <si>
    <t>12A</t>
  </si>
  <si>
    <t>Contractor's design and construction phase services (D&amp;C, ECI and Alliances only)</t>
  </si>
  <si>
    <t>Sub Total Base Physical works</t>
  </si>
  <si>
    <t>Project Base Estimate                                                   (A+C+D)</t>
  </si>
  <si>
    <t>(A+C+D)</t>
  </si>
  <si>
    <r>
      <t xml:space="preserve">Funding Risk Contingency </t>
    </r>
    <r>
      <rPr>
        <sz val="8"/>
        <color theme="1"/>
        <rFont val="Lucida Sans"/>
        <family val="2"/>
      </rPr>
      <t>(Assessed/Analysed)</t>
    </r>
  </si>
  <si>
    <t>(2) Project Development Phase Estimates are set to Nil as these are now sunk costs.</t>
  </si>
  <si>
    <t>(3) Include Project Phase Funding Application Assessment Forms 2 and 4 with the DBE.</t>
  </si>
  <si>
    <t>(4)  Margin for Implementation Phase IPAA &amp; PAA costs is included within the Physical Works item.</t>
  </si>
  <si>
    <t>(5) Refer to Section 6.6 for guidance on rounding.</t>
  </si>
  <si>
    <t xml:space="preserve">Project Estimate - Form D  </t>
  </si>
  <si>
    <t>PE1</t>
  </si>
  <si>
    <t>Pre-Implementation Estimate 1</t>
  </si>
  <si>
    <t>Implementation</t>
  </si>
  <si>
    <t xml:space="preserve">Utility Services </t>
  </si>
  <si>
    <t>Project Base Estimate                                               (A+C+D)</t>
  </si>
  <si>
    <t>(3)  Margin for Implementation Phase IPAA &amp; PAA costs is included within the Physical Works item.</t>
  </si>
  <si>
    <t xml:space="preserve">Project Estimate - Form E  </t>
  </si>
  <si>
    <t>PE2</t>
  </si>
  <si>
    <t>Pre-implementation Estimate 2</t>
  </si>
  <si>
    <t>Project Base Estimate                                                      (A+D)</t>
  </si>
  <si>
    <t>(A+D)</t>
  </si>
  <si>
    <t>(2) Project Development and Pre-implementation Phase Estimates are set to Nil as these are now sunk costs.</t>
  </si>
  <si>
    <t>(3) Include a Project Phase Funding Application Assessment Form D3 with the PE2.</t>
  </si>
  <si>
    <t>(4) Margin for Implementation Phase IPAA &amp; PAA costs is included within the Physical Works item.</t>
  </si>
  <si>
    <t>Project Estimate - Form F</t>
  </si>
  <si>
    <t>IE</t>
  </si>
  <si>
    <t>Implementation Estimate</t>
  </si>
  <si>
    <t xml:space="preserve">              -  Alliance IPAA</t>
  </si>
  <si>
    <t>Escalation</t>
  </si>
  <si>
    <t>(E+F+G)</t>
  </si>
  <si>
    <t>J</t>
  </si>
  <si>
    <t>K</t>
  </si>
  <si>
    <t>(H+I+J)</t>
  </si>
  <si>
    <t>(1) This estimate is exclusive of GST.</t>
  </si>
  <si>
    <t>(4) Refer to Section 6.6 for guidance on rounding.</t>
  </si>
  <si>
    <t>Waka Kotahi Managed Costs</t>
  </si>
  <si>
    <t>Assessment Form G</t>
  </si>
  <si>
    <t>Project Development</t>
  </si>
  <si>
    <t>Pre-implementation</t>
  </si>
  <si>
    <t>Reviews</t>
  </si>
  <si>
    <t xml:space="preserve">Economics Peer Review Costs </t>
  </si>
  <si>
    <t>Estimate Peer Review / Parallel Estimate</t>
  </si>
  <si>
    <t>Technical Peer Reviews (if not included in Consultancy Fees)</t>
  </si>
  <si>
    <t>Peer Reviews - Other (eg traffic model, flood model)</t>
  </si>
  <si>
    <t>Constructability Review Cost</t>
  </si>
  <si>
    <t>O&amp;M Review eg by Alliance or Bridge consultant</t>
  </si>
  <si>
    <t>Safety Audit</t>
  </si>
  <si>
    <t>External Alliance Auditor</t>
  </si>
  <si>
    <r>
      <t xml:space="preserve">Investigations </t>
    </r>
    <r>
      <rPr>
        <sz val="10"/>
        <rFont val="Lucida Sans"/>
        <family val="2"/>
      </rPr>
      <t>(if not covered in Consultancy Fees or construction costs)</t>
    </r>
  </si>
  <si>
    <t>Geotechnical Investigations</t>
  </si>
  <si>
    <t>Utility location including potholing/hydrovac</t>
  </si>
  <si>
    <t>Traffic management associated with investigations</t>
  </si>
  <si>
    <t>Pre-construction condition surveys</t>
  </si>
  <si>
    <t>Third Party Physical Works</t>
  </si>
  <si>
    <t>Utility services (if not included in physical works)</t>
  </si>
  <si>
    <t>KiwiRail or other enabling works</t>
  </si>
  <si>
    <t>Communications and Engagement</t>
  </si>
  <si>
    <t>C&amp;E Disbursements eg venue hire, open days, bus hire for site visits, sod turning / opening ceremonies</t>
  </si>
  <si>
    <t>C&amp;E Collateral eg printing costs</t>
  </si>
  <si>
    <t>Iwi Engagement</t>
  </si>
  <si>
    <t>Communications Consultant (project specific)</t>
  </si>
  <si>
    <t>Third Party Professional Services</t>
  </si>
  <si>
    <t>Procurement Support</t>
  </si>
  <si>
    <t>Property acquisition advice and support (prior to commencement of acquisition (following LRP approval))</t>
  </si>
  <si>
    <t>Utility Investigation and Design</t>
  </si>
  <si>
    <t>KiwiRail Investigation, Design, Peer Review</t>
  </si>
  <si>
    <t>Alliance Coaching</t>
  </si>
  <si>
    <t>Workshop Facilitation</t>
  </si>
  <si>
    <t>Specialist Advisors eg Iwi, environmental, geotechnical</t>
  </si>
  <si>
    <t>Legal Review eg MOU, Alliance Agreements</t>
  </si>
  <si>
    <t>Probity Auditor</t>
  </si>
  <si>
    <t>Independent Governance Representative</t>
  </si>
  <si>
    <t>Iwi Designer</t>
  </si>
  <si>
    <t>Cultural Impact Assessments</t>
  </si>
  <si>
    <t>Project Management Support</t>
  </si>
  <si>
    <t>Iwi Construction Monitoring</t>
  </si>
  <si>
    <t>Engineer to Contract</t>
  </si>
  <si>
    <t>Quality right</t>
  </si>
  <si>
    <t>Consenting</t>
  </si>
  <si>
    <t>Environment Court / EPA Costs</t>
  </si>
  <si>
    <t>Legal Advice</t>
  </si>
  <si>
    <t>Consent Monitoring by Council</t>
  </si>
  <si>
    <t>Building Consent Fees</t>
  </si>
  <si>
    <t>Post-construction Monitoring Costs</t>
  </si>
  <si>
    <t>Noise Monitoring</t>
  </si>
  <si>
    <t>Other consent conditions</t>
  </si>
  <si>
    <t>Miscellaneous Other Costs</t>
  </si>
  <si>
    <t>ISCA (rating fees if not covered in consultancy fees)</t>
  </si>
  <si>
    <t>NZUP Delivery Improvements (specific intiatives to be identified)</t>
  </si>
  <si>
    <t>Limb 3 (Alliance only)</t>
  </si>
  <si>
    <t>Project specific insurances</t>
  </si>
  <si>
    <t>Tender Intellectual Property Payment</t>
  </si>
  <si>
    <t>Procurement Disbursements eg room hire for interactives, Alliance workshops)</t>
  </si>
  <si>
    <t>Catering for Meetings (eg PSC, workshops)</t>
  </si>
  <si>
    <t>Statutory compliance requirement cost eg carbon credits</t>
  </si>
  <si>
    <t>Revocation costs</t>
  </si>
  <si>
    <t>Add any other specific items here</t>
  </si>
  <si>
    <t>Waka Kotahi Internal Costs (excluding Indirect and Admin costs which are added in on Funding Application forms</t>
  </si>
  <si>
    <t>Travel, subsistence and accommodation</t>
  </si>
  <si>
    <t xml:space="preserve">Base Estimate Waka Kotahi Managed Costs </t>
  </si>
  <si>
    <t>Contingency (Assessed/Analysed) (Waka Kotahi Managed Costs)</t>
  </si>
  <si>
    <t>Expected Estimate (Waka Kotahi Managed Costs)</t>
  </si>
  <si>
    <t>(A+B)</t>
  </si>
  <si>
    <t>Funding Risk Contingency (Assessed/Analysed)  (Waka Kotahi Managed Costs)</t>
  </si>
  <si>
    <t>95th percentile Waka Kotahi Managed Costs</t>
  </si>
  <si>
    <t>(C+D)</t>
  </si>
  <si>
    <t>(1) This estimate is exclusive of escalation and GST.</t>
  </si>
  <si>
    <t>(2) These Waka Kotahi costs should be transferred to the relevant Estimate or Funding Application Form.</t>
  </si>
  <si>
    <t>(3) Items to be considered as part of the contingency assessment are: phase elongation, potential for appeals to consents, mediation services, additional reviews, additional internal / seconded staff requirements.</t>
  </si>
  <si>
    <t>Total Property Costs - Form H</t>
  </si>
  <si>
    <t>Property Acquisition Reference</t>
  </si>
  <si>
    <t>Property Requirements</t>
  </si>
  <si>
    <t>Purchased</t>
  </si>
  <si>
    <t>Property Interest Purchase Costs            (A)</t>
  </si>
  <si>
    <t>Property Compensation Costs               (B)</t>
  </si>
  <si>
    <t>Property Owner Accommodation Works                        (C)</t>
  </si>
  <si>
    <t>Property
Cost (A+B+C=D)</t>
  </si>
  <si>
    <t>Property Consultancy Fees (E)</t>
  </si>
  <si>
    <t>Base Estimate of Total Property Costs</t>
  </si>
  <si>
    <t>(D+E)</t>
  </si>
  <si>
    <t xml:space="preserve">Contingency </t>
  </si>
  <si>
    <t>Expected Estimate of Total Property Costs</t>
  </si>
  <si>
    <t>(F+G)</t>
  </si>
  <si>
    <t>95th Percentile Estimate of Total Property Costs</t>
  </si>
  <si>
    <t>(H+I)</t>
  </si>
  <si>
    <t>Estimate accepted by Waka Kotahi property manager</t>
  </si>
  <si>
    <t>Note: These estimates are exclusive of GST.</t>
  </si>
  <si>
    <t>Consultancy Fees</t>
  </si>
  <si>
    <t>Assessment Form I</t>
  </si>
  <si>
    <t>Project Development Phase Fees</t>
  </si>
  <si>
    <t>- Contract Scope and Contract Management</t>
  </si>
  <si>
    <t>Including general, open days, newsletters, management plans, programme, monthly meetings, risk management and monthly reporting (as per SM030 Contract Pricing Schedule items 1 and 2)</t>
  </si>
  <si>
    <t>- Business Case</t>
  </si>
  <si>
    <t>Including workshops, alternative and option assessment, traffic modelling, preliminary technical assessments and business case report (as per SM030 Contract Pricing Schedule items 3, 4 and 11.2)</t>
  </si>
  <si>
    <t>Pre-implementation Phase Fees 
(or D&amp;C Specimen Pre-implementation)</t>
  </si>
  <si>
    <t>- Communications and engagement</t>
  </si>
  <si>
    <t>(as per SM030 Contract Pricing Schedule item 11.1 and 11.10)</t>
  </si>
  <si>
    <t>- Geotechnical including investigations and testing</t>
  </si>
  <si>
    <t>(as per SM030 Contract Pricing Schedule items 5.1, 8, 9, 11.3 and 11.4)</t>
  </si>
  <si>
    <t>- Survey</t>
  </si>
  <si>
    <t>(as per SM030 Contract Pricing Schedule item 5.2)</t>
  </si>
  <si>
    <t>- Design</t>
  </si>
  <si>
    <t>Including general, safety in design reviews, drawings, ULDF, design statements and design report (as per SM030 Contract Pricing Schedule item 5.3 and 11.9)</t>
  </si>
  <si>
    <t xml:space="preserve">- Statutory applications </t>
  </si>
  <si>
    <t>Including preparation of Notice of Requirement and resource consents, assessment of environmental effects, technical assessments, heritage applications, wildlife permits, cultural impact assessment and statutory authority hearings (as per SM030 Contract pricing Schedule item 5.4 and 11.5-11.8)</t>
  </si>
  <si>
    <t>- Property acquisition management</t>
  </si>
  <si>
    <t>(as per SM030 Contract Pricing Schedule item 5.5)</t>
  </si>
  <si>
    <t>- Tender documentation</t>
  </si>
  <si>
    <t>(as per SM030 Contract Pricing Schedule item 5.6)</t>
  </si>
  <si>
    <r>
      <t xml:space="preserve">Implementation </t>
    </r>
    <r>
      <rPr>
        <sz val="10"/>
        <rFont val="Lucida Sans"/>
        <family val="2"/>
      </rPr>
      <t>(scope is either traditional MSQA or Principal's Technical Advisor)</t>
    </r>
  </si>
  <si>
    <t>- Contract scope and Contract management</t>
  </si>
  <si>
    <t>- Tender administration and evaluation</t>
  </si>
  <si>
    <t>(as per SM030 Contract Pricing Schedule item 6.1)</t>
  </si>
  <si>
    <t>- Management and surveillance of the physical works</t>
  </si>
  <si>
    <t>Including general, meetings, as-built drawings, road construction information forms, asset owner's manual, bridge data forms and final construction report (as per SM030 Contract Pricing Schedule item 6.2 and 11.11)</t>
  </si>
  <si>
    <t>- Property requirements</t>
  </si>
  <si>
    <t>(as per SM030 Contract Pricing Schedule item 6.3)</t>
  </si>
  <si>
    <t>- Random verification testing</t>
  </si>
  <si>
    <t>Base Estimate Consultancy Fees</t>
  </si>
  <si>
    <t>Contingency (Assessed/Analysed) (Consultancy Fees)</t>
  </si>
  <si>
    <t>Expected Estimate (Consultancy Fees)</t>
  </si>
  <si>
    <t>Funding Risk Contingency (Assessed/Analysed)  (Consultancy Fees)</t>
  </si>
  <si>
    <t>95th percentile (Consultancy Fees)</t>
  </si>
  <si>
    <t>(2) These Consultancy Fees should be transferred to the relevant Estimate or Funding Application Form.</t>
  </si>
  <si>
    <t>(3) Items to be considered as part of the contingency assessment are: phase elongation, potential for appeals to consents, mediation services, additional reviews.</t>
  </si>
  <si>
    <t>ROC1Count</t>
  </si>
  <si>
    <t>ROC2Count</t>
  </si>
  <si>
    <t>Diff_ROC2_ROC1</t>
  </si>
  <si>
    <t>PAC1Count</t>
  </si>
  <si>
    <t>Diff_PAC1_ROC2</t>
  </si>
  <si>
    <t>PAC2Count</t>
  </si>
  <si>
    <t>Diff_PAC2_PAC1</t>
  </si>
  <si>
    <t>FEC1Count</t>
  </si>
  <si>
    <t>Diff_FEC1_PAC2</t>
  </si>
  <si>
    <t>FEC2Count</t>
  </si>
  <si>
    <t>Diff_FEC2_FEC1</t>
  </si>
  <si>
    <t>Land2Count</t>
  </si>
  <si>
    <t>Land3Count</t>
  </si>
  <si>
    <t>Diff_Land3_Land2</t>
  </si>
  <si>
    <t>FEC2ItemCount</t>
  </si>
  <si>
    <t>Report1Count</t>
  </si>
  <si>
    <t>Diff_Report1_FEC2</t>
  </si>
  <si>
    <t xml:space="preserve">                                - Waka Kotahi Managed Costs (Form G)</t>
  </si>
  <si>
    <t xml:space="preserve">                                - Consultancy Fees</t>
  </si>
  <si>
    <t xml:space="preserve">                                   - Consultancy Fees</t>
  </si>
  <si>
    <t xml:space="preserve">                                   - Waka Kotahi Managed Costs (Form G)</t>
  </si>
  <si>
    <t xml:space="preserve">                           - Consultancy Fees</t>
  </si>
  <si>
    <t xml:space="preserve">                           - Waka Kotahi Managed Costs (Form G)</t>
  </si>
  <si>
    <t>Land entry (for geotechnical or other investigations)</t>
  </si>
  <si>
    <t>Council lodgement and hearing fees</t>
  </si>
  <si>
    <t>Traffic counts and/or speed surveys</t>
  </si>
  <si>
    <t>Note:
There may be some commercial sensitivities around the information in this spreadsheet and the PM should consider whether they need to “roll up” any of these costs prior to providing to their consultant (or other parties).</t>
  </si>
  <si>
    <t>Base Date (Qtr-year)</t>
  </si>
  <si>
    <t>Date estimate prepared</t>
  </si>
  <si>
    <t>Acquisition phase mid-point date</t>
  </si>
  <si>
    <t>Residential Lifestyle Block</t>
  </si>
  <si>
    <t>Land &amp; improvements</t>
  </si>
  <si>
    <t>No</t>
  </si>
  <si>
    <t>Owner accomodation works</t>
  </si>
  <si>
    <t>Crown incurred costs</t>
  </si>
  <si>
    <t>Landowner reimbursable costs</t>
  </si>
  <si>
    <t>Additional compensation (S72 PWA)</t>
  </si>
  <si>
    <t>Land &amp; improvements (including chattels)</t>
  </si>
  <si>
    <t>Commercial Property</t>
  </si>
  <si>
    <t>Lessor reimbursable costs</t>
  </si>
  <si>
    <t>Lessee reimbursable costs</t>
  </si>
  <si>
    <t>Other costs (premises fit-out &amp; relocation)</t>
  </si>
  <si>
    <t>Residential Property</t>
  </si>
  <si>
    <t>Injurious affection</t>
  </si>
  <si>
    <t>Project Name: ABC Realignment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</si>
</sst>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
    <numFmt numFmtId="166" formatCode="_-* #,##0_-;\-* #,##0_-;_-* &quot;-&quot;??_-;_-@_-"/>
    <numFmt numFmtId="167" formatCode="#,##0_ ;\-#,##0\ "/>
  </numFmts>
  <fonts count="30" x14ac:knownFonts="1">
    <font>
      <sz val="10"/>
      <name val="Arial"/>
    </font>
    <font>
      <sz val="12"/>
      <color indexed="81"/>
      <name val="Tahoma"/>
      <family val="2"/>
    </font>
    <font>
      <b/>
      <sz val="8"/>
      <color indexed="81"/>
      <name val="Tahoma"/>
      <family val="2"/>
    </font>
    <font>
      <sz val="10"/>
      <name val="Arial"/>
      <family val="2"/>
    </font>
    <font>
      <sz val="10"/>
      <name val="Arial"/>
      <family val="2"/>
    </font>
    <font>
      <sz val="10"/>
      <name val="Lucida Sans"/>
      <family val="2"/>
    </font>
    <font>
      <b/>
      <sz val="10"/>
      <color indexed="9"/>
      <name val="Lucida Sans"/>
      <family val="2"/>
    </font>
    <font>
      <b/>
      <sz val="10"/>
      <name val="Lucida Sans"/>
      <family val="2"/>
    </font>
    <font>
      <i/>
      <sz val="10"/>
      <name val="Lucida Sans"/>
      <family val="2"/>
    </font>
    <font>
      <b/>
      <sz val="8"/>
      <name val="Lucida Sans"/>
      <family val="2"/>
    </font>
    <font>
      <b/>
      <sz val="12"/>
      <color indexed="9"/>
      <name val="Lucida Sans"/>
      <family val="2"/>
    </font>
    <font>
      <b/>
      <sz val="20"/>
      <color indexed="9"/>
      <name val="Lucida Sans"/>
      <family val="2"/>
    </font>
    <font>
      <b/>
      <sz val="36"/>
      <color indexed="9"/>
      <name val="Lucida Sans"/>
      <family val="2"/>
    </font>
    <font>
      <sz val="8"/>
      <name val="Lucida Sans"/>
      <family val="2"/>
    </font>
    <font>
      <b/>
      <sz val="8"/>
      <color indexed="9"/>
      <name val="Lucida Sans"/>
      <family val="2"/>
    </font>
    <font>
      <b/>
      <sz val="24"/>
      <color indexed="9"/>
      <name val="Lucida Sans"/>
      <family val="2"/>
    </font>
    <font>
      <sz val="11"/>
      <color theme="1"/>
      <name val="Calibri"/>
      <family val="2"/>
      <scheme val="minor"/>
    </font>
    <font>
      <sz val="8"/>
      <color theme="1"/>
      <name val="Lucida Sans"/>
      <family val="2"/>
    </font>
    <font>
      <b/>
      <sz val="12"/>
      <color rgb="FFFF0000"/>
      <name val="Lucida Sans"/>
      <family val="2"/>
    </font>
    <font>
      <sz val="10"/>
      <color theme="4"/>
      <name val="Lucida Sans"/>
      <family val="2"/>
    </font>
    <font>
      <sz val="10"/>
      <color theme="1"/>
      <name val="Lucida Sans"/>
      <family val="2"/>
    </font>
    <font>
      <i/>
      <sz val="10"/>
      <color theme="1"/>
      <name val="Lucida Sans"/>
      <family val="2"/>
    </font>
    <font>
      <sz val="10"/>
      <color rgb="FFFF0000"/>
      <name val="Lucida Sans"/>
      <family val="2"/>
    </font>
    <font>
      <i/>
      <sz val="10"/>
      <color rgb="FFFF0000"/>
      <name val="Lucida Sans"/>
      <family val="2"/>
    </font>
    <font>
      <sz val="8"/>
      <color rgb="FFFF0000"/>
      <name val="Lucida Sans"/>
      <family val="2"/>
    </font>
    <font>
      <b/>
      <sz val="12"/>
      <color theme="0"/>
      <name val="Lucida Sans"/>
      <family val="2"/>
    </font>
    <font>
      <sz val="10"/>
      <name val="Arial"/>
      <family val="2"/>
    </font>
    <font>
      <b/>
      <sz val="8"/>
      <color theme="1"/>
      <name val="Lucida Sans"/>
      <family val="2"/>
    </font>
    <font>
      <i/>
      <sz val="8"/>
      <color theme="1"/>
      <name val="Lucida Sans"/>
      <family val="2"/>
    </font>
    <font>
      <b/>
      <sz val="10"/>
      <color theme="1"/>
      <name val="Lucida Sans"/>
      <family val="2"/>
    </font>
  </fonts>
  <fills count="10">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00456D"/>
        <bgColor indexed="64"/>
      </patternFill>
    </fill>
    <fill>
      <patternFill patternType="solid">
        <fgColor rgb="FFB9D4ED"/>
        <bgColor indexed="17"/>
      </patternFill>
    </fill>
    <fill>
      <patternFill patternType="solid">
        <fgColor rgb="FFDCE6F1"/>
        <bgColor indexed="64"/>
      </patternFill>
    </fill>
    <fill>
      <patternFill patternType="solid">
        <fgColor rgb="FFFFFF99"/>
        <bgColor indexed="64"/>
      </patternFill>
    </fill>
    <fill>
      <patternFill patternType="solid">
        <fgColor theme="4" tint="0.79998168889431442"/>
        <bgColor indexed="64"/>
      </patternFill>
    </fill>
    <fill>
      <patternFill patternType="solid">
        <fgColor rgb="FFFFFFCC"/>
        <bgColor indexed="64"/>
      </patternFill>
    </fill>
  </fills>
  <borders count="19">
    <border>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rgb="FF000000"/>
      </left>
      <right style="thin">
        <color indexed="64"/>
      </right>
      <top/>
      <bottom style="thin">
        <color indexed="64"/>
      </bottom>
      <diagonal/>
    </border>
    <border>
      <left style="thin">
        <color rgb="FF000000"/>
      </left>
      <right style="thin">
        <color indexed="64"/>
      </right>
      <top style="thin">
        <color indexed="64"/>
      </top>
      <bottom style="thin">
        <color indexed="64"/>
      </bottom>
      <diagonal/>
    </border>
  </borders>
  <cellStyleXfs count="6">
    <xf numFmtId="0" fontId="0" fillId="0" borderId="0"/>
    <xf numFmtId="0" fontId="3" fillId="0" borderId="0"/>
    <xf numFmtId="0" fontId="4" fillId="0" borderId="0"/>
    <xf numFmtId="0" fontId="16" fillId="0" borderId="0"/>
    <xf numFmtId="43" fontId="26" fillId="0" borderId="0" applyFont="0" applyFill="0" applyBorder="0" applyAlignment="0" applyProtection="0"/>
    <xf numFmtId="0" fontId="20" fillId="0" borderId="0"/>
  </cellStyleXfs>
  <cellXfs count="392">
    <xf numFmtId="0" fontId="0" fillId="0" borderId="0" xfId="0"/>
    <xf numFmtId="0" fontId="0" fillId="0" borderId="0" xfId="0" applyAlignment="1">
      <alignment horizontal="right"/>
    </xf>
    <xf numFmtId="0" fontId="5" fillId="0" borderId="0" xfId="0" applyFont="1"/>
    <xf numFmtId="0" fontId="5" fillId="0" borderId="0" xfId="0" applyFont="1" applyAlignment="1">
      <alignment horizontal="center"/>
    </xf>
    <xf numFmtId="0" fontId="5" fillId="0" borderId="0" xfId="0" applyFont="1" applyAlignment="1">
      <alignment vertical="center"/>
    </xf>
    <xf numFmtId="0" fontId="7" fillId="3" borderId="11" xfId="0" applyFont="1" applyFill="1" applyBorder="1" applyAlignment="1" applyProtection="1">
      <alignment vertical="center"/>
      <protection locked="0"/>
    </xf>
    <xf numFmtId="3" fontId="7" fillId="3" borderId="10" xfId="0" applyNumberFormat="1" applyFont="1" applyFill="1" applyBorder="1" applyAlignment="1" applyProtection="1">
      <alignment vertical="center"/>
      <protection locked="0"/>
    </xf>
    <xf numFmtId="3" fontId="7" fillId="3" borderId="11" xfId="0" applyNumberFormat="1" applyFont="1" applyFill="1" applyBorder="1" applyAlignment="1" applyProtection="1">
      <alignment vertical="center"/>
      <protection locked="0"/>
    </xf>
    <xf numFmtId="3" fontId="7" fillId="3" borderId="12" xfId="0" applyNumberFormat="1" applyFont="1" applyFill="1" applyBorder="1" applyAlignment="1" applyProtection="1">
      <alignment vertical="center"/>
      <protection locked="0"/>
    </xf>
    <xf numFmtId="0" fontId="7" fillId="3" borderId="12" xfId="0" applyFont="1" applyFill="1" applyBorder="1" applyAlignment="1" applyProtection="1">
      <alignment vertical="center"/>
      <protection locked="0"/>
    </xf>
    <xf numFmtId="0" fontId="8" fillId="0" borderId="0" xfId="0" applyFont="1"/>
    <xf numFmtId="0" fontId="5" fillId="4" borderId="0" xfId="0" applyFont="1" applyFill="1"/>
    <xf numFmtId="0" fontId="7" fillId="0" borderId="11" xfId="0" applyFont="1" applyBorder="1" applyAlignment="1">
      <alignment vertical="center"/>
    </xf>
    <xf numFmtId="3" fontId="7" fillId="0" borderId="11" xfId="0" applyNumberFormat="1" applyFont="1" applyBorder="1" applyAlignment="1" applyProtection="1">
      <alignment vertical="center"/>
      <protection locked="0"/>
    </xf>
    <xf numFmtId="3" fontId="7" fillId="2" borderId="13" xfId="0" applyNumberFormat="1" applyFont="1" applyFill="1" applyBorder="1" applyAlignment="1">
      <alignment vertical="center"/>
    </xf>
    <xf numFmtId="0" fontId="7" fillId="0" borderId="0" xfId="0" applyFont="1" applyAlignment="1">
      <alignment vertical="center"/>
    </xf>
    <xf numFmtId="3" fontId="7" fillId="0" borderId="0" xfId="0" applyNumberFormat="1" applyFont="1" applyAlignment="1">
      <alignment vertical="center"/>
    </xf>
    <xf numFmtId="0" fontId="5" fillId="0" borderId="0" xfId="0" applyFont="1" applyProtection="1">
      <protection hidden="1"/>
    </xf>
    <xf numFmtId="0" fontId="7" fillId="5" borderId="16" xfId="0" applyFont="1" applyFill="1" applyBorder="1" applyAlignment="1">
      <alignment horizontal="center" vertical="center" wrapText="1"/>
    </xf>
    <xf numFmtId="0" fontId="7" fillId="5" borderId="16" xfId="0" applyFont="1" applyFill="1" applyBorder="1" applyAlignment="1">
      <alignment horizontal="center" vertical="center"/>
    </xf>
    <xf numFmtId="0" fontId="9" fillId="5" borderId="16" xfId="0" applyFont="1" applyFill="1" applyBorder="1" applyAlignment="1">
      <alignment horizontal="center" vertical="center" textRotation="255"/>
    </xf>
    <xf numFmtId="0" fontId="5" fillId="0" borderId="10" xfId="0" applyFont="1" applyBorder="1"/>
    <xf numFmtId="165" fontId="5" fillId="0" borderId="10" xfId="0" applyNumberFormat="1" applyFont="1" applyBorder="1" applyAlignment="1" applyProtection="1">
      <alignment horizontal="left"/>
      <protection locked="0"/>
    </xf>
    <xf numFmtId="165" fontId="5" fillId="0" borderId="10" xfId="0" applyNumberFormat="1" applyFont="1" applyBorder="1" applyAlignment="1" applyProtection="1">
      <alignment horizontal="center"/>
      <protection locked="0"/>
    </xf>
    <xf numFmtId="0" fontId="7" fillId="0" borderId="10" xfId="0" applyFont="1" applyBorder="1" applyProtection="1">
      <protection locked="0"/>
    </xf>
    <xf numFmtId="0" fontId="5" fillId="0" borderId="10" xfId="0" quotePrefix="1" applyFont="1" applyBorder="1" applyAlignment="1" applyProtection="1">
      <alignment horizontal="center"/>
      <protection locked="0"/>
    </xf>
    <xf numFmtId="3" fontId="5" fillId="0" borderId="13" xfId="0" quotePrefix="1" applyNumberFormat="1" applyFont="1" applyBorder="1" applyAlignment="1" applyProtection="1">
      <alignment horizontal="right"/>
      <protection locked="0"/>
    </xf>
    <xf numFmtId="3" fontId="7" fillId="2" borderId="14" xfId="0" applyNumberFormat="1" applyFont="1" applyFill="1" applyBorder="1" applyAlignment="1" applyProtection="1">
      <alignment vertical="center"/>
      <protection locked="0"/>
    </xf>
    <xf numFmtId="3" fontId="5" fillId="0" borderId="15" xfId="0" applyNumberFormat="1" applyFont="1" applyBorder="1" applyAlignment="1">
      <alignment vertical="center"/>
    </xf>
    <xf numFmtId="0" fontId="7" fillId="5" borderId="0" xfId="0" applyFont="1" applyFill="1" applyAlignment="1">
      <alignment horizontal="center" vertical="center" wrapText="1"/>
    </xf>
    <xf numFmtId="3" fontId="5" fillId="6" borderId="13" xfId="0" applyNumberFormat="1" applyFont="1" applyFill="1" applyBorder="1" applyProtection="1">
      <protection locked="0"/>
    </xf>
    <xf numFmtId="3" fontId="5" fillId="6" borderId="13" xfId="0" applyNumberFormat="1" applyFont="1" applyFill="1" applyBorder="1"/>
    <xf numFmtId="3" fontId="5" fillId="6" borderId="13" xfId="0" quotePrefix="1" applyNumberFormat="1" applyFont="1" applyFill="1" applyBorder="1" applyAlignment="1">
      <alignment horizontal="right"/>
    </xf>
    <xf numFmtId="0" fontId="17" fillId="0" borderId="0" xfId="3" applyFont="1"/>
    <xf numFmtId="0" fontId="5" fillId="4" borderId="6" xfId="2" applyFont="1" applyFill="1" applyBorder="1"/>
    <xf numFmtId="0" fontId="5" fillId="4" borderId="0" xfId="2" applyFont="1" applyFill="1"/>
    <xf numFmtId="0" fontId="10" fillId="4" borderId="0" xfId="2" applyFont="1" applyFill="1" applyAlignment="1">
      <alignment horizontal="left"/>
    </xf>
    <xf numFmtId="0" fontId="13" fillId="0" borderId="0" xfId="0" applyFont="1"/>
    <xf numFmtId="0" fontId="5" fillId="4" borderId="6" xfId="0" applyFont="1" applyFill="1" applyBorder="1"/>
    <xf numFmtId="0" fontId="9" fillId="5" borderId="13" xfId="0" applyFont="1" applyFill="1" applyBorder="1" applyAlignment="1">
      <alignment horizontal="center" vertical="center"/>
    </xf>
    <xf numFmtId="0" fontId="9" fillId="5" borderId="11" xfId="0" applyFont="1" applyFill="1" applyBorder="1" applyAlignment="1">
      <alignment vertical="center"/>
    </xf>
    <xf numFmtId="0" fontId="9" fillId="5" borderId="13" xfId="0" applyFont="1" applyFill="1" applyBorder="1" applyAlignment="1">
      <alignment horizontal="center" vertical="center" wrapText="1"/>
    </xf>
    <xf numFmtId="0" fontId="13" fillId="4" borderId="6" xfId="0" applyFont="1" applyFill="1" applyBorder="1"/>
    <xf numFmtId="0" fontId="13" fillId="4" borderId="0" xfId="0" applyFont="1" applyFill="1"/>
    <xf numFmtId="0" fontId="6" fillId="4" borderId="0" xfId="0" applyFont="1" applyFill="1" applyAlignment="1">
      <alignment horizontal="left"/>
    </xf>
    <xf numFmtId="0" fontId="14" fillId="4" borderId="0" xfId="0" applyFont="1" applyFill="1" applyAlignment="1">
      <alignment horizontal="left"/>
    </xf>
    <xf numFmtId="0" fontId="13" fillId="0" borderId="6" xfId="0" applyFont="1" applyBorder="1"/>
    <xf numFmtId="0" fontId="7" fillId="0" borderId="15" xfId="0" applyFont="1" applyBorder="1" applyAlignment="1">
      <alignment horizontal="left" vertical="center"/>
    </xf>
    <xf numFmtId="0" fontId="7" fillId="0" borderId="0" xfId="0" applyFont="1" applyAlignment="1">
      <alignment horizontal="left" vertical="center" wrapText="1"/>
    </xf>
    <xf numFmtId="3" fontId="7" fillId="0" borderId="15" xfId="0" applyNumberFormat="1" applyFont="1" applyBorder="1"/>
    <xf numFmtId="0" fontId="5" fillId="0" borderId="15" xfId="0" applyFont="1" applyBorder="1" applyAlignment="1">
      <alignment horizontal="center" vertical="center"/>
    </xf>
    <xf numFmtId="0" fontId="5" fillId="0" borderId="0" xfId="0" applyFont="1" applyAlignment="1">
      <alignment horizontal="left" vertical="center" wrapText="1"/>
    </xf>
    <xf numFmtId="3" fontId="5" fillId="0" borderId="15" xfId="0" applyNumberFormat="1" applyFont="1" applyBorder="1"/>
    <xf numFmtId="0" fontId="5" fillId="0" borderId="4" xfId="0" applyFont="1" applyBorder="1" applyAlignment="1">
      <alignment horizontal="left" vertical="center"/>
    </xf>
    <xf numFmtId="0" fontId="7" fillId="2" borderId="10" xfId="0" applyFont="1" applyFill="1" applyBorder="1" applyAlignment="1">
      <alignment vertical="center"/>
    </xf>
    <xf numFmtId="3" fontId="7" fillId="2" borderId="12" xfId="0" applyNumberFormat="1" applyFont="1" applyFill="1" applyBorder="1" applyAlignment="1">
      <alignment horizontal="right" vertical="center"/>
    </xf>
    <xf numFmtId="0" fontId="7" fillId="0" borderId="15" xfId="0" applyFont="1" applyBorder="1" applyAlignment="1">
      <alignment vertical="center"/>
    </xf>
    <xf numFmtId="0" fontId="5" fillId="0" borderId="15" xfId="0" quotePrefix="1" applyFont="1" applyBorder="1" applyAlignment="1">
      <alignment horizontal="center" vertical="center"/>
    </xf>
    <xf numFmtId="3" fontId="7" fillId="0" borderId="14" xfId="0" applyNumberFormat="1" applyFont="1" applyBorder="1"/>
    <xf numFmtId="3" fontId="7" fillId="0" borderId="0" xfId="0" applyNumberFormat="1" applyFont="1" applyAlignment="1">
      <alignment horizontal="right" vertical="center"/>
    </xf>
    <xf numFmtId="3" fontId="5" fillId="0" borderId="5" xfId="0" applyNumberFormat="1" applyFont="1" applyBorder="1" applyAlignment="1">
      <alignment vertical="center"/>
    </xf>
    <xf numFmtId="0" fontId="7" fillId="0" borderId="8" xfId="0" applyFont="1" applyBorder="1" applyAlignment="1">
      <alignment horizontal="right"/>
    </xf>
    <xf numFmtId="0" fontId="7" fillId="0" borderId="0" xfId="0" applyFont="1"/>
    <xf numFmtId="3" fontId="7" fillId="2" borderId="11" xfId="0" applyNumberFormat="1" applyFont="1" applyFill="1" applyBorder="1" applyAlignment="1">
      <alignment vertical="center"/>
    </xf>
    <xf numFmtId="0" fontId="5" fillId="0" borderId="0" xfId="0" applyFont="1" applyAlignment="1">
      <alignment horizontal="left" wrapText="1"/>
    </xf>
    <xf numFmtId="0" fontId="6" fillId="4" borderId="6" xfId="0" applyFont="1" applyFill="1" applyBorder="1" applyAlignment="1">
      <alignment horizontal="left"/>
    </xf>
    <xf numFmtId="0" fontId="6" fillId="4" borderId="1" xfId="0" applyFont="1" applyFill="1" applyBorder="1" applyAlignment="1">
      <alignment horizontal="left"/>
    </xf>
    <xf numFmtId="0" fontId="7" fillId="5" borderId="13" xfId="0" applyFont="1" applyFill="1" applyBorder="1" applyAlignment="1">
      <alignment horizontal="center" vertical="center"/>
    </xf>
    <xf numFmtId="0" fontId="7" fillId="5" borderId="11" xfId="0" applyFont="1" applyFill="1" applyBorder="1" applyAlignment="1">
      <alignment vertical="center"/>
    </xf>
    <xf numFmtId="0" fontId="7" fillId="5" borderId="13" xfId="0" applyFont="1" applyFill="1" applyBorder="1" applyAlignment="1">
      <alignment horizontal="center" vertical="center" wrapText="1"/>
    </xf>
    <xf numFmtId="3" fontId="5" fillId="6" borderId="13" xfId="0" applyNumberFormat="1" applyFont="1" applyFill="1" applyBorder="1" applyAlignment="1" applyProtection="1">
      <alignment vertical="center"/>
      <protection locked="0"/>
    </xf>
    <xf numFmtId="0" fontId="7" fillId="5" borderId="13" xfId="0" applyFont="1" applyFill="1" applyBorder="1" applyAlignment="1" applyProtection="1">
      <alignment horizontal="center" vertical="center"/>
      <protection locked="0"/>
    </xf>
    <xf numFmtId="0" fontId="19" fillId="0" borderId="0" xfId="0" applyFont="1"/>
    <xf numFmtId="0" fontId="7" fillId="0" borderId="9" xfId="0" applyFont="1" applyBorder="1" applyAlignment="1">
      <alignment horizontal="left" wrapText="1"/>
    </xf>
    <xf numFmtId="0" fontId="7" fillId="3" borderId="11" xfId="0" applyFont="1" applyFill="1" applyBorder="1" applyAlignment="1" applyProtection="1">
      <alignment vertical="center" wrapText="1"/>
      <protection locked="0"/>
    </xf>
    <xf numFmtId="0" fontId="7" fillId="3" borderId="12" xfId="0" applyFont="1" applyFill="1" applyBorder="1" applyAlignment="1" applyProtection="1">
      <alignment vertical="center" wrapText="1"/>
      <protection locked="0"/>
    </xf>
    <xf numFmtId="0" fontId="22" fillId="0" borderId="0" xfId="0" applyFont="1"/>
    <xf numFmtId="0" fontId="23" fillId="0" borderId="0" xfId="0" applyFont="1" applyAlignment="1"/>
    <xf numFmtId="3" fontId="5" fillId="0" borderId="13" xfId="0" applyNumberFormat="1" applyFont="1" applyFill="1" applyBorder="1" applyAlignment="1" applyProtection="1">
      <alignment vertical="center"/>
      <protection locked="0"/>
    </xf>
    <xf numFmtId="3" fontId="5" fillId="0" borderId="13" xfId="0" applyNumberFormat="1" applyFont="1" applyFill="1" applyBorder="1" applyProtection="1">
      <protection locked="0"/>
    </xf>
    <xf numFmtId="0" fontId="24" fillId="0" borderId="0" xfId="0" applyFont="1"/>
    <xf numFmtId="0" fontId="5" fillId="0" borderId="0" xfId="0" applyFont="1" applyAlignment="1">
      <alignment wrapText="1"/>
    </xf>
    <xf numFmtId="0" fontId="5" fillId="0" borderId="0" xfId="0" applyFont="1" applyAlignment="1">
      <alignment horizontal="center"/>
    </xf>
    <xf numFmtId="0" fontId="6" fillId="4" borderId="0" xfId="0" applyFont="1" applyFill="1" applyAlignment="1">
      <alignment horizontal="left" wrapText="1"/>
    </xf>
    <xf numFmtId="0" fontId="10" fillId="4" borderId="0" xfId="0" applyFont="1" applyFill="1" applyAlignment="1">
      <alignment horizontal="left" wrapText="1"/>
    </xf>
    <xf numFmtId="0" fontId="7" fillId="5" borderId="11" xfId="0" applyFont="1" applyFill="1" applyBorder="1" applyAlignment="1">
      <alignment vertical="center" wrapText="1"/>
    </xf>
    <xf numFmtId="0" fontId="20" fillId="0" borderId="0" xfId="0" quotePrefix="1" applyFont="1" applyAlignment="1">
      <alignment wrapText="1"/>
    </xf>
    <xf numFmtId="0" fontId="20" fillId="0" borderId="0" xfId="0" applyFont="1" applyAlignment="1">
      <alignment horizontal="left" vertical="center" wrapText="1"/>
    </xf>
    <xf numFmtId="0" fontId="20" fillId="0" borderId="0" xfId="0" quotePrefix="1" applyFont="1"/>
    <xf numFmtId="0" fontId="20" fillId="0" borderId="0" xfId="0" quotePrefix="1" applyFont="1" applyAlignment="1">
      <alignment vertical="center"/>
    </xf>
    <xf numFmtId="0" fontId="21" fillId="0" borderId="0" xfId="0" quotePrefix="1" applyFont="1" applyAlignment="1">
      <alignment vertical="center" wrapText="1"/>
    </xf>
    <xf numFmtId="0" fontId="21" fillId="0" borderId="0" xfId="0" quotePrefix="1" applyFont="1"/>
    <xf numFmtId="0" fontId="21" fillId="0" borderId="0" xfId="0" quotePrefix="1" applyFont="1" applyAlignment="1">
      <alignment wrapText="1"/>
    </xf>
    <xf numFmtId="0" fontId="21" fillId="0" borderId="0" xfId="0" applyFont="1" applyAlignment="1">
      <alignment horizontal="left" vertical="center" wrapText="1"/>
    </xf>
    <xf numFmtId="0" fontId="5" fillId="0" borderId="6" xfId="0" applyFont="1" applyBorder="1" applyAlignment="1">
      <alignment horizontal="center" vertical="center"/>
    </xf>
    <xf numFmtId="0" fontId="21" fillId="0" borderId="14" xfId="0" quotePrefix="1" applyFont="1" applyBorder="1"/>
    <xf numFmtId="0" fontId="21" fillId="0" borderId="0" xfId="0" quotePrefix="1" applyFont="1" applyFill="1"/>
    <xf numFmtId="164" fontId="7" fillId="0" borderId="15" xfId="0" quotePrefix="1" applyNumberFormat="1" applyFont="1" applyBorder="1" applyAlignment="1">
      <alignment horizontal="center" vertical="center"/>
    </xf>
    <xf numFmtId="3" fontId="5" fillId="0" borderId="14" xfId="0" applyNumberFormat="1" applyFont="1" applyFill="1" applyBorder="1" applyProtection="1">
      <protection locked="0"/>
    </xf>
    <xf numFmtId="3" fontId="5" fillId="0" borderId="15" xfId="0" applyNumberFormat="1" applyFont="1" applyFill="1" applyBorder="1" applyProtection="1">
      <protection locked="0"/>
    </xf>
    <xf numFmtId="0" fontId="5" fillId="4" borderId="0" xfId="0" applyFont="1" applyFill="1" applyAlignment="1"/>
    <xf numFmtId="0" fontId="5" fillId="4" borderId="1" xfId="0" applyFont="1" applyFill="1" applyBorder="1" applyAlignment="1"/>
    <xf numFmtId="0" fontId="25" fillId="4" borderId="0" xfId="0" applyFont="1" applyFill="1" applyAlignment="1"/>
    <xf numFmtId="0" fontId="10" fillId="4" borderId="0" xfId="0" applyFont="1" applyFill="1" applyAlignment="1">
      <alignment horizontal="left"/>
    </xf>
    <xf numFmtId="0" fontId="5" fillId="0" borderId="0" xfId="0" applyFont="1" applyAlignment="1">
      <alignment horizontal="center"/>
    </xf>
    <xf numFmtId="0" fontId="22" fillId="0" borderId="0" xfId="0" applyFont="1" applyAlignment="1">
      <alignment vertical="center"/>
    </xf>
    <xf numFmtId="0" fontId="5" fillId="0" borderId="0" xfId="0" applyFont="1" applyFill="1"/>
    <xf numFmtId="0" fontId="22" fillId="0" borderId="0" xfId="0" applyFont="1" applyFill="1"/>
    <xf numFmtId="0" fontId="17" fillId="0" borderId="0" xfId="0" applyFont="1"/>
    <xf numFmtId="0" fontId="27" fillId="0" borderId="7" xfId="0" applyFont="1" applyBorder="1"/>
    <xf numFmtId="0" fontId="27" fillId="5" borderId="13" xfId="0" applyFont="1" applyFill="1" applyBorder="1" applyAlignment="1">
      <alignment horizontal="center" vertical="center"/>
    </xf>
    <xf numFmtId="0" fontId="27" fillId="5" borderId="11" xfId="0" applyFont="1" applyFill="1" applyBorder="1" applyAlignment="1">
      <alignment vertical="center"/>
    </xf>
    <xf numFmtId="0" fontId="27" fillId="5" borderId="13" xfId="0" applyFont="1" applyFill="1" applyBorder="1" applyAlignment="1">
      <alignment horizontal="center" vertical="center" wrapText="1"/>
    </xf>
    <xf numFmtId="0" fontId="27" fillId="0" borderId="4" xfId="0" applyFont="1" applyBorder="1" applyAlignment="1">
      <alignment horizontal="center"/>
    </xf>
    <xf numFmtId="0" fontId="27" fillId="0" borderId="6" xfId="0" applyFont="1" applyBorder="1" applyAlignment="1">
      <alignment horizontal="center"/>
    </xf>
    <xf numFmtId="0" fontId="27" fillId="0" borderId="15" xfId="0" applyFont="1" applyBorder="1"/>
    <xf numFmtId="0" fontId="27" fillId="0" borderId="6" xfId="0" applyFont="1" applyBorder="1"/>
    <xf numFmtId="0" fontId="27" fillId="0" borderId="7" xfId="0" applyFont="1" applyBorder="1" applyAlignment="1">
      <alignment horizontal="center"/>
    </xf>
    <xf numFmtId="0" fontId="27" fillId="0" borderId="15" xfId="0" applyFont="1" applyBorder="1" applyAlignment="1">
      <alignment horizontal="center"/>
    </xf>
    <xf numFmtId="0" fontId="27" fillId="0" borderId="14" xfId="0" applyFont="1" applyBorder="1"/>
    <xf numFmtId="3" fontId="17" fillId="0" borderId="15" xfId="0" applyNumberFormat="1" applyFont="1" applyBorder="1"/>
    <xf numFmtId="0" fontId="17" fillId="0" borderId="6" xfId="0" applyFont="1" applyBorder="1" applyAlignment="1">
      <alignment horizontal="right"/>
    </xf>
    <xf numFmtId="0" fontId="17" fillId="0" borderId="6" xfId="0" applyFont="1" applyBorder="1" applyAlignment="1">
      <alignment horizontal="left" indent="1"/>
    </xf>
    <xf numFmtId="0" fontId="17" fillId="0" borderId="6" xfId="2" applyFont="1" applyBorder="1" applyAlignment="1">
      <alignment horizontal="left" indent="1"/>
    </xf>
    <xf numFmtId="0" fontId="17" fillId="0" borderId="6" xfId="0" applyFont="1" applyBorder="1" applyAlignment="1">
      <alignment horizontal="right" vertical="center"/>
    </xf>
    <xf numFmtId="0" fontId="17" fillId="0" borderId="6" xfId="0" applyFont="1" applyBorder="1" applyAlignment="1">
      <alignment horizontal="left" wrapText="1" indent="1"/>
    </xf>
    <xf numFmtId="0" fontId="27" fillId="0" borderId="6" xfId="0" applyFont="1" applyBorder="1" applyAlignment="1">
      <alignment horizontal="left" indent="1"/>
    </xf>
    <xf numFmtId="0" fontId="27" fillId="2" borderId="13" xfId="0" applyFont="1" applyFill="1" applyBorder="1" applyAlignment="1">
      <alignment horizontal="center" vertical="center"/>
    </xf>
    <xf numFmtId="0" fontId="27" fillId="2" borderId="11" xfId="0" applyFont="1" applyFill="1" applyBorder="1" applyAlignment="1">
      <alignment horizontal="left" vertical="center"/>
    </xf>
    <xf numFmtId="0" fontId="17" fillId="0" borderId="5" xfId="0" applyFont="1" applyBorder="1"/>
    <xf numFmtId="0" fontId="17" fillId="0" borderId="5" xfId="0" applyFont="1" applyBorder="1" applyAlignment="1">
      <alignment vertical="center"/>
    </xf>
    <xf numFmtId="3" fontId="17" fillId="0" borderId="2" xfId="0" applyNumberFormat="1" applyFont="1" applyBorder="1"/>
    <xf numFmtId="3" fontId="17" fillId="0" borderId="14" xfId="0" applyNumberFormat="1" applyFont="1" applyBorder="1"/>
    <xf numFmtId="0" fontId="27" fillId="0" borderId="13" xfId="0" applyFont="1" applyBorder="1" applyAlignment="1">
      <alignment horizontal="center" vertical="center"/>
    </xf>
    <xf numFmtId="0" fontId="27" fillId="0" borderId="11" xfId="0" applyFont="1" applyBorder="1" applyAlignment="1">
      <alignment horizontal="left" vertical="center" wrapText="1"/>
    </xf>
    <xf numFmtId="3" fontId="27" fillId="0" borderId="12" xfId="0" applyNumberFormat="1" applyFont="1" applyBorder="1" applyAlignment="1">
      <alignment horizontal="right" vertical="center"/>
    </xf>
    <xf numFmtId="0" fontId="17" fillId="0" borderId="15" xfId="0" applyFont="1" applyBorder="1" applyAlignment="1">
      <alignment vertical="center"/>
    </xf>
    <xf numFmtId="0" fontId="27" fillId="2" borderId="11" xfId="0" applyFont="1" applyFill="1" applyBorder="1" applyAlignment="1">
      <alignment vertical="center"/>
    </xf>
    <xf numFmtId="3" fontId="27" fillId="2" borderId="12" xfId="0" applyNumberFormat="1" applyFont="1" applyFill="1" applyBorder="1" applyAlignment="1">
      <alignment horizontal="right" vertical="center"/>
    </xf>
    <xf numFmtId="0" fontId="27" fillId="0" borderId="2" xfId="0" applyFont="1" applyBorder="1" applyAlignment="1">
      <alignment horizontal="left" vertical="center"/>
    </xf>
    <xf numFmtId="0" fontId="27" fillId="0" borderId="2" xfId="0" applyFont="1" applyBorder="1" applyAlignment="1">
      <alignment vertical="center"/>
    </xf>
    <xf numFmtId="3" fontId="27" fillId="0" borderId="11" xfId="0" applyNumberFormat="1" applyFont="1" applyBorder="1" applyAlignment="1">
      <alignment vertical="center"/>
    </xf>
    <xf numFmtId="3" fontId="27" fillId="0" borderId="2" xfId="0" applyNumberFormat="1" applyFont="1" applyBorder="1" applyAlignment="1">
      <alignment vertical="center"/>
    </xf>
    <xf numFmtId="3" fontId="27" fillId="0" borderId="14" xfId="0" applyNumberFormat="1" applyFont="1" applyBorder="1" applyAlignment="1">
      <alignment vertical="center"/>
    </xf>
    <xf numFmtId="3" fontId="17" fillId="0" borderId="11" xfId="0" applyNumberFormat="1" applyFont="1" applyBorder="1" applyAlignment="1">
      <alignment vertical="center"/>
    </xf>
    <xf numFmtId="3" fontId="27" fillId="2" borderId="11" xfId="0" applyNumberFormat="1" applyFont="1" applyFill="1" applyBorder="1" applyAlignment="1">
      <alignment vertical="center"/>
    </xf>
    <xf numFmtId="0" fontId="17" fillId="0" borderId="0" xfId="0" applyFont="1" applyAlignment="1">
      <alignment horizontal="center"/>
    </xf>
    <xf numFmtId="0" fontId="27" fillId="3" borderId="10" xfId="0" applyFont="1" applyFill="1" applyBorder="1" applyAlignment="1" applyProtection="1">
      <alignment horizontal="left" vertical="center"/>
      <protection locked="0"/>
    </xf>
    <xf numFmtId="0" fontId="27" fillId="3" borderId="11" xfId="0" applyFont="1" applyFill="1" applyBorder="1" applyAlignment="1" applyProtection="1">
      <alignment vertical="center"/>
      <protection locked="0"/>
    </xf>
    <xf numFmtId="0" fontId="27" fillId="3" borderId="11" xfId="0" applyFont="1" applyFill="1" applyBorder="1" applyAlignment="1" applyProtection="1">
      <alignment horizontal="left" vertical="center"/>
      <protection locked="0"/>
    </xf>
    <xf numFmtId="3" fontId="27" fillId="3" borderId="12" xfId="0" applyNumberFormat="1" applyFont="1" applyFill="1" applyBorder="1" applyAlignment="1" applyProtection="1">
      <alignment vertical="center"/>
      <protection locked="0"/>
    </xf>
    <xf numFmtId="3" fontId="27" fillId="3" borderId="10" xfId="0" applyNumberFormat="1" applyFont="1" applyFill="1" applyBorder="1" applyAlignment="1" applyProtection="1">
      <alignment vertical="center"/>
      <protection locked="0"/>
    </xf>
    <xf numFmtId="3" fontId="27" fillId="3" borderId="11" xfId="0" applyNumberFormat="1" applyFont="1" applyFill="1" applyBorder="1" applyAlignment="1" applyProtection="1">
      <alignment vertical="center"/>
      <protection locked="0"/>
    </xf>
    <xf numFmtId="0" fontId="28" fillId="0" borderId="0" xfId="0" applyFont="1"/>
    <xf numFmtId="0" fontId="20" fillId="0" borderId="0" xfId="0" applyFont="1"/>
    <xf numFmtId="0" fontId="27" fillId="5" borderId="13" xfId="2" applyFont="1" applyFill="1" applyBorder="1" applyAlignment="1">
      <alignment horizontal="center" vertical="center"/>
    </xf>
    <xf numFmtId="0" fontId="27" fillId="5" borderId="11" xfId="2" applyFont="1" applyFill="1" applyBorder="1" applyAlignment="1">
      <alignment vertical="center"/>
    </xf>
    <xf numFmtId="0" fontId="27" fillId="5" borderId="13" xfId="2" applyFont="1" applyFill="1" applyBorder="1" applyAlignment="1">
      <alignment horizontal="center" vertical="center" wrapText="1"/>
    </xf>
    <xf numFmtId="0" fontId="27" fillId="0" borderId="7" xfId="2" applyFont="1" applyBorder="1" applyAlignment="1">
      <alignment horizontal="center"/>
    </xf>
    <xf numFmtId="0" fontId="27" fillId="0" borderId="7" xfId="2" applyFont="1" applyBorder="1"/>
    <xf numFmtId="0" fontId="27" fillId="0" borderId="6" xfId="2" applyFont="1" applyBorder="1" applyAlignment="1">
      <alignment horizontal="center"/>
    </xf>
    <xf numFmtId="0" fontId="27" fillId="0" borderId="6" xfId="2" applyFont="1" applyBorder="1"/>
    <xf numFmtId="166" fontId="27" fillId="0" borderId="15" xfId="4" applyNumberFormat="1" applyFont="1" applyBorder="1"/>
    <xf numFmtId="166" fontId="17" fillId="6" borderId="13" xfId="4" applyNumberFormat="1" applyFont="1" applyFill="1" applyBorder="1" applyProtection="1">
      <protection locked="0"/>
    </xf>
    <xf numFmtId="0" fontId="27" fillId="0" borderId="15" xfId="2" applyFont="1" applyBorder="1" applyAlignment="1">
      <alignment horizontal="center"/>
    </xf>
    <xf numFmtId="166" fontId="17" fillId="6" borderId="14" xfId="4" applyNumberFormat="1" applyFont="1" applyFill="1" applyBorder="1" applyProtection="1">
      <protection locked="0"/>
    </xf>
    <xf numFmtId="0" fontId="27" fillId="0" borderId="14" xfId="2" applyFont="1" applyBorder="1"/>
    <xf numFmtId="166" fontId="17" fillId="0" borderId="15" xfId="4" applyNumberFormat="1" applyFont="1" applyBorder="1"/>
    <xf numFmtId="0" fontId="17" fillId="0" borderId="6" xfId="2" applyFont="1" applyBorder="1" applyAlignment="1">
      <alignment horizontal="right"/>
    </xf>
    <xf numFmtId="166" fontId="27" fillId="0" borderId="14" xfId="4" applyNumberFormat="1" applyFont="1" applyBorder="1"/>
    <xf numFmtId="166" fontId="17" fillId="6" borderId="15" xfId="4" applyNumberFormat="1" applyFont="1" applyFill="1" applyBorder="1" applyProtection="1">
      <protection locked="0"/>
    </xf>
    <xf numFmtId="166" fontId="17" fillId="0" borderId="13" xfId="4" applyNumberFormat="1" applyFont="1" applyFill="1" applyBorder="1" applyProtection="1">
      <protection locked="0"/>
    </xf>
    <xf numFmtId="166" fontId="17" fillId="0" borderId="15" xfId="4" applyNumberFormat="1" applyFont="1" applyFill="1" applyBorder="1" applyProtection="1">
      <protection locked="0"/>
    </xf>
    <xf numFmtId="0" fontId="27" fillId="0" borderId="6" xfId="2" applyFont="1" applyBorder="1" applyAlignment="1">
      <alignment horizontal="left" indent="1"/>
    </xf>
    <xf numFmtId="0" fontId="27" fillId="2" borderId="13" xfId="2" applyFont="1" applyFill="1" applyBorder="1" applyAlignment="1">
      <alignment horizontal="center" vertical="center"/>
    </xf>
    <xf numFmtId="0" fontId="27" fillId="2" borderId="11" xfId="2" applyFont="1" applyFill="1" applyBorder="1" applyAlignment="1">
      <alignment horizontal="left" vertical="center"/>
    </xf>
    <xf numFmtId="166" fontId="27" fillId="0" borderId="15" xfId="4" applyNumberFormat="1" applyFont="1" applyBorder="1" applyAlignment="1">
      <alignment vertical="center"/>
    </xf>
    <xf numFmtId="166" fontId="27" fillId="0" borderId="1" xfId="4" applyNumberFormat="1" applyFont="1" applyBorder="1" applyAlignment="1">
      <alignment vertical="center"/>
    </xf>
    <xf numFmtId="0" fontId="27" fillId="7" borderId="5" xfId="2" applyFont="1" applyFill="1" applyBorder="1" applyAlignment="1">
      <alignment horizontal="center" vertical="center"/>
    </xf>
    <xf numFmtId="0" fontId="27" fillId="7" borderId="13" xfId="2" applyFont="1" applyFill="1" applyBorder="1" applyAlignment="1">
      <alignment horizontal="left" vertical="center"/>
    </xf>
    <xf numFmtId="0" fontId="17" fillId="0" borderId="5" xfId="2" applyFont="1" applyBorder="1"/>
    <xf numFmtId="0" fontId="17" fillId="0" borderId="5" xfId="2" applyFont="1" applyBorder="1" applyAlignment="1">
      <alignment vertical="center"/>
    </xf>
    <xf numFmtId="0" fontId="27" fillId="0" borderId="13" xfId="2" applyFont="1" applyBorder="1" applyAlignment="1">
      <alignment horizontal="center" vertical="center"/>
    </xf>
    <xf numFmtId="0" fontId="27" fillId="0" borderId="11" xfId="2" applyFont="1" applyBorder="1" applyAlignment="1">
      <alignment horizontal="left" vertical="center" wrapText="1"/>
    </xf>
    <xf numFmtId="3" fontId="27" fillId="0" borderId="12" xfId="2" applyNumberFormat="1" applyFont="1" applyBorder="1" applyAlignment="1">
      <alignment horizontal="right" vertical="center"/>
    </xf>
    <xf numFmtId="0" fontId="27" fillId="2" borderId="11" xfId="2" applyFont="1" applyFill="1" applyBorder="1" applyAlignment="1">
      <alignment vertical="center"/>
    </xf>
    <xf numFmtId="3" fontId="27" fillId="2" borderId="12" xfId="2" applyNumberFormat="1" applyFont="1" applyFill="1" applyBorder="1" applyAlignment="1">
      <alignment horizontal="right" vertical="center"/>
    </xf>
    <xf numFmtId="3" fontId="27" fillId="2" borderId="8" xfId="2" applyNumberFormat="1" applyFont="1" applyFill="1" applyBorder="1" applyAlignment="1">
      <alignment horizontal="right" vertical="center"/>
    </xf>
    <xf numFmtId="0" fontId="27" fillId="0" borderId="2" xfId="2" applyFont="1" applyBorder="1" applyAlignment="1">
      <alignment horizontal="left" vertical="center"/>
    </xf>
    <xf numFmtId="0" fontId="27" fillId="0" borderId="2" xfId="2" applyFont="1" applyBorder="1" applyAlignment="1">
      <alignment vertical="center"/>
    </xf>
    <xf numFmtId="3" fontId="27" fillId="0" borderId="11" xfId="2" applyNumberFormat="1" applyFont="1" applyBorder="1" applyAlignment="1">
      <alignment vertical="center"/>
    </xf>
    <xf numFmtId="3" fontId="17" fillId="0" borderId="11" xfId="2" applyNumberFormat="1" applyFont="1" applyBorder="1" applyAlignment="1">
      <alignment vertical="center"/>
    </xf>
    <xf numFmtId="3" fontId="27" fillId="2" borderId="11" xfId="2" applyNumberFormat="1" applyFont="1" applyFill="1" applyBorder="1" applyAlignment="1">
      <alignment vertical="center"/>
    </xf>
    <xf numFmtId="3" fontId="27" fillId="2" borderId="5" xfId="2" applyNumberFormat="1" applyFont="1" applyFill="1" applyBorder="1" applyAlignment="1">
      <alignment vertical="center"/>
    </xf>
    <xf numFmtId="0" fontId="17" fillId="0" borderId="0" xfId="2" applyFont="1" applyAlignment="1">
      <alignment horizontal="center"/>
    </xf>
    <xf numFmtId="0" fontId="17" fillId="0" borderId="0" xfId="2" applyFont="1"/>
    <xf numFmtId="0" fontId="27" fillId="3" borderId="10" xfId="2" applyFont="1" applyFill="1" applyBorder="1" applyAlignment="1" applyProtection="1">
      <alignment horizontal="left" vertical="center"/>
      <protection locked="0"/>
    </xf>
    <xf numFmtId="0" fontId="27" fillId="3" borderId="11" xfId="2" applyFont="1" applyFill="1" applyBorder="1" applyAlignment="1" applyProtection="1">
      <alignment vertical="center"/>
      <protection locked="0"/>
    </xf>
    <xf numFmtId="0" fontId="27" fillId="3" borderId="11" xfId="2" applyFont="1" applyFill="1" applyBorder="1" applyAlignment="1" applyProtection="1">
      <alignment horizontal="left" vertical="center"/>
      <protection locked="0"/>
    </xf>
    <xf numFmtId="3" fontId="27" fillId="3" borderId="12" xfId="2" applyNumberFormat="1" applyFont="1" applyFill="1" applyBorder="1" applyAlignment="1" applyProtection="1">
      <alignment vertical="center"/>
      <protection locked="0"/>
    </xf>
    <xf numFmtId="3" fontId="27" fillId="3" borderId="10" xfId="2" applyNumberFormat="1" applyFont="1" applyFill="1" applyBorder="1" applyAlignment="1" applyProtection="1">
      <alignment vertical="center"/>
      <protection locked="0"/>
    </xf>
    <xf numFmtId="3" fontId="27" fillId="3" borderId="11" xfId="2" applyNumberFormat="1" applyFont="1" applyFill="1" applyBorder="1" applyAlignment="1" applyProtection="1">
      <alignment vertical="center"/>
      <protection locked="0"/>
    </xf>
    <xf numFmtId="0" fontId="28" fillId="0" borderId="0" xfId="2" applyFont="1"/>
    <xf numFmtId="166" fontId="17" fillId="6" borderId="3" xfId="4" applyNumberFormat="1" applyFont="1" applyFill="1" applyBorder="1" applyProtection="1">
      <protection locked="0"/>
    </xf>
    <xf numFmtId="3" fontId="27" fillId="2" borderId="8" xfId="0" applyNumberFormat="1" applyFont="1" applyFill="1" applyBorder="1" applyAlignment="1">
      <alignment horizontal="right" vertical="center"/>
    </xf>
    <xf numFmtId="3" fontId="27" fillId="2" borderId="5" xfId="0" applyNumberFormat="1" applyFont="1" applyFill="1" applyBorder="1" applyAlignment="1">
      <alignment vertical="center"/>
    </xf>
    <xf numFmtId="0" fontId="9" fillId="0" borderId="0" xfId="0" applyFont="1" applyBorder="1"/>
    <xf numFmtId="166" fontId="27" fillId="8" borderId="14" xfId="4" applyNumberFormat="1" applyFont="1" applyFill="1" applyBorder="1" applyProtection="1">
      <protection locked="0"/>
    </xf>
    <xf numFmtId="166" fontId="27" fillId="0" borderId="14" xfId="4" applyNumberFormat="1" applyFont="1" applyFill="1" applyBorder="1" applyProtection="1">
      <protection locked="0"/>
    </xf>
    <xf numFmtId="166" fontId="17" fillId="6" borderId="13" xfId="4" applyNumberFormat="1" applyFont="1" applyFill="1" applyBorder="1" applyAlignment="1">
      <alignment horizontal="right"/>
    </xf>
    <xf numFmtId="166" fontId="17" fillId="6" borderId="3" xfId="4" applyNumberFormat="1" applyFont="1" applyFill="1" applyBorder="1" applyAlignment="1">
      <alignment horizontal="right"/>
    </xf>
    <xf numFmtId="166" fontId="17" fillId="6" borderId="14" xfId="4" applyNumberFormat="1" applyFont="1" applyFill="1" applyBorder="1" applyAlignment="1">
      <alignment horizontal="right"/>
    </xf>
    <xf numFmtId="166" fontId="27" fillId="2" borderId="13" xfId="4" applyNumberFormat="1" applyFont="1" applyFill="1" applyBorder="1" applyAlignment="1">
      <alignment horizontal="right"/>
    </xf>
    <xf numFmtId="166" fontId="17" fillId="6" borderId="16" xfId="4" applyNumberFormat="1" applyFont="1" applyFill="1" applyBorder="1" applyProtection="1">
      <protection locked="0"/>
    </xf>
    <xf numFmtId="166" fontId="27" fillId="2" borderId="13" xfId="4" applyNumberFormat="1" applyFont="1" applyFill="1" applyBorder="1" applyAlignment="1">
      <alignment horizontal="right" vertical="center"/>
    </xf>
    <xf numFmtId="0" fontId="17" fillId="0" borderId="16" xfId="0" applyFont="1" applyBorder="1"/>
    <xf numFmtId="0" fontId="17" fillId="0" borderId="15" xfId="0" applyFont="1" applyBorder="1"/>
    <xf numFmtId="0" fontId="17" fillId="0" borderId="6" xfId="0" applyFont="1" applyBorder="1"/>
    <xf numFmtId="0" fontId="17" fillId="0" borderId="0" xfId="0" applyFont="1" applyBorder="1" applyAlignment="1">
      <alignment horizontal="left" indent="1"/>
    </xf>
    <xf numFmtId="166" fontId="17" fillId="6" borderId="13" xfId="4" applyNumberFormat="1" applyFont="1" applyFill="1" applyBorder="1" applyAlignment="1" applyProtection="1">
      <alignment horizontal="right"/>
      <protection locked="0"/>
    </xf>
    <xf numFmtId="166" fontId="17" fillId="6" borderId="14" xfId="4" applyNumberFormat="1" applyFont="1" applyFill="1" applyBorder="1" applyAlignment="1" applyProtection="1">
      <alignment horizontal="right"/>
      <protection locked="0"/>
    </xf>
    <xf numFmtId="0" fontId="5" fillId="0" borderId="0" xfId="0" applyFont="1" applyBorder="1"/>
    <xf numFmtId="0" fontId="22" fillId="0" borderId="0" xfId="0" applyFont="1" applyBorder="1"/>
    <xf numFmtId="0" fontId="5" fillId="0" borderId="0" xfId="0" applyFont="1" applyAlignment="1">
      <alignment vertical="center" wrapText="1"/>
    </xf>
    <xf numFmtId="0" fontId="17" fillId="0" borderId="0" xfId="0" applyFont="1" applyBorder="1" applyAlignment="1">
      <alignment horizontal="left" vertical="center" wrapText="1"/>
    </xf>
    <xf numFmtId="0" fontId="17" fillId="0" borderId="6" xfId="0" applyFont="1" applyBorder="1" applyAlignment="1">
      <alignment horizontal="right" vertical="center" wrapText="1"/>
    </xf>
    <xf numFmtId="2" fontId="5" fillId="0" borderId="15" xfId="0" applyNumberFormat="1" applyFont="1" applyBorder="1" applyAlignment="1">
      <alignment horizontal="center" vertical="center"/>
    </xf>
    <xf numFmtId="0" fontId="5" fillId="0" borderId="0" xfId="0" applyFont="1" applyFill="1" applyAlignment="1">
      <alignment wrapText="1"/>
    </xf>
    <xf numFmtId="0" fontId="7" fillId="2" borderId="10" xfId="0" applyFont="1" applyFill="1" applyBorder="1" applyAlignment="1">
      <alignment horizontal="center" vertical="center"/>
    </xf>
    <xf numFmtId="0" fontId="7" fillId="0" borderId="4" xfId="0" applyFont="1" applyBorder="1" applyAlignment="1">
      <alignment horizontal="center" vertical="center"/>
    </xf>
    <xf numFmtId="3" fontId="7" fillId="8" borderId="13" xfId="0" applyNumberFormat="1" applyFont="1" applyFill="1" applyBorder="1" applyAlignment="1">
      <alignment vertical="center"/>
    </xf>
    <xf numFmtId="0" fontId="15" fillId="4" borderId="0" xfId="0" applyFont="1" applyFill="1" applyAlignment="1"/>
    <xf numFmtId="0" fontId="0" fillId="4" borderId="1" xfId="0" applyFill="1" applyBorder="1" applyAlignment="1"/>
    <xf numFmtId="0" fontId="0" fillId="4" borderId="0" xfId="0" applyFill="1" applyAlignment="1"/>
    <xf numFmtId="3" fontId="7" fillId="0" borderId="6" xfId="0" applyNumberFormat="1" applyFont="1" applyBorder="1" applyAlignment="1">
      <alignment horizontal="right" vertical="center"/>
    </xf>
    <xf numFmtId="3" fontId="7" fillId="2" borderId="13" xfId="0" applyNumberFormat="1" applyFont="1" applyFill="1" applyBorder="1" applyAlignment="1">
      <alignment horizontal="right" vertical="center"/>
    </xf>
    <xf numFmtId="3" fontId="5" fillId="0" borderId="4" xfId="0" applyNumberFormat="1" applyFont="1" applyBorder="1" applyAlignment="1">
      <alignment vertical="center"/>
    </xf>
    <xf numFmtId="3" fontId="7" fillId="2" borderId="10" xfId="0" applyNumberFormat="1" applyFont="1" applyFill="1" applyBorder="1" applyAlignment="1">
      <alignment vertical="center"/>
    </xf>
    <xf numFmtId="0" fontId="7" fillId="0" borderId="10" xfId="0" applyFont="1" applyBorder="1" applyAlignment="1">
      <alignment horizontal="center"/>
    </xf>
    <xf numFmtId="0" fontId="7" fillId="2" borderId="11" xfId="0" applyFont="1" applyFill="1" applyBorder="1" applyAlignment="1">
      <alignment vertical="center"/>
    </xf>
    <xf numFmtId="0" fontId="5"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8" xfId="0" applyFont="1" applyBorder="1" applyAlignment="1" applyProtection="1">
      <alignment vertical="center" wrapText="1"/>
      <protection locked="0"/>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4" xfId="0" applyFont="1" applyBorder="1" applyAlignment="1" applyProtection="1">
      <alignment horizontal="center" vertical="center" wrapText="1"/>
      <protection locked="0"/>
    </xf>
    <xf numFmtId="0" fontId="7" fillId="2" borderId="12" xfId="0" applyFont="1" applyFill="1" applyBorder="1" applyAlignment="1">
      <alignment horizontal="right" vertical="center"/>
    </xf>
    <xf numFmtId="3" fontId="5" fillId="8" borderId="15" xfId="0" applyNumberFormat="1" applyFont="1" applyFill="1" applyBorder="1" applyAlignment="1">
      <alignment vertical="center"/>
    </xf>
    <xf numFmtId="3" fontId="5" fillId="8" borderId="16" xfId="0" applyNumberFormat="1" applyFont="1" applyFill="1" applyBorder="1" applyAlignment="1">
      <alignment vertical="center"/>
    </xf>
    <xf numFmtId="0" fontId="7" fillId="2" borderId="3" xfId="0" applyFont="1" applyFill="1" applyBorder="1" applyAlignment="1">
      <alignment horizontal="right" vertical="center"/>
    </xf>
    <xf numFmtId="0" fontId="5" fillId="0" borderId="0" xfId="0" applyFont="1" applyFill="1" applyAlignment="1">
      <alignment vertical="center"/>
    </xf>
    <xf numFmtId="3" fontId="5" fillId="8" borderId="15" xfId="0" applyNumberFormat="1" applyFont="1" applyFill="1" applyBorder="1"/>
    <xf numFmtId="3" fontId="5" fillId="7" borderId="15" xfId="0" applyNumberFormat="1" applyFont="1" applyFill="1" applyBorder="1" applyAlignment="1">
      <alignment vertical="center"/>
    </xf>
    <xf numFmtId="3" fontId="5" fillId="8" borderId="13" xfId="0" applyNumberFormat="1" applyFont="1" applyFill="1" applyBorder="1" applyAlignment="1" applyProtection="1">
      <alignment vertical="center"/>
      <protection locked="0"/>
    </xf>
    <xf numFmtId="164" fontId="7" fillId="0" borderId="16" xfId="0" quotePrefix="1" applyNumberFormat="1" applyFont="1" applyBorder="1" applyAlignment="1">
      <alignment horizontal="center" vertical="center"/>
    </xf>
    <xf numFmtId="0" fontId="7" fillId="0" borderId="8" xfId="0" applyFont="1" applyBorder="1" applyAlignment="1">
      <alignment horizontal="left" vertical="center" wrapText="1"/>
    </xf>
    <xf numFmtId="0" fontId="5" fillId="0" borderId="0" xfId="0" applyFont="1" applyAlignment="1">
      <alignment wrapText="1"/>
    </xf>
    <xf numFmtId="0" fontId="7"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1" fontId="29" fillId="2" borderId="13" xfId="4" applyNumberFormat="1" applyFont="1" applyFill="1" applyBorder="1" applyAlignment="1">
      <alignment vertical="center"/>
    </xf>
    <xf numFmtId="1" fontId="27" fillId="0" borderId="15" xfId="4" applyNumberFormat="1" applyFont="1" applyBorder="1"/>
    <xf numFmtId="1" fontId="17" fillId="6" borderId="13" xfId="4" applyNumberFormat="1" applyFont="1" applyFill="1" applyBorder="1" applyProtection="1">
      <protection locked="0"/>
    </xf>
    <xf numFmtId="1" fontId="17" fillId="6" borderId="17" xfId="4" applyNumberFormat="1" applyFont="1" applyFill="1" applyBorder="1" applyProtection="1">
      <protection locked="0"/>
    </xf>
    <xf numFmtId="1" fontId="17" fillId="6" borderId="14" xfId="4" applyNumberFormat="1" applyFont="1" applyFill="1" applyBorder="1" applyProtection="1">
      <protection locked="0"/>
    </xf>
    <xf numFmtId="1" fontId="17" fillId="6" borderId="18" xfId="4" applyNumberFormat="1" applyFont="1" applyFill="1" applyBorder="1" applyProtection="1">
      <protection locked="0"/>
    </xf>
    <xf numFmtId="1" fontId="17" fillId="0" borderId="15" xfId="4" applyNumberFormat="1" applyFont="1" applyBorder="1"/>
    <xf numFmtId="1" fontId="27" fillId="0" borderId="14" xfId="4" applyNumberFormat="1" applyFont="1" applyBorder="1"/>
    <xf numFmtId="1" fontId="17" fillId="6" borderId="15" xfId="4" applyNumberFormat="1" applyFont="1" applyFill="1" applyBorder="1" applyProtection="1">
      <protection locked="0"/>
    </xf>
    <xf numFmtId="1" fontId="17" fillId="0" borderId="13" xfId="4" applyNumberFormat="1" applyFont="1" applyFill="1" applyBorder="1" applyProtection="1">
      <protection locked="0"/>
    </xf>
    <xf numFmtId="1" fontId="17" fillId="0" borderId="15" xfId="4" applyNumberFormat="1" applyFont="1" applyFill="1" applyBorder="1" applyProtection="1">
      <protection locked="0"/>
    </xf>
    <xf numFmtId="1" fontId="17" fillId="8" borderId="13" xfId="4" applyNumberFormat="1" applyFont="1" applyFill="1" applyBorder="1" applyProtection="1">
      <protection locked="0"/>
    </xf>
    <xf numFmtId="1" fontId="27" fillId="0" borderId="15" xfId="4" applyNumberFormat="1" applyFont="1" applyBorder="1" applyAlignment="1">
      <alignment vertical="center"/>
    </xf>
    <xf numFmtId="1" fontId="27" fillId="0" borderId="1" xfId="4" applyNumberFormat="1" applyFont="1" applyBorder="1" applyAlignment="1">
      <alignment vertical="center"/>
    </xf>
    <xf numFmtId="1" fontId="27" fillId="0" borderId="15" xfId="4" applyNumberFormat="1" applyFont="1" applyFill="1" applyBorder="1" applyAlignment="1">
      <alignment vertical="center"/>
    </xf>
    <xf numFmtId="1" fontId="27" fillId="0" borderId="1" xfId="4" applyNumberFormat="1" applyFont="1" applyFill="1" applyBorder="1" applyAlignment="1">
      <alignment vertical="center"/>
    </xf>
    <xf numFmtId="1" fontId="17" fillId="0" borderId="2" xfId="2" applyNumberFormat="1" applyFont="1" applyBorder="1"/>
    <xf numFmtId="1" fontId="17" fillId="0" borderId="14" xfId="2" applyNumberFormat="1" applyFont="1" applyBorder="1"/>
    <xf numFmtId="1" fontId="17" fillId="0" borderId="15" xfId="2" applyNumberFormat="1" applyFont="1" applyBorder="1"/>
    <xf numFmtId="1" fontId="17" fillId="0" borderId="15" xfId="2" applyNumberFormat="1" applyFont="1" applyBorder="1" applyAlignment="1">
      <alignment vertical="center"/>
    </xf>
    <xf numFmtId="1" fontId="27" fillId="0" borderId="2" xfId="2" applyNumberFormat="1" applyFont="1" applyBorder="1" applyAlignment="1">
      <alignment vertical="center"/>
    </xf>
    <xf numFmtId="1" fontId="27" fillId="0" borderId="14" xfId="2" applyNumberFormat="1" applyFont="1" applyBorder="1" applyAlignment="1">
      <alignment vertical="center"/>
    </xf>
    <xf numFmtId="167" fontId="27" fillId="2" borderId="13" xfId="4" applyNumberFormat="1" applyFont="1" applyFill="1" applyBorder="1" applyAlignment="1">
      <alignment vertical="center"/>
    </xf>
    <xf numFmtId="0" fontId="22" fillId="0" borderId="0" xfId="0" applyFont="1" applyFill="1" applyAlignment="1">
      <alignment vertical="center"/>
    </xf>
    <xf numFmtId="1" fontId="7" fillId="2" borderId="13" xfId="0" applyNumberFormat="1" applyFont="1" applyFill="1" applyBorder="1" applyAlignment="1">
      <alignment vertical="center"/>
    </xf>
    <xf numFmtId="1" fontId="29" fillId="2" borderId="10" xfId="4" applyNumberFormat="1" applyFont="1" applyFill="1" applyBorder="1" applyAlignment="1">
      <alignment vertical="center"/>
    </xf>
    <xf numFmtId="1" fontId="29" fillId="0" borderId="15" xfId="4" applyNumberFormat="1" applyFont="1" applyFill="1" applyBorder="1" applyAlignment="1">
      <alignment vertical="center"/>
    </xf>
    <xf numFmtId="1" fontId="5" fillId="0" borderId="0" xfId="0" applyNumberFormat="1" applyFont="1"/>
    <xf numFmtId="167" fontId="29" fillId="2" borderId="13" xfId="4" applyNumberFormat="1" applyFont="1" applyFill="1" applyBorder="1" applyAlignment="1">
      <alignment vertical="center"/>
    </xf>
    <xf numFmtId="167" fontId="27" fillId="8" borderId="14" xfId="4" applyNumberFormat="1" applyFont="1" applyFill="1" applyBorder="1" applyProtection="1">
      <protection locked="0"/>
    </xf>
    <xf numFmtId="167" fontId="27" fillId="0" borderId="14" xfId="4" applyNumberFormat="1" applyFont="1" applyFill="1" applyBorder="1" applyProtection="1">
      <protection locked="0"/>
    </xf>
    <xf numFmtId="1" fontId="17" fillId="0" borderId="2" xfId="0" applyNumberFormat="1" applyFont="1" applyBorder="1"/>
    <xf numFmtId="1" fontId="17" fillId="0" borderId="14" xfId="0" applyNumberFormat="1" applyFont="1" applyBorder="1"/>
    <xf numFmtId="1" fontId="17" fillId="0" borderId="15" xfId="0" applyNumberFormat="1" applyFont="1" applyBorder="1"/>
    <xf numFmtId="167" fontId="17" fillId="6" borderId="13" xfId="4" applyNumberFormat="1" applyFont="1" applyFill="1" applyBorder="1" applyProtection="1">
      <protection locked="0"/>
    </xf>
    <xf numFmtId="1" fontId="27" fillId="8" borderId="14" xfId="4" applyNumberFormat="1" applyFont="1" applyFill="1" applyBorder="1" applyProtection="1">
      <protection locked="0"/>
    </xf>
    <xf numFmtId="1" fontId="27" fillId="0" borderId="14" xfId="4" applyNumberFormat="1" applyFont="1" applyFill="1" applyBorder="1" applyProtection="1">
      <protection locked="0"/>
    </xf>
    <xf numFmtId="1" fontId="17" fillId="6" borderId="16" xfId="4" applyNumberFormat="1" applyFont="1" applyFill="1" applyBorder="1" applyProtection="1">
      <protection locked="0"/>
    </xf>
    <xf numFmtId="1" fontId="27" fillId="0" borderId="15" xfId="0" applyNumberFormat="1" applyFont="1" applyBorder="1" applyAlignment="1">
      <alignment vertical="center"/>
    </xf>
    <xf numFmtId="1" fontId="27" fillId="0" borderId="1" xfId="0" applyNumberFormat="1" applyFont="1" applyBorder="1" applyAlignment="1">
      <alignment vertical="center"/>
    </xf>
    <xf numFmtId="1" fontId="17" fillId="0" borderId="15" xfId="0" applyNumberFormat="1" applyFont="1" applyBorder="1" applyAlignment="1">
      <alignment vertical="center"/>
    </xf>
    <xf numFmtId="1" fontId="27" fillId="2" borderId="13" xfId="4" applyNumberFormat="1" applyFont="1" applyFill="1" applyBorder="1" applyAlignment="1">
      <alignment horizontal="right" vertical="center"/>
    </xf>
    <xf numFmtId="1" fontId="27" fillId="0" borderId="2" xfId="0" applyNumberFormat="1" applyFont="1" applyBorder="1" applyAlignment="1">
      <alignment vertical="center"/>
    </xf>
    <xf numFmtId="1" fontId="27" fillId="0" borderId="14" xfId="0" applyNumberFormat="1" applyFont="1" applyBorder="1" applyAlignment="1">
      <alignment vertical="center"/>
    </xf>
    <xf numFmtId="167" fontId="27" fillId="2" borderId="13" xfId="4" applyNumberFormat="1" applyFont="1" applyFill="1" applyBorder="1" applyAlignment="1">
      <alignment horizontal="right" vertical="center"/>
    </xf>
    <xf numFmtId="167" fontId="17" fillId="6" borderId="15" xfId="4" applyNumberFormat="1" applyFont="1" applyFill="1" applyBorder="1" applyProtection="1">
      <protection locked="0"/>
    </xf>
    <xf numFmtId="167" fontId="17" fillId="6" borderId="16" xfId="4" applyNumberFormat="1" applyFont="1" applyFill="1" applyBorder="1" applyProtection="1">
      <protection locked="0"/>
    </xf>
    <xf numFmtId="167" fontId="17" fillId="0" borderId="15" xfId="4" applyNumberFormat="1" applyFont="1" applyBorder="1"/>
    <xf numFmtId="167" fontId="17" fillId="0" borderId="13" xfId="4" applyNumberFormat="1" applyFont="1" applyFill="1" applyBorder="1" applyProtection="1">
      <protection locked="0"/>
    </xf>
    <xf numFmtId="167" fontId="17" fillId="0" borderId="15" xfId="4" applyNumberFormat="1" applyFont="1" applyFill="1" applyBorder="1" applyProtection="1">
      <protection locked="0"/>
    </xf>
    <xf numFmtId="37" fontId="27" fillId="2" borderId="13" xfId="4" applyNumberFormat="1" applyFont="1" applyFill="1" applyBorder="1" applyAlignment="1">
      <alignment horizontal="right" vertical="center"/>
    </xf>
    <xf numFmtId="166" fontId="29" fillId="2" borderId="13" xfId="4" applyNumberFormat="1" applyFont="1" applyFill="1" applyBorder="1" applyAlignment="1">
      <alignment vertical="center"/>
    </xf>
    <xf numFmtId="167" fontId="29" fillId="2" borderId="13" xfId="4" applyNumberFormat="1" applyFont="1" applyFill="1" applyBorder="1" applyAlignment="1">
      <alignment horizontal="right" vertical="center"/>
    </xf>
    <xf numFmtId="166" fontId="29" fillId="2" borderId="13" xfId="4" applyNumberFormat="1" applyFont="1" applyFill="1" applyBorder="1" applyAlignment="1">
      <alignment horizontal="right" vertical="center"/>
    </xf>
    <xf numFmtId="1" fontId="29" fillId="2" borderId="13" xfId="4" applyNumberFormat="1" applyFont="1" applyFill="1" applyBorder="1" applyAlignment="1">
      <alignment horizontal="right" vertical="center"/>
    </xf>
    <xf numFmtId="1" fontId="29" fillId="2" borderId="12" xfId="4" applyNumberFormat="1" applyFont="1" applyFill="1" applyBorder="1" applyAlignment="1">
      <alignment vertical="center"/>
    </xf>
    <xf numFmtId="1" fontId="17" fillId="6" borderId="15" xfId="4" applyNumberFormat="1" applyFont="1" applyFill="1" applyBorder="1" applyAlignment="1" applyProtection="1">
      <alignment vertical="center" wrapText="1"/>
      <protection locked="0"/>
    </xf>
    <xf numFmtId="1" fontId="17" fillId="0" borderId="15" xfId="4" applyNumberFormat="1" applyFont="1" applyFill="1" applyBorder="1" applyAlignment="1" applyProtection="1">
      <alignment vertical="center" wrapText="1"/>
      <protection locked="0"/>
    </xf>
    <xf numFmtId="1" fontId="27" fillId="2" borderId="11" xfId="4" applyNumberFormat="1" applyFont="1" applyFill="1" applyBorder="1" applyAlignment="1">
      <alignment vertical="center"/>
    </xf>
    <xf numFmtId="1" fontId="29" fillId="2" borderId="15" xfId="4" applyNumberFormat="1" applyFont="1" applyFill="1" applyBorder="1"/>
    <xf numFmtId="1" fontId="29" fillId="2" borderId="13" xfId="4" applyNumberFormat="1" applyFont="1" applyFill="1" applyBorder="1"/>
    <xf numFmtId="1" fontId="20" fillId="8" borderId="13" xfId="4" applyNumberFormat="1" applyFont="1" applyFill="1" applyBorder="1" applyProtection="1">
      <protection locked="0"/>
    </xf>
    <xf numFmtId="1" fontId="29" fillId="9" borderId="13" xfId="4" applyNumberFormat="1" applyFont="1" applyFill="1" applyBorder="1" applyAlignment="1">
      <alignment vertical="center"/>
    </xf>
    <xf numFmtId="1" fontId="17" fillId="6" borderId="13" xfId="4" applyNumberFormat="1" applyFont="1" applyFill="1" applyBorder="1" applyAlignment="1" applyProtection="1">
      <alignment vertical="center" wrapText="1"/>
      <protection locked="0"/>
    </xf>
    <xf numFmtId="3" fontId="5" fillId="6" borderId="13" xfId="0" applyNumberFormat="1" applyFont="1" applyFill="1" applyBorder="1" applyAlignment="1">
      <alignment vertical="center"/>
    </xf>
    <xf numFmtId="3" fontId="5" fillId="0" borderId="13" xfId="0" applyNumberFormat="1" applyFont="1" applyFill="1" applyBorder="1" applyAlignment="1">
      <alignment vertical="center"/>
    </xf>
    <xf numFmtId="165" fontId="7" fillId="0" borderId="10" xfId="0" applyNumberFormat="1" applyFont="1" applyBorder="1" applyAlignment="1" applyProtection="1">
      <alignment horizontal="left"/>
      <protection locked="0"/>
    </xf>
    <xf numFmtId="0" fontId="12" fillId="4" borderId="1" xfId="2" applyFont="1" applyFill="1" applyBorder="1" applyAlignment="1">
      <alignment horizontal="center"/>
    </xf>
    <xf numFmtId="0" fontId="6" fillId="4" borderId="6" xfId="2" applyFont="1" applyFill="1" applyBorder="1" applyAlignment="1">
      <alignment horizontal="right"/>
    </xf>
    <xf numFmtId="0" fontId="6" fillId="4" borderId="0" xfId="2" applyFont="1" applyFill="1" applyAlignment="1">
      <alignment horizontal="right"/>
    </xf>
    <xf numFmtId="0" fontId="6" fillId="4" borderId="1" xfId="2" applyFont="1" applyFill="1" applyBorder="1" applyAlignment="1">
      <alignment horizontal="right"/>
    </xf>
    <xf numFmtId="0" fontId="11" fillId="4" borderId="6" xfId="2" applyFont="1" applyFill="1" applyBorder="1" applyAlignment="1">
      <alignment horizontal="center"/>
    </xf>
    <xf numFmtId="0" fontId="11" fillId="4" borderId="0" xfId="2" applyFont="1" applyFill="1" applyAlignment="1">
      <alignment horizontal="center"/>
    </xf>
    <xf numFmtId="0" fontId="17" fillId="0" borderId="4" xfId="2" applyFont="1" applyBorder="1" applyAlignment="1">
      <alignment horizontal="left" vertical="center"/>
    </xf>
    <xf numFmtId="0" fontId="17" fillId="0" borderId="5" xfId="2" applyFont="1" applyBorder="1" applyAlignment="1">
      <alignment horizontal="left" vertical="center"/>
    </xf>
    <xf numFmtId="0" fontId="17" fillId="0" borderId="8" xfId="2" applyFont="1" applyBorder="1" applyAlignment="1">
      <alignment horizontal="left" vertical="center"/>
    </xf>
    <xf numFmtId="0" fontId="17" fillId="0" borderId="7" xfId="2" applyFont="1" applyBorder="1" applyAlignment="1">
      <alignment horizontal="left" vertical="center"/>
    </xf>
    <xf numFmtId="0" fontId="17" fillId="0" borderId="2" xfId="2" applyFont="1" applyBorder="1" applyAlignment="1">
      <alignment horizontal="left" vertical="center"/>
    </xf>
    <xf numFmtId="0" fontId="17" fillId="0" borderId="3" xfId="2" applyFont="1" applyBorder="1" applyAlignment="1">
      <alignment horizontal="left" vertical="center"/>
    </xf>
    <xf numFmtId="0" fontId="17" fillId="0" borderId="6" xfId="2" applyFont="1" applyBorder="1" applyAlignment="1">
      <alignment horizontal="left" vertical="center"/>
    </xf>
    <xf numFmtId="0" fontId="17" fillId="0" borderId="0" xfId="2" applyFont="1" applyAlignment="1">
      <alignment horizontal="left" vertical="center"/>
    </xf>
    <xf numFmtId="0" fontId="17" fillId="0" borderId="1" xfId="2" applyFont="1" applyBorder="1" applyAlignment="1">
      <alignment horizontal="left" vertical="center"/>
    </xf>
    <xf numFmtId="0" fontId="11" fillId="4" borderId="6" xfId="0" applyFont="1" applyFill="1" applyBorder="1" applyAlignment="1">
      <alignment horizontal="center"/>
    </xf>
    <xf numFmtId="0" fontId="11" fillId="4" borderId="0" xfId="0" applyFont="1" applyFill="1" applyAlignment="1">
      <alignment horizontal="center"/>
    </xf>
    <xf numFmtId="0" fontId="17" fillId="0" borderId="6" xfId="0" applyFont="1" applyBorder="1" applyAlignment="1">
      <alignment horizontal="left" vertical="center"/>
    </xf>
    <xf numFmtId="0" fontId="17" fillId="0" borderId="0" xfId="0" applyFont="1" applyAlignment="1">
      <alignment horizontal="left" vertical="center"/>
    </xf>
    <xf numFmtId="0" fontId="17" fillId="0" borderId="1" xfId="0" applyFont="1" applyBorder="1" applyAlignment="1">
      <alignment horizontal="left" vertical="center"/>
    </xf>
    <xf numFmtId="0" fontId="17" fillId="0" borderId="7" xfId="0" applyFont="1" applyBorder="1" applyAlignment="1">
      <alignment horizontal="left" vertical="center"/>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12" fillId="4" borderId="1" xfId="0" applyFont="1" applyFill="1" applyBorder="1" applyAlignment="1">
      <alignment horizontal="center"/>
    </xf>
    <xf numFmtId="0" fontId="6" fillId="4" borderId="6" xfId="0" applyFont="1" applyFill="1" applyBorder="1" applyAlignment="1">
      <alignment horizontal="right"/>
    </xf>
    <xf numFmtId="0" fontId="6" fillId="4" borderId="0" xfId="0" applyFont="1" applyFill="1" applyAlignment="1">
      <alignment horizontal="right"/>
    </xf>
    <xf numFmtId="0" fontId="6" fillId="4" borderId="1" xfId="0" applyFont="1" applyFill="1" applyBorder="1" applyAlignment="1">
      <alignment horizontal="right"/>
    </xf>
    <xf numFmtId="0" fontId="17" fillId="0" borderId="4" xfId="0" applyFont="1" applyBorder="1" applyAlignment="1">
      <alignment horizontal="left" vertical="center"/>
    </xf>
    <xf numFmtId="0" fontId="17" fillId="0" borderId="5" xfId="0" applyFont="1" applyBorder="1" applyAlignment="1">
      <alignment horizontal="left" vertical="center"/>
    </xf>
    <xf numFmtId="0" fontId="17" fillId="0" borderId="8" xfId="0" applyFont="1" applyBorder="1" applyAlignment="1">
      <alignment horizontal="left" vertical="center"/>
    </xf>
    <xf numFmtId="0" fontId="6" fillId="4" borderId="7" xfId="0" applyFont="1" applyFill="1" applyBorder="1" applyAlignment="1">
      <alignment horizontal="right"/>
    </xf>
    <xf numFmtId="0" fontId="6" fillId="4" borderId="2" xfId="0" applyFont="1" applyFill="1" applyBorder="1" applyAlignment="1">
      <alignment horizontal="right"/>
    </xf>
    <xf numFmtId="0" fontId="6" fillId="4" borderId="3" xfId="0" applyFont="1" applyFill="1" applyBorder="1" applyAlignment="1">
      <alignment horizontal="right"/>
    </xf>
    <xf numFmtId="0" fontId="22" fillId="0" borderId="4" xfId="0" applyFont="1" applyBorder="1" applyAlignment="1">
      <alignment horizontal="center" vertical="center" wrapText="1"/>
    </xf>
    <xf numFmtId="0" fontId="22" fillId="0" borderId="5" xfId="0" applyFont="1" applyBorder="1" applyAlignment="1">
      <alignment horizontal="center" vertical="center" wrapText="1"/>
    </xf>
    <xf numFmtId="0" fontId="22" fillId="0" borderId="8" xfId="0" applyFont="1" applyBorder="1" applyAlignment="1">
      <alignment horizontal="center" vertical="center" wrapText="1"/>
    </xf>
    <xf numFmtId="0" fontId="22" fillId="0" borderId="6" xfId="0" applyFont="1" applyBorder="1" applyAlignment="1">
      <alignment horizontal="center" vertical="center" wrapText="1"/>
    </xf>
    <xf numFmtId="0" fontId="22" fillId="0" borderId="0" xfId="0" applyFont="1" applyBorder="1" applyAlignment="1">
      <alignment horizontal="center" vertical="center" wrapText="1"/>
    </xf>
    <xf numFmtId="0" fontId="22" fillId="0" borderId="1" xfId="0" applyFont="1" applyBorder="1" applyAlignment="1">
      <alignment horizontal="center" vertical="center" wrapText="1"/>
    </xf>
    <xf numFmtId="0" fontId="22" fillId="0" borderId="7" xfId="0" applyFont="1" applyBorder="1" applyAlignment="1">
      <alignment horizontal="center" vertical="center" wrapText="1"/>
    </xf>
    <xf numFmtId="0" fontId="22" fillId="0" borderId="2" xfId="0" applyFont="1" applyBorder="1" applyAlignment="1">
      <alignment horizontal="center" vertical="center" wrapText="1"/>
    </xf>
    <xf numFmtId="0" fontId="22" fillId="0" borderId="3" xfId="0" applyFont="1" applyBorder="1" applyAlignment="1">
      <alignment horizontal="center" vertical="center" wrapText="1"/>
    </xf>
    <xf numFmtId="0" fontId="25" fillId="4" borderId="0" xfId="0" applyFont="1" applyFill="1" applyAlignment="1">
      <alignment horizontal="right"/>
    </xf>
    <xf numFmtId="0" fontId="25" fillId="4" borderId="1" xfId="0" applyFont="1" applyFill="1" applyBorder="1" applyAlignment="1">
      <alignment horizontal="right"/>
    </xf>
    <xf numFmtId="0" fontId="5" fillId="0" borderId="0" xfId="0" applyFont="1" applyAlignment="1">
      <alignment wrapText="1"/>
    </xf>
    <xf numFmtId="0" fontId="5" fillId="0" borderId="0" xfId="0" applyFont="1" applyAlignment="1">
      <alignment horizontal="left" vertical="top" wrapText="1"/>
    </xf>
    <xf numFmtId="0" fontId="15" fillId="4" borderId="6" xfId="0" applyFont="1" applyFill="1" applyBorder="1" applyAlignment="1">
      <alignment horizontal="center"/>
    </xf>
    <xf numFmtId="0" fontId="15" fillId="4" borderId="0" xfId="0" applyFont="1" applyFill="1" applyBorder="1" applyAlignment="1">
      <alignment horizontal="center"/>
    </xf>
    <xf numFmtId="0" fontId="15" fillId="4" borderId="1" xfId="0" applyFont="1" applyFill="1" applyBorder="1" applyAlignment="1">
      <alignment horizontal="center"/>
    </xf>
    <xf numFmtId="0" fontId="29" fillId="3" borderId="10" xfId="0" applyFont="1" applyFill="1" applyBorder="1" applyAlignment="1" applyProtection="1">
      <alignment horizontal="left" vertical="center"/>
      <protection locked="0"/>
    </xf>
    <xf numFmtId="0" fontId="29" fillId="3" borderId="11" xfId="0" applyFont="1" applyFill="1" applyBorder="1" applyAlignment="1" applyProtection="1">
      <alignment horizontal="left" vertical="center"/>
      <protection locked="0"/>
    </xf>
    <xf numFmtId="0" fontId="29" fillId="3" borderId="12" xfId="0" applyFont="1" applyFill="1" applyBorder="1" applyAlignment="1" applyProtection="1">
      <alignment horizontal="left" vertical="center"/>
      <protection locked="0"/>
    </xf>
    <xf numFmtId="0" fontId="7" fillId="3" borderId="10" xfId="0" applyFont="1" applyFill="1" applyBorder="1" applyAlignment="1" applyProtection="1">
      <alignment horizontal="left" vertical="center"/>
      <protection locked="0"/>
    </xf>
    <xf numFmtId="0" fontId="7" fillId="3" borderId="11" xfId="0" applyFont="1" applyFill="1" applyBorder="1" applyAlignment="1" applyProtection="1">
      <alignment horizontal="left" vertical="center"/>
      <protection locked="0"/>
    </xf>
    <xf numFmtId="0" fontId="7" fillId="3" borderId="12" xfId="0" applyFont="1" applyFill="1" applyBorder="1" applyAlignment="1" applyProtection="1">
      <alignment horizontal="left" vertical="center"/>
      <protection locked="0"/>
    </xf>
    <xf numFmtId="0" fontId="11" fillId="4" borderId="1" xfId="0" applyFont="1" applyFill="1" applyBorder="1" applyAlignment="1">
      <alignment horizontal="center"/>
    </xf>
    <xf numFmtId="0" fontId="5" fillId="4" borderId="0" xfId="0" applyFont="1" applyFill="1" applyAlignment="1">
      <alignment horizontal="center"/>
    </xf>
    <xf numFmtId="0" fontId="5" fillId="4" borderId="1" xfId="0" applyFont="1" applyFill="1" applyBorder="1" applyAlignment="1">
      <alignment horizontal="center"/>
    </xf>
    <xf numFmtId="3" fontId="7" fillId="3" borderId="10" xfId="0" applyNumberFormat="1" applyFont="1" applyFill="1" applyBorder="1" applyAlignment="1" applyProtection="1">
      <alignment horizontal="left" vertical="center"/>
      <protection locked="0"/>
    </xf>
    <xf numFmtId="3" fontId="7" fillId="3" borderId="11" xfId="0" applyNumberFormat="1" applyFont="1" applyFill="1" applyBorder="1" applyAlignment="1" applyProtection="1">
      <alignment horizontal="left" vertical="center"/>
      <protection locked="0"/>
    </xf>
    <xf numFmtId="3" fontId="7" fillId="3" borderId="12" xfId="0" applyNumberFormat="1" applyFont="1" applyFill="1" applyBorder="1" applyAlignment="1" applyProtection="1">
      <alignment horizontal="left" vertical="center"/>
      <protection locked="0"/>
    </xf>
    <xf numFmtId="0" fontId="15" fillId="4" borderId="0" xfId="0" applyFont="1" applyFill="1" applyAlignment="1">
      <alignment horizontal="center"/>
    </xf>
    <xf numFmtId="0" fontId="0" fillId="4" borderId="1" xfId="0" applyFill="1" applyBorder="1" applyAlignment="1">
      <alignment horizontal="center"/>
    </xf>
    <xf numFmtId="0" fontId="0" fillId="4" borderId="0" xfId="0" applyFill="1" applyAlignment="1">
      <alignment horizontal="center"/>
    </xf>
    <xf numFmtId="0" fontId="18" fillId="4" borderId="0" xfId="0" applyFont="1" applyFill="1" applyAlignment="1">
      <alignment horizontal="right"/>
    </xf>
    <xf numFmtId="0" fontId="18" fillId="4" borderId="1" xfId="0" applyFont="1" applyFill="1" applyBorder="1" applyAlignment="1">
      <alignment horizontal="right"/>
    </xf>
  </cellXfs>
  <cellStyles count="6">
    <cellStyle name="Comma" xfId="4" builtinId="3"/>
    <cellStyle name="Normal" xfId="0" builtinId="0"/>
    <cellStyle name="Normal 2" xfId="1" xr:uid="{00000000-0005-0000-0000-000001000000}"/>
    <cellStyle name="Normal 2 2" xfId="2" xr:uid="{00000000-0005-0000-0000-000002000000}"/>
    <cellStyle name="Normal 3" xfId="3" xr:uid="{00000000-0005-0000-0000-000003000000}"/>
    <cellStyle name="Normal 4" xfId="5" xr:uid="{C650378A-E09E-4471-949C-323CF9B8E4F6}"/>
  </cellStyles>
  <dxfs count="0"/>
  <tableStyles count="0" defaultTableStyle="TableStyleMedium2" defaultPivotStyle="PivotStyleLight16"/>
  <colors>
    <mruColors>
      <color rgb="FFFFFFCC"/>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1685925</xdr:colOff>
      <xdr:row>0</xdr:row>
      <xdr:rowOff>0</xdr:rowOff>
    </xdr:from>
    <xdr:to>
      <xdr:col>1</xdr:col>
      <xdr:colOff>1971675</xdr:colOff>
      <xdr:row>0</xdr:row>
      <xdr:rowOff>0</xdr:rowOff>
    </xdr:to>
    <xdr:sp macro="" textlink="">
      <xdr:nvSpPr>
        <xdr:cNvPr id="2" name="Rectangle 4">
          <a:extLst>
            <a:ext uri="{FF2B5EF4-FFF2-40B4-BE49-F238E27FC236}">
              <a16:creationId xmlns:a16="http://schemas.microsoft.com/office/drawing/2014/main" id="{F059CE12-396C-44BD-9ACC-966AA198F60B}"/>
            </a:ext>
          </a:extLst>
        </xdr:cNvPr>
        <xdr:cNvSpPr>
          <a:spLocks noChangeArrowheads="1"/>
        </xdr:cNvSpPr>
      </xdr:nvSpPr>
      <xdr:spPr bwMode="auto">
        <a:xfrm>
          <a:off x="2076450" y="0"/>
          <a:ext cx="285750" cy="0"/>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866775</xdr:colOff>
      <xdr:row>0</xdr:row>
      <xdr:rowOff>161925</xdr:rowOff>
    </xdr:from>
    <xdr:to>
      <xdr:col>5</xdr:col>
      <xdr:colOff>0</xdr:colOff>
      <xdr:row>2</xdr:row>
      <xdr:rowOff>95250</xdr:rowOff>
    </xdr:to>
    <xdr:sp macro="" textlink="">
      <xdr:nvSpPr>
        <xdr:cNvPr id="3" name="Text Box 1">
          <a:extLst>
            <a:ext uri="{FF2B5EF4-FFF2-40B4-BE49-F238E27FC236}">
              <a16:creationId xmlns:a16="http://schemas.microsoft.com/office/drawing/2014/main" id="{D09DA63D-64BC-445B-8A7B-6BCF027980C0}"/>
            </a:ext>
          </a:extLst>
        </xdr:cNvPr>
        <xdr:cNvSpPr txBox="1">
          <a:spLocks noChangeArrowheads="1"/>
        </xdr:cNvSpPr>
      </xdr:nvSpPr>
      <xdr:spPr bwMode="auto">
        <a:xfrm>
          <a:off x="4352925" y="161925"/>
          <a:ext cx="18764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77724" rIns="0" bIns="77724" anchor="ctr" upright="1"/>
        <a:lstStyle/>
        <a:p>
          <a:pPr algn="l" rtl="0">
            <a:defRPr sz="1000"/>
          </a:pPr>
          <a:endParaRPr lang="en-NZ" sz="4800" b="0" i="0" u="none" strike="noStrike" baseline="0">
            <a:solidFill>
              <a:srgbClr val="FFFFFF"/>
            </a:solidFill>
            <a:latin typeface="Times New Roman"/>
            <a:cs typeface="Times New Roman"/>
          </a:endParaRPr>
        </a:p>
        <a:p>
          <a:pPr algn="l" rtl="0">
            <a:defRPr sz="1000"/>
          </a:pPr>
          <a:endParaRPr lang="en-NZ" sz="4800" b="0" i="0" u="none" strike="noStrike" baseline="0">
            <a:solidFill>
              <a:srgbClr val="FFFFFF"/>
            </a:solidFill>
            <a:latin typeface="Times New Roman"/>
            <a:cs typeface="Times New Roman"/>
          </a:endParaRPr>
        </a:p>
      </xdr:txBody>
    </xdr:sp>
    <xdr:clientData/>
  </xdr:twoCellAnchor>
  <xdr:oneCellAnchor>
    <xdr:from>
      <xdr:col>6</xdr:col>
      <xdr:colOff>866775</xdr:colOff>
      <xdr:row>0</xdr:row>
      <xdr:rowOff>161925</xdr:rowOff>
    </xdr:from>
    <xdr:ext cx="1876425" cy="676275"/>
    <xdr:sp macro="" textlink="">
      <xdr:nvSpPr>
        <xdr:cNvPr id="4" name="Text Box 1">
          <a:extLst>
            <a:ext uri="{FF2B5EF4-FFF2-40B4-BE49-F238E27FC236}">
              <a16:creationId xmlns:a16="http://schemas.microsoft.com/office/drawing/2014/main" id="{4964E5B5-4BAE-4698-A639-A1CB0974F517}"/>
            </a:ext>
          </a:extLst>
        </xdr:cNvPr>
        <xdr:cNvSpPr txBox="1">
          <a:spLocks noChangeArrowheads="1"/>
        </xdr:cNvSpPr>
      </xdr:nvSpPr>
      <xdr:spPr bwMode="auto">
        <a:xfrm>
          <a:off x="5124450" y="161925"/>
          <a:ext cx="18764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77724" rIns="0" bIns="77724" anchor="ctr" upright="1"/>
        <a:lstStyle/>
        <a:p>
          <a:pPr algn="l" rtl="0">
            <a:defRPr sz="1000"/>
          </a:pPr>
          <a:endParaRPr lang="en-NZ" sz="4800" b="0" i="0" u="none" strike="noStrike" baseline="0">
            <a:solidFill>
              <a:srgbClr val="FFFFFF"/>
            </a:solidFill>
            <a:latin typeface="Times New Roman"/>
            <a:cs typeface="Times New Roman"/>
          </a:endParaRPr>
        </a:p>
        <a:p>
          <a:pPr algn="l" rtl="0">
            <a:defRPr sz="1000"/>
          </a:pPr>
          <a:endParaRPr lang="en-NZ" sz="4800" b="0" i="0" u="none" strike="noStrike" baseline="0">
            <a:solidFill>
              <a:srgbClr val="FFFFFF"/>
            </a:solidFill>
            <a:latin typeface="Times New Roman"/>
            <a:cs typeface="Times New Roman"/>
          </a:endParaRPr>
        </a:p>
      </xdr:txBody>
    </xdr:sp>
    <xdr:clientData/>
  </xdr:oneCellAnchor>
  <xdr:oneCellAnchor>
    <xdr:from>
      <xdr:col>10</xdr:col>
      <xdr:colOff>866775</xdr:colOff>
      <xdr:row>0</xdr:row>
      <xdr:rowOff>161925</xdr:rowOff>
    </xdr:from>
    <xdr:ext cx="1876425" cy="676275"/>
    <xdr:sp macro="" textlink="">
      <xdr:nvSpPr>
        <xdr:cNvPr id="5" name="Text Box 1">
          <a:extLst>
            <a:ext uri="{FF2B5EF4-FFF2-40B4-BE49-F238E27FC236}">
              <a16:creationId xmlns:a16="http://schemas.microsoft.com/office/drawing/2014/main" id="{8B6C544E-D7CA-44FC-A764-345BDD474D15}"/>
            </a:ext>
          </a:extLst>
        </xdr:cNvPr>
        <xdr:cNvSpPr txBox="1">
          <a:spLocks noChangeArrowheads="1"/>
        </xdr:cNvSpPr>
      </xdr:nvSpPr>
      <xdr:spPr bwMode="auto">
        <a:xfrm>
          <a:off x="5124450" y="161925"/>
          <a:ext cx="1876425" cy="6762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77724" rIns="0" bIns="77724" anchor="ctr" upright="1"/>
        <a:lstStyle/>
        <a:p>
          <a:pPr algn="l" rtl="0">
            <a:defRPr sz="1000"/>
          </a:pPr>
          <a:endParaRPr lang="en-NZ" sz="4800" b="0" i="0" u="none" strike="noStrike" baseline="0">
            <a:solidFill>
              <a:srgbClr val="FFFFFF"/>
            </a:solidFill>
            <a:latin typeface="Times New Roman"/>
            <a:cs typeface="Times New Roman"/>
          </a:endParaRPr>
        </a:p>
        <a:p>
          <a:pPr algn="l" rtl="0">
            <a:defRPr sz="1000"/>
          </a:pPr>
          <a:endParaRPr lang="en-NZ" sz="4800" b="0" i="0" u="none" strike="noStrike" baseline="0">
            <a:solidFill>
              <a:srgbClr val="FFFFFF"/>
            </a:solidFill>
            <a:latin typeface="Times New Roman"/>
            <a:cs typeface="Times New Roman"/>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1685925</xdr:colOff>
      <xdr:row>0</xdr:row>
      <xdr:rowOff>0</xdr:rowOff>
    </xdr:from>
    <xdr:to>
      <xdr:col>1</xdr:col>
      <xdr:colOff>1971675</xdr:colOff>
      <xdr:row>0</xdr:row>
      <xdr:rowOff>0</xdr:rowOff>
    </xdr:to>
    <xdr:sp macro="" textlink="">
      <xdr:nvSpPr>
        <xdr:cNvPr id="2" name="Rectangle 4">
          <a:extLst>
            <a:ext uri="{FF2B5EF4-FFF2-40B4-BE49-F238E27FC236}">
              <a16:creationId xmlns:a16="http://schemas.microsoft.com/office/drawing/2014/main" id="{6031F384-30A5-41C0-9214-0D3A3A6A4F4F}"/>
            </a:ext>
          </a:extLst>
        </xdr:cNvPr>
        <xdr:cNvSpPr>
          <a:spLocks noChangeArrowheads="1"/>
        </xdr:cNvSpPr>
      </xdr:nvSpPr>
      <xdr:spPr bwMode="auto">
        <a:xfrm>
          <a:off x="2089785" y="0"/>
          <a:ext cx="285750" cy="0"/>
        </a:xfrm>
        <a:prstGeom prst="rect">
          <a:avLst/>
        </a:prstGeom>
        <a:solidFill>
          <a:srgbClr val="FFFFFF"/>
        </a:solidFill>
        <a:ln w="9525">
          <a:solidFill>
            <a:srgbClr val="000000"/>
          </a:solidFill>
          <a:miter lim="800000"/>
          <a:headEnd/>
          <a:tailEnd/>
        </a:ln>
      </xdr:spPr>
    </xdr:sp>
    <xdr:clientData/>
  </xdr:twoCellAnchor>
  <xdr:twoCellAnchor editAs="oneCell">
    <xdr:from>
      <xdr:col>2</xdr:col>
      <xdr:colOff>866775</xdr:colOff>
      <xdr:row>0</xdr:row>
      <xdr:rowOff>161925</xdr:rowOff>
    </xdr:from>
    <xdr:to>
      <xdr:col>4</xdr:col>
      <xdr:colOff>590550</xdr:colOff>
      <xdr:row>2</xdr:row>
      <xdr:rowOff>95250</xdr:rowOff>
    </xdr:to>
    <xdr:sp macro="" textlink="">
      <xdr:nvSpPr>
        <xdr:cNvPr id="3" name="Text Box 1">
          <a:extLst>
            <a:ext uri="{FF2B5EF4-FFF2-40B4-BE49-F238E27FC236}">
              <a16:creationId xmlns:a16="http://schemas.microsoft.com/office/drawing/2014/main" id="{3E3769D6-14B9-474F-B7EA-417D792CACD4}"/>
            </a:ext>
          </a:extLst>
        </xdr:cNvPr>
        <xdr:cNvSpPr txBox="1">
          <a:spLocks noChangeArrowheads="1"/>
        </xdr:cNvSpPr>
      </xdr:nvSpPr>
      <xdr:spPr bwMode="auto">
        <a:xfrm>
          <a:off x="5248275" y="161925"/>
          <a:ext cx="1945005" cy="67246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82296" tIns="77724" rIns="0" bIns="77724" anchor="ctr" upright="1"/>
        <a:lstStyle/>
        <a:p>
          <a:pPr algn="l" rtl="0">
            <a:defRPr sz="1000"/>
          </a:pPr>
          <a:endParaRPr lang="en-NZ" sz="4800" b="0" i="0" u="none" strike="noStrike" baseline="0">
            <a:solidFill>
              <a:srgbClr val="FFFFFF"/>
            </a:solidFill>
            <a:latin typeface="Times New Roman"/>
            <a:cs typeface="Times New Roman"/>
          </a:endParaRPr>
        </a:p>
        <a:p>
          <a:pPr algn="l" rtl="0">
            <a:defRPr sz="1000"/>
          </a:pPr>
          <a:endParaRPr lang="en-NZ" sz="4800" b="0" i="0" u="none" strike="noStrike" baseline="0">
            <a:solidFill>
              <a:srgbClr val="FFFFFF"/>
            </a:solidFill>
            <a:latin typeface="Times New Roman"/>
            <a:cs typeface="Times New Roman"/>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4">
    <pageSetUpPr fitToPage="1"/>
  </sheetPr>
  <dimension ref="A1:K63"/>
  <sheetViews>
    <sheetView showGridLines="0" zoomScaleNormal="100" workbookViewId="0">
      <selection sqref="A1:D1"/>
    </sheetView>
  </sheetViews>
  <sheetFormatPr defaultColWidth="9.1328125" defaultRowHeight="12.75" x14ac:dyDescent="0.35"/>
  <cols>
    <col min="1" max="1" width="6.59765625" style="2" customWidth="1"/>
    <col min="2" max="2" width="51" style="2" customWidth="1"/>
    <col min="3" max="5" width="13.73046875" style="2" customWidth="1"/>
    <col min="6" max="7" width="9.1328125" style="2"/>
    <col min="8" max="8" width="13.73046875" style="2" customWidth="1"/>
    <col min="9" max="16384" width="9.1328125" style="2"/>
  </cols>
  <sheetData>
    <row r="1" spans="1:11" ht="29.25" customHeight="1" x14ac:dyDescent="0.6">
      <c r="A1" s="330" t="s">
        <v>0</v>
      </c>
      <c r="B1" s="331"/>
      <c r="C1" s="331"/>
      <c r="D1" s="331"/>
      <c r="E1" s="326" t="s">
        <v>1</v>
      </c>
    </row>
    <row r="2" spans="1:11" ht="12.75" customHeight="1" x14ac:dyDescent="0.35">
      <c r="A2" s="34"/>
      <c r="B2" s="35"/>
      <c r="C2" s="35"/>
      <c r="D2" s="35"/>
      <c r="E2" s="326"/>
    </row>
    <row r="3" spans="1:11" ht="15.75" customHeight="1" x14ac:dyDescent="0.4">
      <c r="A3" s="34"/>
      <c r="B3" s="36" t="s">
        <v>2</v>
      </c>
      <c r="C3" s="36"/>
      <c r="D3" s="36"/>
      <c r="E3" s="326"/>
      <c r="H3" s="106"/>
    </row>
    <row r="4" spans="1:11" ht="12.75" customHeight="1" x14ac:dyDescent="0.35">
      <c r="A4" s="327" t="s">
        <v>3</v>
      </c>
      <c r="B4" s="328"/>
      <c r="C4" s="328"/>
      <c r="D4" s="328"/>
      <c r="E4" s="329"/>
    </row>
    <row r="5" spans="1:11" ht="45" customHeight="1" x14ac:dyDescent="0.35">
      <c r="A5" s="155" t="s">
        <v>4</v>
      </c>
      <c r="B5" s="156" t="s">
        <v>5</v>
      </c>
      <c r="C5" s="157" t="s">
        <v>6</v>
      </c>
      <c r="D5" s="157" t="s">
        <v>7</v>
      </c>
      <c r="E5" s="157" t="s">
        <v>8</v>
      </c>
    </row>
    <row r="6" spans="1:11" ht="12" customHeight="1" x14ac:dyDescent="0.35">
      <c r="A6" s="158" t="s">
        <v>9</v>
      </c>
      <c r="B6" s="159" t="s">
        <v>10</v>
      </c>
      <c r="C6" s="261"/>
      <c r="D6" s="261"/>
      <c r="E6" s="261"/>
      <c r="F6" s="282"/>
      <c r="G6" s="76"/>
    </row>
    <row r="7" spans="1:11" ht="12" customHeight="1" x14ac:dyDescent="0.35">
      <c r="A7" s="160" t="s">
        <v>11</v>
      </c>
      <c r="B7" s="161" t="s">
        <v>12</v>
      </c>
      <c r="C7" s="260"/>
      <c r="D7" s="260"/>
      <c r="E7" s="260"/>
      <c r="G7" s="76"/>
    </row>
    <row r="8" spans="1:11" ht="12" customHeight="1" x14ac:dyDescent="0.35">
      <c r="A8" s="160"/>
      <c r="B8" s="161" t="s">
        <v>277</v>
      </c>
      <c r="C8" s="261"/>
      <c r="D8" s="261"/>
      <c r="E8" s="261"/>
    </row>
    <row r="9" spans="1:11" ht="12" customHeight="1" x14ac:dyDescent="0.35">
      <c r="A9" s="164"/>
      <c r="B9" s="161" t="s">
        <v>278</v>
      </c>
      <c r="C9" s="262"/>
      <c r="D9" s="263"/>
      <c r="E9" s="263"/>
      <c r="K9" s="286"/>
    </row>
    <row r="10" spans="1:11" ht="12" customHeight="1" x14ac:dyDescent="0.35">
      <c r="A10" s="158" t="s">
        <v>13</v>
      </c>
      <c r="B10" s="166" t="s">
        <v>14</v>
      </c>
      <c r="C10" s="259" t="str">
        <f>IF(C8="",IF(C9="","",C9),C8+C9)</f>
        <v/>
      </c>
      <c r="D10" s="259" t="str">
        <f t="shared" ref="D10:E10" si="0">IF(D8="",IF(D9="","",D9),D8+D9)</f>
        <v/>
      </c>
      <c r="E10" s="259" t="str">
        <f t="shared" si="0"/>
        <v/>
      </c>
    </row>
    <row r="11" spans="1:11" ht="12" customHeight="1" x14ac:dyDescent="0.35">
      <c r="A11" s="160" t="s">
        <v>11</v>
      </c>
      <c r="B11" s="161" t="s">
        <v>15</v>
      </c>
      <c r="C11" s="260" t="s">
        <v>11</v>
      </c>
      <c r="D11" s="260" t="s">
        <v>11</v>
      </c>
      <c r="E11" s="260" t="s">
        <v>11</v>
      </c>
    </row>
    <row r="12" spans="1:11" ht="12" customHeight="1" x14ac:dyDescent="0.35">
      <c r="A12" s="160"/>
      <c r="B12" s="161" t="s">
        <v>277</v>
      </c>
      <c r="C12" s="261"/>
      <c r="D12" s="261"/>
      <c r="E12" s="261"/>
    </row>
    <row r="13" spans="1:11" ht="12" customHeight="1" x14ac:dyDescent="0.35">
      <c r="A13" s="164"/>
      <c r="B13" s="161" t="s">
        <v>278</v>
      </c>
      <c r="C13" s="264"/>
      <c r="D13" s="263"/>
      <c r="E13" s="263"/>
    </row>
    <row r="14" spans="1:11" ht="12" customHeight="1" x14ac:dyDescent="0.35">
      <c r="A14" s="158" t="s">
        <v>16</v>
      </c>
      <c r="B14" s="159" t="s">
        <v>17</v>
      </c>
      <c r="C14" s="259" t="str">
        <f>IF(C12="",IF(C13="","",C13),C12+C13)</f>
        <v/>
      </c>
      <c r="D14" s="259" t="str">
        <f t="shared" ref="D14" si="1">IF(D12="",IF(D13="","",D13),D12+D13)</f>
        <v/>
      </c>
      <c r="E14" s="259" t="str">
        <f t="shared" ref="E14" si="2">IF(E12="",IF(E13="","",E13),E12+E13)</f>
        <v/>
      </c>
    </row>
    <row r="15" spans="1:11" ht="12" customHeight="1" x14ac:dyDescent="0.35">
      <c r="A15" s="160"/>
      <c r="B15" s="161" t="s">
        <v>18</v>
      </c>
      <c r="C15" s="265"/>
      <c r="D15" s="265"/>
      <c r="E15" s="265"/>
    </row>
    <row r="16" spans="1:11" ht="12" customHeight="1" x14ac:dyDescent="0.35">
      <c r="A16" s="168" t="s">
        <v>11</v>
      </c>
      <c r="B16" s="161" t="s">
        <v>19</v>
      </c>
      <c r="C16" s="260"/>
      <c r="D16" s="266" t="s">
        <v>11</v>
      </c>
      <c r="E16" s="266" t="s">
        <v>11</v>
      </c>
    </row>
    <row r="17" spans="1:7" ht="12" customHeight="1" x14ac:dyDescent="0.35">
      <c r="A17" s="168"/>
      <c r="B17" s="161" t="s">
        <v>20</v>
      </c>
      <c r="C17" s="261"/>
      <c r="D17" s="261"/>
      <c r="E17" s="261"/>
    </row>
    <row r="18" spans="1:7" ht="12" customHeight="1" x14ac:dyDescent="0.35">
      <c r="A18" s="168"/>
      <c r="B18" s="161" t="s">
        <v>21</v>
      </c>
      <c r="C18" s="267"/>
      <c r="D18" s="267"/>
      <c r="E18" s="267"/>
      <c r="G18" s="206"/>
    </row>
    <row r="19" spans="1:7" ht="12" customHeight="1" x14ac:dyDescent="0.35">
      <c r="A19" s="168"/>
      <c r="B19" s="161" t="s">
        <v>22</v>
      </c>
      <c r="C19" s="321" t="str">
        <f>IF(C17="",IF(C18="","",C18),C17+C18)</f>
        <v/>
      </c>
      <c r="D19" s="321" t="str">
        <f t="shared" ref="D19" si="3">IF(D17="",IF(D18="","",D18),D17+D18)</f>
        <v/>
      </c>
      <c r="E19" s="321" t="str">
        <f t="shared" ref="E19" si="4">IF(E17="",IF(E18="","",E18),E17+E18)</f>
        <v/>
      </c>
    </row>
    <row r="20" spans="1:7" ht="12" customHeight="1" x14ac:dyDescent="0.35">
      <c r="A20" s="160"/>
      <c r="B20" s="161" t="s">
        <v>23</v>
      </c>
      <c r="C20" s="265"/>
      <c r="D20" s="265"/>
      <c r="E20" s="265"/>
    </row>
    <row r="21" spans="1:7" ht="12" customHeight="1" x14ac:dyDescent="0.35">
      <c r="A21" s="168">
        <v>1</v>
      </c>
      <c r="B21" s="123" t="s">
        <v>24</v>
      </c>
      <c r="C21" s="261"/>
      <c r="D21" s="268"/>
      <c r="E21" s="268"/>
    </row>
    <row r="22" spans="1:7" ht="12" customHeight="1" x14ac:dyDescent="0.35">
      <c r="A22" s="168">
        <v>2</v>
      </c>
      <c r="B22" s="123" t="s">
        <v>25</v>
      </c>
      <c r="C22" s="261"/>
      <c r="D22" s="268"/>
      <c r="E22" s="268"/>
      <c r="G22" s="76"/>
    </row>
    <row r="23" spans="1:7" ht="12" customHeight="1" x14ac:dyDescent="0.35">
      <c r="A23" s="168">
        <v>3</v>
      </c>
      <c r="B23" s="123" t="s">
        <v>26</v>
      </c>
      <c r="C23" s="261"/>
      <c r="D23" s="268"/>
      <c r="E23" s="268"/>
    </row>
    <row r="24" spans="1:7" ht="12" customHeight="1" x14ac:dyDescent="0.35">
      <c r="A24" s="168">
        <v>4</v>
      </c>
      <c r="B24" s="123" t="s">
        <v>27</v>
      </c>
      <c r="C24" s="261"/>
      <c r="D24" s="268"/>
      <c r="E24" s="268"/>
    </row>
    <row r="25" spans="1:7" ht="12" customHeight="1" x14ac:dyDescent="0.35">
      <c r="A25" s="168">
        <v>5</v>
      </c>
      <c r="B25" s="123" t="s">
        <v>28</v>
      </c>
      <c r="C25" s="261"/>
      <c r="D25" s="268"/>
      <c r="E25" s="268"/>
    </row>
    <row r="26" spans="1:7" ht="12" customHeight="1" x14ac:dyDescent="0.35">
      <c r="A26" s="168">
        <v>6</v>
      </c>
      <c r="B26" s="123" t="s">
        <v>29</v>
      </c>
      <c r="C26" s="261"/>
      <c r="D26" s="268"/>
      <c r="E26" s="268"/>
    </row>
    <row r="27" spans="1:7" ht="12" customHeight="1" x14ac:dyDescent="0.35">
      <c r="A27" s="168">
        <v>7</v>
      </c>
      <c r="B27" s="123" t="s">
        <v>30</v>
      </c>
      <c r="C27" s="261"/>
      <c r="D27" s="268"/>
      <c r="E27" s="268"/>
    </row>
    <row r="28" spans="1:7" ht="12" customHeight="1" x14ac:dyDescent="0.35">
      <c r="A28" s="168">
        <v>8</v>
      </c>
      <c r="B28" s="123" t="s">
        <v>31</v>
      </c>
      <c r="C28" s="261"/>
      <c r="D28" s="268"/>
      <c r="E28" s="268"/>
    </row>
    <row r="29" spans="1:7" ht="12" customHeight="1" x14ac:dyDescent="0.35">
      <c r="A29" s="168">
        <v>9</v>
      </c>
      <c r="B29" s="123" t="s">
        <v>32</v>
      </c>
      <c r="C29" s="261"/>
      <c r="D29" s="268"/>
      <c r="E29" s="268"/>
    </row>
    <row r="30" spans="1:7" ht="12" customHeight="1" x14ac:dyDescent="0.35">
      <c r="A30" s="168">
        <v>10</v>
      </c>
      <c r="B30" s="123" t="s">
        <v>33</v>
      </c>
      <c r="C30" s="261"/>
      <c r="D30" s="268"/>
      <c r="E30" s="268"/>
    </row>
    <row r="31" spans="1:7" ht="12" customHeight="1" x14ac:dyDescent="0.35">
      <c r="A31" s="168">
        <v>11</v>
      </c>
      <c r="B31" s="123" t="s">
        <v>34</v>
      </c>
      <c r="C31" s="261"/>
      <c r="D31" s="268"/>
      <c r="E31" s="268"/>
    </row>
    <row r="32" spans="1:7" ht="12" customHeight="1" x14ac:dyDescent="0.35">
      <c r="A32" s="168">
        <v>12</v>
      </c>
      <c r="B32" s="123" t="s">
        <v>35</v>
      </c>
      <c r="C32" s="261"/>
      <c r="D32" s="268"/>
      <c r="E32" s="268"/>
    </row>
    <row r="33" spans="1:10" ht="12" customHeight="1" x14ac:dyDescent="0.35">
      <c r="A33" s="168">
        <v>13</v>
      </c>
      <c r="B33" s="123" t="s">
        <v>36</v>
      </c>
      <c r="C33" s="261"/>
      <c r="D33" s="268"/>
      <c r="E33" s="268"/>
    </row>
    <row r="34" spans="1:10" ht="12" customHeight="1" x14ac:dyDescent="0.35">
      <c r="A34" s="168"/>
      <c r="B34" s="173" t="s">
        <v>37</v>
      </c>
      <c r="C34" s="321" t="str">
        <f>IF(C21="",IF(C22="",IF(C23="",IF(C24="",IF(C25="",IF(C26="",IF(C27="",IF(C28="",IF(C29="",IF(C30="",IF(C31="",IF(C32="",IF(C33="","",C33),C32+C33),C31+C32+C33),C30+C31+C32+C33),C29+C30+C31+C32+C33),C28+C29+C30+C31+C32+C33),C27+C28+C29+C30+C31+C32+C33),C26+C27+C28+C29+C30+C31+C32+C33),C25+C26+C27+C28+C29+C30+C31+C32+C33),C24+C25+C26+C27+C28+C29+C30+C31+C32+C33),C23+C24+C25+C26+C27+C28+C29+C30+C31+C32+C33),C22+C23+C24+C25+C26+C27+C28+C29+C30+C31+C32+C33),C21+C22+C23+C24+C25+C26+C27+C28+C29+C30+C31+C32+C33)</f>
        <v/>
      </c>
      <c r="D34" s="270"/>
      <c r="E34" s="270"/>
      <c r="F34" s="282"/>
      <c r="G34" s="76"/>
    </row>
    <row r="35" spans="1:10" s="4" customFormat="1" ht="18.75" customHeight="1" x14ac:dyDescent="0.25">
      <c r="A35" s="164" t="s">
        <v>38</v>
      </c>
      <c r="B35" s="161" t="s">
        <v>39</v>
      </c>
      <c r="C35" s="259" t="str">
        <f>IF(C19="",IF(C34="","",C34),C19+IF(C34="",0,C34))</f>
        <v/>
      </c>
      <c r="D35" s="259" t="str">
        <f>IF(D19="",IF(D34="","",D34),D19+IF(D34="",0,D34))</f>
        <v/>
      </c>
      <c r="E35" s="259" t="str">
        <f t="shared" ref="E35" si="5">IF(E19="",IF(E34="","",E34),E19+IF(E34="",0,E34))</f>
        <v/>
      </c>
      <c r="F35" s="282"/>
      <c r="G35" s="105"/>
      <c r="H35" s="105"/>
      <c r="I35" s="105"/>
      <c r="J35" s="105"/>
    </row>
    <row r="36" spans="1:10" x14ac:dyDescent="0.35">
      <c r="A36" s="174" t="s">
        <v>40</v>
      </c>
      <c r="B36" s="175" t="s">
        <v>41</v>
      </c>
      <c r="C36" s="259" t="str">
        <f>IF(C6="",IF(C10="",IF(C14="",IF(C35="","",C35),C14+IF(C35="",0,C35)),C10+IF(C14="",0,C14)+IF(C35="",0,C35)),C6+IF(C10="",0,C10)+IF(C14="",0,C14)+IF(C35="",0,C35))</f>
        <v/>
      </c>
      <c r="D36" s="271" t="s">
        <v>11</v>
      </c>
      <c r="E36" s="272"/>
    </row>
    <row r="37" spans="1:10" s="106" customFormat="1" x14ac:dyDescent="0.35">
      <c r="A37" s="178"/>
      <c r="B37" s="179" t="s">
        <v>42</v>
      </c>
      <c r="C37" s="261"/>
      <c r="D37" s="273"/>
      <c r="E37" s="274"/>
      <c r="F37" s="282"/>
      <c r="G37" s="105"/>
    </row>
    <row r="38" spans="1:10" s="4" customFormat="1" ht="18" customHeight="1" x14ac:dyDescent="0.3">
      <c r="A38" s="180"/>
      <c r="B38" s="181"/>
      <c r="C38" s="275"/>
      <c r="D38" s="276"/>
      <c r="E38" s="277"/>
    </row>
    <row r="39" spans="1:10" s="4" customFormat="1" ht="19.5" customHeight="1" x14ac:dyDescent="0.35">
      <c r="A39" s="182" t="s">
        <v>43</v>
      </c>
      <c r="B39" s="183" t="s">
        <v>44</v>
      </c>
      <c r="C39" s="184" t="s">
        <v>45</v>
      </c>
      <c r="D39" s="284" t="str">
        <f>IF(D6="",IF(D10="",IF(D14="",IF(D35="","",D35),D14+IF(D35="",0,D35)),D10+IF(D14="",0,D14)+IF(D35="",0,D35)),D6+IF(D10="",0,D10)+IF(D14="",0,D14)+IF(D35="",0,D35))</f>
        <v/>
      </c>
      <c r="E39" s="285"/>
    </row>
    <row r="40" spans="1:10" s="4" customFormat="1" ht="12.75" customHeight="1" x14ac:dyDescent="0.35">
      <c r="A40" s="174" t="s">
        <v>46</v>
      </c>
      <c r="B40" s="185" t="s">
        <v>47</v>
      </c>
      <c r="C40" s="186" t="s">
        <v>48</v>
      </c>
      <c r="D40" s="283" t="str">
        <f>IF(C36="",IF(D39="","",D39),C36+IF(D39="",0,D39))</f>
        <v/>
      </c>
      <c r="E40" s="278"/>
    </row>
    <row r="41" spans="1:10" s="4" customFormat="1" ht="12.75" customHeight="1" x14ac:dyDescent="0.3">
      <c r="A41" s="174"/>
      <c r="B41" s="185" t="s">
        <v>49</v>
      </c>
      <c r="C41" s="187"/>
      <c r="D41" s="261"/>
      <c r="E41" s="278"/>
      <c r="F41" s="282"/>
      <c r="G41" s="105"/>
    </row>
    <row r="42" spans="1:10" s="4" customFormat="1" x14ac:dyDescent="0.35">
      <c r="A42" s="332" t="s">
        <v>50</v>
      </c>
      <c r="B42" s="333"/>
      <c r="C42" s="334"/>
      <c r="D42" s="283" t="str">
        <f>IF(C6="",IF(D6="","",D6),C6+IF(D6="",0,D6))</f>
        <v/>
      </c>
      <c r="E42" s="278"/>
    </row>
    <row r="43" spans="1:10" s="4" customFormat="1" ht="12.75" customHeight="1" x14ac:dyDescent="0.35">
      <c r="A43" s="338" t="s">
        <v>51</v>
      </c>
      <c r="B43" s="339"/>
      <c r="C43" s="340"/>
      <c r="D43" s="283" t="str">
        <f>IF(C10="",IF(D10="","",D10),C10+IF(D10="",0,D10))</f>
        <v/>
      </c>
      <c r="E43" s="278"/>
    </row>
    <row r="44" spans="1:10" s="4" customFormat="1" ht="12.75" customHeight="1" x14ac:dyDescent="0.35">
      <c r="A44" s="338" t="s">
        <v>52</v>
      </c>
      <c r="B44" s="339"/>
      <c r="C44" s="340"/>
      <c r="D44" s="283" t="str">
        <f>IF(C14="",IF(D14="","",D14),C14+IF(D14="",0,D14))</f>
        <v/>
      </c>
      <c r="E44" s="278"/>
    </row>
    <row r="45" spans="1:10" s="4" customFormat="1" ht="11.25" customHeight="1" x14ac:dyDescent="0.35">
      <c r="A45" s="335" t="s">
        <v>53</v>
      </c>
      <c r="B45" s="336"/>
      <c r="C45" s="337"/>
      <c r="D45" s="283" t="str">
        <f>IF(C35="",IF(D35="","",D35),C35+IF(D35="",0,D35))</f>
        <v/>
      </c>
      <c r="E45" s="278"/>
    </row>
    <row r="46" spans="1:10" s="4" customFormat="1" ht="16.5" customHeight="1" x14ac:dyDescent="0.35">
      <c r="A46" s="188"/>
      <c r="B46" s="189"/>
      <c r="C46" s="190"/>
      <c r="D46" s="279"/>
      <c r="E46" s="280"/>
    </row>
    <row r="47" spans="1:10" s="4" customFormat="1" ht="24" customHeight="1" x14ac:dyDescent="0.35">
      <c r="A47" s="182" t="s">
        <v>54</v>
      </c>
      <c r="B47" s="183" t="s">
        <v>55</v>
      </c>
      <c r="C47" s="191"/>
      <c r="D47" s="184" t="s">
        <v>45</v>
      </c>
      <c r="E47" s="287" t="str">
        <f>IF(E6="",IF(E10="",IF(E14="",IF(E35="","",E35),E14+IF(E35="",0,E35)),E10+IF(E14="",0,E14)+IF(E35="",0,E35)),E6+IF(E10="",0,E10)+IF(E14="",0,E14)+IF(E35="",0,E35))</f>
        <v/>
      </c>
    </row>
    <row r="48" spans="1:10" s="4" customFormat="1" ht="12.75" customHeight="1" x14ac:dyDescent="0.35">
      <c r="A48" s="174" t="s">
        <v>56</v>
      </c>
      <c r="B48" s="185" t="s">
        <v>57</v>
      </c>
      <c r="C48" s="192"/>
      <c r="D48" s="186" t="s">
        <v>58</v>
      </c>
      <c r="E48" s="283" t="str">
        <f>IF(D40="",IF(E47="","",E47),D40+IF(E47="",0,E47))</f>
        <v/>
      </c>
    </row>
    <row r="49" spans="1:7" s="4" customFormat="1" ht="12.75" customHeight="1" x14ac:dyDescent="0.3">
      <c r="A49" s="174"/>
      <c r="B49" s="185" t="s">
        <v>59</v>
      </c>
      <c r="C49" s="193"/>
      <c r="D49" s="187"/>
      <c r="E49" s="261"/>
      <c r="F49" s="282"/>
      <c r="G49" s="105"/>
    </row>
    <row r="50" spans="1:7" s="4" customFormat="1" ht="12.75" customHeight="1" x14ac:dyDescent="0.35">
      <c r="A50" s="332" t="s">
        <v>60</v>
      </c>
      <c r="B50" s="333"/>
      <c r="C50" s="333"/>
      <c r="D50" s="334"/>
      <c r="E50" s="283" t="str">
        <f>IF(D42="",IF(E6="","",E6),D42+IF(E6="",0,E6))</f>
        <v/>
      </c>
    </row>
    <row r="51" spans="1:7" s="4" customFormat="1" ht="12.75" customHeight="1" x14ac:dyDescent="0.35">
      <c r="A51" s="338" t="s">
        <v>61</v>
      </c>
      <c r="B51" s="339"/>
      <c r="C51" s="339"/>
      <c r="D51" s="340"/>
      <c r="E51" s="283" t="str">
        <f>IF(D43="",IF(E10="","",E10),D43+IF(E10="",0,E10))</f>
        <v/>
      </c>
    </row>
    <row r="52" spans="1:7" s="4" customFormat="1" ht="12.75" customHeight="1" x14ac:dyDescent="0.35">
      <c r="A52" s="338" t="s">
        <v>62</v>
      </c>
      <c r="B52" s="339"/>
      <c r="C52" s="339"/>
      <c r="D52" s="340"/>
      <c r="E52" s="283" t="str">
        <f>IF(D44="",IF(E14="","",E14),D44+IF(E14="",0,E14))</f>
        <v/>
      </c>
    </row>
    <row r="53" spans="1:7" x14ac:dyDescent="0.35">
      <c r="A53" s="335" t="s">
        <v>63</v>
      </c>
      <c r="B53" s="336"/>
      <c r="C53" s="336"/>
      <c r="D53" s="337"/>
      <c r="E53" s="283" t="str">
        <f>IF(D45="",IF(E35="","",E35),D45+IF(E35="",0,E35))</f>
        <v/>
      </c>
    </row>
    <row r="54" spans="1:7" s="4" customFormat="1" ht="17.25" customHeight="1" x14ac:dyDescent="0.3">
      <c r="A54" s="194"/>
      <c r="B54" s="195"/>
      <c r="C54" s="195"/>
      <c r="D54" s="195"/>
      <c r="E54" s="195"/>
    </row>
    <row r="55" spans="1:7" ht="17.25" customHeight="1" x14ac:dyDescent="0.35">
      <c r="A55" s="196" t="s">
        <v>284</v>
      </c>
      <c r="B55" s="196"/>
      <c r="C55" s="200" t="s">
        <v>283</v>
      </c>
      <c r="D55" s="198"/>
      <c r="E55" s="199"/>
    </row>
    <row r="56" spans="1:7" ht="17.25" customHeight="1" x14ac:dyDescent="0.35">
      <c r="A56" s="196" t="s">
        <v>64</v>
      </c>
      <c r="B56" s="197"/>
      <c r="C56" s="200" t="s">
        <v>65</v>
      </c>
      <c r="D56" s="201"/>
      <c r="E56" s="199"/>
    </row>
    <row r="57" spans="1:7" ht="17.25" customHeight="1" x14ac:dyDescent="0.35">
      <c r="A57" s="196" t="s">
        <v>66</v>
      </c>
      <c r="B57" s="197"/>
      <c r="C57" s="200" t="s">
        <v>65</v>
      </c>
      <c r="D57" s="201"/>
      <c r="E57" s="199"/>
    </row>
    <row r="58" spans="1:7" ht="17.25" customHeight="1" x14ac:dyDescent="0.35">
      <c r="A58" s="196" t="s">
        <v>67</v>
      </c>
      <c r="B58" s="197"/>
      <c r="C58" s="200" t="s">
        <v>65</v>
      </c>
      <c r="D58" s="201"/>
      <c r="E58" s="199"/>
    </row>
    <row r="59" spans="1:7" ht="17.25" customHeight="1" x14ac:dyDescent="0.35">
      <c r="A59" s="196" t="s">
        <v>68</v>
      </c>
      <c r="B59" s="197"/>
      <c r="C59" s="200" t="s">
        <v>65</v>
      </c>
      <c r="D59" s="201"/>
      <c r="E59" s="199"/>
    </row>
    <row r="60" spans="1:7" x14ac:dyDescent="0.35">
      <c r="A60" s="33"/>
      <c r="B60" s="33"/>
      <c r="C60" s="33"/>
      <c r="D60" s="33"/>
      <c r="E60" s="33"/>
    </row>
    <row r="61" spans="1:7" x14ac:dyDescent="0.35">
      <c r="A61" s="202" t="s">
        <v>69</v>
      </c>
      <c r="B61" s="195" t="s">
        <v>70</v>
      </c>
      <c r="C61" s="195"/>
      <c r="D61" s="195"/>
      <c r="E61" s="195"/>
    </row>
    <row r="62" spans="1:7" x14ac:dyDescent="0.35">
      <c r="B62" s="108" t="s">
        <v>71</v>
      </c>
    </row>
    <row r="63" spans="1:7" x14ac:dyDescent="0.35">
      <c r="G63" s="80"/>
    </row>
  </sheetData>
  <mergeCells count="11">
    <mergeCell ref="E1:E3"/>
    <mergeCell ref="A4:E4"/>
    <mergeCell ref="A1:D1"/>
    <mergeCell ref="A42:C42"/>
    <mergeCell ref="A53:D53"/>
    <mergeCell ref="A43:C43"/>
    <mergeCell ref="A44:C44"/>
    <mergeCell ref="A45:C45"/>
    <mergeCell ref="A50:D50"/>
    <mergeCell ref="A51:D51"/>
    <mergeCell ref="A52:D52"/>
  </mergeCells>
  <phoneticPr fontId="0" type="noConversion"/>
  <pageMargins left="0.70866141732283472" right="0.70866141732283472" top="0.74803149606299213" bottom="0.74803149606299213" header="0.31496062992125984" footer="0.31496062992125984"/>
  <pageSetup paperSize="9" scale="78" orientation="portrait" horizontalDpi="355" verticalDpi="464" r:id="rId1"/>
  <headerFooter alignWithMargins="0">
    <oddFooter>&amp;L&amp;K01+000Programme Business Case Estimate&amp;C&amp;P/&amp;N&amp;RPrinted Date: &amp;D</oddFooter>
  </headerFooter>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3"/>
  <dimension ref="A1:D10"/>
  <sheetViews>
    <sheetView workbookViewId="0">
      <selection activeCell="B10" sqref="B10"/>
    </sheetView>
  </sheetViews>
  <sheetFormatPr defaultRowHeight="12.75" x14ac:dyDescent="0.35"/>
  <cols>
    <col min="1" max="1" width="13" bestFit="1" customWidth="1"/>
    <col min="3" max="3" width="15.59765625" bestFit="1" customWidth="1"/>
  </cols>
  <sheetData>
    <row r="1" spans="1:4" x14ac:dyDescent="0.35">
      <c r="A1" t="s">
        <v>256</v>
      </c>
      <c r="B1" t="e">
        <f>COUNTIF(ROC1_full_list,"&lt;&gt;orangutan")</f>
        <v>#REF!</v>
      </c>
    </row>
    <row r="2" spans="1:4" x14ac:dyDescent="0.35">
      <c r="A2" t="s">
        <v>257</v>
      </c>
      <c r="B2" t="e">
        <f>COUNTIF(ROC2_full_list,"&lt;&gt;orangutan")</f>
        <v>#REF!</v>
      </c>
      <c r="C2" s="1" t="s">
        <v>258</v>
      </c>
      <c r="D2" t="e">
        <f>ROC1Count-ROC2Count</f>
        <v>#REF!</v>
      </c>
    </row>
    <row r="3" spans="1:4" x14ac:dyDescent="0.35">
      <c r="A3" t="s">
        <v>259</v>
      </c>
      <c r="B3" t="e">
        <f>COUNTIF(PAC1_full_list,"&lt;&gt;orangutan")</f>
        <v>#REF!</v>
      </c>
      <c r="C3" s="1" t="s">
        <v>260</v>
      </c>
      <c r="D3" t="e">
        <f>(ROC2Count*2)-PAC1Count</f>
        <v>#REF!</v>
      </c>
    </row>
    <row r="4" spans="1:4" x14ac:dyDescent="0.35">
      <c r="A4" t="s">
        <v>261</v>
      </c>
      <c r="B4" t="e">
        <f>COUNTIF(PAC2_full_list,"&lt;&gt;orangutan")</f>
        <v>#REF!</v>
      </c>
      <c r="C4" s="1" t="s">
        <v>262</v>
      </c>
      <c r="D4" t="e">
        <f>PAC1Count-PAC2Count</f>
        <v>#REF!</v>
      </c>
    </row>
    <row r="5" spans="1:4" x14ac:dyDescent="0.35">
      <c r="A5" t="s">
        <v>263</v>
      </c>
      <c r="B5" t="e">
        <f>COUNTIF(FEC1_full_list,"&lt;&gt;orangutan")</f>
        <v>#REF!</v>
      </c>
      <c r="C5" s="1" t="s">
        <v>264</v>
      </c>
      <c r="D5" t="e">
        <f>PAC2Count-FEC1Count</f>
        <v>#REF!</v>
      </c>
    </row>
    <row r="6" spans="1:4" x14ac:dyDescent="0.35">
      <c r="A6" t="s">
        <v>265</v>
      </c>
      <c r="B6" t="e">
        <f>COUNTIF(FEC2_full_list,"&lt;&gt;orangutan")</f>
        <v>#REF!</v>
      </c>
      <c r="C6" s="1" t="s">
        <v>266</v>
      </c>
      <c r="D6" t="e">
        <f>(FEC1Count*5)-(FEC2Count*6)</f>
        <v>#REF!</v>
      </c>
    </row>
    <row r="7" spans="1:4" x14ac:dyDescent="0.35">
      <c r="A7" t="s">
        <v>267</v>
      </c>
      <c r="B7" t="e">
        <f>COUNTIF(Land2_Partial_list,"&lt;&gt;orangutan")</f>
        <v>#REF!</v>
      </c>
    </row>
    <row r="8" spans="1:4" x14ac:dyDescent="0.35">
      <c r="A8" t="s">
        <v>268</v>
      </c>
      <c r="B8" t="e">
        <f>COUNTIF(Land3_Partial_list,"&lt;&gt;orangutan")</f>
        <v>#REF!</v>
      </c>
      <c r="C8" t="s">
        <v>269</v>
      </c>
      <c r="D8" t="e">
        <f>Land2Count-Land3Count</f>
        <v>#REF!</v>
      </c>
    </row>
    <row r="9" spans="1:4" x14ac:dyDescent="0.35">
      <c r="A9" t="s">
        <v>270</v>
      </c>
      <c r="B9" t="e">
        <f>COUNTIF(FEC2_item_list,"&lt;&gt;orangutan")</f>
        <v>#REF!</v>
      </c>
    </row>
    <row r="10" spans="1:4" x14ac:dyDescent="0.35">
      <c r="A10" t="s">
        <v>271</v>
      </c>
      <c r="B10" t="e">
        <f>COUNTIF(Report1_Item_List,"&lt;&gt;orangutan")</f>
        <v>#REF!</v>
      </c>
      <c r="C10" t="s">
        <v>272</v>
      </c>
      <c r="D10" t="e">
        <f>FEC2ItemCount-Report1Count</f>
        <v>#REF!</v>
      </c>
    </row>
  </sheetData>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O64"/>
  <sheetViews>
    <sheetView showGridLines="0" zoomScaleNormal="100" workbookViewId="0">
      <selection sqref="A1:D1"/>
    </sheetView>
  </sheetViews>
  <sheetFormatPr defaultColWidth="9.1328125" defaultRowHeight="12.75" x14ac:dyDescent="0.35"/>
  <cols>
    <col min="1" max="1" width="6.59765625" style="2" customWidth="1"/>
    <col min="2" max="2" width="52.265625" style="2" customWidth="1"/>
    <col min="3" max="5" width="13.73046875" style="2" customWidth="1"/>
    <col min="6" max="7" width="9.1328125" style="2"/>
    <col min="8" max="8" width="13.73046875" style="2" customWidth="1"/>
    <col min="9" max="16384" width="9.1328125" style="2"/>
  </cols>
  <sheetData>
    <row r="1" spans="1:8" ht="29.25" customHeight="1" x14ac:dyDescent="0.6">
      <c r="A1" s="341" t="s">
        <v>72</v>
      </c>
      <c r="B1" s="342"/>
      <c r="C1" s="342"/>
      <c r="D1" s="342"/>
      <c r="E1" s="349" t="s">
        <v>73</v>
      </c>
    </row>
    <row r="2" spans="1:8" ht="12.75" customHeight="1" x14ac:dyDescent="0.35">
      <c r="A2" s="38"/>
      <c r="B2" s="11"/>
      <c r="C2" s="11"/>
      <c r="D2" s="11"/>
      <c r="E2" s="349"/>
    </row>
    <row r="3" spans="1:8" ht="15.75" customHeight="1" x14ac:dyDescent="0.4">
      <c r="A3" s="38"/>
      <c r="B3" s="103" t="s">
        <v>2</v>
      </c>
      <c r="C3" s="103"/>
      <c r="D3" s="103"/>
      <c r="E3" s="349"/>
    </row>
    <row r="4" spans="1:8" ht="12.75" customHeight="1" x14ac:dyDescent="0.35">
      <c r="A4" s="350" t="s">
        <v>74</v>
      </c>
      <c r="B4" s="351"/>
      <c r="C4" s="351"/>
      <c r="D4" s="351"/>
      <c r="E4" s="352"/>
      <c r="H4" s="106"/>
    </row>
    <row r="5" spans="1:8" ht="45" customHeight="1" x14ac:dyDescent="0.35">
      <c r="A5" s="110" t="s">
        <v>4</v>
      </c>
      <c r="B5" s="111" t="s">
        <v>5</v>
      </c>
      <c r="C5" s="112" t="s">
        <v>6</v>
      </c>
      <c r="D5" s="112" t="s">
        <v>7</v>
      </c>
      <c r="E5" s="112" t="s">
        <v>8</v>
      </c>
    </row>
    <row r="6" spans="1:8" ht="12.95" customHeight="1" x14ac:dyDescent="0.35">
      <c r="A6" s="117" t="s">
        <v>9</v>
      </c>
      <c r="B6" s="109" t="s">
        <v>10</v>
      </c>
      <c r="C6" s="163"/>
      <c r="D6" s="163"/>
      <c r="E6" s="163"/>
    </row>
    <row r="7" spans="1:8" ht="12.95" customHeight="1" x14ac:dyDescent="0.35">
      <c r="A7" s="114" t="s">
        <v>11</v>
      </c>
      <c r="B7" s="116" t="s">
        <v>12</v>
      </c>
      <c r="C7" s="162"/>
      <c r="D7" s="162"/>
      <c r="E7" s="162"/>
    </row>
    <row r="8" spans="1:8" ht="12.95" customHeight="1" x14ac:dyDescent="0.35">
      <c r="A8" s="114"/>
      <c r="B8" s="116" t="s">
        <v>275</v>
      </c>
      <c r="C8" s="163"/>
      <c r="D8" s="163"/>
      <c r="E8" s="163"/>
      <c r="G8" s="76"/>
    </row>
    <row r="9" spans="1:8" ht="12.95" customHeight="1" x14ac:dyDescent="0.35">
      <c r="A9" s="118"/>
      <c r="B9" s="115" t="s">
        <v>276</v>
      </c>
      <c r="C9" s="203"/>
      <c r="D9" s="165"/>
      <c r="E9" s="165"/>
    </row>
    <row r="10" spans="1:8" ht="12.95" customHeight="1" x14ac:dyDescent="0.35">
      <c r="A10" s="117" t="s">
        <v>13</v>
      </c>
      <c r="B10" s="119" t="s">
        <v>14</v>
      </c>
      <c r="C10" s="259" t="str">
        <f>IF(C8="",IF(C9="","",C9),C8+C9)</f>
        <v/>
      </c>
      <c r="D10" s="259" t="str">
        <f t="shared" ref="D10:E10" si="0">IF(D8="",IF(D9="","",D9),D8+D9)</f>
        <v/>
      </c>
      <c r="E10" s="259" t="str">
        <f t="shared" si="0"/>
        <v/>
      </c>
    </row>
    <row r="11" spans="1:8" ht="12.95" customHeight="1" x14ac:dyDescent="0.35">
      <c r="A11" s="114" t="s">
        <v>11</v>
      </c>
      <c r="B11" s="116" t="s">
        <v>77</v>
      </c>
      <c r="C11" s="162" t="s">
        <v>11</v>
      </c>
      <c r="D11" s="162" t="s">
        <v>11</v>
      </c>
      <c r="E11" s="162" t="s">
        <v>11</v>
      </c>
    </row>
    <row r="12" spans="1:8" ht="12.95" customHeight="1" x14ac:dyDescent="0.35">
      <c r="A12" s="114"/>
      <c r="B12" s="116" t="s">
        <v>275</v>
      </c>
      <c r="C12" s="163"/>
      <c r="D12" s="163"/>
      <c r="E12" s="163"/>
    </row>
    <row r="13" spans="1:8" ht="12.95" customHeight="1" x14ac:dyDescent="0.35">
      <c r="A13" s="118"/>
      <c r="B13" s="115" t="s">
        <v>276</v>
      </c>
      <c r="C13" s="163"/>
      <c r="D13" s="165"/>
      <c r="E13" s="165"/>
    </row>
    <row r="14" spans="1:8" ht="12.95" customHeight="1" x14ac:dyDescent="0.35">
      <c r="A14" s="117" t="s">
        <v>16</v>
      </c>
      <c r="B14" s="109" t="s">
        <v>17</v>
      </c>
      <c r="C14" s="259" t="str">
        <f>IF(C12="",IF(C13="","",C13),C12+C13)</f>
        <v/>
      </c>
      <c r="D14" s="259" t="str">
        <f t="shared" ref="D14:E14" si="1">IF(D12="",IF(D13="","",D13),D12+D13)</f>
        <v/>
      </c>
      <c r="E14" s="259" t="str">
        <f t="shared" si="1"/>
        <v/>
      </c>
    </row>
    <row r="15" spans="1:8" ht="12.95" customHeight="1" x14ac:dyDescent="0.35">
      <c r="A15" s="114"/>
      <c r="B15" s="116" t="s">
        <v>18</v>
      </c>
      <c r="C15" s="167"/>
      <c r="D15" s="167"/>
      <c r="E15" s="167"/>
    </row>
    <row r="16" spans="1:8" ht="12.95" customHeight="1" x14ac:dyDescent="0.35">
      <c r="A16" s="121" t="s">
        <v>11</v>
      </c>
      <c r="B16" s="116" t="s">
        <v>19</v>
      </c>
      <c r="C16" s="162"/>
      <c r="D16" s="169" t="s">
        <v>11</v>
      </c>
      <c r="E16" s="169" t="s">
        <v>11</v>
      </c>
    </row>
    <row r="17" spans="1:7" ht="12.95" customHeight="1" x14ac:dyDescent="0.35">
      <c r="A17" s="121"/>
      <c r="B17" s="116" t="s">
        <v>20</v>
      </c>
      <c r="C17" s="163"/>
      <c r="D17" s="163"/>
      <c r="E17" s="163"/>
    </row>
    <row r="18" spans="1:7" ht="12.95" customHeight="1" x14ac:dyDescent="0.35">
      <c r="A18" s="121"/>
      <c r="B18" s="116" t="s">
        <v>21</v>
      </c>
      <c r="C18" s="170"/>
      <c r="D18" s="170"/>
      <c r="E18" s="170"/>
    </row>
    <row r="19" spans="1:7" ht="12.95" customHeight="1" x14ac:dyDescent="0.35">
      <c r="A19" s="121"/>
      <c r="B19" s="116" t="s">
        <v>22</v>
      </c>
      <c r="C19" s="321" t="str">
        <f>IF(C17="",IF(C18="","",C18),C17+C18)</f>
        <v/>
      </c>
      <c r="D19" s="321" t="str">
        <f t="shared" ref="D19:E19" si="2">IF(D17="",IF(D18="","",D18),D17+D18)</f>
        <v/>
      </c>
      <c r="E19" s="321" t="str">
        <f t="shared" si="2"/>
        <v/>
      </c>
      <c r="G19" s="206"/>
    </row>
    <row r="20" spans="1:7" ht="12.95" customHeight="1" x14ac:dyDescent="0.35">
      <c r="A20" s="114"/>
      <c r="B20" s="116" t="s">
        <v>23</v>
      </c>
      <c r="C20" s="167"/>
      <c r="D20" s="167"/>
      <c r="E20" s="167"/>
    </row>
    <row r="21" spans="1:7" ht="12.95" customHeight="1" x14ac:dyDescent="0.35">
      <c r="A21" s="121">
        <v>1</v>
      </c>
      <c r="B21" s="122" t="s">
        <v>24</v>
      </c>
      <c r="C21" s="163"/>
      <c r="D21" s="171"/>
      <c r="E21" s="171"/>
      <c r="F21" s="106"/>
    </row>
    <row r="22" spans="1:7" ht="12.95" customHeight="1" x14ac:dyDescent="0.35">
      <c r="A22" s="121">
        <v>2</v>
      </c>
      <c r="B22" s="122" t="s">
        <v>25</v>
      </c>
      <c r="C22" s="170"/>
      <c r="D22" s="172"/>
      <c r="E22" s="172"/>
      <c r="F22" s="106"/>
    </row>
    <row r="23" spans="1:7" ht="12.95" customHeight="1" x14ac:dyDescent="0.35">
      <c r="A23" s="121">
        <v>3</v>
      </c>
      <c r="B23" s="122" t="s">
        <v>26</v>
      </c>
      <c r="C23" s="163"/>
      <c r="D23" s="171"/>
      <c r="E23" s="171"/>
      <c r="F23" s="106"/>
      <c r="G23" s="76"/>
    </row>
    <row r="24" spans="1:7" ht="12.95" customHeight="1" x14ac:dyDescent="0.35">
      <c r="A24" s="121">
        <v>4</v>
      </c>
      <c r="B24" s="122" t="s">
        <v>27</v>
      </c>
      <c r="C24" s="170"/>
      <c r="D24" s="172"/>
      <c r="E24" s="172"/>
      <c r="F24" s="106"/>
    </row>
    <row r="25" spans="1:7" ht="12.95" customHeight="1" x14ac:dyDescent="0.35">
      <c r="A25" s="121">
        <v>5</v>
      </c>
      <c r="B25" s="122" t="s">
        <v>28</v>
      </c>
      <c r="C25" s="163"/>
      <c r="D25" s="171"/>
      <c r="E25" s="171"/>
      <c r="F25" s="106"/>
    </row>
    <row r="26" spans="1:7" ht="12.95" customHeight="1" x14ac:dyDescent="0.35">
      <c r="A26" s="121">
        <v>6</v>
      </c>
      <c r="B26" s="122" t="s">
        <v>29</v>
      </c>
      <c r="C26" s="170"/>
      <c r="D26" s="172"/>
      <c r="E26" s="172"/>
      <c r="F26" s="106"/>
    </row>
    <row r="27" spans="1:7" ht="12.95" customHeight="1" x14ac:dyDescent="0.35">
      <c r="A27" s="121">
        <v>7</v>
      </c>
      <c r="B27" s="122" t="s">
        <v>30</v>
      </c>
      <c r="C27" s="163"/>
      <c r="D27" s="171"/>
      <c r="E27" s="171"/>
      <c r="F27" s="106"/>
    </row>
    <row r="28" spans="1:7" ht="12.95" customHeight="1" x14ac:dyDescent="0.35">
      <c r="A28" s="121">
        <v>8</v>
      </c>
      <c r="B28" s="122" t="s">
        <v>31</v>
      </c>
      <c r="C28" s="170"/>
      <c r="D28" s="172"/>
      <c r="E28" s="172"/>
      <c r="F28" s="106"/>
    </row>
    <row r="29" spans="1:7" ht="12.95" customHeight="1" x14ac:dyDescent="0.35">
      <c r="A29" s="121">
        <v>9</v>
      </c>
      <c r="B29" s="122" t="s">
        <v>32</v>
      </c>
      <c r="C29" s="163"/>
      <c r="D29" s="171"/>
      <c r="E29" s="171"/>
      <c r="F29" s="106"/>
    </row>
    <row r="30" spans="1:7" ht="12.95" customHeight="1" x14ac:dyDescent="0.35">
      <c r="A30" s="121">
        <v>10</v>
      </c>
      <c r="B30" s="122" t="s">
        <v>33</v>
      </c>
      <c r="C30" s="170"/>
      <c r="D30" s="172"/>
      <c r="E30" s="172"/>
      <c r="F30" s="106"/>
    </row>
    <row r="31" spans="1:7" ht="12.95" customHeight="1" x14ac:dyDescent="0.35">
      <c r="A31" s="121">
        <v>11</v>
      </c>
      <c r="B31" s="123" t="s">
        <v>34</v>
      </c>
      <c r="C31" s="163"/>
      <c r="D31" s="171"/>
      <c r="E31" s="171"/>
      <c r="F31" s="106"/>
    </row>
    <row r="32" spans="1:7" ht="12.95" customHeight="1" x14ac:dyDescent="0.35">
      <c r="A32" s="121">
        <v>12</v>
      </c>
      <c r="B32" s="122" t="s">
        <v>35</v>
      </c>
      <c r="C32" s="170"/>
      <c r="D32" s="172"/>
      <c r="E32" s="172"/>
      <c r="F32" s="106"/>
    </row>
    <row r="33" spans="1:15" ht="12.95" customHeight="1" x14ac:dyDescent="0.35">
      <c r="A33" s="121">
        <v>13</v>
      </c>
      <c r="B33" s="122" t="s">
        <v>36</v>
      </c>
      <c r="C33" s="163"/>
      <c r="D33" s="171"/>
      <c r="E33" s="171"/>
      <c r="F33" s="106"/>
    </row>
    <row r="34" spans="1:15" ht="12.95" customHeight="1" x14ac:dyDescent="0.35">
      <c r="A34" s="121"/>
      <c r="B34" s="126" t="s">
        <v>78</v>
      </c>
      <c r="C34" s="321" t="str">
        <f>IF(C21="",IF(C22="",IF(C23="",IF(C24="",IF(C25="",IF(C26="",IF(C27="",IF(C28="",IF(C29="",IF(C30="",IF(C31="",IF(C32="",IF(C33="","",C33),C32+C33),C31+C32+C33),C30+C31+C32+C33),C29+C30+C31+C32+C33),C28+C29+C30+C31+C32+C33),C27+C28+C29+C30+C31+C32+C33),C26+C27+C28+C29+C30+C31+C32+C33),C25+C26+C27+C28+C29+C30+C31+C32+C33),C24+C25+C26+C27+C28+C29+C30+C31+C32+C33),C23+C24+C25+C26+C27+C28+C29+C30+C31+C32+C33),C22+C23+C24+C25+C26+C27+C28+C29+C30+C31+C32+C33),C21+C22+C23+C24+C25+C26+C27+C28+C29+C30+C31+C32+C33)</f>
        <v/>
      </c>
      <c r="D34" s="270"/>
      <c r="E34" s="270"/>
    </row>
    <row r="35" spans="1:15" s="4" customFormat="1" ht="12.95" customHeight="1" x14ac:dyDescent="0.35">
      <c r="A35" s="118" t="s">
        <v>38</v>
      </c>
      <c r="B35" s="116" t="s">
        <v>39</v>
      </c>
      <c r="C35" s="259" t="str">
        <f>IF(C19="",IF(C34="","",C34),C19+IF(C34="",0,C34))</f>
        <v/>
      </c>
      <c r="D35" s="259" t="str">
        <f>IF(D19="",IF(D34="","",D34),D19+IF(D34="",0,D34))</f>
        <v/>
      </c>
      <c r="E35" s="259" t="str">
        <f t="shared" ref="E35" si="3">IF(E19="",IF(E34="","",E34),E19+IF(E34="",0,E34))</f>
        <v/>
      </c>
      <c r="G35" s="2"/>
      <c r="H35" s="2"/>
      <c r="I35" s="2"/>
      <c r="J35" s="2"/>
      <c r="K35" s="2"/>
      <c r="L35" s="2"/>
      <c r="M35" s="2"/>
      <c r="N35" s="2"/>
      <c r="O35" s="2"/>
    </row>
    <row r="36" spans="1:15" ht="12.95" customHeight="1" x14ac:dyDescent="0.35">
      <c r="A36" s="127" t="s">
        <v>40</v>
      </c>
      <c r="B36" s="128" t="s">
        <v>79</v>
      </c>
      <c r="C36" s="259" t="str">
        <f>IF(C6="",IF(C10="",IF(C14="",IF(C35="","",C35),C14+IF(C35="",0,C35)),C10+IF(C14="",0,C14)+IF(C35="",0,C35)),C6+IF(C10="",0,C10)+IF(C14="",0,C14)+IF(C35="",0,C35))</f>
        <v/>
      </c>
      <c r="D36" s="176" t="s">
        <v>11</v>
      </c>
      <c r="E36" s="177"/>
      <c r="G36" s="4"/>
      <c r="H36" s="4"/>
      <c r="I36" s="4"/>
      <c r="J36" s="4"/>
      <c r="K36" s="4"/>
      <c r="L36" s="4"/>
      <c r="M36" s="4"/>
      <c r="N36" s="4"/>
      <c r="O36" s="4"/>
    </row>
    <row r="37" spans="1:15" ht="12.95" customHeight="1" x14ac:dyDescent="0.35">
      <c r="A37" s="178"/>
      <c r="B37" s="179" t="s">
        <v>42</v>
      </c>
      <c r="C37" s="163"/>
      <c r="D37" s="176"/>
      <c r="E37" s="177"/>
    </row>
    <row r="38" spans="1:15" s="4" customFormat="1" ht="12.95" customHeight="1" x14ac:dyDescent="0.35">
      <c r="A38" s="129"/>
      <c r="B38" s="130"/>
      <c r="C38" s="131"/>
      <c r="D38" s="132"/>
      <c r="E38" s="120"/>
      <c r="G38" s="107"/>
      <c r="H38" s="106"/>
      <c r="I38" s="106"/>
      <c r="J38" s="106"/>
      <c r="K38" s="106"/>
      <c r="L38" s="106"/>
      <c r="M38" s="106"/>
      <c r="N38" s="106"/>
      <c r="O38" s="106"/>
    </row>
    <row r="39" spans="1:15" s="4" customFormat="1" ht="12.95" customHeight="1" x14ac:dyDescent="0.35">
      <c r="A39" s="133" t="s">
        <v>43</v>
      </c>
      <c r="B39" s="134" t="s">
        <v>44</v>
      </c>
      <c r="C39" s="135" t="s">
        <v>45</v>
      </c>
      <c r="D39" s="284" t="str">
        <f>IF(D6="",IF(D10="",IF(D14="",IF(D35="","",D35),D14+IF(D35="",0,D35)),D10+IF(D14="",0,D14)+IF(D35="",0,D35)),D6+IF(D10="",0,D10)+IF(D14="",0,D14)+IF(D35="",0,D35))</f>
        <v/>
      </c>
      <c r="E39" s="136"/>
    </row>
    <row r="40" spans="1:15" s="4" customFormat="1" ht="12.95" customHeight="1" x14ac:dyDescent="0.35">
      <c r="A40" s="127" t="s">
        <v>46</v>
      </c>
      <c r="B40" s="137" t="s">
        <v>47</v>
      </c>
      <c r="C40" s="138" t="s">
        <v>48</v>
      </c>
      <c r="D40" s="283" t="str">
        <f>IF(C36="",IF(D39="","",D39),C36+IF(D39="",0,D39))</f>
        <v/>
      </c>
      <c r="E40" s="136"/>
    </row>
    <row r="41" spans="1:15" s="4" customFormat="1" ht="12.95" customHeight="1" x14ac:dyDescent="0.3">
      <c r="A41" s="174"/>
      <c r="B41" s="185" t="s">
        <v>49</v>
      </c>
      <c r="C41" s="204"/>
      <c r="D41" s="170"/>
      <c r="E41" s="136"/>
    </row>
    <row r="42" spans="1:15" s="4" customFormat="1" ht="12.95" customHeight="1" x14ac:dyDescent="0.35">
      <c r="A42" s="353" t="s">
        <v>50</v>
      </c>
      <c r="B42" s="354"/>
      <c r="C42" s="355"/>
      <c r="D42" s="283" t="str">
        <f>IF(C6="",IF(D6="","",D6),C6+IF(D6="",0,D6))</f>
        <v/>
      </c>
      <c r="E42" s="136"/>
    </row>
    <row r="43" spans="1:15" s="4" customFormat="1" ht="12.95" customHeight="1" x14ac:dyDescent="0.35">
      <c r="A43" s="343" t="s">
        <v>51</v>
      </c>
      <c r="B43" s="344"/>
      <c r="C43" s="345"/>
      <c r="D43" s="283" t="str">
        <f>IF(C10="",IF(D10="","",D10),C10+IF(D10="",0,D10))</f>
        <v/>
      </c>
      <c r="E43" s="136"/>
    </row>
    <row r="44" spans="1:15" s="4" customFormat="1" ht="12.95" customHeight="1" x14ac:dyDescent="0.35">
      <c r="A44" s="343" t="s">
        <v>80</v>
      </c>
      <c r="B44" s="344"/>
      <c r="C44" s="345"/>
      <c r="D44" s="283" t="str">
        <f>IF(C14="",IF(D14="","",D14),C14+IF(D14="",0,D14))</f>
        <v/>
      </c>
      <c r="E44" s="136"/>
    </row>
    <row r="45" spans="1:15" s="4" customFormat="1" ht="12.95" customHeight="1" x14ac:dyDescent="0.35">
      <c r="A45" s="346" t="s">
        <v>53</v>
      </c>
      <c r="B45" s="347"/>
      <c r="C45" s="348"/>
      <c r="D45" s="283" t="str">
        <f>IF(C35="",IF(D35="","",D35),C35+IF(D35="",0,D35))</f>
        <v/>
      </c>
      <c r="E45" s="136"/>
    </row>
    <row r="46" spans="1:15" s="4" customFormat="1" ht="12.95" customHeight="1" x14ac:dyDescent="0.35">
      <c r="A46" s="139"/>
      <c r="B46" s="140"/>
      <c r="C46" s="141"/>
      <c r="D46" s="142"/>
      <c r="E46" s="143"/>
    </row>
    <row r="47" spans="1:15" s="4" customFormat="1" ht="12.95" customHeight="1" x14ac:dyDescent="0.35">
      <c r="A47" s="133" t="s">
        <v>54</v>
      </c>
      <c r="B47" s="134" t="s">
        <v>55</v>
      </c>
      <c r="C47" s="144"/>
      <c r="D47" s="135" t="s">
        <v>45</v>
      </c>
      <c r="E47" s="287" t="str">
        <f>IF(E6="",IF(E10="",IF(E14="",IF(E35="","",E35),E14+IF(E35="",0,E35)),E10+IF(E14="",0,E14)+IF(E35="",0,E35)),E6+IF(E10="",0,E10)+IF(E14="",0,E14)+IF(E35="",0,E35))</f>
        <v/>
      </c>
    </row>
    <row r="48" spans="1:15" s="4" customFormat="1" ht="12.95" customHeight="1" x14ac:dyDescent="0.35">
      <c r="A48" s="127" t="s">
        <v>56</v>
      </c>
      <c r="B48" s="137" t="s">
        <v>57</v>
      </c>
      <c r="C48" s="145"/>
      <c r="D48" s="138" t="s">
        <v>58</v>
      </c>
      <c r="E48" s="283" t="str">
        <f>IF(D40="",IF(E47="","",E47),D40+IF(E47="",0,E47))</f>
        <v/>
      </c>
    </row>
    <row r="49" spans="1:15" s="4" customFormat="1" ht="12.95" customHeight="1" x14ac:dyDescent="0.3">
      <c r="A49" s="174"/>
      <c r="B49" s="185" t="s">
        <v>59</v>
      </c>
      <c r="C49" s="205"/>
      <c r="D49" s="204"/>
      <c r="E49" s="163"/>
    </row>
    <row r="50" spans="1:15" s="4" customFormat="1" ht="12.95" customHeight="1" x14ac:dyDescent="0.35">
      <c r="A50" s="353" t="s">
        <v>60</v>
      </c>
      <c r="B50" s="354"/>
      <c r="C50" s="354"/>
      <c r="D50" s="355"/>
      <c r="E50" s="283" t="str">
        <f>IF(D42="",IF(E6="","",E6),D42+IF(E6="",0,E6))</f>
        <v/>
      </c>
    </row>
    <row r="51" spans="1:15" s="4" customFormat="1" ht="12.95" customHeight="1" x14ac:dyDescent="0.35">
      <c r="A51" s="343" t="s">
        <v>61</v>
      </c>
      <c r="B51" s="344"/>
      <c r="C51" s="344"/>
      <c r="D51" s="345"/>
      <c r="E51" s="283" t="str">
        <f>IF(D43="",IF(E10="","",E10),D43+IF(E10="",0,E10))</f>
        <v/>
      </c>
    </row>
    <row r="52" spans="1:15" s="4" customFormat="1" ht="12.95" customHeight="1" x14ac:dyDescent="0.35">
      <c r="A52" s="343" t="s">
        <v>62</v>
      </c>
      <c r="B52" s="344"/>
      <c r="C52" s="344"/>
      <c r="D52" s="345"/>
      <c r="E52" s="283" t="str">
        <f>IF(D44="",IF(E14="","",E14),D44+IF(E14="",0,E14))</f>
        <v/>
      </c>
    </row>
    <row r="53" spans="1:15" ht="12.95" customHeight="1" x14ac:dyDescent="0.35">
      <c r="A53" s="346" t="s">
        <v>63</v>
      </c>
      <c r="B53" s="347"/>
      <c r="C53" s="347"/>
      <c r="D53" s="348"/>
      <c r="E53" s="283" t="str">
        <f>IF(D45="",IF(E35="","",E35),D45+IF(E35="",0,E35))</f>
        <v/>
      </c>
      <c r="G53" s="4"/>
      <c r="H53" s="4"/>
      <c r="I53" s="4"/>
      <c r="J53" s="4"/>
      <c r="K53" s="4"/>
      <c r="L53" s="4"/>
      <c r="M53" s="4"/>
      <c r="N53" s="4"/>
      <c r="O53" s="4"/>
    </row>
    <row r="54" spans="1:15" s="4" customFormat="1" ht="17.25" customHeight="1" x14ac:dyDescent="0.35">
      <c r="A54" s="146"/>
      <c r="B54" s="108"/>
      <c r="C54" s="108"/>
      <c r="D54" s="108"/>
      <c r="E54" s="108"/>
      <c r="G54" s="2"/>
      <c r="H54" s="2"/>
      <c r="I54" s="2"/>
      <c r="J54" s="2"/>
      <c r="K54" s="2"/>
      <c r="L54" s="2"/>
      <c r="M54" s="2"/>
      <c r="N54" s="2"/>
      <c r="O54" s="2"/>
    </row>
    <row r="55" spans="1:15" ht="17.25" customHeight="1" x14ac:dyDescent="0.35">
      <c r="A55" s="196" t="s">
        <v>284</v>
      </c>
      <c r="B55" s="148"/>
      <c r="C55" s="196" t="s">
        <v>283</v>
      </c>
      <c r="D55" s="149"/>
      <c r="E55" s="150"/>
      <c r="G55" s="4"/>
      <c r="H55" s="4"/>
      <c r="I55" s="4"/>
      <c r="J55" s="4"/>
      <c r="K55" s="4"/>
      <c r="L55" s="4"/>
      <c r="M55" s="4"/>
      <c r="N55" s="4"/>
      <c r="O55" s="4"/>
    </row>
    <row r="56" spans="1:15" ht="17.25" customHeight="1" x14ac:dyDescent="0.35">
      <c r="A56" s="147" t="s">
        <v>64</v>
      </c>
      <c r="B56" s="148"/>
      <c r="C56" s="151" t="s">
        <v>65</v>
      </c>
      <c r="D56" s="152"/>
      <c r="E56" s="150"/>
    </row>
    <row r="57" spans="1:15" ht="17.25" customHeight="1" x14ac:dyDescent="0.35">
      <c r="A57" s="147" t="s">
        <v>66</v>
      </c>
      <c r="B57" s="148"/>
      <c r="C57" s="151" t="s">
        <v>65</v>
      </c>
      <c r="D57" s="152"/>
      <c r="E57" s="150"/>
    </row>
    <row r="58" spans="1:15" ht="17.25" customHeight="1" x14ac:dyDescent="0.35">
      <c r="A58" s="147" t="s">
        <v>67</v>
      </c>
      <c r="B58" s="148"/>
      <c r="C58" s="151" t="s">
        <v>65</v>
      </c>
      <c r="D58" s="152"/>
      <c r="E58" s="150"/>
    </row>
    <row r="59" spans="1:15" ht="15.75" customHeight="1" x14ac:dyDescent="0.35">
      <c r="A59" s="147" t="s">
        <v>68</v>
      </c>
      <c r="B59" s="148"/>
      <c r="C59" s="151" t="s">
        <v>65</v>
      </c>
      <c r="D59" s="152"/>
      <c r="E59" s="150"/>
    </row>
    <row r="60" spans="1:15" x14ac:dyDescent="0.35">
      <c r="A60" s="108"/>
      <c r="B60" s="108"/>
      <c r="C60" s="108"/>
      <c r="D60" s="108"/>
      <c r="E60" s="108"/>
    </row>
    <row r="61" spans="1:15" x14ac:dyDescent="0.35">
      <c r="A61" s="153" t="s">
        <v>69</v>
      </c>
      <c r="B61" s="108" t="s">
        <v>70</v>
      </c>
      <c r="C61" s="108"/>
      <c r="D61" s="108"/>
      <c r="E61" s="108"/>
    </row>
    <row r="62" spans="1:15" x14ac:dyDescent="0.35">
      <c r="A62" s="154"/>
      <c r="B62" s="108" t="s">
        <v>71</v>
      </c>
      <c r="C62" s="154"/>
      <c r="D62" s="154"/>
      <c r="E62" s="154"/>
    </row>
    <row r="63" spans="1:15" x14ac:dyDescent="0.35">
      <c r="A63" s="154"/>
      <c r="B63" s="154"/>
      <c r="C63" s="154"/>
      <c r="D63" s="154"/>
      <c r="E63" s="154"/>
    </row>
    <row r="64" spans="1:15" x14ac:dyDescent="0.35">
      <c r="G64" s="80"/>
    </row>
  </sheetData>
  <mergeCells count="11">
    <mergeCell ref="A1:D1"/>
    <mergeCell ref="A52:D52"/>
    <mergeCell ref="A53:D53"/>
    <mergeCell ref="E1:E3"/>
    <mergeCell ref="A4:E4"/>
    <mergeCell ref="A42:C42"/>
    <mergeCell ref="A51:D51"/>
    <mergeCell ref="A43:C43"/>
    <mergeCell ref="A44:C44"/>
    <mergeCell ref="A45:C45"/>
    <mergeCell ref="A50:D50"/>
  </mergeCells>
  <phoneticPr fontId="0" type="noConversion"/>
  <pageMargins left="0.62992125984251968" right="0.27559055118110237" top="0.59055118110236227" bottom="0.39370078740157483" header="0.35433070866141736" footer="0.19685039370078741"/>
  <pageSetup paperSize="9" scale="90" orientation="portrait" verticalDpi="1200" r:id="rId1"/>
  <headerFooter alignWithMargins="0">
    <oddFooter>&amp;L&amp;K01+000Indicative Business Case Estim&amp;K000000ate&amp;C&amp;P/&amp;N&amp;RPrinted Date: &amp;D</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6">
    <pageSetUpPr fitToPage="1"/>
  </sheetPr>
  <dimension ref="A1:K71"/>
  <sheetViews>
    <sheetView showGridLines="0" zoomScaleNormal="100" workbookViewId="0">
      <selection sqref="A1:D1"/>
    </sheetView>
  </sheetViews>
  <sheetFormatPr defaultColWidth="9.1328125" defaultRowHeight="12.75" x14ac:dyDescent="0.35"/>
  <cols>
    <col min="1" max="1" width="6.59765625" style="2" customWidth="1"/>
    <col min="2" max="2" width="54.265625" style="2" customWidth="1"/>
    <col min="3" max="5" width="13.73046875" style="2" customWidth="1"/>
    <col min="6" max="7" width="9.1328125" style="2"/>
    <col min="8" max="8" width="13.73046875" style="2" customWidth="1"/>
    <col min="9" max="16384" width="9.1328125" style="2"/>
  </cols>
  <sheetData>
    <row r="1" spans="1:8" ht="29.25" customHeight="1" x14ac:dyDescent="0.6">
      <c r="A1" s="341" t="s">
        <v>81</v>
      </c>
      <c r="B1" s="342"/>
      <c r="C1" s="342"/>
      <c r="D1" s="342"/>
      <c r="E1" s="349" t="s">
        <v>82</v>
      </c>
    </row>
    <row r="2" spans="1:8" ht="12.75" customHeight="1" x14ac:dyDescent="0.35">
      <c r="A2" s="42"/>
      <c r="B2" s="43"/>
      <c r="C2" s="43"/>
      <c r="D2" s="43"/>
      <c r="E2" s="349"/>
    </row>
    <row r="3" spans="1:8" ht="15.75" customHeight="1" x14ac:dyDescent="0.4">
      <c r="A3" s="42"/>
      <c r="B3" s="103" t="s">
        <v>2</v>
      </c>
      <c r="C3" s="45"/>
      <c r="D3" s="45"/>
      <c r="E3" s="349"/>
    </row>
    <row r="4" spans="1:8" ht="12.75" customHeight="1" x14ac:dyDescent="0.35">
      <c r="A4" s="356" t="s">
        <v>83</v>
      </c>
      <c r="B4" s="357"/>
      <c r="C4" s="357"/>
      <c r="D4" s="357"/>
      <c r="E4" s="358"/>
      <c r="H4" s="106"/>
    </row>
    <row r="5" spans="1:8" ht="45" customHeight="1" x14ac:dyDescent="0.35">
      <c r="A5" s="110" t="s">
        <v>4</v>
      </c>
      <c r="B5" s="111" t="s">
        <v>5</v>
      </c>
      <c r="C5" s="112" t="s">
        <v>6</v>
      </c>
      <c r="D5" s="112" t="s">
        <v>7</v>
      </c>
      <c r="E5" s="112" t="s">
        <v>8</v>
      </c>
    </row>
    <row r="6" spans="1:8" ht="12.95" customHeight="1" x14ac:dyDescent="0.35">
      <c r="A6" s="113"/>
      <c r="B6" s="215" t="s">
        <v>84</v>
      </c>
      <c r="C6" s="207"/>
      <c r="D6" s="208"/>
      <c r="E6" s="208"/>
    </row>
    <row r="7" spans="1:8" ht="12.95" customHeight="1" x14ac:dyDescent="0.35">
      <c r="A7" s="114"/>
      <c r="B7" s="216" t="s">
        <v>85</v>
      </c>
      <c r="C7" s="207"/>
      <c r="D7" s="208"/>
      <c r="E7" s="208"/>
    </row>
    <row r="8" spans="1:8" ht="12.95" customHeight="1" x14ac:dyDescent="0.35">
      <c r="A8" s="114"/>
      <c r="B8" s="217" t="s">
        <v>86</v>
      </c>
      <c r="C8" s="207"/>
      <c r="D8" s="208"/>
      <c r="E8" s="208"/>
      <c r="G8" s="76"/>
    </row>
    <row r="9" spans="1:8" ht="12.95" customHeight="1" x14ac:dyDescent="0.35">
      <c r="A9" s="117" t="s">
        <v>9</v>
      </c>
      <c r="B9" s="109" t="s">
        <v>10</v>
      </c>
      <c r="C9" s="259" t="str">
        <f>IF(C6="",IF(C7="",IF(C8="","",C8),C7+IF(C8="",0,C8)),C6+IF(C7="",0,C7)+IF(C8="",0,C8))</f>
        <v/>
      </c>
      <c r="D9" s="207"/>
      <c r="E9" s="207"/>
    </row>
    <row r="10" spans="1:8" ht="12.95" customHeight="1" x14ac:dyDescent="0.35">
      <c r="A10" s="114" t="s">
        <v>11</v>
      </c>
      <c r="B10" s="116" t="s">
        <v>12</v>
      </c>
      <c r="C10" s="162"/>
      <c r="D10" s="162"/>
      <c r="E10" s="162"/>
    </row>
    <row r="11" spans="1:8" ht="12.95" customHeight="1" x14ac:dyDescent="0.35">
      <c r="A11" s="114"/>
      <c r="B11" s="116" t="s">
        <v>275</v>
      </c>
      <c r="C11" s="209" t="s">
        <v>87</v>
      </c>
      <c r="D11" s="209" t="s">
        <v>87</v>
      </c>
      <c r="E11" s="209" t="s">
        <v>87</v>
      </c>
    </row>
    <row r="12" spans="1:8" ht="12.95" customHeight="1" x14ac:dyDescent="0.35">
      <c r="A12" s="118"/>
      <c r="B12" s="115" t="s">
        <v>276</v>
      </c>
      <c r="C12" s="210" t="s">
        <v>87</v>
      </c>
      <c r="D12" s="211" t="s">
        <v>87</v>
      </c>
      <c r="E12" s="211" t="s">
        <v>87</v>
      </c>
    </row>
    <row r="13" spans="1:8" ht="12.95" customHeight="1" x14ac:dyDescent="0.35">
      <c r="A13" s="117" t="s">
        <v>13</v>
      </c>
      <c r="B13" s="119" t="s">
        <v>14</v>
      </c>
      <c r="C13" s="212" t="s">
        <v>87</v>
      </c>
      <c r="D13" s="212" t="s">
        <v>87</v>
      </c>
      <c r="E13" s="212" t="s">
        <v>87</v>
      </c>
    </row>
    <row r="14" spans="1:8" ht="12.95" customHeight="1" x14ac:dyDescent="0.35">
      <c r="A14" s="114" t="s">
        <v>11</v>
      </c>
      <c r="B14" s="116" t="s">
        <v>15</v>
      </c>
      <c r="C14" s="162" t="s">
        <v>11</v>
      </c>
      <c r="D14" s="162" t="s">
        <v>11</v>
      </c>
      <c r="E14" s="162" t="s">
        <v>11</v>
      </c>
    </row>
    <row r="15" spans="1:8" ht="12.95" customHeight="1" x14ac:dyDescent="0.35">
      <c r="A15" s="114"/>
      <c r="B15" s="116" t="s">
        <v>275</v>
      </c>
      <c r="C15" s="163"/>
      <c r="D15" s="163"/>
      <c r="E15" s="163"/>
    </row>
    <row r="16" spans="1:8" ht="12.95" customHeight="1" x14ac:dyDescent="0.35">
      <c r="A16" s="118"/>
      <c r="B16" s="115" t="s">
        <v>276</v>
      </c>
      <c r="C16" s="163"/>
      <c r="D16" s="165"/>
      <c r="E16" s="165"/>
    </row>
    <row r="17" spans="1:7" ht="12.95" customHeight="1" x14ac:dyDescent="0.35">
      <c r="A17" s="117" t="s">
        <v>16</v>
      </c>
      <c r="B17" s="109" t="s">
        <v>17</v>
      </c>
      <c r="C17" s="259" t="str">
        <f>IF(C15="",IF(C16="","",C16),C15+C16)</f>
        <v/>
      </c>
      <c r="D17" s="259" t="str">
        <f t="shared" ref="D17:E17" si="0">IF(D15="",IF(D16="","",D16),D15+D16)</f>
        <v/>
      </c>
      <c r="E17" s="259" t="str">
        <f t="shared" si="0"/>
        <v/>
      </c>
    </row>
    <row r="18" spans="1:7" ht="12.95" customHeight="1" x14ac:dyDescent="0.35">
      <c r="A18" s="114"/>
      <c r="B18" s="116" t="s">
        <v>18</v>
      </c>
      <c r="C18" s="167"/>
      <c r="D18" s="167"/>
      <c r="E18" s="167"/>
    </row>
    <row r="19" spans="1:7" ht="12.95" customHeight="1" x14ac:dyDescent="0.35">
      <c r="A19" s="121" t="s">
        <v>11</v>
      </c>
      <c r="B19" s="116" t="s">
        <v>19</v>
      </c>
      <c r="C19" s="162"/>
      <c r="D19" s="169" t="s">
        <v>11</v>
      </c>
      <c r="E19" s="169" t="s">
        <v>11</v>
      </c>
      <c r="G19" s="206"/>
    </row>
    <row r="20" spans="1:7" ht="12.95" customHeight="1" x14ac:dyDescent="0.35">
      <c r="A20" s="121"/>
      <c r="B20" s="116" t="s">
        <v>20</v>
      </c>
      <c r="C20" s="163"/>
      <c r="D20" s="163"/>
      <c r="E20" s="163"/>
    </row>
    <row r="21" spans="1:7" ht="12.95" customHeight="1" x14ac:dyDescent="0.35">
      <c r="A21" s="121"/>
      <c r="B21" s="116" t="s">
        <v>21</v>
      </c>
      <c r="C21" s="170"/>
      <c r="D21" s="170"/>
      <c r="E21" s="170"/>
    </row>
    <row r="22" spans="1:7" ht="12.95" customHeight="1" x14ac:dyDescent="0.35">
      <c r="A22" s="121"/>
      <c r="B22" s="116" t="s">
        <v>88</v>
      </c>
      <c r="C22" s="213"/>
      <c r="D22" s="213"/>
      <c r="E22" s="213"/>
    </row>
    <row r="23" spans="1:7" ht="12.95" customHeight="1" x14ac:dyDescent="0.35">
      <c r="A23" s="121"/>
      <c r="B23" s="116" t="s">
        <v>22</v>
      </c>
      <c r="C23" s="321" t="str">
        <f>IF(C20="",IF(C21="",IF(C22="","",C22),C21+IF(C22="",0,C22)),C20+IF(C21="",0,C21)+IF(C22="",0,C22))</f>
        <v/>
      </c>
      <c r="D23" s="321" t="str">
        <f t="shared" ref="D23:E23" si="1">IF(D20="",IF(D21="",IF(D22="","",D22),D21+IF(D22="",0,D22)),D20+IF(D21="",0,D21)+IF(D22="",0,D22))</f>
        <v/>
      </c>
      <c r="E23" s="321" t="str">
        <f t="shared" si="1"/>
        <v/>
      </c>
      <c r="G23" s="76"/>
    </row>
    <row r="24" spans="1:7" ht="12.95" customHeight="1" x14ac:dyDescent="0.35">
      <c r="A24" s="114"/>
      <c r="B24" s="116" t="s">
        <v>23</v>
      </c>
      <c r="C24" s="167"/>
      <c r="D24" s="167"/>
      <c r="E24" s="167"/>
    </row>
    <row r="25" spans="1:7" ht="12.95" customHeight="1" x14ac:dyDescent="0.35">
      <c r="A25" s="121">
        <v>1</v>
      </c>
      <c r="B25" s="122" t="s">
        <v>24</v>
      </c>
      <c r="C25" s="163"/>
      <c r="D25" s="171"/>
      <c r="E25" s="171"/>
    </row>
    <row r="26" spans="1:7" ht="12.95" customHeight="1" x14ac:dyDescent="0.35">
      <c r="A26" s="121">
        <v>2</v>
      </c>
      <c r="B26" s="122" t="s">
        <v>25</v>
      </c>
      <c r="C26" s="170"/>
      <c r="D26" s="172"/>
      <c r="E26" s="172"/>
    </row>
    <row r="27" spans="1:7" ht="12.95" customHeight="1" x14ac:dyDescent="0.35">
      <c r="A27" s="121">
        <v>3</v>
      </c>
      <c r="B27" s="122" t="s">
        <v>26</v>
      </c>
      <c r="C27" s="163"/>
      <c r="D27" s="171"/>
      <c r="E27" s="171"/>
    </row>
    <row r="28" spans="1:7" ht="12.95" customHeight="1" x14ac:dyDescent="0.35">
      <c r="A28" s="121">
        <v>4</v>
      </c>
      <c r="B28" s="122" t="s">
        <v>27</v>
      </c>
      <c r="C28" s="170"/>
      <c r="D28" s="172"/>
      <c r="E28" s="172"/>
    </row>
    <row r="29" spans="1:7" ht="12.95" customHeight="1" x14ac:dyDescent="0.35">
      <c r="A29" s="121">
        <v>5</v>
      </c>
      <c r="B29" s="122" t="s">
        <v>28</v>
      </c>
      <c r="C29" s="163"/>
      <c r="D29" s="171"/>
      <c r="E29" s="171"/>
    </row>
    <row r="30" spans="1:7" ht="12.95" customHeight="1" x14ac:dyDescent="0.35">
      <c r="A30" s="121">
        <v>6</v>
      </c>
      <c r="B30" s="122" t="s">
        <v>29</v>
      </c>
      <c r="C30" s="170"/>
      <c r="D30" s="172"/>
      <c r="E30" s="172"/>
    </row>
    <row r="31" spans="1:7" ht="12.95" customHeight="1" x14ac:dyDescent="0.35">
      <c r="A31" s="121">
        <v>7</v>
      </c>
      <c r="B31" s="122" t="s">
        <v>30</v>
      </c>
      <c r="C31" s="163"/>
      <c r="D31" s="171"/>
      <c r="E31" s="171"/>
    </row>
    <row r="32" spans="1:7" ht="12.95" customHeight="1" x14ac:dyDescent="0.35">
      <c r="A32" s="121">
        <v>8</v>
      </c>
      <c r="B32" s="122" t="s">
        <v>31</v>
      </c>
      <c r="C32" s="170"/>
      <c r="D32" s="172"/>
      <c r="E32" s="172"/>
    </row>
    <row r="33" spans="1:11" ht="12.95" customHeight="1" x14ac:dyDescent="0.35">
      <c r="A33" s="121">
        <v>9</v>
      </c>
      <c r="B33" s="122" t="s">
        <v>32</v>
      </c>
      <c r="C33" s="163"/>
      <c r="D33" s="171"/>
      <c r="E33" s="171"/>
    </row>
    <row r="34" spans="1:11" ht="12.95" customHeight="1" x14ac:dyDescent="0.35">
      <c r="A34" s="121">
        <v>10</v>
      </c>
      <c r="B34" s="122" t="s">
        <v>33</v>
      </c>
      <c r="C34" s="170"/>
      <c r="D34" s="172"/>
      <c r="E34" s="172"/>
    </row>
    <row r="35" spans="1:11" ht="12.95" customHeight="1" x14ac:dyDescent="0.35">
      <c r="A35" s="121">
        <v>11</v>
      </c>
      <c r="B35" s="123" t="s">
        <v>89</v>
      </c>
      <c r="C35" s="163"/>
      <c r="D35" s="171"/>
      <c r="E35" s="171"/>
    </row>
    <row r="36" spans="1:11" ht="12.95" customHeight="1" x14ac:dyDescent="0.35">
      <c r="A36" s="121">
        <v>12</v>
      </c>
      <c r="B36" s="122" t="s">
        <v>35</v>
      </c>
      <c r="C36" s="170"/>
      <c r="D36" s="172"/>
      <c r="E36" s="172"/>
      <c r="G36" s="4"/>
      <c r="H36" s="4"/>
      <c r="I36" s="4"/>
      <c r="J36" s="4"/>
      <c r="K36" s="4"/>
    </row>
    <row r="37" spans="1:11" ht="21" customHeight="1" x14ac:dyDescent="0.35">
      <c r="A37" s="124" t="s">
        <v>90</v>
      </c>
      <c r="B37" s="125" t="s">
        <v>91</v>
      </c>
      <c r="C37" s="163"/>
      <c r="D37" s="171"/>
      <c r="E37" s="171"/>
    </row>
    <row r="38" spans="1:11" ht="12.95" customHeight="1" x14ac:dyDescent="0.35">
      <c r="A38" s="121">
        <v>13</v>
      </c>
      <c r="B38" s="122" t="s">
        <v>36</v>
      </c>
      <c r="C38" s="163"/>
      <c r="D38" s="171"/>
      <c r="E38" s="171"/>
      <c r="G38" s="107"/>
      <c r="H38" s="106"/>
      <c r="I38" s="106"/>
      <c r="J38" s="106"/>
      <c r="K38" s="106"/>
    </row>
    <row r="39" spans="1:11" ht="12.95" customHeight="1" x14ac:dyDescent="0.35">
      <c r="A39" s="121"/>
      <c r="B39" s="126" t="s">
        <v>92</v>
      </c>
      <c r="C39" s="321" t="str">
        <f>IF(C25="",IF(C26="",IF(C27="",IF(C28="",IF(C29="",IF(C30="",IF(C31="",IF(C32="",IF(C33="",IF(C34="",IF(C35="",IF(C36="",IF(C37="",IF(C38="","",C38),C37+C38),C36+C37+C38),C35+C36+C37+C38),C34+C35+C36+C37+C38),C33+C34+C35+C36+C37+C38),C32+C33+C34+C35+C36+C37+C38),C31+C32+C33+C34+C35+C36+C37+C38),C30+C31+C32+C33+C34+C35+C36+C37+C38),C29+C30+C31+C32+C33+C34+C35+C36+C37+C38),C28+C29+C30+C31+C32+C33+C34+C35+C36+C37+C38),C27+C28+C29+C30+C31+C32+C33+C34+C35+C36+C37+C38),C26+C27+C28+C29+C30+C31+C32+C33+C34+C35+C36+C37+C38),C25+C26+C27+C28+C29+C30+C31+C32+C33+C34+C35+C36+C37+C38)</f>
        <v/>
      </c>
      <c r="D39" s="270"/>
      <c r="E39" s="270"/>
      <c r="G39" s="4"/>
      <c r="H39" s="4"/>
      <c r="I39" s="4"/>
      <c r="J39" s="4"/>
      <c r="K39" s="4"/>
    </row>
    <row r="40" spans="1:11" s="4" customFormat="1" ht="12.95" customHeight="1" x14ac:dyDescent="0.25">
      <c r="A40" s="118" t="s">
        <v>38</v>
      </c>
      <c r="B40" s="116" t="s">
        <v>39</v>
      </c>
      <c r="C40" s="259" t="str">
        <f>IF(C23="",IF(C39="","",C39),C23+IF(C39="",0,C39))</f>
        <v/>
      </c>
      <c r="D40" s="259" t="str">
        <f t="shared" ref="D40:E40" si="2">IF(D23="",IF(D39="","",D39),D23+IF(D39="",0,D39))</f>
        <v/>
      </c>
      <c r="E40" s="259" t="str">
        <f t="shared" si="2"/>
        <v/>
      </c>
    </row>
    <row r="41" spans="1:11" ht="12.95" customHeight="1" x14ac:dyDescent="0.35">
      <c r="A41" s="127" t="s">
        <v>40</v>
      </c>
      <c r="B41" s="128" t="s">
        <v>93</v>
      </c>
      <c r="C41" s="259" t="str">
        <f>IF(C9="",IF(C17="",IF(C40="","",C40),C17+IF(C40="",0,C40)),C9+IF(C17="",0,C17)+IF(C40="",0,C40))</f>
        <v/>
      </c>
      <c r="D41" s="271"/>
      <c r="E41" s="272"/>
      <c r="G41" s="4"/>
      <c r="H41" s="4"/>
      <c r="I41" s="4"/>
      <c r="J41" s="4"/>
      <c r="K41" s="4"/>
    </row>
    <row r="42" spans="1:11" ht="12.95" customHeight="1" x14ac:dyDescent="0.35">
      <c r="A42" s="127"/>
      <c r="B42" s="128" t="s">
        <v>42</v>
      </c>
      <c r="C42" s="163"/>
      <c r="D42" s="271"/>
      <c r="E42" s="272"/>
      <c r="G42" s="4"/>
      <c r="H42" s="4"/>
      <c r="I42" s="4"/>
      <c r="J42" s="4"/>
      <c r="K42" s="4"/>
    </row>
    <row r="43" spans="1:11" s="4" customFormat="1" ht="12.95" customHeight="1" x14ac:dyDescent="0.3">
      <c r="A43" s="129"/>
      <c r="B43" s="130"/>
      <c r="C43" s="290"/>
      <c r="D43" s="291"/>
      <c r="E43" s="292"/>
    </row>
    <row r="44" spans="1:11" s="4" customFormat="1" ht="12.95" customHeight="1" x14ac:dyDescent="0.35">
      <c r="A44" s="133" t="s">
        <v>43</v>
      </c>
      <c r="B44" s="134" t="s">
        <v>44</v>
      </c>
      <c r="C44" s="135" t="s">
        <v>94</v>
      </c>
      <c r="D44" s="283" t="str">
        <f>IF(D9="",IF(D17="",IF(D40="","",D40),D17+IF(D40="",0,D40)),D9+IF(D17="",0,D17)+IF(D40="",0,D40))</f>
        <v/>
      </c>
      <c r="E44" s="136"/>
    </row>
    <row r="45" spans="1:11" s="4" customFormat="1" ht="12.95" customHeight="1" x14ac:dyDescent="0.35">
      <c r="A45" s="127" t="s">
        <v>46</v>
      </c>
      <c r="B45" s="137" t="s">
        <v>47</v>
      </c>
      <c r="C45" s="138" t="s">
        <v>48</v>
      </c>
      <c r="D45" s="283" t="str">
        <f>IF(C41="",IF(D44="","",D44),C41+IF(D44="",0,D44))</f>
        <v/>
      </c>
      <c r="E45" s="136"/>
    </row>
    <row r="46" spans="1:11" s="4" customFormat="1" ht="12.95" customHeight="1" x14ac:dyDescent="0.3">
      <c r="A46" s="127"/>
      <c r="B46" s="137" t="s">
        <v>49</v>
      </c>
      <c r="C46" s="138"/>
      <c r="D46" s="163"/>
      <c r="E46" s="136"/>
    </row>
    <row r="47" spans="1:11" s="4" customFormat="1" ht="12.95" customHeight="1" x14ac:dyDescent="0.35">
      <c r="A47" s="353" t="s">
        <v>50</v>
      </c>
      <c r="B47" s="354"/>
      <c r="C47" s="355"/>
      <c r="D47" s="283" t="str">
        <f>IF(C9="",IF(D9="","",D9),C9+IF(D9="",0,D9))</f>
        <v/>
      </c>
      <c r="E47" s="136"/>
    </row>
    <row r="48" spans="1:11" s="4" customFormat="1" ht="12.95" customHeight="1" x14ac:dyDescent="0.35">
      <c r="A48" s="343" t="s">
        <v>51</v>
      </c>
      <c r="B48" s="344"/>
      <c r="C48" s="345"/>
      <c r="D48" s="312" t="s">
        <v>87</v>
      </c>
      <c r="E48" s="136"/>
    </row>
    <row r="49" spans="1:11" s="4" customFormat="1" ht="12.95" customHeight="1" x14ac:dyDescent="0.35">
      <c r="A49" s="343" t="s">
        <v>52</v>
      </c>
      <c r="B49" s="344"/>
      <c r="C49" s="345"/>
      <c r="D49" s="283" t="str">
        <f>IF(C17="",IF(D17="","",D17),C17+IF(D17="",0,D17))</f>
        <v/>
      </c>
      <c r="E49" s="136"/>
    </row>
    <row r="50" spans="1:11" s="4" customFormat="1" ht="12.95" customHeight="1" x14ac:dyDescent="0.35">
      <c r="A50" s="346" t="s">
        <v>53</v>
      </c>
      <c r="B50" s="347"/>
      <c r="C50" s="348"/>
      <c r="D50" s="283" t="str">
        <f>IF(C40="",IF(D40="","",D40),C40+IF(D40="",0,D40))</f>
        <v/>
      </c>
      <c r="E50" s="136"/>
    </row>
    <row r="51" spans="1:11" s="4" customFormat="1" ht="12.95" customHeight="1" x14ac:dyDescent="0.35">
      <c r="A51" s="139"/>
      <c r="B51" s="140"/>
      <c r="C51" s="141"/>
      <c r="D51" s="142"/>
      <c r="E51" s="143"/>
    </row>
    <row r="52" spans="1:11" s="4" customFormat="1" ht="12.95" customHeight="1" x14ac:dyDescent="0.35">
      <c r="A52" s="133" t="s">
        <v>54</v>
      </c>
      <c r="B52" s="134" t="s">
        <v>95</v>
      </c>
      <c r="C52" s="144"/>
      <c r="D52" s="135" t="s">
        <v>94</v>
      </c>
      <c r="E52" s="310" t="str">
        <f>IF(E9="",IF(E17="",IF(E40="","",E40),E17+IF(E40="",0,E40)),E9+IF(E17="",0,E17)+IF(E40="",0,E40))</f>
        <v/>
      </c>
    </row>
    <row r="53" spans="1:11" s="4" customFormat="1" ht="12.95" customHeight="1" x14ac:dyDescent="0.35">
      <c r="A53" s="127" t="s">
        <v>56</v>
      </c>
      <c r="B53" s="137" t="s">
        <v>57</v>
      </c>
      <c r="C53" s="145"/>
      <c r="D53" s="138" t="s">
        <v>58</v>
      </c>
      <c r="E53" s="283" t="str">
        <f>IF(D45="",IF(E52="","",E52),D45+IF(E52="",0,E52))</f>
        <v/>
      </c>
    </row>
    <row r="54" spans="1:11" s="4" customFormat="1" ht="12.95" customHeight="1" x14ac:dyDescent="0.3">
      <c r="A54" s="127"/>
      <c r="B54" s="137" t="s">
        <v>59</v>
      </c>
      <c r="C54" s="145"/>
      <c r="D54" s="138"/>
      <c r="E54" s="163"/>
    </row>
    <row r="55" spans="1:11" s="4" customFormat="1" ht="12.95" customHeight="1" x14ac:dyDescent="0.35">
      <c r="A55" s="353" t="s">
        <v>60</v>
      </c>
      <c r="B55" s="354"/>
      <c r="C55" s="354"/>
      <c r="D55" s="355"/>
      <c r="E55" s="283" t="str">
        <f>IF(D47="",IF(E9="","",E9),D47+IF(E9="",0,E9))</f>
        <v/>
      </c>
    </row>
    <row r="56" spans="1:11" s="4" customFormat="1" ht="12.95" customHeight="1" x14ac:dyDescent="0.35">
      <c r="A56" s="343" t="s">
        <v>61</v>
      </c>
      <c r="B56" s="344"/>
      <c r="C56" s="344"/>
      <c r="D56" s="345"/>
      <c r="E56" s="214" t="s">
        <v>87</v>
      </c>
    </row>
    <row r="57" spans="1:11" s="4" customFormat="1" ht="12.95" customHeight="1" x14ac:dyDescent="0.35">
      <c r="A57" s="343" t="s">
        <v>62</v>
      </c>
      <c r="B57" s="344"/>
      <c r="C57" s="344"/>
      <c r="D57" s="345"/>
      <c r="E57" s="283" t="str">
        <f>IF(D49="",IF(E17="","",E17),D49+IF(E17="",0,E17))</f>
        <v/>
      </c>
      <c r="G57" s="2"/>
      <c r="H57" s="2"/>
      <c r="I57" s="2"/>
      <c r="J57" s="2"/>
      <c r="K57" s="2"/>
    </row>
    <row r="58" spans="1:11" ht="12.95" customHeight="1" x14ac:dyDescent="0.35">
      <c r="A58" s="346" t="s">
        <v>63</v>
      </c>
      <c r="B58" s="347"/>
      <c r="C58" s="347"/>
      <c r="D58" s="348"/>
      <c r="E58" s="283" t="str">
        <f>IF(D50="",IF(E40="","",E40),D50+IF(E40="",0,E40))</f>
        <v/>
      </c>
      <c r="G58" s="4"/>
      <c r="H58" s="4"/>
      <c r="I58" s="4"/>
      <c r="J58" s="4"/>
      <c r="K58" s="4"/>
    </row>
    <row r="59" spans="1:11" s="4" customFormat="1" ht="12.95" customHeight="1" x14ac:dyDescent="0.35">
      <c r="A59" s="146"/>
      <c r="B59" s="108"/>
      <c r="C59" s="108"/>
      <c r="D59" s="108"/>
      <c r="E59" s="108"/>
      <c r="G59" s="2"/>
      <c r="H59" s="2"/>
      <c r="I59" s="2"/>
      <c r="J59" s="2"/>
      <c r="K59" s="2"/>
    </row>
    <row r="60" spans="1:11" ht="17.25" customHeight="1" x14ac:dyDescent="0.35">
      <c r="A60" s="196" t="s">
        <v>284</v>
      </c>
      <c r="B60" s="148"/>
      <c r="C60" s="196" t="s">
        <v>283</v>
      </c>
      <c r="D60" s="149"/>
      <c r="E60" s="150"/>
    </row>
    <row r="61" spans="1:11" ht="17.25" customHeight="1" x14ac:dyDescent="0.35">
      <c r="A61" s="147" t="s">
        <v>64</v>
      </c>
      <c r="B61" s="148"/>
      <c r="C61" s="151" t="s">
        <v>65</v>
      </c>
      <c r="D61" s="152"/>
      <c r="E61" s="150"/>
    </row>
    <row r="62" spans="1:11" ht="17.25" customHeight="1" x14ac:dyDescent="0.35">
      <c r="A62" s="147" t="s">
        <v>66</v>
      </c>
      <c r="B62" s="148"/>
      <c r="C62" s="151" t="s">
        <v>65</v>
      </c>
      <c r="D62" s="152"/>
      <c r="E62" s="150"/>
    </row>
    <row r="63" spans="1:11" ht="17.25" customHeight="1" x14ac:dyDescent="0.35">
      <c r="A63" s="147" t="s">
        <v>67</v>
      </c>
      <c r="B63" s="148"/>
      <c r="C63" s="151" t="s">
        <v>65</v>
      </c>
      <c r="D63" s="152"/>
      <c r="E63" s="150"/>
    </row>
    <row r="64" spans="1:11" ht="15.75" customHeight="1" x14ac:dyDescent="0.35">
      <c r="A64" s="147" t="s">
        <v>68</v>
      </c>
      <c r="B64" s="148"/>
      <c r="C64" s="151" t="s">
        <v>65</v>
      </c>
      <c r="D64" s="152"/>
      <c r="E64" s="150"/>
    </row>
    <row r="65" spans="1:7" x14ac:dyDescent="0.35">
      <c r="A65" s="108"/>
      <c r="B65" s="108"/>
      <c r="C65" s="108"/>
      <c r="D65" s="108"/>
      <c r="E65" s="108"/>
    </row>
    <row r="66" spans="1:7" x14ac:dyDescent="0.35">
      <c r="A66" s="153" t="s">
        <v>69</v>
      </c>
      <c r="B66" s="108" t="s">
        <v>70</v>
      </c>
      <c r="C66" s="108"/>
      <c r="D66" s="108"/>
      <c r="E66" s="108"/>
    </row>
    <row r="67" spans="1:7" x14ac:dyDescent="0.35">
      <c r="A67" s="108"/>
      <c r="B67" s="108" t="s">
        <v>96</v>
      </c>
      <c r="C67" s="108"/>
      <c r="D67" s="108"/>
      <c r="E67" s="108"/>
      <c r="G67" s="80"/>
    </row>
    <row r="68" spans="1:7" x14ac:dyDescent="0.35">
      <c r="A68" s="154"/>
      <c r="B68" s="108" t="s">
        <v>97</v>
      </c>
      <c r="C68" s="154"/>
      <c r="D68" s="154"/>
      <c r="E68" s="154"/>
    </row>
    <row r="69" spans="1:7" x14ac:dyDescent="0.35">
      <c r="A69" s="154"/>
      <c r="B69" s="108" t="s">
        <v>98</v>
      </c>
      <c r="C69" s="154"/>
      <c r="D69" s="154"/>
      <c r="E69" s="154"/>
    </row>
    <row r="70" spans="1:7" x14ac:dyDescent="0.35">
      <c r="A70" s="154"/>
      <c r="B70" s="108" t="s">
        <v>99</v>
      </c>
      <c r="C70" s="154"/>
      <c r="D70" s="154"/>
      <c r="E70" s="154"/>
    </row>
    <row r="71" spans="1:7" x14ac:dyDescent="0.35">
      <c r="A71" s="154"/>
      <c r="B71" s="154"/>
      <c r="C71" s="154"/>
      <c r="D71" s="154"/>
      <c r="E71" s="154"/>
    </row>
  </sheetData>
  <mergeCells count="11">
    <mergeCell ref="A1:D1"/>
    <mergeCell ref="E1:E3"/>
    <mergeCell ref="A4:E4"/>
    <mergeCell ref="A47:C47"/>
    <mergeCell ref="A58:D58"/>
    <mergeCell ref="A48:C48"/>
    <mergeCell ref="A49:C49"/>
    <mergeCell ref="A50:C50"/>
    <mergeCell ref="A55:D55"/>
    <mergeCell ref="A56:D56"/>
    <mergeCell ref="A57:D57"/>
  </mergeCells>
  <phoneticPr fontId="0" type="noConversion"/>
  <pageMargins left="0.62992125984251968" right="0.27559055118110237" top="0.59055118110236227" bottom="0.39370078740157483" header="0.35433070866141736" footer="0.19685039370078741"/>
  <pageSetup paperSize="9" scale="73" orientation="portrait" r:id="rId1"/>
  <headerFooter alignWithMargins="0">
    <oddFooter>&amp;L&amp;K01+000Detailed Business Case Estimate&amp;C&amp;P/&amp;N&amp;RPrinted Date: &amp;D</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7">
    <pageSetUpPr fitToPage="1"/>
  </sheetPr>
  <dimension ref="A1:K71"/>
  <sheetViews>
    <sheetView showGridLines="0" zoomScaleNormal="100" workbookViewId="0">
      <selection sqref="A1:D1"/>
    </sheetView>
  </sheetViews>
  <sheetFormatPr defaultColWidth="9.1328125" defaultRowHeight="12.75" x14ac:dyDescent="0.35"/>
  <cols>
    <col min="1" max="1" width="6.59765625" style="2" customWidth="1"/>
    <col min="2" max="2" width="50.73046875" style="2" customWidth="1"/>
    <col min="3" max="5" width="13.73046875" style="2" customWidth="1"/>
    <col min="6" max="7" width="9.1328125" style="2"/>
    <col min="8" max="8" width="13.73046875" style="2" customWidth="1"/>
    <col min="9" max="16384" width="9.1328125" style="2"/>
  </cols>
  <sheetData>
    <row r="1" spans="1:8" ht="29.25" customHeight="1" x14ac:dyDescent="0.6">
      <c r="A1" s="341" t="s">
        <v>100</v>
      </c>
      <c r="B1" s="342"/>
      <c r="C1" s="342"/>
      <c r="D1" s="342"/>
      <c r="E1" s="349" t="s">
        <v>101</v>
      </c>
    </row>
    <row r="2" spans="1:8" ht="12.75" customHeight="1" x14ac:dyDescent="0.35">
      <c r="A2" s="38"/>
      <c r="B2" s="11"/>
      <c r="C2" s="11"/>
      <c r="D2" s="11"/>
      <c r="E2" s="349"/>
    </row>
    <row r="3" spans="1:8" ht="15.75" customHeight="1" x14ac:dyDescent="0.4">
      <c r="A3" s="38"/>
      <c r="B3" s="103" t="s">
        <v>2</v>
      </c>
      <c r="C3" s="103"/>
      <c r="D3" s="103"/>
      <c r="E3" s="349"/>
    </row>
    <row r="4" spans="1:8" ht="12.75" customHeight="1" x14ac:dyDescent="0.35">
      <c r="A4" s="350" t="s">
        <v>102</v>
      </c>
      <c r="B4" s="351"/>
      <c r="C4" s="351"/>
      <c r="D4" s="351"/>
      <c r="E4" s="352"/>
      <c r="H4" s="106"/>
    </row>
    <row r="5" spans="1:8" ht="45" customHeight="1" x14ac:dyDescent="0.35">
      <c r="A5" s="110" t="s">
        <v>4</v>
      </c>
      <c r="B5" s="111" t="s">
        <v>5</v>
      </c>
      <c r="C5" s="112" t="s">
        <v>6</v>
      </c>
      <c r="D5" s="112" t="s">
        <v>7</v>
      </c>
      <c r="E5" s="112" t="s">
        <v>8</v>
      </c>
    </row>
    <row r="6" spans="1:8" ht="12" customHeight="1" x14ac:dyDescent="0.35">
      <c r="A6" s="113"/>
      <c r="B6" s="215" t="s">
        <v>84</v>
      </c>
      <c r="C6" s="294"/>
      <c r="D6" s="295"/>
      <c r="E6" s="295"/>
    </row>
    <row r="7" spans="1:8" ht="12" customHeight="1" x14ac:dyDescent="0.35">
      <c r="A7" s="114"/>
      <c r="B7" s="216" t="s">
        <v>85</v>
      </c>
      <c r="C7" s="294"/>
      <c r="D7" s="295"/>
      <c r="E7" s="295"/>
    </row>
    <row r="8" spans="1:8" ht="12" customHeight="1" x14ac:dyDescent="0.35">
      <c r="A8" s="114"/>
      <c r="B8" s="217" t="s">
        <v>86</v>
      </c>
      <c r="C8" s="294"/>
      <c r="D8" s="295"/>
      <c r="E8" s="295"/>
    </row>
    <row r="9" spans="1:8" ht="12" customHeight="1" x14ac:dyDescent="0.35">
      <c r="A9" s="117" t="s">
        <v>9</v>
      </c>
      <c r="B9" s="109" t="s">
        <v>10</v>
      </c>
      <c r="C9" s="259" t="str">
        <f>IF(C6="",IF(C7="",IF(C8="","",C8),C7+IF(C8="",0,C8)),C6+IF(C7="",0,C7)+IF(C8="",0,C8))</f>
        <v/>
      </c>
      <c r="D9" s="294"/>
      <c r="E9" s="294"/>
    </row>
    <row r="10" spans="1:8" ht="12" customHeight="1" x14ac:dyDescent="0.35">
      <c r="A10" s="114" t="s">
        <v>11</v>
      </c>
      <c r="B10" s="116" t="s">
        <v>12</v>
      </c>
      <c r="C10" s="162"/>
      <c r="D10" s="162"/>
      <c r="E10" s="162"/>
    </row>
    <row r="11" spans="1:8" ht="12" customHeight="1" x14ac:dyDescent="0.35">
      <c r="A11" s="114"/>
      <c r="B11" s="116" t="s">
        <v>274</v>
      </c>
      <c r="C11" s="209" t="s">
        <v>87</v>
      </c>
      <c r="D11" s="209" t="s">
        <v>87</v>
      </c>
      <c r="E11" s="209" t="s">
        <v>87</v>
      </c>
      <c r="G11" s="76"/>
    </row>
    <row r="12" spans="1:8" ht="12" customHeight="1" x14ac:dyDescent="0.35">
      <c r="A12" s="118"/>
      <c r="B12" s="115" t="s">
        <v>273</v>
      </c>
      <c r="C12" s="210" t="s">
        <v>87</v>
      </c>
      <c r="D12" s="211" t="s">
        <v>87</v>
      </c>
      <c r="E12" s="211" t="s">
        <v>87</v>
      </c>
    </row>
    <row r="13" spans="1:8" ht="12" customHeight="1" x14ac:dyDescent="0.35">
      <c r="A13" s="117" t="s">
        <v>13</v>
      </c>
      <c r="B13" s="119" t="s">
        <v>14</v>
      </c>
      <c r="C13" s="212" t="s">
        <v>87</v>
      </c>
      <c r="D13" s="212" t="s">
        <v>87</v>
      </c>
      <c r="E13" s="212" t="s">
        <v>87</v>
      </c>
    </row>
    <row r="14" spans="1:8" ht="12" customHeight="1" x14ac:dyDescent="0.35">
      <c r="A14" s="114" t="s">
        <v>11</v>
      </c>
      <c r="B14" s="116" t="s">
        <v>15</v>
      </c>
      <c r="C14" s="260" t="s">
        <v>11</v>
      </c>
      <c r="D14" s="260" t="s">
        <v>11</v>
      </c>
      <c r="E14" s="260" t="s">
        <v>11</v>
      </c>
    </row>
    <row r="15" spans="1:8" ht="12" customHeight="1" x14ac:dyDescent="0.35">
      <c r="A15" s="114"/>
      <c r="B15" s="116" t="s">
        <v>274</v>
      </c>
      <c r="C15" s="261"/>
      <c r="D15" s="261"/>
      <c r="E15" s="261"/>
    </row>
    <row r="16" spans="1:8" ht="12" customHeight="1" x14ac:dyDescent="0.35">
      <c r="A16" s="118"/>
      <c r="B16" s="115" t="s">
        <v>273</v>
      </c>
      <c r="C16" s="261"/>
      <c r="D16" s="263"/>
      <c r="E16" s="263"/>
    </row>
    <row r="17" spans="1:7" ht="12" customHeight="1" x14ac:dyDescent="0.35">
      <c r="A17" s="117" t="s">
        <v>16</v>
      </c>
      <c r="B17" s="109" t="s">
        <v>17</v>
      </c>
      <c r="C17" s="259" t="str">
        <f>IF(C15="",IF(C16="","",C16),C15+C16)</f>
        <v/>
      </c>
      <c r="D17" s="259" t="str">
        <f t="shared" ref="D17:E17" si="0">IF(D15="",IF(D16="","",D16),D15+D16)</f>
        <v/>
      </c>
      <c r="E17" s="259" t="str">
        <f t="shared" si="0"/>
        <v/>
      </c>
    </row>
    <row r="18" spans="1:7" ht="12" customHeight="1" x14ac:dyDescent="0.35">
      <c r="A18" s="114"/>
      <c r="B18" s="116" t="s">
        <v>103</v>
      </c>
      <c r="C18" s="265"/>
      <c r="D18" s="265"/>
      <c r="E18" s="265"/>
    </row>
    <row r="19" spans="1:7" ht="12" customHeight="1" x14ac:dyDescent="0.35">
      <c r="A19" s="121" t="s">
        <v>11</v>
      </c>
      <c r="B19" s="116" t="s">
        <v>19</v>
      </c>
      <c r="C19" s="260"/>
      <c r="D19" s="266" t="s">
        <v>11</v>
      </c>
      <c r="E19" s="266" t="s">
        <v>11</v>
      </c>
    </row>
    <row r="20" spans="1:7" ht="12" customHeight="1" x14ac:dyDescent="0.35">
      <c r="A20" s="121"/>
      <c r="B20" s="116" t="s">
        <v>20</v>
      </c>
      <c r="C20" s="261"/>
      <c r="D20" s="261"/>
      <c r="E20" s="261"/>
    </row>
    <row r="21" spans="1:7" ht="12" customHeight="1" x14ac:dyDescent="0.35">
      <c r="A21" s="121"/>
      <c r="B21" s="116" t="s">
        <v>21</v>
      </c>
      <c r="C21" s="267"/>
      <c r="D21" s="267"/>
      <c r="E21" s="267"/>
    </row>
    <row r="22" spans="1:7" ht="12" customHeight="1" x14ac:dyDescent="0.35">
      <c r="A22" s="121"/>
      <c r="B22" s="116" t="s">
        <v>88</v>
      </c>
      <c r="C22" s="296"/>
      <c r="D22" s="296"/>
      <c r="E22" s="296"/>
      <c r="G22" s="206"/>
    </row>
    <row r="23" spans="1:7" ht="12" customHeight="1" x14ac:dyDescent="0.35">
      <c r="A23" s="121"/>
      <c r="B23" s="116" t="s">
        <v>22</v>
      </c>
      <c r="C23" s="321" t="str">
        <f>IF(C20="",IF(C21="",IF(C22="","",C22),C21+IF(C22="",0,C22)),C20+IF(C21="",0,C21)+IF(C22="",0,C22))</f>
        <v/>
      </c>
      <c r="D23" s="321" t="str">
        <f t="shared" ref="D23:E23" si="1">IF(D20="",IF(D21="",IF(D22="","",D22),D21+IF(D22="",0,D22)),D20+IF(D21="",0,D21)+IF(D22="",0,D22))</f>
        <v/>
      </c>
      <c r="E23" s="321" t="str">
        <f t="shared" si="1"/>
        <v/>
      </c>
    </row>
    <row r="24" spans="1:7" ht="12" customHeight="1" x14ac:dyDescent="0.35">
      <c r="A24" s="114"/>
      <c r="B24" s="116" t="s">
        <v>23</v>
      </c>
      <c r="C24" s="265"/>
      <c r="D24" s="265"/>
      <c r="E24" s="265"/>
    </row>
    <row r="25" spans="1:7" ht="12" customHeight="1" x14ac:dyDescent="0.35">
      <c r="A25" s="121">
        <v>1</v>
      </c>
      <c r="B25" s="122" t="s">
        <v>24</v>
      </c>
      <c r="C25" s="261"/>
      <c r="D25" s="268"/>
      <c r="E25" s="268"/>
    </row>
    <row r="26" spans="1:7" ht="12" customHeight="1" x14ac:dyDescent="0.35">
      <c r="A26" s="121">
        <v>2</v>
      </c>
      <c r="B26" s="122" t="s">
        <v>25</v>
      </c>
      <c r="C26" s="267"/>
      <c r="D26" s="269"/>
      <c r="E26" s="269"/>
      <c r="G26" s="76"/>
    </row>
    <row r="27" spans="1:7" ht="12" customHeight="1" x14ac:dyDescent="0.35">
      <c r="A27" s="121">
        <v>3</v>
      </c>
      <c r="B27" s="122" t="s">
        <v>26</v>
      </c>
      <c r="C27" s="261"/>
      <c r="D27" s="268"/>
      <c r="E27" s="268"/>
    </row>
    <row r="28" spans="1:7" ht="12" customHeight="1" x14ac:dyDescent="0.35">
      <c r="A28" s="121">
        <v>4</v>
      </c>
      <c r="B28" s="122" t="s">
        <v>27</v>
      </c>
      <c r="C28" s="267"/>
      <c r="D28" s="269"/>
      <c r="E28" s="269"/>
    </row>
    <row r="29" spans="1:7" ht="12" customHeight="1" x14ac:dyDescent="0.35">
      <c r="A29" s="121">
        <v>5</v>
      </c>
      <c r="B29" s="122" t="s">
        <v>28</v>
      </c>
      <c r="C29" s="261"/>
      <c r="D29" s="268"/>
      <c r="E29" s="268"/>
    </row>
    <row r="30" spans="1:7" ht="12" customHeight="1" x14ac:dyDescent="0.35">
      <c r="A30" s="121">
        <v>6</v>
      </c>
      <c r="B30" s="122" t="s">
        <v>29</v>
      </c>
      <c r="C30" s="267"/>
      <c r="D30" s="269"/>
      <c r="E30" s="269"/>
    </row>
    <row r="31" spans="1:7" ht="12" customHeight="1" x14ac:dyDescent="0.35">
      <c r="A31" s="121">
        <v>7</v>
      </c>
      <c r="B31" s="122" t="s">
        <v>30</v>
      </c>
      <c r="C31" s="261"/>
      <c r="D31" s="268"/>
      <c r="E31" s="268"/>
    </row>
    <row r="32" spans="1:7" ht="12" customHeight="1" x14ac:dyDescent="0.35">
      <c r="A32" s="121">
        <v>8</v>
      </c>
      <c r="B32" s="122" t="s">
        <v>31</v>
      </c>
      <c r="C32" s="267"/>
      <c r="D32" s="269"/>
      <c r="E32" s="269"/>
    </row>
    <row r="33" spans="1:11" ht="12" customHeight="1" x14ac:dyDescent="0.35">
      <c r="A33" s="121">
        <v>9</v>
      </c>
      <c r="B33" s="122" t="s">
        <v>104</v>
      </c>
      <c r="C33" s="261"/>
      <c r="D33" s="268"/>
      <c r="E33" s="268"/>
    </row>
    <row r="34" spans="1:11" ht="12" customHeight="1" x14ac:dyDescent="0.35">
      <c r="A34" s="121">
        <v>10</v>
      </c>
      <c r="B34" s="122" t="s">
        <v>33</v>
      </c>
      <c r="C34" s="267"/>
      <c r="D34" s="269"/>
      <c r="E34" s="269"/>
    </row>
    <row r="35" spans="1:11" ht="12" customHeight="1" x14ac:dyDescent="0.35">
      <c r="A35" s="121">
        <v>11</v>
      </c>
      <c r="B35" s="123" t="s">
        <v>89</v>
      </c>
      <c r="C35" s="261"/>
      <c r="D35" s="268"/>
      <c r="E35" s="268"/>
    </row>
    <row r="36" spans="1:11" ht="12" customHeight="1" x14ac:dyDescent="0.35">
      <c r="A36" s="121">
        <v>12</v>
      </c>
      <c r="B36" s="122" t="s">
        <v>35</v>
      </c>
      <c r="C36" s="261"/>
      <c r="D36" s="268"/>
      <c r="E36" s="268"/>
    </row>
    <row r="37" spans="1:11" ht="21" customHeight="1" x14ac:dyDescent="0.35">
      <c r="A37" s="124" t="s">
        <v>90</v>
      </c>
      <c r="B37" s="125" t="s">
        <v>91</v>
      </c>
      <c r="C37" s="261"/>
      <c r="D37" s="268"/>
      <c r="E37" s="268"/>
    </row>
    <row r="38" spans="1:11" ht="12" customHeight="1" x14ac:dyDescent="0.35">
      <c r="A38" s="121">
        <v>13</v>
      </c>
      <c r="B38" s="122" t="s">
        <v>36</v>
      </c>
      <c r="C38" s="261"/>
      <c r="D38" s="268"/>
      <c r="E38" s="268"/>
      <c r="G38" s="218"/>
    </row>
    <row r="39" spans="1:11" ht="12" customHeight="1" x14ac:dyDescent="0.35">
      <c r="A39" s="121"/>
      <c r="B39" s="126" t="s">
        <v>78</v>
      </c>
      <c r="C39" s="321" t="str">
        <f>IF(C25="",IF(C26="",IF(C27="",IF(C28="",IF(C29="",IF(C30="",IF(C31="",IF(C32="",IF(C33="",IF(C34="",IF(C35="",IF(C36="",IF(C37="",IF(C38="","",C38),C37+C38),C36+C37+C38),C35+C36+C37+C38),C34+C35+C36+C37+C38),C33+C34+C35+C36+C37+C38),C32+C33+C34+C35+C36+C37+C38),C31+C32+C33+C34+C35+C36+C37+C38),C30+C31+C32+C33+C34+C35+C36+C37+C38),C29+C30+C31+C32+C33+C34+C35+C36+C37+C38),C28+C29+C30+C31+C32+C33+C34+C35+C36+C37+C38),C27+C28+C29+C30+C31+C32+C33+C34+C35+C36+C37+C38),C26+C27+C28+C29+C30+C31+C32+C33+C34+C35+C36+C37+C38),C25+C26+C27+C28+C29+C30+C31+C32+C33+C34+C35+C36+C37+C38)</f>
        <v/>
      </c>
      <c r="D39" s="270"/>
      <c r="E39" s="270"/>
    </row>
    <row r="40" spans="1:11" s="4" customFormat="1" ht="18.75" customHeight="1" x14ac:dyDescent="0.25">
      <c r="A40" s="118" t="s">
        <v>38</v>
      </c>
      <c r="B40" s="116" t="s">
        <v>39</v>
      </c>
      <c r="C40" s="259" t="str">
        <f>IF(C23="",IF(C39="","",C39),C23+IF(C39="",0,C39))</f>
        <v/>
      </c>
      <c r="D40" s="259" t="str">
        <f>IF(D23="",IF(D39="","",D39),D23+IF(D39="",0,D39))</f>
        <v/>
      </c>
      <c r="E40" s="259" t="str">
        <f>IF(E23="",IF(E39="","",E39),E23+IF(E39="",0,E39))</f>
        <v/>
      </c>
      <c r="F40" s="105"/>
    </row>
    <row r="41" spans="1:11" ht="14.25" customHeight="1" x14ac:dyDescent="0.35">
      <c r="A41" s="127" t="s">
        <v>40</v>
      </c>
      <c r="B41" s="128" t="s">
        <v>105</v>
      </c>
      <c r="C41" s="259" t="str">
        <f>IF(C9="",IF(C17="",IF(C40="","",C40),C17+IF(C40="",0,C40)),C9+IF(C17="",0,C17)+IF(C40="",0,C40))</f>
        <v/>
      </c>
      <c r="D41" s="297" t="s">
        <v>11</v>
      </c>
      <c r="E41" s="298"/>
      <c r="F41" s="76"/>
    </row>
    <row r="42" spans="1:11" ht="14.25" customHeight="1" x14ac:dyDescent="0.35">
      <c r="A42" s="127"/>
      <c r="B42" s="128" t="s">
        <v>42</v>
      </c>
      <c r="C42" s="261"/>
      <c r="D42" s="297"/>
      <c r="E42" s="298"/>
      <c r="F42" s="76"/>
    </row>
    <row r="43" spans="1:11" s="4" customFormat="1" ht="18" customHeight="1" x14ac:dyDescent="0.35">
      <c r="A43" s="129"/>
      <c r="B43" s="130"/>
      <c r="C43" s="290"/>
      <c r="D43" s="291"/>
      <c r="E43" s="292"/>
      <c r="G43" s="107"/>
      <c r="H43" s="106"/>
      <c r="I43" s="106"/>
      <c r="J43" s="106"/>
      <c r="K43" s="106"/>
    </row>
    <row r="44" spans="1:11" s="4" customFormat="1" ht="19.5" customHeight="1" x14ac:dyDescent="0.35">
      <c r="A44" s="133" t="s">
        <v>43</v>
      </c>
      <c r="B44" s="134" t="s">
        <v>44</v>
      </c>
      <c r="C44" s="135" t="s">
        <v>94</v>
      </c>
      <c r="D44" s="283" t="str">
        <f>IF(D9="",IF(D17="",IF(D40="","",D40),D17+IF(D40="",0,D40)),D9+IF(D17="",0,D17)+IF(D40="",0,D40))</f>
        <v/>
      </c>
      <c r="E44" s="299"/>
    </row>
    <row r="45" spans="1:11" s="4" customFormat="1" ht="12.75" customHeight="1" x14ac:dyDescent="0.35">
      <c r="A45" s="127" t="s">
        <v>46</v>
      </c>
      <c r="B45" s="137" t="s">
        <v>47</v>
      </c>
      <c r="C45" s="138" t="s">
        <v>48</v>
      </c>
      <c r="D45" s="283" t="str">
        <f>IF(C41="",IF(D44="","",D44),C41+IF(D44="",0,D44))</f>
        <v/>
      </c>
      <c r="E45" s="299"/>
    </row>
    <row r="46" spans="1:11" s="4" customFormat="1" ht="12.75" customHeight="1" x14ac:dyDescent="0.3">
      <c r="A46" s="127"/>
      <c r="B46" s="137" t="s">
        <v>49</v>
      </c>
      <c r="C46" s="138"/>
      <c r="D46" s="261"/>
      <c r="E46" s="299"/>
    </row>
    <row r="47" spans="1:11" s="4" customFormat="1" ht="12.75" customHeight="1" x14ac:dyDescent="0.35">
      <c r="A47" s="353" t="s">
        <v>50</v>
      </c>
      <c r="B47" s="354"/>
      <c r="C47" s="355"/>
      <c r="D47" s="283" t="str">
        <f>IF(C9="",IF(D9="","",D9),C9+IF(D9="",0,D9))</f>
        <v/>
      </c>
      <c r="E47" s="299"/>
    </row>
    <row r="48" spans="1:11" s="4" customFormat="1" ht="12.75" customHeight="1" x14ac:dyDescent="0.35">
      <c r="A48" s="343" t="s">
        <v>51</v>
      </c>
      <c r="B48" s="344"/>
      <c r="C48" s="345"/>
      <c r="D48" s="313" t="s">
        <v>87</v>
      </c>
      <c r="E48" s="299"/>
    </row>
    <row r="49" spans="1:11" s="4" customFormat="1" ht="12.75" customHeight="1" x14ac:dyDescent="0.35">
      <c r="A49" s="343" t="s">
        <v>52</v>
      </c>
      <c r="B49" s="344"/>
      <c r="C49" s="345"/>
      <c r="D49" s="283" t="str">
        <f>IF(C17="",IF(D17="","",D17),C17+IF(D17="",0,D17))</f>
        <v/>
      </c>
      <c r="E49" s="299"/>
    </row>
    <row r="50" spans="1:11" s="4" customFormat="1" ht="11.25" customHeight="1" x14ac:dyDescent="0.35">
      <c r="A50" s="346" t="s">
        <v>53</v>
      </c>
      <c r="B50" s="347"/>
      <c r="C50" s="348"/>
      <c r="D50" s="283" t="str">
        <f>IF(C40="",IF(D40="","",D40),C40+IF(D40="",0,D40))</f>
        <v/>
      </c>
      <c r="E50" s="299"/>
    </row>
    <row r="51" spans="1:11" s="4" customFormat="1" ht="16.5" customHeight="1" x14ac:dyDescent="0.35">
      <c r="A51" s="139"/>
      <c r="B51" s="140"/>
      <c r="C51" s="141"/>
      <c r="D51" s="301"/>
      <c r="E51" s="302"/>
    </row>
    <row r="52" spans="1:11" s="4" customFormat="1" ht="24" customHeight="1" x14ac:dyDescent="0.35">
      <c r="A52" s="133" t="s">
        <v>54</v>
      </c>
      <c r="B52" s="134" t="s">
        <v>55</v>
      </c>
      <c r="C52" s="144"/>
      <c r="D52" s="135" t="s">
        <v>94</v>
      </c>
      <c r="E52" s="310" t="str">
        <f>IF(E9="",IF(E17="",IF(E40="","",E40),E17+IF(E40="",0,E40)),E9+IF(E17="",0,E17)+IF(E40="",0,E40))</f>
        <v/>
      </c>
    </row>
    <row r="53" spans="1:11" s="4" customFormat="1" ht="12.75" customHeight="1" x14ac:dyDescent="0.35">
      <c r="A53" s="127" t="s">
        <v>56</v>
      </c>
      <c r="B53" s="137" t="s">
        <v>57</v>
      </c>
      <c r="C53" s="145"/>
      <c r="D53" s="138" t="s">
        <v>58</v>
      </c>
      <c r="E53" s="283" t="str">
        <f>IF(D45="",IF(E52="","",E52),D45+IF(E52="",0,E52))</f>
        <v/>
      </c>
    </row>
    <row r="54" spans="1:11" s="4" customFormat="1" ht="12.75" customHeight="1" x14ac:dyDescent="0.3">
      <c r="A54" s="127"/>
      <c r="B54" s="137" t="s">
        <v>59</v>
      </c>
      <c r="C54" s="145"/>
      <c r="D54" s="138"/>
      <c r="E54" s="261"/>
    </row>
    <row r="55" spans="1:11" s="4" customFormat="1" ht="12.75" customHeight="1" x14ac:dyDescent="0.35">
      <c r="A55" s="353" t="s">
        <v>60</v>
      </c>
      <c r="B55" s="354"/>
      <c r="C55" s="354"/>
      <c r="D55" s="355"/>
      <c r="E55" s="283" t="str">
        <f>IF(D47="",IF(E9="","",E9),D47+IF(E9="",0,E9))</f>
        <v/>
      </c>
    </row>
    <row r="56" spans="1:11" s="4" customFormat="1" ht="12.75" customHeight="1" x14ac:dyDescent="0.35">
      <c r="A56" s="343" t="s">
        <v>61</v>
      </c>
      <c r="B56" s="344"/>
      <c r="C56" s="344"/>
      <c r="D56" s="345"/>
      <c r="E56" s="311" t="s">
        <v>87</v>
      </c>
    </row>
    <row r="57" spans="1:11" s="4" customFormat="1" ht="12.75" customHeight="1" x14ac:dyDescent="0.35">
      <c r="A57" s="343" t="s">
        <v>62</v>
      </c>
      <c r="B57" s="344"/>
      <c r="C57" s="344"/>
      <c r="D57" s="345"/>
      <c r="E57" s="283" t="str">
        <f>IF(D49="",IF(E17="","",E17),D49+IF(E17="",0,E17))</f>
        <v/>
      </c>
    </row>
    <row r="58" spans="1:11" ht="12.75" customHeight="1" x14ac:dyDescent="0.35">
      <c r="A58" s="346" t="s">
        <v>63</v>
      </c>
      <c r="B58" s="347"/>
      <c r="C58" s="347"/>
      <c r="D58" s="348"/>
      <c r="E58" s="283" t="str">
        <f>IF(D50="",IF(E40="","",E40),D50+IF(E40="",0,E40))</f>
        <v/>
      </c>
      <c r="G58" s="4"/>
      <c r="H58" s="4"/>
      <c r="I58" s="4"/>
      <c r="J58" s="4"/>
      <c r="K58" s="4"/>
    </row>
    <row r="59" spans="1:11" s="4" customFormat="1" ht="17.25" customHeight="1" x14ac:dyDescent="0.3">
      <c r="A59" s="146"/>
      <c r="B59" s="108"/>
      <c r="C59" s="108"/>
      <c r="D59" s="108"/>
      <c r="E59" s="108"/>
    </row>
    <row r="60" spans="1:11" ht="17.25" customHeight="1" x14ac:dyDescent="0.35">
      <c r="A60" s="196" t="s">
        <v>284</v>
      </c>
      <c r="B60" s="148"/>
      <c r="C60" s="196" t="s">
        <v>283</v>
      </c>
      <c r="D60" s="149"/>
      <c r="E60" s="150"/>
      <c r="G60" s="4"/>
      <c r="H60" s="4"/>
      <c r="I60" s="4"/>
      <c r="J60" s="4"/>
      <c r="K60" s="4"/>
    </row>
    <row r="61" spans="1:11" ht="17.25" customHeight="1" x14ac:dyDescent="0.35">
      <c r="A61" s="147" t="s">
        <v>64</v>
      </c>
      <c r="B61" s="148"/>
      <c r="C61" s="151" t="s">
        <v>65</v>
      </c>
      <c r="D61" s="152"/>
      <c r="E61" s="150"/>
    </row>
    <row r="62" spans="1:11" ht="17.25" customHeight="1" x14ac:dyDescent="0.35">
      <c r="A62" s="147" t="s">
        <v>66</v>
      </c>
      <c r="B62" s="148"/>
      <c r="C62" s="151" t="s">
        <v>65</v>
      </c>
      <c r="D62" s="152"/>
      <c r="E62" s="150"/>
      <c r="G62" s="4"/>
      <c r="H62" s="4"/>
      <c r="I62" s="4"/>
      <c r="J62" s="4"/>
      <c r="K62" s="4"/>
    </row>
    <row r="63" spans="1:11" ht="17.25" customHeight="1" x14ac:dyDescent="0.35">
      <c r="A63" s="147" t="s">
        <v>67</v>
      </c>
      <c r="B63" s="148"/>
      <c r="C63" s="151" t="s">
        <v>65</v>
      </c>
      <c r="D63" s="152"/>
      <c r="E63" s="150"/>
    </row>
    <row r="64" spans="1:11" ht="16.5" customHeight="1" x14ac:dyDescent="0.35">
      <c r="A64" s="147" t="s">
        <v>68</v>
      </c>
      <c r="B64" s="148"/>
      <c r="C64" s="151" t="s">
        <v>65</v>
      </c>
      <c r="D64" s="152"/>
      <c r="E64" s="150"/>
    </row>
    <row r="65" spans="1:7" x14ac:dyDescent="0.35">
      <c r="A65" s="108"/>
      <c r="B65" s="108"/>
      <c r="C65" s="108"/>
      <c r="D65" s="108"/>
      <c r="E65" s="108"/>
    </row>
    <row r="66" spans="1:7" x14ac:dyDescent="0.35">
      <c r="A66" s="153" t="s">
        <v>69</v>
      </c>
      <c r="B66" s="108" t="s">
        <v>70</v>
      </c>
      <c r="C66" s="108"/>
      <c r="D66" s="108"/>
      <c r="E66" s="108"/>
    </row>
    <row r="67" spans="1:7" x14ac:dyDescent="0.35">
      <c r="A67" s="108"/>
      <c r="B67" s="108" t="s">
        <v>96</v>
      </c>
      <c r="C67" s="108"/>
      <c r="D67" s="108"/>
      <c r="E67" s="108"/>
    </row>
    <row r="68" spans="1:7" x14ac:dyDescent="0.35">
      <c r="A68" s="154"/>
      <c r="B68" s="108" t="s">
        <v>106</v>
      </c>
      <c r="C68" s="154"/>
      <c r="D68" s="154"/>
      <c r="E68" s="154"/>
    </row>
    <row r="69" spans="1:7" x14ac:dyDescent="0.35">
      <c r="A69" s="154"/>
      <c r="B69" s="108" t="s">
        <v>99</v>
      </c>
      <c r="C69" s="154"/>
      <c r="D69" s="154"/>
      <c r="E69" s="154"/>
    </row>
    <row r="70" spans="1:7" x14ac:dyDescent="0.35">
      <c r="A70" s="154"/>
      <c r="B70" s="154"/>
      <c r="C70" s="154"/>
      <c r="D70" s="154"/>
      <c r="E70" s="154"/>
    </row>
    <row r="71" spans="1:7" x14ac:dyDescent="0.35">
      <c r="G71" s="80"/>
    </row>
  </sheetData>
  <mergeCells count="11">
    <mergeCell ref="A1:D1"/>
    <mergeCell ref="E1:E3"/>
    <mergeCell ref="A4:E4"/>
    <mergeCell ref="A47:C47"/>
    <mergeCell ref="A56:D56"/>
    <mergeCell ref="A57:D57"/>
    <mergeCell ref="A58:D58"/>
    <mergeCell ref="A48:C48"/>
    <mergeCell ref="A49:C49"/>
    <mergeCell ref="A50:C50"/>
    <mergeCell ref="A55:D55"/>
  </mergeCells>
  <phoneticPr fontId="0" type="noConversion"/>
  <pageMargins left="0.62992125984251968" right="0.27559055118110237" top="0.59055118110236227" bottom="0.39370078740157483" header="0.35433070866141736" footer="0.19685039370078741"/>
  <pageSetup paperSize="9" scale="72" orientation="portrait" r:id="rId1"/>
  <headerFooter alignWithMargins="0">
    <oddFooter>&amp;L&amp;K01+000Pre-Implementation Estimate 1&amp;C&amp;P/&amp;N&amp;RPrinted Date: &amp;D</oddFooter>
  </headerFooter>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8">
    <pageSetUpPr fitToPage="1"/>
  </sheetPr>
  <dimension ref="A1:K71"/>
  <sheetViews>
    <sheetView showGridLines="0" zoomScaleNormal="100" workbookViewId="0">
      <selection sqref="A1:D1"/>
    </sheetView>
  </sheetViews>
  <sheetFormatPr defaultColWidth="9.1328125" defaultRowHeight="12.75" x14ac:dyDescent="0.35"/>
  <cols>
    <col min="1" max="1" width="6.59765625" style="2" customWidth="1"/>
    <col min="2" max="2" width="52.3984375" style="2" customWidth="1"/>
    <col min="3" max="5" width="13.73046875" style="2" customWidth="1"/>
    <col min="6" max="7" width="9.1328125" style="2"/>
    <col min="8" max="8" width="13.73046875" style="2" customWidth="1"/>
    <col min="9" max="16384" width="9.1328125" style="2"/>
  </cols>
  <sheetData>
    <row r="1" spans="1:8" ht="29.25" customHeight="1" x14ac:dyDescent="0.6">
      <c r="A1" s="341" t="s">
        <v>107</v>
      </c>
      <c r="B1" s="342"/>
      <c r="C1" s="342"/>
      <c r="D1" s="342"/>
      <c r="E1" s="349" t="s">
        <v>108</v>
      </c>
    </row>
    <row r="2" spans="1:8" ht="12.75" customHeight="1" x14ac:dyDescent="0.35">
      <c r="A2" s="38"/>
      <c r="B2" s="11"/>
      <c r="C2" s="11"/>
      <c r="D2" s="11"/>
      <c r="E2" s="349"/>
    </row>
    <row r="3" spans="1:8" ht="15.75" customHeight="1" x14ac:dyDescent="0.4">
      <c r="A3" s="38"/>
      <c r="B3" s="103" t="s">
        <v>2</v>
      </c>
      <c r="C3" s="103"/>
      <c r="D3" s="103"/>
      <c r="E3" s="349"/>
    </row>
    <row r="4" spans="1:8" ht="12.75" customHeight="1" x14ac:dyDescent="0.35">
      <c r="A4" s="350" t="s">
        <v>109</v>
      </c>
      <c r="B4" s="351"/>
      <c r="C4" s="351"/>
      <c r="D4" s="351"/>
      <c r="E4" s="352"/>
      <c r="H4" s="106"/>
    </row>
    <row r="5" spans="1:8" ht="45" customHeight="1" x14ac:dyDescent="0.35">
      <c r="A5" s="39" t="s">
        <v>4</v>
      </c>
      <c r="B5" s="40" t="s">
        <v>5</v>
      </c>
      <c r="C5" s="41" t="s">
        <v>6</v>
      </c>
      <c r="D5" s="41" t="s">
        <v>7</v>
      </c>
      <c r="E5" s="41" t="s">
        <v>8</v>
      </c>
    </row>
    <row r="6" spans="1:8" ht="12" customHeight="1" x14ac:dyDescent="0.35">
      <c r="A6" s="113"/>
      <c r="B6" s="215" t="s">
        <v>84</v>
      </c>
      <c r="C6" s="288"/>
      <c r="D6" s="289"/>
      <c r="E6" s="289"/>
    </row>
    <row r="7" spans="1:8" ht="12" customHeight="1" x14ac:dyDescent="0.35">
      <c r="A7" s="114"/>
      <c r="B7" s="216" t="s">
        <v>85</v>
      </c>
      <c r="C7" s="288"/>
      <c r="D7" s="289"/>
      <c r="E7" s="289"/>
    </row>
    <row r="8" spans="1:8" ht="12" customHeight="1" x14ac:dyDescent="0.35">
      <c r="A8" s="114"/>
      <c r="B8" s="217" t="s">
        <v>86</v>
      </c>
      <c r="C8" s="288"/>
      <c r="D8" s="289"/>
      <c r="E8" s="289"/>
    </row>
    <row r="9" spans="1:8" ht="12" customHeight="1" x14ac:dyDescent="0.35">
      <c r="A9" s="117" t="s">
        <v>9</v>
      </c>
      <c r="B9" s="109" t="s">
        <v>10</v>
      </c>
      <c r="C9" s="259" t="str">
        <f>IF(C6="",IF(C7="",IF(C8="","",C8),C7+IF(C8="",0,C8)),C6+IF(C7="",0,C7)+IF(C8="",0,C8))</f>
        <v/>
      </c>
      <c r="D9" s="288"/>
      <c r="E9" s="288"/>
    </row>
    <row r="10" spans="1:8" ht="12" customHeight="1" x14ac:dyDescent="0.35">
      <c r="A10" s="114" t="s">
        <v>11</v>
      </c>
      <c r="B10" s="116" t="s">
        <v>12</v>
      </c>
      <c r="C10" s="162"/>
      <c r="D10" s="162"/>
      <c r="E10" s="162"/>
    </row>
    <row r="11" spans="1:8" ht="12" customHeight="1" x14ac:dyDescent="0.35">
      <c r="A11" s="114"/>
      <c r="B11" s="116" t="s">
        <v>275</v>
      </c>
      <c r="C11" s="209" t="s">
        <v>87</v>
      </c>
      <c r="D11" s="209" t="s">
        <v>87</v>
      </c>
      <c r="E11" s="209" t="s">
        <v>87</v>
      </c>
      <c r="G11" s="76"/>
    </row>
    <row r="12" spans="1:8" ht="12" customHeight="1" x14ac:dyDescent="0.35">
      <c r="A12" s="118"/>
      <c r="B12" s="115" t="s">
        <v>276</v>
      </c>
      <c r="C12" s="210" t="s">
        <v>87</v>
      </c>
      <c r="D12" s="211" t="s">
        <v>87</v>
      </c>
      <c r="E12" s="211" t="s">
        <v>87</v>
      </c>
    </row>
    <row r="13" spans="1:8" ht="12" customHeight="1" x14ac:dyDescent="0.35">
      <c r="A13" s="117" t="s">
        <v>13</v>
      </c>
      <c r="B13" s="119" t="s">
        <v>14</v>
      </c>
      <c r="C13" s="212" t="s">
        <v>87</v>
      </c>
      <c r="D13" s="212" t="s">
        <v>87</v>
      </c>
      <c r="E13" s="212" t="s">
        <v>87</v>
      </c>
    </row>
    <row r="14" spans="1:8" ht="12" customHeight="1" x14ac:dyDescent="0.35">
      <c r="A14" s="114" t="s">
        <v>11</v>
      </c>
      <c r="B14" s="116" t="s">
        <v>15</v>
      </c>
      <c r="C14" s="162" t="s">
        <v>11</v>
      </c>
      <c r="D14" s="162" t="s">
        <v>11</v>
      </c>
      <c r="E14" s="162" t="s">
        <v>11</v>
      </c>
    </row>
    <row r="15" spans="1:8" ht="12" customHeight="1" x14ac:dyDescent="0.35">
      <c r="A15" s="114"/>
      <c r="B15" s="116" t="s">
        <v>275</v>
      </c>
      <c r="C15" s="219" t="s">
        <v>87</v>
      </c>
      <c r="D15" s="219" t="s">
        <v>87</v>
      </c>
      <c r="E15" s="219" t="s">
        <v>87</v>
      </c>
    </row>
    <row r="16" spans="1:8" ht="12" customHeight="1" x14ac:dyDescent="0.35">
      <c r="A16" s="118"/>
      <c r="B16" s="115" t="s">
        <v>276</v>
      </c>
      <c r="C16" s="219" t="s">
        <v>87</v>
      </c>
      <c r="D16" s="220" t="s">
        <v>87</v>
      </c>
      <c r="E16" s="220" t="s">
        <v>87</v>
      </c>
    </row>
    <row r="17" spans="1:7" ht="12" customHeight="1" x14ac:dyDescent="0.35">
      <c r="A17" s="117" t="s">
        <v>16</v>
      </c>
      <c r="B17" s="109" t="s">
        <v>17</v>
      </c>
      <c r="C17" s="212" t="s">
        <v>87</v>
      </c>
      <c r="D17" s="212" t="s">
        <v>87</v>
      </c>
      <c r="E17" s="212" t="s">
        <v>87</v>
      </c>
    </row>
    <row r="18" spans="1:7" ht="12" customHeight="1" x14ac:dyDescent="0.35">
      <c r="A18" s="114"/>
      <c r="B18" s="116" t="s">
        <v>18</v>
      </c>
      <c r="C18" s="167"/>
      <c r="D18" s="167"/>
      <c r="E18" s="167"/>
    </row>
    <row r="19" spans="1:7" ht="12" customHeight="1" x14ac:dyDescent="0.35">
      <c r="A19" s="121" t="s">
        <v>11</v>
      </c>
      <c r="B19" s="116" t="s">
        <v>19</v>
      </c>
      <c r="C19" s="162"/>
      <c r="D19" s="169" t="s">
        <v>11</v>
      </c>
      <c r="E19" s="169" t="s">
        <v>11</v>
      </c>
    </row>
    <row r="20" spans="1:7" ht="12" customHeight="1" x14ac:dyDescent="0.35">
      <c r="A20" s="121"/>
      <c r="B20" s="116" t="s">
        <v>20</v>
      </c>
      <c r="C20" s="293"/>
      <c r="D20" s="293"/>
      <c r="E20" s="293"/>
    </row>
    <row r="21" spans="1:7" ht="12" customHeight="1" x14ac:dyDescent="0.35">
      <c r="A21" s="121"/>
      <c r="B21" s="116" t="s">
        <v>21</v>
      </c>
      <c r="C21" s="304"/>
      <c r="D21" s="304"/>
      <c r="E21" s="304"/>
    </row>
    <row r="22" spans="1:7" ht="12" customHeight="1" x14ac:dyDescent="0.35">
      <c r="A22" s="121"/>
      <c r="B22" s="116" t="s">
        <v>88</v>
      </c>
      <c r="C22" s="305"/>
      <c r="D22" s="305"/>
      <c r="E22" s="305"/>
      <c r="G22" s="206"/>
    </row>
    <row r="23" spans="1:7" ht="12" customHeight="1" x14ac:dyDescent="0.35">
      <c r="A23" s="121"/>
      <c r="B23" s="116" t="s">
        <v>22</v>
      </c>
      <c r="C23" s="321" t="str">
        <f>IF(C20="",IF(C21="",IF(C22="","",C22),C21+IF(C22="",0,C22)),C20+IF(C21="",0,C21)+IF(C22="",0,C22))</f>
        <v/>
      </c>
      <c r="D23" s="321" t="str">
        <f t="shared" ref="D23:E23" si="0">IF(D20="",IF(D21="",IF(D22="","",D22),D21+IF(D22="",0,D22)),D20+IF(D21="",0,D21)+IF(D22="",0,D22))</f>
        <v/>
      </c>
      <c r="E23" s="321" t="str">
        <f t="shared" si="0"/>
        <v/>
      </c>
      <c r="G23" s="221"/>
    </row>
    <row r="24" spans="1:7" ht="12" customHeight="1" x14ac:dyDescent="0.35">
      <c r="A24" s="114"/>
      <c r="B24" s="116" t="s">
        <v>23</v>
      </c>
      <c r="C24" s="306"/>
      <c r="D24" s="306"/>
      <c r="E24" s="306"/>
      <c r="G24" s="221"/>
    </row>
    <row r="25" spans="1:7" ht="12" customHeight="1" x14ac:dyDescent="0.35">
      <c r="A25" s="121">
        <v>1</v>
      </c>
      <c r="B25" s="122" t="s">
        <v>24</v>
      </c>
      <c r="C25" s="293"/>
      <c r="D25" s="307"/>
      <c r="E25" s="307"/>
      <c r="G25" s="221"/>
    </row>
    <row r="26" spans="1:7" ht="12" customHeight="1" x14ac:dyDescent="0.35">
      <c r="A26" s="121">
        <v>2</v>
      </c>
      <c r="B26" s="122" t="s">
        <v>25</v>
      </c>
      <c r="C26" s="304"/>
      <c r="D26" s="308"/>
      <c r="E26" s="308"/>
      <c r="G26" s="222"/>
    </row>
    <row r="27" spans="1:7" ht="12" customHeight="1" x14ac:dyDescent="0.35">
      <c r="A27" s="121">
        <v>3</v>
      </c>
      <c r="B27" s="122" t="s">
        <v>26</v>
      </c>
      <c r="C27" s="293"/>
      <c r="D27" s="307"/>
      <c r="E27" s="307"/>
      <c r="G27" s="221"/>
    </row>
    <row r="28" spans="1:7" ht="12" customHeight="1" x14ac:dyDescent="0.35">
      <c r="A28" s="121">
        <v>4</v>
      </c>
      <c r="B28" s="122" t="s">
        <v>27</v>
      </c>
      <c r="C28" s="304"/>
      <c r="D28" s="308"/>
      <c r="E28" s="308"/>
      <c r="G28" s="221"/>
    </row>
    <row r="29" spans="1:7" ht="12" customHeight="1" x14ac:dyDescent="0.35">
      <c r="A29" s="121">
        <v>5</v>
      </c>
      <c r="B29" s="122" t="s">
        <v>28</v>
      </c>
      <c r="C29" s="293"/>
      <c r="D29" s="307"/>
      <c r="E29" s="307"/>
      <c r="G29" s="221"/>
    </row>
    <row r="30" spans="1:7" ht="12" customHeight="1" x14ac:dyDescent="0.35">
      <c r="A30" s="121">
        <v>6</v>
      </c>
      <c r="B30" s="122" t="s">
        <v>29</v>
      </c>
      <c r="C30" s="304"/>
      <c r="D30" s="308"/>
      <c r="E30" s="308"/>
      <c r="G30" s="221"/>
    </row>
    <row r="31" spans="1:7" ht="12" customHeight="1" x14ac:dyDescent="0.35">
      <c r="A31" s="121">
        <v>7</v>
      </c>
      <c r="B31" s="122" t="s">
        <v>30</v>
      </c>
      <c r="C31" s="293"/>
      <c r="D31" s="307"/>
      <c r="E31" s="307"/>
      <c r="G31" s="221"/>
    </row>
    <row r="32" spans="1:7" ht="12" customHeight="1" x14ac:dyDescent="0.35">
      <c r="A32" s="121">
        <v>8</v>
      </c>
      <c r="B32" s="122" t="s">
        <v>31</v>
      </c>
      <c r="C32" s="304"/>
      <c r="D32" s="308"/>
      <c r="E32" s="308"/>
      <c r="G32" s="221"/>
    </row>
    <row r="33" spans="1:11" ht="12" customHeight="1" x14ac:dyDescent="0.35">
      <c r="A33" s="121">
        <v>9</v>
      </c>
      <c r="B33" s="122" t="s">
        <v>104</v>
      </c>
      <c r="C33" s="293"/>
      <c r="D33" s="307"/>
      <c r="E33" s="307"/>
      <c r="G33" s="221"/>
    </row>
    <row r="34" spans="1:11" ht="12" customHeight="1" x14ac:dyDescent="0.35">
      <c r="A34" s="121">
        <v>10</v>
      </c>
      <c r="B34" s="122" t="s">
        <v>33</v>
      </c>
      <c r="C34" s="304"/>
      <c r="D34" s="308"/>
      <c r="E34" s="308"/>
      <c r="G34" s="221"/>
    </row>
    <row r="35" spans="1:11" ht="12" customHeight="1" x14ac:dyDescent="0.35">
      <c r="A35" s="121">
        <v>11</v>
      </c>
      <c r="B35" s="123" t="s">
        <v>89</v>
      </c>
      <c r="C35" s="293"/>
      <c r="D35" s="307"/>
      <c r="E35" s="307"/>
      <c r="G35" s="221"/>
    </row>
    <row r="36" spans="1:11" ht="12" customHeight="1" x14ac:dyDescent="0.35">
      <c r="A36" s="121">
        <v>12</v>
      </c>
      <c r="B36" s="122" t="s">
        <v>35</v>
      </c>
      <c r="C36" s="304"/>
      <c r="D36" s="308"/>
      <c r="E36" s="308"/>
      <c r="G36" s="218"/>
    </row>
    <row r="37" spans="1:11" ht="21" customHeight="1" x14ac:dyDescent="0.35">
      <c r="A37" s="124" t="s">
        <v>90</v>
      </c>
      <c r="B37" s="125" t="s">
        <v>91</v>
      </c>
      <c r="C37" s="293"/>
      <c r="D37" s="307"/>
      <c r="E37" s="307"/>
      <c r="G37" s="218"/>
    </row>
    <row r="38" spans="1:11" ht="12" customHeight="1" x14ac:dyDescent="0.35">
      <c r="A38" s="121">
        <v>13</v>
      </c>
      <c r="B38" s="122" t="s">
        <v>36</v>
      </c>
      <c r="C38" s="293"/>
      <c r="D38" s="307"/>
      <c r="E38" s="307"/>
    </row>
    <row r="39" spans="1:11" ht="12" customHeight="1" x14ac:dyDescent="0.35">
      <c r="A39" s="121"/>
      <c r="B39" s="126" t="s">
        <v>78</v>
      </c>
      <c r="C39" s="321" t="str">
        <f>IF(C25="",IF(C26="",IF(C27="",IF(C28="",IF(C29="",IF(C30="",IF(C31="",IF(C32="",IF(C33="",IF(C34="",IF(C35="",IF(C36="",IF(C37="",IF(C38="","",C38),C37+C38),C36+C37+C38),C35+C36+C37+C38),C34+C35+C36+C37+C38),C33+C34+C35+C36+C37+C38),C32+C33+C34+C35+C36+C37+C38),C31+C32+C33+C34+C35+C36+C37+C38),C30+C31+C32+C33+C34+C35+C36+C37+C38),C29+C30+C31+C32+C33+C34+C35+C36+C37+C38),C28+C29+C30+C31+C32+C33+C34+C35+C36+C37+C38),C27+C28+C29+C30+C31+C32+C33+C34+C35+C36+C37+C38),C26+C27+C28+C29+C30+C31+C32+C33+C34+C35+C36+C37+C38),C25+C26+C27+C28+C29+C30+C31+C32+C33+C34+C35+C36+C37+C38)</f>
        <v/>
      </c>
      <c r="D39" s="320"/>
      <c r="E39" s="320"/>
    </row>
    <row r="40" spans="1:11" s="4" customFormat="1" ht="18.75" customHeight="1" x14ac:dyDescent="0.25">
      <c r="A40" s="118" t="s">
        <v>38</v>
      </c>
      <c r="B40" s="116" t="s">
        <v>39</v>
      </c>
      <c r="C40" s="259" t="str">
        <f>IF(C23="",IF(C39="","",C39),C23+IF(C39="",0,C39))</f>
        <v/>
      </c>
      <c r="D40" s="259" t="str">
        <f>IF(D23="",IF(D39="","",D39),D23+IF(D39="",0,D39))</f>
        <v/>
      </c>
      <c r="E40" s="259" t="str">
        <f>IF(E23="",IF(E39="","",E39),E23+IF(E39="",0,E39))</f>
        <v/>
      </c>
    </row>
    <row r="41" spans="1:11" x14ac:dyDescent="0.35">
      <c r="A41" s="127" t="s">
        <v>40</v>
      </c>
      <c r="B41" s="128" t="s">
        <v>110</v>
      </c>
      <c r="C41" s="259" t="str">
        <f>IF(C9="",IF(C40="","",C40),C9+IF(C40="",0,C40))</f>
        <v/>
      </c>
      <c r="D41" s="271"/>
      <c r="E41" s="272"/>
    </row>
    <row r="42" spans="1:11" x14ac:dyDescent="0.35">
      <c r="A42" s="127"/>
      <c r="B42" s="128" t="s">
        <v>42</v>
      </c>
      <c r="C42" s="293"/>
      <c r="D42" s="271"/>
      <c r="E42" s="272"/>
    </row>
    <row r="43" spans="1:11" s="4" customFormat="1" ht="18" customHeight="1" x14ac:dyDescent="0.35">
      <c r="A43" s="129"/>
      <c r="B43" s="130"/>
      <c r="C43" s="290"/>
      <c r="D43" s="291"/>
      <c r="E43" s="292"/>
      <c r="G43" s="107"/>
      <c r="H43" s="106"/>
      <c r="I43" s="106"/>
      <c r="J43" s="106"/>
      <c r="K43" s="106"/>
    </row>
    <row r="44" spans="1:11" s="4" customFormat="1" ht="19.5" customHeight="1" x14ac:dyDescent="0.35">
      <c r="A44" s="133" t="s">
        <v>43</v>
      </c>
      <c r="B44" s="134" t="s">
        <v>44</v>
      </c>
      <c r="C44" s="135" t="s">
        <v>111</v>
      </c>
      <c r="D44" s="314" t="str">
        <f>IF(D9="",IF(D40="","",D40),D9+IF(D40="",0,D40))</f>
        <v/>
      </c>
      <c r="E44" s="299"/>
    </row>
    <row r="45" spans="1:11" s="4" customFormat="1" ht="12.75" customHeight="1" x14ac:dyDescent="0.35">
      <c r="A45" s="127" t="s">
        <v>46</v>
      </c>
      <c r="B45" s="137" t="s">
        <v>47</v>
      </c>
      <c r="C45" s="138" t="s">
        <v>48</v>
      </c>
      <c r="D45" s="283" t="str">
        <f>IF(C41="",IF(D44="","",D44),C41+IF(D44="",0,D44))</f>
        <v/>
      </c>
      <c r="E45" s="299"/>
    </row>
    <row r="46" spans="1:11" s="4" customFormat="1" ht="12.75" customHeight="1" x14ac:dyDescent="0.3">
      <c r="A46" s="127"/>
      <c r="B46" s="137" t="s">
        <v>49</v>
      </c>
      <c r="C46" s="138"/>
      <c r="D46" s="293"/>
      <c r="E46" s="299"/>
    </row>
    <row r="47" spans="1:11" s="4" customFormat="1" ht="12.75" customHeight="1" x14ac:dyDescent="0.35">
      <c r="A47" s="353" t="s">
        <v>50</v>
      </c>
      <c r="B47" s="354"/>
      <c r="C47" s="355"/>
      <c r="D47" s="283" t="str">
        <f>IF(C9="",IF(D9="","",D9),C9+IF(D9="",0,D9))</f>
        <v/>
      </c>
      <c r="E47" s="299"/>
    </row>
    <row r="48" spans="1:11" s="4" customFormat="1" ht="12.75" customHeight="1" x14ac:dyDescent="0.35">
      <c r="A48" s="343" t="s">
        <v>51</v>
      </c>
      <c r="B48" s="344"/>
      <c r="C48" s="345"/>
      <c r="D48" s="300" t="s">
        <v>87</v>
      </c>
      <c r="E48" s="299"/>
    </row>
    <row r="49" spans="1:11" s="4" customFormat="1" ht="12.75" customHeight="1" x14ac:dyDescent="0.35">
      <c r="A49" s="343" t="s">
        <v>52</v>
      </c>
      <c r="B49" s="344"/>
      <c r="C49" s="345"/>
      <c r="D49" s="300" t="s">
        <v>87</v>
      </c>
      <c r="E49" s="299"/>
    </row>
    <row r="50" spans="1:11" s="4" customFormat="1" ht="11.25" customHeight="1" x14ac:dyDescent="0.35">
      <c r="A50" s="346" t="s">
        <v>53</v>
      </c>
      <c r="B50" s="347"/>
      <c r="C50" s="348"/>
      <c r="D50" s="314" t="str">
        <f>IF(C40="",IF(D40="","",D40),C40+IF(D40="",0,D40))</f>
        <v/>
      </c>
      <c r="E50" s="299"/>
    </row>
    <row r="51" spans="1:11" s="4" customFormat="1" ht="16.5" customHeight="1" x14ac:dyDescent="0.35">
      <c r="A51" s="139"/>
      <c r="B51" s="140"/>
      <c r="C51" s="141"/>
      <c r="D51" s="301"/>
      <c r="E51" s="302"/>
    </row>
    <row r="52" spans="1:11" s="4" customFormat="1" ht="24" customHeight="1" x14ac:dyDescent="0.35">
      <c r="A52" s="133" t="s">
        <v>54</v>
      </c>
      <c r="B52" s="134" t="s">
        <v>55</v>
      </c>
      <c r="C52" s="144"/>
      <c r="D52" s="135" t="s">
        <v>111</v>
      </c>
      <c r="E52" s="283" t="str">
        <f>IF(E9="",IF(E40="","",E40),E9+IF(E40="",0,E40))</f>
        <v/>
      </c>
    </row>
    <row r="53" spans="1:11" s="4" customFormat="1" ht="12.75" customHeight="1" x14ac:dyDescent="0.35">
      <c r="A53" s="127" t="s">
        <v>56</v>
      </c>
      <c r="B53" s="137" t="s">
        <v>57</v>
      </c>
      <c r="C53" s="145"/>
      <c r="D53" s="138" t="s">
        <v>58</v>
      </c>
      <c r="E53" s="283" t="str">
        <f>IF(D45="",IF(E52="","",E52),D45+IF(E52="",0,E52))</f>
        <v/>
      </c>
    </row>
    <row r="54" spans="1:11" s="4" customFormat="1" ht="12.75" customHeight="1" x14ac:dyDescent="0.3">
      <c r="A54" s="127"/>
      <c r="B54" s="137" t="s">
        <v>59</v>
      </c>
      <c r="C54" s="145"/>
      <c r="D54" s="138"/>
      <c r="E54" s="293"/>
    </row>
    <row r="55" spans="1:11" s="4" customFormat="1" ht="12.75" customHeight="1" x14ac:dyDescent="0.35">
      <c r="A55" s="353" t="s">
        <v>60</v>
      </c>
      <c r="B55" s="354"/>
      <c r="C55" s="354"/>
      <c r="D55" s="355"/>
      <c r="E55" s="283" t="str">
        <f>IF(D47="",IF(E9="","",E9),D47+IF(E9="",0,E9))</f>
        <v/>
      </c>
    </row>
    <row r="56" spans="1:11" s="4" customFormat="1" ht="12.75" customHeight="1" x14ac:dyDescent="0.35">
      <c r="A56" s="343" t="s">
        <v>61</v>
      </c>
      <c r="B56" s="344"/>
      <c r="C56" s="344"/>
      <c r="D56" s="345"/>
      <c r="E56" s="309" t="s">
        <v>87</v>
      </c>
    </row>
    <row r="57" spans="1:11" s="4" customFormat="1" ht="12.75" customHeight="1" x14ac:dyDescent="0.35">
      <c r="A57" s="343" t="s">
        <v>62</v>
      </c>
      <c r="B57" s="344"/>
      <c r="C57" s="344"/>
      <c r="D57" s="345"/>
      <c r="E57" s="309" t="s">
        <v>87</v>
      </c>
    </row>
    <row r="58" spans="1:11" ht="12.75" customHeight="1" x14ac:dyDescent="0.35">
      <c r="A58" s="346" t="s">
        <v>63</v>
      </c>
      <c r="B58" s="347"/>
      <c r="C58" s="347"/>
      <c r="D58" s="348"/>
      <c r="E58" s="283" t="str">
        <f>IF(D50="",IF(E40="","",E40),D50+IF(E40="",0,E40))</f>
        <v/>
      </c>
      <c r="G58" s="4"/>
      <c r="H58" s="4"/>
      <c r="I58" s="4"/>
      <c r="J58" s="4"/>
      <c r="K58" s="4"/>
    </row>
    <row r="59" spans="1:11" s="4" customFormat="1" ht="17.25" customHeight="1" x14ac:dyDescent="0.3">
      <c r="A59" s="146"/>
      <c r="B59" s="108"/>
      <c r="C59" s="108"/>
      <c r="D59" s="108"/>
      <c r="E59" s="108"/>
    </row>
    <row r="60" spans="1:11" ht="17.25" customHeight="1" x14ac:dyDescent="0.35">
      <c r="A60" s="196" t="s">
        <v>284</v>
      </c>
      <c r="B60" s="148"/>
      <c r="C60" s="196" t="s">
        <v>283</v>
      </c>
      <c r="D60" s="149"/>
      <c r="E60" s="150"/>
      <c r="G60" s="4"/>
      <c r="H60" s="4"/>
      <c r="I60" s="4"/>
      <c r="J60" s="4"/>
      <c r="K60" s="4"/>
    </row>
    <row r="61" spans="1:11" ht="17.25" customHeight="1" x14ac:dyDescent="0.35">
      <c r="A61" s="147" t="s">
        <v>64</v>
      </c>
      <c r="B61" s="148"/>
      <c r="C61" s="151" t="s">
        <v>65</v>
      </c>
      <c r="D61" s="152"/>
      <c r="E61" s="150"/>
    </row>
    <row r="62" spans="1:11" ht="17.25" customHeight="1" x14ac:dyDescent="0.35">
      <c r="A62" s="147" t="s">
        <v>66</v>
      </c>
      <c r="B62" s="148"/>
      <c r="C62" s="151" t="s">
        <v>65</v>
      </c>
      <c r="D62" s="152"/>
      <c r="E62" s="150"/>
      <c r="G62" s="4"/>
      <c r="H62" s="4"/>
      <c r="I62" s="4"/>
      <c r="J62" s="4"/>
      <c r="K62" s="4"/>
    </row>
    <row r="63" spans="1:11" ht="17.25" customHeight="1" x14ac:dyDescent="0.35">
      <c r="A63" s="147" t="s">
        <v>67</v>
      </c>
      <c r="B63" s="148"/>
      <c r="C63" s="151" t="s">
        <v>65</v>
      </c>
      <c r="D63" s="152"/>
      <c r="E63" s="150"/>
    </row>
    <row r="64" spans="1:11" x14ac:dyDescent="0.35">
      <c r="A64" s="147" t="s">
        <v>68</v>
      </c>
      <c r="B64" s="148"/>
      <c r="C64" s="151" t="s">
        <v>65</v>
      </c>
      <c r="D64" s="152"/>
      <c r="E64" s="150"/>
    </row>
    <row r="65" spans="1:7" x14ac:dyDescent="0.35">
      <c r="A65" s="108"/>
      <c r="B65" s="108"/>
      <c r="C65" s="108"/>
      <c r="D65" s="108"/>
      <c r="E65" s="108"/>
    </row>
    <row r="66" spans="1:7" x14ac:dyDescent="0.35">
      <c r="A66" s="153" t="s">
        <v>69</v>
      </c>
      <c r="B66" s="108" t="s">
        <v>70</v>
      </c>
      <c r="C66" s="108"/>
      <c r="D66" s="108"/>
      <c r="E66" s="108"/>
    </row>
    <row r="67" spans="1:7" x14ac:dyDescent="0.35">
      <c r="A67" s="108"/>
      <c r="B67" s="108" t="s">
        <v>112</v>
      </c>
      <c r="C67" s="108"/>
      <c r="D67" s="108"/>
      <c r="E67" s="108"/>
    </row>
    <row r="68" spans="1:7" x14ac:dyDescent="0.35">
      <c r="A68" s="108"/>
      <c r="B68" s="108" t="s">
        <v>113</v>
      </c>
      <c r="C68" s="108"/>
      <c r="D68" s="108"/>
      <c r="E68" s="108"/>
    </row>
    <row r="69" spans="1:7" x14ac:dyDescent="0.35">
      <c r="A69" s="154"/>
      <c r="B69" s="108" t="s">
        <v>114</v>
      </c>
      <c r="C69" s="154"/>
      <c r="D69" s="154"/>
      <c r="E69" s="154"/>
    </row>
    <row r="70" spans="1:7" x14ac:dyDescent="0.35">
      <c r="A70" s="154"/>
      <c r="B70" s="108" t="s">
        <v>99</v>
      </c>
      <c r="C70" s="154"/>
      <c r="D70" s="154"/>
      <c r="E70" s="154"/>
    </row>
    <row r="71" spans="1:7" x14ac:dyDescent="0.35">
      <c r="A71" s="154"/>
      <c r="B71" s="154"/>
      <c r="C71" s="154"/>
      <c r="D71" s="154"/>
      <c r="E71" s="154"/>
      <c r="G71" s="80"/>
    </row>
  </sheetData>
  <mergeCells count="11">
    <mergeCell ref="A1:D1"/>
    <mergeCell ref="E1:E3"/>
    <mergeCell ref="A4:E4"/>
    <mergeCell ref="A47:C47"/>
    <mergeCell ref="A58:D58"/>
    <mergeCell ref="A48:C48"/>
    <mergeCell ref="A49:C49"/>
    <mergeCell ref="A50:C50"/>
    <mergeCell ref="A55:D55"/>
    <mergeCell ref="A56:D56"/>
    <mergeCell ref="A57:D57"/>
  </mergeCells>
  <phoneticPr fontId="0" type="noConversion"/>
  <pageMargins left="0.62992125984251968" right="0.27559055118110237" top="0.59055118110236227" bottom="0.39370078740157483" header="0.35433070866141736" footer="0.19685039370078741"/>
  <pageSetup paperSize="9" scale="72" orientation="portrait" r:id="rId1"/>
  <headerFooter alignWithMargins="0">
    <oddFooter>&amp;L&amp;K01+000Pre-Implementation Estimate 2&amp;C&amp;P/&amp;N&amp;RPrinted Date: &amp;D</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9">
    <pageSetUpPr fitToPage="1"/>
  </sheetPr>
  <dimension ref="A1:K72"/>
  <sheetViews>
    <sheetView showGridLines="0" zoomScaleNormal="100" workbookViewId="0">
      <selection sqref="A1:D1"/>
    </sheetView>
  </sheetViews>
  <sheetFormatPr defaultColWidth="9.1328125" defaultRowHeight="12.75" x14ac:dyDescent="0.35"/>
  <cols>
    <col min="1" max="1" width="6.59765625" style="2" customWidth="1"/>
    <col min="2" max="2" width="52.73046875" style="2" customWidth="1"/>
    <col min="3" max="5" width="13.73046875" style="2" customWidth="1"/>
    <col min="6" max="7" width="9.1328125" style="2"/>
    <col min="8" max="8" width="13.73046875" style="2" customWidth="1"/>
    <col min="9" max="16384" width="9.1328125" style="2"/>
  </cols>
  <sheetData>
    <row r="1" spans="1:8" ht="29.25" customHeight="1" x14ac:dyDescent="0.6">
      <c r="A1" s="341" t="s">
        <v>115</v>
      </c>
      <c r="B1" s="342"/>
      <c r="C1" s="342"/>
      <c r="D1" s="342"/>
      <c r="E1" s="349" t="s">
        <v>116</v>
      </c>
    </row>
    <row r="2" spans="1:8" ht="12.75" customHeight="1" x14ac:dyDescent="0.35">
      <c r="A2" s="38"/>
      <c r="B2" s="11"/>
      <c r="C2" s="11"/>
      <c r="D2" s="11"/>
      <c r="E2" s="349"/>
    </row>
    <row r="3" spans="1:8" ht="15.75" customHeight="1" x14ac:dyDescent="0.4">
      <c r="A3" s="38"/>
      <c r="B3" s="103" t="s">
        <v>2</v>
      </c>
      <c r="C3" s="103"/>
      <c r="D3" s="103"/>
      <c r="E3" s="349"/>
    </row>
    <row r="4" spans="1:8" ht="12.75" customHeight="1" x14ac:dyDescent="0.35">
      <c r="A4" s="350" t="s">
        <v>117</v>
      </c>
      <c r="B4" s="351"/>
      <c r="C4" s="351"/>
      <c r="D4" s="351"/>
      <c r="E4" s="352"/>
      <c r="H4" s="106"/>
    </row>
    <row r="5" spans="1:8" ht="45" customHeight="1" x14ac:dyDescent="0.35">
      <c r="A5" s="39" t="s">
        <v>4</v>
      </c>
      <c r="B5" s="40" t="s">
        <v>5</v>
      </c>
      <c r="C5" s="41" t="s">
        <v>6</v>
      </c>
      <c r="D5" s="41" t="s">
        <v>7</v>
      </c>
      <c r="E5" s="41" t="s">
        <v>8</v>
      </c>
    </row>
    <row r="6" spans="1:8" x14ac:dyDescent="0.35">
      <c r="A6" s="113"/>
      <c r="B6" s="215" t="s">
        <v>84</v>
      </c>
      <c r="C6" s="294"/>
      <c r="D6" s="295"/>
      <c r="E6" s="295"/>
    </row>
    <row r="7" spans="1:8" x14ac:dyDescent="0.35">
      <c r="A7" s="114"/>
      <c r="B7" s="216" t="s">
        <v>85</v>
      </c>
      <c r="C7" s="294"/>
      <c r="D7" s="295"/>
      <c r="E7" s="295"/>
    </row>
    <row r="8" spans="1:8" x14ac:dyDescent="0.35">
      <c r="A8" s="114"/>
      <c r="B8" s="217" t="s">
        <v>86</v>
      </c>
      <c r="C8" s="294"/>
      <c r="D8" s="295"/>
      <c r="E8" s="295"/>
    </row>
    <row r="9" spans="1:8" x14ac:dyDescent="0.35">
      <c r="A9" s="117" t="s">
        <v>9</v>
      </c>
      <c r="B9" s="109" t="s">
        <v>10</v>
      </c>
      <c r="C9" s="259" t="str">
        <f>IF(C6="",IF(C7="",IF(C8="","",C8),C7+IF(C8="",0,C8)),C6+IF(C7="",0,C7)+IF(C8="",0,C8))</f>
        <v/>
      </c>
      <c r="D9" s="294"/>
      <c r="E9" s="294"/>
    </row>
    <row r="10" spans="1:8" ht="12" customHeight="1" x14ac:dyDescent="0.35">
      <c r="A10" s="114" t="s">
        <v>11</v>
      </c>
      <c r="B10" s="116" t="s">
        <v>12</v>
      </c>
      <c r="C10" s="162"/>
      <c r="D10" s="162"/>
      <c r="E10" s="162"/>
    </row>
    <row r="11" spans="1:8" ht="12" customHeight="1" x14ac:dyDescent="0.35">
      <c r="A11" s="114"/>
      <c r="B11" s="116" t="s">
        <v>75</v>
      </c>
      <c r="C11" s="209" t="s">
        <v>87</v>
      </c>
      <c r="D11" s="209" t="s">
        <v>87</v>
      </c>
      <c r="E11" s="209" t="s">
        <v>87</v>
      </c>
      <c r="G11" s="76"/>
    </row>
    <row r="12" spans="1:8" ht="12" customHeight="1" x14ac:dyDescent="0.35">
      <c r="A12" s="118"/>
      <c r="B12" s="115" t="s">
        <v>76</v>
      </c>
      <c r="C12" s="210" t="s">
        <v>87</v>
      </c>
      <c r="D12" s="211" t="s">
        <v>87</v>
      </c>
      <c r="E12" s="211" t="s">
        <v>87</v>
      </c>
    </row>
    <row r="13" spans="1:8" ht="12" customHeight="1" x14ac:dyDescent="0.35">
      <c r="A13" s="117" t="s">
        <v>13</v>
      </c>
      <c r="B13" s="119" t="s">
        <v>14</v>
      </c>
      <c r="C13" s="212" t="s">
        <v>87</v>
      </c>
      <c r="D13" s="212" t="s">
        <v>87</v>
      </c>
      <c r="E13" s="212" t="s">
        <v>87</v>
      </c>
    </row>
    <row r="14" spans="1:8" ht="12" customHeight="1" x14ac:dyDescent="0.35">
      <c r="A14" s="114" t="s">
        <v>11</v>
      </c>
      <c r="B14" s="116" t="s">
        <v>15</v>
      </c>
      <c r="C14" s="162" t="s">
        <v>11</v>
      </c>
      <c r="D14" s="162" t="s">
        <v>11</v>
      </c>
      <c r="E14" s="162" t="s">
        <v>11</v>
      </c>
    </row>
    <row r="15" spans="1:8" ht="12" customHeight="1" x14ac:dyDescent="0.35">
      <c r="A15" s="114"/>
      <c r="B15" s="116" t="s">
        <v>75</v>
      </c>
      <c r="C15" s="209" t="s">
        <v>87</v>
      </c>
      <c r="D15" s="209" t="s">
        <v>87</v>
      </c>
      <c r="E15" s="209" t="s">
        <v>87</v>
      </c>
    </row>
    <row r="16" spans="1:8" ht="12" customHeight="1" x14ac:dyDescent="0.35">
      <c r="A16" s="118"/>
      <c r="B16" s="115" t="s">
        <v>76</v>
      </c>
      <c r="C16" s="210" t="s">
        <v>87</v>
      </c>
      <c r="D16" s="210" t="s">
        <v>87</v>
      </c>
      <c r="E16" s="210" t="s">
        <v>87</v>
      </c>
    </row>
    <row r="17" spans="1:7" ht="12" customHeight="1" x14ac:dyDescent="0.35">
      <c r="A17" s="117" t="s">
        <v>16</v>
      </c>
      <c r="B17" s="109" t="s">
        <v>17</v>
      </c>
      <c r="C17" s="212" t="s">
        <v>87</v>
      </c>
      <c r="D17" s="212" t="s">
        <v>87</v>
      </c>
      <c r="E17" s="212" t="s">
        <v>87</v>
      </c>
    </row>
    <row r="18" spans="1:7" ht="12" customHeight="1" x14ac:dyDescent="0.35">
      <c r="A18" s="114"/>
      <c r="B18" s="116" t="s">
        <v>18</v>
      </c>
      <c r="C18" s="167"/>
      <c r="D18" s="167"/>
      <c r="E18" s="167"/>
    </row>
    <row r="19" spans="1:7" ht="12" customHeight="1" x14ac:dyDescent="0.35">
      <c r="A19" s="121" t="s">
        <v>11</v>
      </c>
      <c r="B19" s="116" t="s">
        <v>19</v>
      </c>
      <c r="C19" s="260"/>
      <c r="D19" s="266" t="s">
        <v>11</v>
      </c>
      <c r="E19" s="266" t="s">
        <v>11</v>
      </c>
    </row>
    <row r="20" spans="1:7" ht="12" customHeight="1" x14ac:dyDescent="0.35">
      <c r="A20" s="121"/>
      <c r="B20" s="116" t="s">
        <v>20</v>
      </c>
      <c r="C20" s="261"/>
      <c r="D20" s="261"/>
      <c r="E20" s="261"/>
      <c r="F20" s="37"/>
    </row>
    <row r="21" spans="1:7" ht="12" customHeight="1" x14ac:dyDescent="0.35">
      <c r="A21" s="121"/>
      <c r="B21" s="116" t="s">
        <v>21</v>
      </c>
      <c r="C21" s="267"/>
      <c r="D21" s="267"/>
      <c r="E21" s="267"/>
      <c r="F21" s="37"/>
    </row>
    <row r="22" spans="1:7" ht="12" customHeight="1" x14ac:dyDescent="0.35">
      <c r="A22" s="121"/>
      <c r="B22" s="116" t="s">
        <v>118</v>
      </c>
      <c r="C22" s="296"/>
      <c r="D22" s="296"/>
      <c r="E22" s="296"/>
      <c r="F22" s="37"/>
      <c r="G22" s="206"/>
    </row>
    <row r="23" spans="1:7" ht="12" customHeight="1" x14ac:dyDescent="0.35">
      <c r="A23" s="121"/>
      <c r="B23" s="116" t="s">
        <v>22</v>
      </c>
      <c r="C23" s="321" t="str">
        <f>IF(C20="",IF(C21="",IF(C22="","",C22),C21+IF(C22="",0,C22)),C20+IF(C21="",0,C21)+IF(C22="",0,C22))</f>
        <v/>
      </c>
      <c r="D23" s="321" t="str">
        <f t="shared" ref="D23:E23" si="0">IF(D20="",IF(D21="",IF(D22="","",D22),D21+IF(D22="",0,D22)),D20+IF(D21="",0,D21)+IF(D22="",0,D22))</f>
        <v/>
      </c>
      <c r="E23" s="321" t="str">
        <f t="shared" si="0"/>
        <v/>
      </c>
      <c r="F23" s="46"/>
      <c r="G23" s="221"/>
    </row>
    <row r="24" spans="1:7" ht="12" customHeight="1" x14ac:dyDescent="0.35">
      <c r="A24" s="114"/>
      <c r="B24" s="116" t="s">
        <v>23</v>
      </c>
      <c r="C24" s="265"/>
      <c r="D24" s="265"/>
      <c r="E24" s="265"/>
      <c r="F24" s="37"/>
      <c r="G24" s="221"/>
    </row>
    <row r="25" spans="1:7" ht="12" customHeight="1" x14ac:dyDescent="0.35">
      <c r="A25" s="121">
        <v>1</v>
      </c>
      <c r="B25" s="122" t="s">
        <v>24</v>
      </c>
      <c r="C25" s="261"/>
      <c r="D25" s="268"/>
      <c r="E25" s="268"/>
      <c r="F25" s="37"/>
      <c r="G25" s="221"/>
    </row>
    <row r="26" spans="1:7" ht="12" customHeight="1" x14ac:dyDescent="0.35">
      <c r="A26" s="121">
        <v>2</v>
      </c>
      <c r="B26" s="122" t="s">
        <v>25</v>
      </c>
      <c r="C26" s="267"/>
      <c r="D26" s="269"/>
      <c r="E26" s="269"/>
      <c r="F26" s="37"/>
      <c r="G26" s="222"/>
    </row>
    <row r="27" spans="1:7" ht="12" customHeight="1" x14ac:dyDescent="0.35">
      <c r="A27" s="121">
        <v>3</v>
      </c>
      <c r="B27" s="122" t="s">
        <v>26</v>
      </c>
      <c r="C27" s="261"/>
      <c r="D27" s="268"/>
      <c r="E27" s="268"/>
      <c r="F27" s="37"/>
      <c r="G27" s="221"/>
    </row>
    <row r="28" spans="1:7" ht="12" customHeight="1" x14ac:dyDescent="0.35">
      <c r="A28" s="121">
        <v>4</v>
      </c>
      <c r="B28" s="122" t="s">
        <v>27</v>
      </c>
      <c r="C28" s="267"/>
      <c r="D28" s="269"/>
      <c r="E28" s="269"/>
      <c r="F28" s="37"/>
      <c r="G28" s="221"/>
    </row>
    <row r="29" spans="1:7" ht="12" customHeight="1" x14ac:dyDescent="0.35">
      <c r="A29" s="121">
        <v>5</v>
      </c>
      <c r="B29" s="122" t="s">
        <v>28</v>
      </c>
      <c r="C29" s="261"/>
      <c r="D29" s="268"/>
      <c r="E29" s="268"/>
      <c r="F29" s="37"/>
      <c r="G29" s="221"/>
    </row>
    <row r="30" spans="1:7" ht="12" customHeight="1" x14ac:dyDescent="0.35">
      <c r="A30" s="121">
        <v>6</v>
      </c>
      <c r="B30" s="122" t="s">
        <v>29</v>
      </c>
      <c r="C30" s="267"/>
      <c r="D30" s="269"/>
      <c r="E30" s="269"/>
      <c r="F30" s="37"/>
      <c r="G30" s="221"/>
    </row>
    <row r="31" spans="1:7" ht="12" customHeight="1" x14ac:dyDescent="0.35">
      <c r="A31" s="121">
        <v>7</v>
      </c>
      <c r="B31" s="122" t="s">
        <v>30</v>
      </c>
      <c r="C31" s="261"/>
      <c r="D31" s="268"/>
      <c r="E31" s="268"/>
      <c r="F31" s="37"/>
      <c r="G31" s="221"/>
    </row>
    <row r="32" spans="1:7" ht="12" customHeight="1" x14ac:dyDescent="0.35">
      <c r="A32" s="121">
        <v>8</v>
      </c>
      <c r="B32" s="122" t="s">
        <v>31</v>
      </c>
      <c r="C32" s="267"/>
      <c r="D32" s="269"/>
      <c r="E32" s="269"/>
      <c r="F32" s="37"/>
      <c r="G32" s="221"/>
    </row>
    <row r="33" spans="1:11" ht="12" customHeight="1" x14ac:dyDescent="0.35">
      <c r="A33" s="121">
        <v>9</v>
      </c>
      <c r="B33" s="122" t="s">
        <v>32</v>
      </c>
      <c r="C33" s="261"/>
      <c r="D33" s="268"/>
      <c r="E33" s="268"/>
      <c r="F33" s="37"/>
      <c r="G33" s="221"/>
    </row>
    <row r="34" spans="1:11" ht="12" customHeight="1" x14ac:dyDescent="0.35">
      <c r="A34" s="121">
        <v>10</v>
      </c>
      <c r="B34" s="122" t="s">
        <v>33</v>
      </c>
      <c r="C34" s="267"/>
      <c r="D34" s="269"/>
      <c r="E34" s="269"/>
      <c r="F34" s="37"/>
      <c r="G34" s="221"/>
    </row>
    <row r="35" spans="1:11" ht="12" customHeight="1" x14ac:dyDescent="0.35">
      <c r="A35" s="121">
        <v>11</v>
      </c>
      <c r="B35" s="123" t="s">
        <v>89</v>
      </c>
      <c r="C35" s="261"/>
      <c r="D35" s="268"/>
      <c r="E35" s="268"/>
      <c r="F35" s="37"/>
      <c r="G35" s="221"/>
    </row>
    <row r="36" spans="1:11" ht="12" customHeight="1" x14ac:dyDescent="0.35">
      <c r="A36" s="121">
        <v>12</v>
      </c>
      <c r="B36" s="122" t="s">
        <v>35</v>
      </c>
      <c r="C36" s="267"/>
      <c r="D36" s="269"/>
      <c r="E36" s="269"/>
      <c r="G36" s="218"/>
    </row>
    <row r="37" spans="1:11" s="223" customFormat="1" ht="21" customHeight="1" x14ac:dyDescent="0.3">
      <c r="A37" s="225" t="s">
        <v>90</v>
      </c>
      <c r="B37" s="125" t="s">
        <v>91</v>
      </c>
      <c r="C37" s="315"/>
      <c r="D37" s="316"/>
      <c r="E37" s="316"/>
      <c r="G37" s="224"/>
    </row>
    <row r="38" spans="1:11" ht="12" customHeight="1" x14ac:dyDescent="0.35">
      <c r="A38" s="121">
        <v>13</v>
      </c>
      <c r="B38" s="122" t="s">
        <v>36</v>
      </c>
      <c r="C38" s="261"/>
      <c r="D38" s="268"/>
      <c r="E38" s="268"/>
    </row>
    <row r="39" spans="1:11" ht="12" customHeight="1" x14ac:dyDescent="0.35">
      <c r="A39" s="121"/>
      <c r="B39" s="126" t="s">
        <v>78</v>
      </c>
      <c r="C39" s="321" t="str">
        <f>IF(C25="",IF(C26="",IF(C27="",IF(C28="",IF(C29="",IF(C30="",IF(C31="",IF(C32="",IF(C33="",IF(C34="",IF(C35="",IF(C36="",IF(C37="",IF(C38="","",C38),C37+C38),C36+C37+C38),C35+C36+C37+C38),C34+C35+C36+C37+C38),C33+C34+C35+C36+C37+C38),C32+C33+C34+C35+C36+C37+C38),C31+C32+C33+C34+C35+C36+C37+C38),C30+C31+C32+C33+C34+C35+C36+C37+C38),C29+C30+C31+C32+C33+C34+C35+C36+C37+C38),C28+C29+C30+C31+C32+C33+C34+C35+C36+C37+C38),C27+C28+C29+C30+C31+C32+C33+C34+C35+C36+C37+C38),C26+C27+C28+C29+C30+C31+C32+C33+C34+C35+C36+C37+C38),C25+C26+C27+C28+C29+C30+C31+C32+C33+C34+C35+C36+C37+C38)</f>
        <v/>
      </c>
      <c r="D39" s="320"/>
      <c r="E39" s="320"/>
    </row>
    <row r="40" spans="1:11" s="4" customFormat="1" ht="18.75" customHeight="1" x14ac:dyDescent="0.35">
      <c r="A40" s="118" t="s">
        <v>38</v>
      </c>
      <c r="B40" s="116" t="s">
        <v>39</v>
      </c>
      <c r="C40" s="318" t="str">
        <f>IF(C23="",IF(C39="","",C39),C23+IF(C39="",0,C39))</f>
        <v/>
      </c>
      <c r="D40" s="319" t="str">
        <f>IF(D23="",IF(D39="","",D39),D23+IF(D39="",0,D39))</f>
        <v/>
      </c>
      <c r="E40" s="319" t="str">
        <f>IF(E23="",IF(E39="","",E39),E23+IF(E39="",0,E39))</f>
        <v/>
      </c>
    </row>
    <row r="41" spans="1:11" ht="12.75" customHeight="1" x14ac:dyDescent="0.35">
      <c r="A41" s="127" t="s">
        <v>40</v>
      </c>
      <c r="B41" s="128" t="s">
        <v>110</v>
      </c>
      <c r="C41" s="259" t="str">
        <f>IF(C9="",IF(C40="","",C40),C9+IF(C40="",0,C40))</f>
        <v/>
      </c>
      <c r="D41" s="271"/>
      <c r="E41" s="272"/>
    </row>
    <row r="42" spans="1:11" ht="12.75" customHeight="1" x14ac:dyDescent="0.35">
      <c r="A42" s="127"/>
      <c r="B42" s="128" t="s">
        <v>42</v>
      </c>
      <c r="C42" s="322" t="str">
        <f>IF(C41="","",ROUND(C41,0))</f>
        <v/>
      </c>
      <c r="D42" s="271"/>
      <c r="E42" s="272"/>
    </row>
    <row r="43" spans="1:11" s="4" customFormat="1" ht="12" customHeight="1" x14ac:dyDescent="0.35">
      <c r="A43" s="129"/>
      <c r="B43" s="130"/>
      <c r="C43" s="290"/>
      <c r="D43" s="291"/>
      <c r="E43" s="292"/>
      <c r="G43" s="107"/>
      <c r="H43" s="106"/>
      <c r="I43" s="106"/>
      <c r="J43" s="106"/>
      <c r="K43" s="106"/>
    </row>
    <row r="44" spans="1:11" s="4" customFormat="1" ht="19.5" customHeight="1" x14ac:dyDescent="0.35">
      <c r="A44" s="133" t="s">
        <v>43</v>
      </c>
      <c r="B44" s="134" t="s">
        <v>44</v>
      </c>
      <c r="C44" s="135" t="s">
        <v>111</v>
      </c>
      <c r="D44" s="314" t="str">
        <f>IF(D9="",IF(D40="","",D40),D9+IF(D40="",0,D40))</f>
        <v/>
      </c>
      <c r="E44" s="299"/>
    </row>
    <row r="45" spans="1:11" s="4" customFormat="1" ht="12.75" customHeight="1" x14ac:dyDescent="0.35">
      <c r="A45" s="133" t="s">
        <v>46</v>
      </c>
      <c r="B45" s="134" t="s">
        <v>119</v>
      </c>
      <c r="C45" s="135"/>
      <c r="D45" s="317"/>
      <c r="E45" s="299"/>
      <c r="F45" s="282"/>
      <c r="G45" s="76"/>
    </row>
    <row r="46" spans="1:11" s="4" customFormat="1" ht="12.75" customHeight="1" x14ac:dyDescent="0.35">
      <c r="A46" s="127" t="s">
        <v>54</v>
      </c>
      <c r="B46" s="137" t="s">
        <v>47</v>
      </c>
      <c r="C46" s="138" t="s">
        <v>120</v>
      </c>
      <c r="D46" s="314" t="str">
        <f>IF(C41="",IF(D44="",IF(D45="","",D45),D44+IF(D45="",0,D34)),C41+IF(D44="",0,D44)+IF(D45="",0,D45))</f>
        <v/>
      </c>
      <c r="E46" s="299"/>
    </row>
    <row r="47" spans="1:11" s="4" customFormat="1" ht="12.75" customHeight="1" x14ac:dyDescent="0.35">
      <c r="A47" s="127"/>
      <c r="B47" s="137" t="s">
        <v>49</v>
      </c>
      <c r="C47" s="138"/>
      <c r="D47" s="315" t="str">
        <f>IF(D46="","",ROUND(D46,0))</f>
        <v/>
      </c>
      <c r="E47" s="299"/>
    </row>
    <row r="48" spans="1:11" s="4" customFormat="1" ht="12.75" customHeight="1" x14ac:dyDescent="0.35">
      <c r="A48" s="353" t="s">
        <v>50</v>
      </c>
      <c r="B48" s="354"/>
      <c r="C48" s="355"/>
      <c r="D48" s="283" t="str">
        <f>IF(C9="",IF(D9="","",D9),C9+IF(D9="",0,D9))</f>
        <v/>
      </c>
      <c r="E48" s="299"/>
    </row>
    <row r="49" spans="1:11" s="4" customFormat="1" ht="12.75" customHeight="1" x14ac:dyDescent="0.35">
      <c r="A49" s="343" t="s">
        <v>51</v>
      </c>
      <c r="B49" s="344"/>
      <c r="C49" s="345"/>
      <c r="D49" s="300" t="s">
        <v>87</v>
      </c>
      <c r="E49" s="299"/>
    </row>
    <row r="50" spans="1:11" s="4" customFormat="1" ht="11.25" customHeight="1" x14ac:dyDescent="0.35">
      <c r="A50" s="343" t="s">
        <v>52</v>
      </c>
      <c r="B50" s="344"/>
      <c r="C50" s="345"/>
      <c r="D50" s="300" t="s">
        <v>87</v>
      </c>
      <c r="E50" s="299"/>
    </row>
    <row r="51" spans="1:11" s="4" customFormat="1" ht="16.5" customHeight="1" x14ac:dyDescent="0.35">
      <c r="A51" s="346" t="s">
        <v>53</v>
      </c>
      <c r="B51" s="347"/>
      <c r="C51" s="348"/>
      <c r="D51" s="314" t="str">
        <f>IF(C40="",IF(D40="","",D40),C40+IF(D40="",0,D40))</f>
        <v/>
      </c>
      <c r="E51" s="299"/>
    </row>
    <row r="52" spans="1:11" s="4" customFormat="1" ht="13.5" customHeight="1" x14ac:dyDescent="0.35">
      <c r="A52" s="139"/>
      <c r="B52" s="140"/>
      <c r="C52" s="141"/>
      <c r="D52" s="301"/>
      <c r="E52" s="302"/>
    </row>
    <row r="53" spans="1:11" s="4" customFormat="1" ht="12.75" customHeight="1" x14ac:dyDescent="0.35">
      <c r="A53" s="133" t="s">
        <v>56</v>
      </c>
      <c r="B53" s="134" t="s">
        <v>55</v>
      </c>
      <c r="C53" s="144"/>
      <c r="D53" s="135" t="s">
        <v>111</v>
      </c>
      <c r="E53" s="287" t="str">
        <f>IF(E9="",IF(E40="","",E40),E9+IF(E40="",0,E40))</f>
        <v/>
      </c>
    </row>
    <row r="54" spans="1:11" s="4" customFormat="1" ht="12.75" customHeight="1" x14ac:dyDescent="0.35">
      <c r="A54" s="133" t="s">
        <v>121</v>
      </c>
      <c r="B54" s="134" t="s">
        <v>119</v>
      </c>
      <c r="C54" s="144"/>
      <c r="D54" s="135"/>
      <c r="E54" s="281"/>
      <c r="F54" s="282"/>
      <c r="G54" s="76"/>
    </row>
    <row r="55" spans="1:11" s="4" customFormat="1" ht="12.75" customHeight="1" x14ac:dyDescent="0.35">
      <c r="A55" s="127" t="s">
        <v>122</v>
      </c>
      <c r="B55" s="137" t="s">
        <v>57</v>
      </c>
      <c r="C55" s="145"/>
      <c r="D55" s="138" t="s">
        <v>123</v>
      </c>
      <c r="E55" s="259" t="str">
        <f>IF(D46="",IF(E53="",IF(E54="","",E54),E53+IF(E54="",0,E43)),D46+IF(E53="",0,E53)+IF(E54="",0,E54))</f>
        <v/>
      </c>
    </row>
    <row r="56" spans="1:11" s="4" customFormat="1" ht="12.75" customHeight="1" x14ac:dyDescent="0.35">
      <c r="A56" s="127"/>
      <c r="B56" s="137" t="s">
        <v>59</v>
      </c>
      <c r="C56" s="145"/>
      <c r="D56" s="138"/>
      <c r="E56" s="315" t="str">
        <f>IF(E55="","",ROUND(E55,0))</f>
        <v/>
      </c>
    </row>
    <row r="57" spans="1:11" s="4" customFormat="1" ht="12.75" customHeight="1" x14ac:dyDescent="0.35">
      <c r="A57" s="353" t="s">
        <v>60</v>
      </c>
      <c r="B57" s="354"/>
      <c r="C57" s="354"/>
      <c r="D57" s="355"/>
      <c r="E57" s="283" t="str">
        <f>IF(D48="",IF(E9="","",E9),D48+IF(E9="",0,E9))</f>
        <v/>
      </c>
    </row>
    <row r="58" spans="1:11" ht="12.75" customHeight="1" x14ac:dyDescent="0.35">
      <c r="A58" s="343" t="s">
        <v>61</v>
      </c>
      <c r="B58" s="344"/>
      <c r="C58" s="344"/>
      <c r="D58" s="345"/>
      <c r="E58" s="303" t="s">
        <v>87</v>
      </c>
      <c r="G58" s="4"/>
      <c r="H58" s="4"/>
      <c r="I58" s="4"/>
      <c r="J58" s="4"/>
      <c r="K58" s="4"/>
    </row>
    <row r="59" spans="1:11" s="4" customFormat="1" x14ac:dyDescent="0.35">
      <c r="A59" s="343" t="s">
        <v>62</v>
      </c>
      <c r="B59" s="344"/>
      <c r="C59" s="344"/>
      <c r="D59" s="345"/>
      <c r="E59" s="303" t="s">
        <v>87</v>
      </c>
    </row>
    <row r="60" spans="1:11" x14ac:dyDescent="0.35">
      <c r="A60" s="346" t="s">
        <v>63</v>
      </c>
      <c r="B60" s="347"/>
      <c r="C60" s="347"/>
      <c r="D60" s="348"/>
      <c r="E60" s="283" t="str">
        <f>IF(D51="",IF(E40="","",E40),D51+IF(E40="",0,E40))</f>
        <v/>
      </c>
      <c r="G60" s="4"/>
      <c r="H60" s="4"/>
      <c r="I60" s="4"/>
      <c r="J60" s="4"/>
      <c r="K60" s="4"/>
    </row>
    <row r="61" spans="1:11" ht="10.5" customHeight="1" x14ac:dyDescent="0.35">
      <c r="A61" s="146"/>
      <c r="B61" s="108"/>
      <c r="C61" s="108"/>
      <c r="D61" s="108"/>
      <c r="E61" s="108"/>
    </row>
    <row r="62" spans="1:11" ht="12.75" customHeight="1" x14ac:dyDescent="0.35">
      <c r="A62" s="196" t="s">
        <v>284</v>
      </c>
      <c r="B62" s="148"/>
      <c r="C62" s="196" t="s">
        <v>283</v>
      </c>
      <c r="D62" s="149"/>
      <c r="E62" s="150"/>
      <c r="G62" s="4"/>
      <c r="H62" s="4"/>
      <c r="I62" s="4"/>
      <c r="J62" s="4"/>
      <c r="K62" s="4"/>
    </row>
    <row r="63" spans="1:11" ht="12.6" customHeight="1" x14ac:dyDescent="0.35">
      <c r="A63" s="147" t="s">
        <v>64</v>
      </c>
      <c r="B63" s="148"/>
      <c r="C63" s="151" t="s">
        <v>65</v>
      </c>
      <c r="D63" s="152"/>
      <c r="E63" s="150"/>
    </row>
    <row r="64" spans="1:11" x14ac:dyDescent="0.35">
      <c r="A64" s="147" t="s">
        <v>66</v>
      </c>
      <c r="B64" s="148"/>
      <c r="C64" s="151" t="s">
        <v>65</v>
      </c>
      <c r="D64" s="152"/>
      <c r="E64" s="150"/>
    </row>
    <row r="65" spans="1:7" x14ac:dyDescent="0.35">
      <c r="A65" s="147" t="s">
        <v>67</v>
      </c>
      <c r="B65" s="148"/>
      <c r="C65" s="151" t="s">
        <v>65</v>
      </c>
      <c r="D65" s="152"/>
      <c r="E65" s="150"/>
    </row>
    <row r="66" spans="1:7" x14ac:dyDescent="0.35">
      <c r="A66" s="147" t="s">
        <v>68</v>
      </c>
      <c r="B66" s="148"/>
      <c r="C66" s="151" t="s">
        <v>65</v>
      </c>
      <c r="D66" s="152"/>
      <c r="E66" s="150"/>
    </row>
    <row r="67" spans="1:7" x14ac:dyDescent="0.35">
      <c r="A67" s="108"/>
      <c r="B67" s="108"/>
      <c r="C67" s="108"/>
      <c r="D67" s="108"/>
      <c r="E67" s="108"/>
    </row>
    <row r="68" spans="1:7" x14ac:dyDescent="0.35">
      <c r="A68" s="153" t="s">
        <v>69</v>
      </c>
      <c r="B68" s="108" t="s">
        <v>124</v>
      </c>
      <c r="C68" s="108"/>
      <c r="D68" s="108"/>
      <c r="E68" s="108"/>
    </row>
    <row r="69" spans="1:7" x14ac:dyDescent="0.35">
      <c r="A69" s="108"/>
      <c r="B69" s="108" t="s">
        <v>112</v>
      </c>
      <c r="C69" s="154"/>
      <c r="D69" s="154"/>
      <c r="E69" s="108"/>
    </row>
    <row r="70" spans="1:7" x14ac:dyDescent="0.35">
      <c r="A70" s="154"/>
      <c r="B70" s="108" t="s">
        <v>106</v>
      </c>
      <c r="C70" s="154"/>
      <c r="D70" s="154"/>
      <c r="E70" s="154"/>
    </row>
    <row r="71" spans="1:7" x14ac:dyDescent="0.35">
      <c r="A71" s="154"/>
      <c r="B71" s="108" t="s">
        <v>125</v>
      </c>
      <c r="C71" s="154"/>
      <c r="D71" s="154"/>
      <c r="E71" s="154"/>
      <c r="G71" s="80"/>
    </row>
    <row r="72" spans="1:7" x14ac:dyDescent="0.35">
      <c r="A72" s="154"/>
      <c r="B72" s="154"/>
      <c r="C72" s="154"/>
      <c r="D72" s="154"/>
      <c r="E72" s="154"/>
    </row>
  </sheetData>
  <mergeCells count="11">
    <mergeCell ref="E1:E3"/>
    <mergeCell ref="A60:D60"/>
    <mergeCell ref="A49:C49"/>
    <mergeCell ref="A50:C50"/>
    <mergeCell ref="A51:C51"/>
    <mergeCell ref="A57:D57"/>
    <mergeCell ref="A1:D1"/>
    <mergeCell ref="A4:E4"/>
    <mergeCell ref="A48:C48"/>
    <mergeCell ref="A58:D58"/>
    <mergeCell ref="A59:D59"/>
  </mergeCells>
  <phoneticPr fontId="0" type="noConversion"/>
  <pageMargins left="0.47244094488188981" right="0.27559055118110237" top="0.47244094488188981" bottom="0.39370078740157483" header="0.35433070866141736" footer="0.19685039370078741"/>
  <pageSetup paperSize="9" scale="74" orientation="portrait" r:id="rId1"/>
  <headerFooter alignWithMargins="0">
    <oddFooter>&amp;L&amp;K01+000Implementation Estimate&amp;C&amp;P/&amp;N&amp;RPrinted Date: &amp;D</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7C6C66-1B52-4F8F-842F-3887242818E1}">
  <sheetPr>
    <pageSetUpPr fitToPage="1"/>
  </sheetPr>
  <dimension ref="A1:S94"/>
  <sheetViews>
    <sheetView showGridLines="0" zoomScaleNormal="100" workbookViewId="0">
      <selection sqref="A1:E1"/>
    </sheetView>
  </sheetViews>
  <sheetFormatPr defaultColWidth="9.1328125" defaultRowHeight="12.75" x14ac:dyDescent="0.35"/>
  <cols>
    <col min="1" max="1" width="5.86328125" style="3" customWidth="1"/>
    <col min="2" max="2" width="58" style="2" customWidth="1"/>
    <col min="3" max="5" width="13.73046875" style="2" customWidth="1"/>
    <col min="6" max="6" width="3.59765625" style="2" customWidth="1"/>
    <col min="7" max="9" width="13.73046875" style="2" customWidth="1"/>
    <col min="10" max="10" width="3.265625" style="2" customWidth="1"/>
    <col min="11" max="13" width="13.73046875" style="2" customWidth="1"/>
    <col min="14" max="16384" width="9.1328125" style="2"/>
  </cols>
  <sheetData>
    <row r="1" spans="1:19" ht="28.5" customHeight="1" x14ac:dyDescent="0.75">
      <c r="A1" s="372" t="s">
        <v>126</v>
      </c>
      <c r="B1" s="373"/>
      <c r="C1" s="373"/>
      <c r="D1" s="373"/>
      <c r="E1" s="374"/>
      <c r="G1" s="231"/>
      <c r="H1" s="231"/>
      <c r="I1" s="232"/>
      <c r="K1" s="231"/>
      <c r="L1" s="231"/>
      <c r="M1" s="232"/>
    </row>
    <row r="2" spans="1:19" s="4" customFormat="1" ht="30" customHeight="1" x14ac:dyDescent="0.75">
      <c r="A2" s="372" t="s">
        <v>127</v>
      </c>
      <c r="B2" s="373"/>
      <c r="C2" s="373"/>
      <c r="D2" s="373"/>
      <c r="E2" s="373"/>
      <c r="F2" s="2"/>
      <c r="G2" s="231"/>
      <c r="H2" s="231"/>
      <c r="I2" s="233"/>
      <c r="K2" s="231"/>
      <c r="L2" s="231"/>
      <c r="M2" s="233"/>
      <c r="O2" s="359" t="s">
        <v>282</v>
      </c>
      <c r="P2" s="360"/>
      <c r="Q2" s="360"/>
      <c r="R2" s="360"/>
      <c r="S2" s="361"/>
    </row>
    <row r="3" spans="1:19" s="4" customFormat="1" ht="12.75" customHeight="1" x14ac:dyDescent="0.35">
      <c r="A3" s="65" t="s">
        <v>11</v>
      </c>
      <c r="B3" s="44" t="s">
        <v>11</v>
      </c>
      <c r="C3" s="44"/>
      <c r="D3" s="44"/>
      <c r="E3" s="66"/>
      <c r="F3" s="2"/>
      <c r="G3" s="44"/>
      <c r="H3" s="44"/>
      <c r="I3" s="66"/>
      <c r="K3" s="44"/>
      <c r="L3" s="44"/>
      <c r="M3" s="66"/>
      <c r="O3" s="362"/>
      <c r="P3" s="363"/>
      <c r="Q3" s="363"/>
      <c r="R3" s="363"/>
      <c r="S3" s="364"/>
    </row>
    <row r="4" spans="1:19" s="4" customFormat="1" ht="15" x14ac:dyDescent="0.4">
      <c r="A4" s="65"/>
      <c r="B4" s="103" t="s">
        <v>2</v>
      </c>
      <c r="C4" s="44" t="s">
        <v>11</v>
      </c>
      <c r="D4" s="368" t="s">
        <v>128</v>
      </c>
      <c r="E4" s="369"/>
      <c r="F4" s="2"/>
      <c r="G4" s="44" t="s">
        <v>11</v>
      </c>
      <c r="H4" s="368" t="s">
        <v>129</v>
      </c>
      <c r="I4" s="369"/>
      <c r="K4" s="44" t="s">
        <v>11</v>
      </c>
      <c r="L4" s="368" t="s">
        <v>103</v>
      </c>
      <c r="M4" s="369"/>
      <c r="O4" s="362"/>
      <c r="P4" s="363"/>
      <c r="Q4" s="363"/>
      <c r="R4" s="363"/>
      <c r="S4" s="364"/>
    </row>
    <row r="5" spans="1:19" s="4" customFormat="1" ht="20.25" customHeight="1" x14ac:dyDescent="0.35">
      <c r="A5" s="65"/>
      <c r="B5" s="44"/>
      <c r="C5" s="44"/>
      <c r="D5" s="357"/>
      <c r="E5" s="358"/>
      <c r="F5" s="2"/>
      <c r="G5" s="44"/>
      <c r="H5" s="357"/>
      <c r="I5" s="358"/>
      <c r="K5" s="44"/>
      <c r="L5" s="357"/>
      <c r="M5" s="358"/>
      <c r="O5" s="365"/>
      <c r="P5" s="366"/>
      <c r="Q5" s="366"/>
      <c r="R5" s="366"/>
      <c r="S5" s="367"/>
    </row>
    <row r="6" spans="1:19" s="4" customFormat="1" ht="25.5" x14ac:dyDescent="0.35">
      <c r="A6" s="67" t="s">
        <v>4</v>
      </c>
      <c r="B6" s="68" t="s">
        <v>5</v>
      </c>
      <c r="C6" s="71" t="s">
        <v>6</v>
      </c>
      <c r="D6" s="69" t="s">
        <v>7</v>
      </c>
      <c r="E6" s="69" t="s">
        <v>8</v>
      </c>
      <c r="G6" s="71" t="s">
        <v>6</v>
      </c>
      <c r="H6" s="69" t="s">
        <v>7</v>
      </c>
      <c r="I6" s="69" t="s">
        <v>8</v>
      </c>
      <c r="K6" s="71" t="s">
        <v>6</v>
      </c>
      <c r="L6" s="69" t="s">
        <v>7</v>
      </c>
      <c r="M6" s="69" t="s">
        <v>8</v>
      </c>
    </row>
    <row r="7" spans="1:19" s="4" customFormat="1" ht="12.75" customHeight="1" x14ac:dyDescent="0.35">
      <c r="A7" s="47">
        <v>1</v>
      </c>
      <c r="B7" s="48" t="s">
        <v>130</v>
      </c>
      <c r="C7" s="28" t="s">
        <v>11</v>
      </c>
      <c r="D7" s="52" t="s">
        <v>11</v>
      </c>
      <c r="E7" s="52" t="s">
        <v>11</v>
      </c>
      <c r="G7" s="28" t="s">
        <v>11</v>
      </c>
      <c r="H7" s="52" t="s">
        <v>11</v>
      </c>
      <c r="I7" s="52" t="s">
        <v>11</v>
      </c>
      <c r="K7" s="28" t="s">
        <v>11</v>
      </c>
      <c r="L7" s="52" t="s">
        <v>11</v>
      </c>
      <c r="M7" s="52" t="s">
        <v>11</v>
      </c>
    </row>
    <row r="8" spans="1:19" s="4" customFormat="1" ht="12.75" customHeight="1" x14ac:dyDescent="0.35">
      <c r="A8" s="50">
        <v>1.1000000000000001</v>
      </c>
      <c r="B8" s="51" t="s">
        <v>131</v>
      </c>
      <c r="C8" s="70"/>
      <c r="D8" s="30"/>
      <c r="E8" s="30"/>
      <c r="G8" s="70"/>
      <c r="H8" s="30"/>
      <c r="I8" s="30"/>
      <c r="K8" s="70"/>
      <c r="L8" s="30"/>
      <c r="M8" s="30"/>
    </row>
    <row r="9" spans="1:19" s="4" customFormat="1" ht="12.75" customHeight="1" x14ac:dyDescent="0.35">
      <c r="A9" s="50">
        <v>1.2</v>
      </c>
      <c r="B9" s="51" t="s">
        <v>132</v>
      </c>
      <c r="C9" s="70"/>
      <c r="D9" s="30"/>
      <c r="E9" s="30"/>
      <c r="G9" s="70"/>
      <c r="H9" s="30"/>
      <c r="I9" s="30"/>
      <c r="K9" s="70"/>
      <c r="L9" s="30"/>
      <c r="M9" s="30"/>
    </row>
    <row r="10" spans="1:19" s="4" customFormat="1" x14ac:dyDescent="0.35">
      <c r="A10" s="50">
        <v>1.3</v>
      </c>
      <c r="B10" s="51" t="s">
        <v>133</v>
      </c>
      <c r="C10" s="70"/>
      <c r="D10" s="30"/>
      <c r="E10" s="30"/>
      <c r="G10" s="70"/>
      <c r="H10" s="30"/>
      <c r="I10" s="30"/>
      <c r="K10" s="70"/>
      <c r="L10" s="30"/>
      <c r="M10" s="30"/>
    </row>
    <row r="11" spans="1:19" s="4" customFormat="1" x14ac:dyDescent="0.35">
      <c r="A11" s="50">
        <v>1.4</v>
      </c>
      <c r="B11" s="51" t="s">
        <v>134</v>
      </c>
      <c r="C11" s="70"/>
      <c r="D11" s="30"/>
      <c r="E11" s="30"/>
      <c r="G11" s="70"/>
      <c r="H11" s="30"/>
      <c r="I11" s="30"/>
      <c r="K11" s="70"/>
      <c r="L11" s="30"/>
      <c r="M11" s="30"/>
    </row>
    <row r="12" spans="1:19" s="4" customFormat="1" ht="12.75" customHeight="1" x14ac:dyDescent="0.35">
      <c r="A12" s="50">
        <v>1.5</v>
      </c>
      <c r="B12" s="51" t="s">
        <v>135</v>
      </c>
      <c r="C12" s="70"/>
      <c r="D12" s="30"/>
      <c r="E12" s="30"/>
      <c r="G12" s="70"/>
      <c r="H12" s="30"/>
      <c r="I12" s="30"/>
      <c r="K12" s="70"/>
      <c r="L12" s="30"/>
      <c r="M12" s="30"/>
    </row>
    <row r="13" spans="1:19" s="4" customFormat="1" ht="12.75" customHeight="1" x14ac:dyDescent="0.35">
      <c r="A13" s="50">
        <v>1.6</v>
      </c>
      <c r="B13" s="87" t="s">
        <v>136</v>
      </c>
      <c r="C13" s="70"/>
      <c r="D13" s="30"/>
      <c r="E13" s="30"/>
      <c r="G13" s="70"/>
      <c r="H13" s="30"/>
      <c r="I13" s="30"/>
      <c r="K13" s="70"/>
      <c r="L13" s="30"/>
      <c r="M13" s="30"/>
    </row>
    <row r="14" spans="1:19" s="4" customFormat="1" ht="12.75" customHeight="1" x14ac:dyDescent="0.35">
      <c r="A14" s="50">
        <v>1.7</v>
      </c>
      <c r="B14" s="51" t="s">
        <v>137</v>
      </c>
      <c r="C14" s="70"/>
      <c r="D14" s="30"/>
      <c r="E14" s="30"/>
      <c r="G14" s="70"/>
      <c r="H14" s="30"/>
      <c r="I14" s="30"/>
      <c r="K14" s="70"/>
      <c r="L14" s="30"/>
      <c r="M14" s="30"/>
    </row>
    <row r="15" spans="1:19" s="4" customFormat="1" ht="12.75" customHeight="1" x14ac:dyDescent="0.35">
      <c r="A15" s="50">
        <v>1.8</v>
      </c>
      <c r="B15" s="51" t="s">
        <v>138</v>
      </c>
      <c r="C15" s="70"/>
      <c r="D15" s="30"/>
      <c r="E15" s="30"/>
      <c r="G15" s="70"/>
      <c r="H15" s="30"/>
      <c r="I15" s="30"/>
      <c r="K15" s="70"/>
      <c r="L15" s="30"/>
      <c r="M15" s="30"/>
    </row>
    <row r="16" spans="1:19" s="4" customFormat="1" ht="12.75" customHeight="1" x14ac:dyDescent="0.35">
      <c r="A16" s="50"/>
      <c r="B16" s="51"/>
      <c r="C16" s="78"/>
      <c r="D16" s="79"/>
      <c r="E16" s="79"/>
      <c r="G16" s="78"/>
      <c r="H16" s="79"/>
      <c r="I16" s="79"/>
      <c r="K16" s="78"/>
      <c r="L16" s="79"/>
      <c r="M16" s="79"/>
    </row>
    <row r="17" spans="1:13" s="4" customFormat="1" ht="25.5" x14ac:dyDescent="0.35">
      <c r="A17" s="50">
        <v>2</v>
      </c>
      <c r="B17" s="48" t="s">
        <v>139</v>
      </c>
      <c r="C17" s="78"/>
      <c r="D17" s="79"/>
      <c r="E17" s="79"/>
      <c r="G17" s="78"/>
      <c r="H17" s="79"/>
      <c r="I17" s="79"/>
      <c r="K17" s="78"/>
      <c r="L17" s="79"/>
      <c r="M17" s="79"/>
    </row>
    <row r="18" spans="1:13" s="4" customFormat="1" ht="12.75" customHeight="1" x14ac:dyDescent="0.35">
      <c r="A18" s="50">
        <v>2.1</v>
      </c>
      <c r="B18" s="51" t="s">
        <v>140</v>
      </c>
      <c r="C18" s="70"/>
      <c r="D18" s="30"/>
      <c r="E18" s="30"/>
      <c r="G18" s="70"/>
      <c r="H18" s="30"/>
      <c r="I18" s="30"/>
      <c r="K18" s="70"/>
      <c r="L18" s="30"/>
      <c r="M18" s="30"/>
    </row>
    <row r="19" spans="1:13" s="4" customFormat="1" ht="12.75" customHeight="1" x14ac:dyDescent="0.35">
      <c r="A19" s="50">
        <v>2.2000000000000002</v>
      </c>
      <c r="B19" s="51" t="s">
        <v>141</v>
      </c>
      <c r="C19" s="70"/>
      <c r="D19" s="30"/>
      <c r="E19" s="30"/>
      <c r="G19" s="70"/>
      <c r="H19" s="30"/>
      <c r="I19" s="30"/>
      <c r="K19" s="70"/>
      <c r="L19" s="30"/>
      <c r="M19" s="30"/>
    </row>
    <row r="20" spans="1:13" s="4" customFormat="1" ht="12.75" customHeight="1" x14ac:dyDescent="0.35">
      <c r="A20" s="50">
        <v>2.2999999999999998</v>
      </c>
      <c r="B20" s="51" t="s">
        <v>142</v>
      </c>
      <c r="C20" s="70"/>
      <c r="D20" s="30"/>
      <c r="E20" s="30"/>
      <c r="G20" s="70"/>
      <c r="H20" s="30"/>
      <c r="I20" s="30"/>
      <c r="K20" s="70"/>
      <c r="L20" s="30"/>
      <c r="M20" s="30"/>
    </row>
    <row r="21" spans="1:13" s="4" customFormat="1" ht="12.75" customHeight="1" x14ac:dyDescent="0.35">
      <c r="A21" s="50">
        <v>2.4</v>
      </c>
      <c r="B21" s="51" t="s">
        <v>143</v>
      </c>
      <c r="C21" s="70"/>
      <c r="D21" s="30"/>
      <c r="E21" s="30"/>
      <c r="G21" s="70"/>
      <c r="H21" s="30"/>
      <c r="I21" s="30"/>
      <c r="K21" s="70"/>
      <c r="L21" s="30"/>
      <c r="M21" s="30"/>
    </row>
    <row r="22" spans="1:13" s="4" customFormat="1" ht="12.75" customHeight="1" x14ac:dyDescent="0.35">
      <c r="A22" s="50">
        <v>2.5</v>
      </c>
      <c r="B22" s="51" t="s">
        <v>279</v>
      </c>
      <c r="C22" s="70"/>
      <c r="D22" s="30"/>
      <c r="E22" s="30"/>
      <c r="G22" s="70"/>
      <c r="H22" s="30"/>
      <c r="I22" s="30"/>
      <c r="K22" s="70"/>
      <c r="L22" s="30"/>
      <c r="M22" s="30"/>
    </row>
    <row r="23" spans="1:13" s="4" customFormat="1" ht="12.75" customHeight="1" x14ac:dyDescent="0.35">
      <c r="A23" s="50"/>
      <c r="B23" s="51"/>
      <c r="C23" s="78"/>
      <c r="D23" s="79"/>
      <c r="E23" s="79"/>
      <c r="G23" s="78"/>
      <c r="H23" s="79"/>
      <c r="I23" s="79"/>
      <c r="K23" s="78"/>
      <c r="L23" s="79"/>
      <c r="M23" s="79"/>
    </row>
    <row r="24" spans="1:13" s="4" customFormat="1" ht="12.75" customHeight="1" x14ac:dyDescent="0.35">
      <c r="A24" s="50">
        <v>3</v>
      </c>
      <c r="B24" s="48" t="s">
        <v>144</v>
      </c>
      <c r="C24" s="78"/>
      <c r="D24" s="79"/>
      <c r="E24" s="79"/>
      <c r="G24" s="78"/>
      <c r="H24" s="79"/>
      <c r="I24" s="79"/>
      <c r="K24" s="78"/>
      <c r="L24" s="79"/>
      <c r="M24" s="79"/>
    </row>
    <row r="25" spans="1:13" s="4" customFormat="1" ht="12.75" customHeight="1" x14ac:dyDescent="0.35">
      <c r="A25" s="50">
        <v>3.1</v>
      </c>
      <c r="B25" s="51" t="s">
        <v>145</v>
      </c>
      <c r="C25" s="70"/>
      <c r="D25" s="30"/>
      <c r="E25" s="30"/>
      <c r="G25" s="70"/>
      <c r="H25" s="30"/>
      <c r="I25" s="30"/>
      <c r="K25" s="70"/>
      <c r="L25" s="30"/>
      <c r="M25" s="30"/>
    </row>
    <row r="26" spans="1:13" s="4" customFormat="1" ht="12.75" customHeight="1" x14ac:dyDescent="0.35">
      <c r="A26" s="50">
        <v>3.2</v>
      </c>
      <c r="B26" s="51" t="s">
        <v>146</v>
      </c>
      <c r="C26" s="70"/>
      <c r="D26" s="30"/>
      <c r="E26" s="30"/>
      <c r="G26" s="70"/>
      <c r="H26" s="30"/>
      <c r="I26" s="30"/>
      <c r="K26" s="70"/>
      <c r="L26" s="30"/>
      <c r="M26" s="30"/>
    </row>
    <row r="27" spans="1:13" s="4" customFormat="1" ht="12.75" customHeight="1" x14ac:dyDescent="0.35">
      <c r="A27" s="50"/>
      <c r="B27" s="51"/>
      <c r="C27" s="78"/>
      <c r="D27" s="79"/>
      <c r="E27" s="79"/>
      <c r="G27" s="78"/>
      <c r="H27" s="79"/>
      <c r="I27" s="79"/>
      <c r="K27" s="78"/>
      <c r="L27" s="79"/>
      <c r="M27" s="79"/>
    </row>
    <row r="28" spans="1:13" s="4" customFormat="1" ht="12.75" customHeight="1" x14ac:dyDescent="0.35">
      <c r="A28" s="50">
        <v>4</v>
      </c>
      <c r="B28" s="48" t="s">
        <v>147</v>
      </c>
      <c r="C28" s="78"/>
      <c r="D28" s="79"/>
      <c r="E28" s="79"/>
      <c r="G28" s="78"/>
      <c r="H28" s="79"/>
      <c r="I28" s="79"/>
      <c r="K28" s="78"/>
      <c r="L28" s="79"/>
      <c r="M28" s="79"/>
    </row>
    <row r="29" spans="1:13" s="4" customFormat="1" ht="25.5" x14ac:dyDescent="0.35">
      <c r="A29" s="50">
        <v>4.0999999999999996</v>
      </c>
      <c r="B29" s="51" t="s">
        <v>148</v>
      </c>
      <c r="C29" s="70"/>
      <c r="D29" s="30"/>
      <c r="E29" s="30"/>
      <c r="G29" s="70"/>
      <c r="H29" s="30"/>
      <c r="I29" s="30"/>
      <c r="K29" s="70"/>
      <c r="L29" s="30"/>
      <c r="M29" s="30"/>
    </row>
    <row r="30" spans="1:13" s="4" customFormat="1" ht="12.75" customHeight="1" x14ac:dyDescent="0.35">
      <c r="A30" s="50">
        <v>4.2</v>
      </c>
      <c r="B30" s="51" t="s">
        <v>149</v>
      </c>
      <c r="C30" s="70"/>
      <c r="D30" s="30"/>
      <c r="E30" s="30"/>
      <c r="G30" s="70"/>
      <c r="H30" s="30"/>
      <c r="I30" s="30"/>
      <c r="K30" s="70"/>
      <c r="L30" s="30"/>
      <c r="M30" s="30"/>
    </row>
    <row r="31" spans="1:13" s="4" customFormat="1" ht="12.75" customHeight="1" x14ac:dyDescent="0.35">
      <c r="A31" s="50">
        <v>4.3</v>
      </c>
      <c r="B31" s="51" t="s">
        <v>150</v>
      </c>
      <c r="C31" s="70"/>
      <c r="D31" s="30"/>
      <c r="E31" s="30"/>
      <c r="G31" s="70"/>
      <c r="H31" s="30"/>
      <c r="I31" s="30"/>
      <c r="K31" s="70"/>
      <c r="L31" s="30"/>
      <c r="M31" s="30"/>
    </row>
    <row r="32" spans="1:13" s="4" customFormat="1" x14ac:dyDescent="0.35">
      <c r="A32" s="50">
        <v>4.4000000000000004</v>
      </c>
      <c r="B32" s="87" t="s">
        <v>151</v>
      </c>
      <c r="C32" s="70"/>
      <c r="D32" s="30"/>
      <c r="E32" s="30"/>
      <c r="G32" s="70"/>
      <c r="H32" s="30"/>
      <c r="I32" s="30"/>
      <c r="K32" s="70"/>
      <c r="L32" s="30"/>
      <c r="M32" s="30"/>
    </row>
    <row r="33" spans="1:13" s="4" customFormat="1" ht="12.75" customHeight="1" x14ac:dyDescent="0.35">
      <c r="A33" s="50"/>
      <c r="B33" s="51"/>
      <c r="C33" s="78"/>
      <c r="D33" s="79"/>
      <c r="E33" s="79"/>
      <c r="G33" s="78"/>
      <c r="H33" s="79"/>
      <c r="I33" s="79"/>
      <c r="K33" s="78"/>
      <c r="L33" s="79"/>
      <c r="M33" s="79"/>
    </row>
    <row r="34" spans="1:13" s="4" customFormat="1" ht="12.75" customHeight="1" x14ac:dyDescent="0.35">
      <c r="A34" s="50">
        <v>5</v>
      </c>
      <c r="B34" s="48" t="s">
        <v>152</v>
      </c>
      <c r="C34" s="78"/>
      <c r="D34" s="79"/>
      <c r="E34" s="79"/>
      <c r="G34" s="78"/>
      <c r="H34" s="79"/>
      <c r="I34" s="79"/>
      <c r="K34" s="78"/>
      <c r="L34" s="79"/>
      <c r="M34" s="79"/>
    </row>
    <row r="35" spans="1:13" s="4" customFormat="1" ht="12.75" customHeight="1" x14ac:dyDescent="0.35">
      <c r="A35" s="50">
        <v>5.0999999999999996</v>
      </c>
      <c r="B35" s="51" t="s">
        <v>153</v>
      </c>
      <c r="C35" s="70"/>
      <c r="D35" s="30"/>
      <c r="E35" s="30"/>
      <c r="G35" s="70"/>
      <c r="H35" s="30"/>
      <c r="I35" s="30"/>
      <c r="K35" s="70"/>
      <c r="L35" s="30"/>
      <c r="M35" s="30"/>
    </row>
    <row r="36" spans="1:13" s="4" customFormat="1" ht="25.5" x14ac:dyDescent="0.35">
      <c r="A36" s="50">
        <v>5.2</v>
      </c>
      <c r="B36" s="51" t="s">
        <v>154</v>
      </c>
      <c r="C36" s="70"/>
      <c r="D36" s="30"/>
      <c r="E36" s="30"/>
      <c r="G36" s="70"/>
      <c r="H36" s="30"/>
      <c r="I36" s="30"/>
      <c r="K36" s="70"/>
      <c r="L36" s="30"/>
      <c r="M36" s="30"/>
    </row>
    <row r="37" spans="1:13" s="4" customFormat="1" ht="12.75" customHeight="1" x14ac:dyDescent="0.35">
      <c r="A37" s="50">
        <v>5.3</v>
      </c>
      <c r="B37" s="4" t="s">
        <v>155</v>
      </c>
      <c r="C37" s="70"/>
      <c r="D37" s="30"/>
      <c r="E37" s="30"/>
      <c r="G37" s="70"/>
      <c r="H37" s="30"/>
      <c r="I37" s="30"/>
      <c r="K37" s="70"/>
      <c r="L37" s="30"/>
      <c r="M37" s="30"/>
    </row>
    <row r="38" spans="1:13" s="4" customFormat="1" ht="12.75" customHeight="1" x14ac:dyDescent="0.35">
      <c r="A38" s="50">
        <v>5.4</v>
      </c>
      <c r="B38" s="4" t="s">
        <v>156</v>
      </c>
      <c r="C38" s="70"/>
      <c r="D38" s="30"/>
      <c r="E38" s="30"/>
      <c r="G38" s="70"/>
      <c r="H38" s="30"/>
      <c r="I38" s="30"/>
      <c r="K38" s="70"/>
      <c r="L38" s="30"/>
      <c r="M38" s="30"/>
    </row>
    <row r="39" spans="1:13" s="4" customFormat="1" ht="12.75" customHeight="1" x14ac:dyDescent="0.35">
      <c r="A39" s="50">
        <v>5.5</v>
      </c>
      <c r="B39" s="4" t="s">
        <v>157</v>
      </c>
      <c r="C39" s="323"/>
      <c r="D39" s="323"/>
      <c r="E39" s="323"/>
      <c r="G39" s="323"/>
      <c r="H39" s="323"/>
      <c r="I39" s="323"/>
      <c r="K39" s="323"/>
      <c r="L39" s="323"/>
      <c r="M39" s="323"/>
    </row>
    <row r="40" spans="1:13" s="4" customFormat="1" ht="12.75" customHeight="1" x14ac:dyDescent="0.35">
      <c r="A40" s="50">
        <v>5.6</v>
      </c>
      <c r="B40" s="4" t="s">
        <v>158</v>
      </c>
      <c r="C40" s="323"/>
      <c r="D40" s="323"/>
      <c r="E40" s="323"/>
      <c r="G40" s="323"/>
      <c r="H40" s="323"/>
      <c r="I40" s="323"/>
      <c r="K40" s="323"/>
      <c r="L40" s="323"/>
      <c r="M40" s="323"/>
    </row>
    <row r="41" spans="1:13" s="4" customFormat="1" ht="12.75" customHeight="1" x14ac:dyDescent="0.35">
      <c r="A41" s="50">
        <v>5.7</v>
      </c>
      <c r="B41" s="4" t="s">
        <v>159</v>
      </c>
      <c r="C41" s="323"/>
      <c r="D41" s="323"/>
      <c r="E41" s="323"/>
      <c r="G41" s="323"/>
      <c r="H41" s="323"/>
      <c r="I41" s="323"/>
      <c r="K41" s="323"/>
      <c r="L41" s="323"/>
      <c r="M41" s="323"/>
    </row>
    <row r="42" spans="1:13" s="4" customFormat="1" ht="12.75" customHeight="1" x14ac:dyDescent="0.35">
      <c r="A42" s="50">
        <v>5.8</v>
      </c>
      <c r="B42" s="4" t="s">
        <v>160</v>
      </c>
      <c r="C42" s="323"/>
      <c r="D42" s="323"/>
      <c r="E42" s="323"/>
      <c r="G42" s="323"/>
      <c r="H42" s="323"/>
      <c r="I42" s="323"/>
      <c r="K42" s="323"/>
      <c r="L42" s="323"/>
      <c r="M42" s="323"/>
    </row>
    <row r="43" spans="1:13" s="4" customFormat="1" ht="12.75" customHeight="1" x14ac:dyDescent="0.35">
      <c r="A43" s="50">
        <v>5.9</v>
      </c>
      <c r="B43" s="4" t="s">
        <v>161</v>
      </c>
      <c r="C43" s="323"/>
      <c r="D43" s="323"/>
      <c r="E43" s="323"/>
      <c r="G43" s="323"/>
      <c r="H43" s="323"/>
      <c r="I43" s="323"/>
      <c r="K43" s="323"/>
      <c r="L43" s="323"/>
      <c r="M43" s="323"/>
    </row>
    <row r="44" spans="1:13" s="4" customFormat="1" ht="12.75" customHeight="1" x14ac:dyDescent="0.35">
      <c r="A44" s="226">
        <v>5.0999999999999996</v>
      </c>
      <c r="B44" s="4" t="s">
        <v>162</v>
      </c>
      <c r="C44" s="323"/>
      <c r="D44" s="323"/>
      <c r="E44" s="323"/>
      <c r="G44" s="323"/>
      <c r="H44" s="323"/>
      <c r="I44" s="323"/>
      <c r="K44" s="323"/>
      <c r="L44" s="323"/>
      <c r="M44" s="323"/>
    </row>
    <row r="45" spans="1:13" s="4" customFormat="1" ht="12.75" customHeight="1" x14ac:dyDescent="0.35">
      <c r="A45" s="50">
        <v>5.1100000000000003</v>
      </c>
      <c r="B45" s="4" t="s">
        <v>163</v>
      </c>
      <c r="C45" s="323"/>
      <c r="D45" s="323"/>
      <c r="E45" s="323"/>
      <c r="G45" s="323"/>
      <c r="H45" s="323"/>
      <c r="I45" s="323"/>
      <c r="K45" s="323"/>
      <c r="L45" s="323"/>
      <c r="M45" s="323"/>
    </row>
    <row r="46" spans="1:13" s="4" customFormat="1" ht="12.75" customHeight="1" x14ac:dyDescent="0.35">
      <c r="A46" s="50">
        <v>5.12</v>
      </c>
      <c r="B46" s="4" t="s">
        <v>164</v>
      </c>
      <c r="C46" s="323"/>
      <c r="D46" s="323"/>
      <c r="E46" s="323"/>
      <c r="G46" s="323"/>
      <c r="H46" s="323"/>
      <c r="I46" s="323"/>
      <c r="K46" s="323"/>
      <c r="L46" s="323"/>
      <c r="M46" s="323"/>
    </row>
    <row r="47" spans="1:13" s="4" customFormat="1" ht="12.75" customHeight="1" x14ac:dyDescent="0.35">
      <c r="A47" s="50">
        <v>5.13</v>
      </c>
      <c r="B47" s="4" t="s">
        <v>165</v>
      </c>
      <c r="C47" s="323"/>
      <c r="D47" s="323"/>
      <c r="E47" s="323"/>
      <c r="G47" s="323"/>
      <c r="H47" s="323"/>
      <c r="I47" s="323"/>
      <c r="K47" s="323"/>
      <c r="L47" s="323"/>
      <c r="M47" s="323"/>
    </row>
    <row r="48" spans="1:13" s="4" customFormat="1" ht="12.75" customHeight="1" x14ac:dyDescent="0.35">
      <c r="A48" s="50">
        <v>5.14</v>
      </c>
      <c r="B48" s="4" t="s">
        <v>166</v>
      </c>
      <c r="C48" s="323"/>
      <c r="D48" s="323"/>
      <c r="E48" s="323"/>
      <c r="G48" s="323"/>
      <c r="H48" s="323"/>
      <c r="I48" s="323"/>
      <c r="K48" s="323"/>
      <c r="L48" s="323"/>
      <c r="M48" s="323"/>
    </row>
    <row r="49" spans="1:13" s="4" customFormat="1" ht="12.75" customHeight="1" x14ac:dyDescent="0.35">
      <c r="A49" s="50">
        <v>5.15</v>
      </c>
      <c r="B49" s="4" t="s">
        <v>167</v>
      </c>
      <c r="C49" s="323"/>
      <c r="D49" s="323"/>
      <c r="E49" s="323"/>
      <c r="G49" s="323"/>
      <c r="H49" s="323"/>
      <c r="I49" s="323"/>
      <c r="K49" s="323"/>
      <c r="L49" s="323"/>
      <c r="M49" s="323"/>
    </row>
    <row r="50" spans="1:13" s="4" customFormat="1" ht="12.75" customHeight="1" x14ac:dyDescent="0.35">
      <c r="A50" s="50">
        <v>5.16</v>
      </c>
      <c r="B50" s="4" t="s">
        <v>168</v>
      </c>
      <c r="C50" s="323"/>
      <c r="D50" s="323"/>
      <c r="E50" s="323"/>
      <c r="G50" s="323"/>
      <c r="H50" s="323"/>
      <c r="I50" s="323"/>
      <c r="K50" s="323"/>
      <c r="L50" s="323"/>
      <c r="M50" s="323"/>
    </row>
    <row r="51" spans="1:13" s="4" customFormat="1" ht="12.75" customHeight="1" x14ac:dyDescent="0.35">
      <c r="A51" s="50"/>
      <c r="C51" s="324"/>
      <c r="D51" s="324"/>
      <c r="E51" s="324"/>
      <c r="G51" s="324"/>
      <c r="H51" s="324"/>
      <c r="I51" s="324"/>
      <c r="K51" s="324"/>
      <c r="L51" s="324"/>
      <c r="M51" s="324"/>
    </row>
    <row r="52" spans="1:13" s="4" customFormat="1" ht="12.75" customHeight="1" x14ac:dyDescent="0.35">
      <c r="A52" s="50">
        <v>6</v>
      </c>
      <c r="B52" s="15" t="s">
        <v>169</v>
      </c>
      <c r="C52" s="78"/>
      <c r="D52" s="79"/>
      <c r="E52" s="79"/>
      <c r="G52" s="78"/>
      <c r="H52" s="79"/>
      <c r="I52" s="79"/>
      <c r="K52" s="78"/>
      <c r="L52" s="79"/>
      <c r="M52" s="79"/>
    </row>
    <row r="53" spans="1:13" s="4" customFormat="1" ht="12.75" customHeight="1" x14ac:dyDescent="0.35">
      <c r="A53" s="50">
        <v>6.1</v>
      </c>
      <c r="B53" s="51" t="s">
        <v>280</v>
      </c>
      <c r="C53" s="70"/>
      <c r="D53" s="30"/>
      <c r="E53" s="30"/>
      <c r="G53" s="70"/>
      <c r="H53" s="30"/>
      <c r="I53" s="30"/>
      <c r="K53" s="70"/>
      <c r="L53" s="30"/>
      <c r="M53" s="30"/>
    </row>
    <row r="54" spans="1:13" s="4" customFormat="1" ht="12.75" customHeight="1" x14ac:dyDescent="0.35">
      <c r="A54" s="50">
        <v>6.2</v>
      </c>
      <c r="B54" s="51" t="s">
        <v>170</v>
      </c>
      <c r="C54" s="70"/>
      <c r="D54" s="30"/>
      <c r="E54" s="30"/>
      <c r="G54" s="70"/>
      <c r="H54" s="30"/>
      <c r="I54" s="30"/>
      <c r="K54" s="70"/>
      <c r="L54" s="30"/>
      <c r="M54" s="30"/>
    </row>
    <row r="55" spans="1:13" ht="14.25" customHeight="1" x14ac:dyDescent="0.35">
      <c r="A55" s="57">
        <v>6.3</v>
      </c>
      <c r="B55" s="51" t="s">
        <v>171</v>
      </c>
      <c r="C55" s="70"/>
      <c r="D55" s="30"/>
      <c r="E55" s="30"/>
      <c r="F55" s="4"/>
      <c r="G55" s="70"/>
      <c r="H55" s="30"/>
      <c r="I55" s="30"/>
      <c r="K55" s="70"/>
      <c r="L55" s="30"/>
      <c r="M55" s="30"/>
    </row>
    <row r="56" spans="1:13" ht="14.25" customHeight="1" x14ac:dyDescent="0.35">
      <c r="A56" s="57">
        <v>6.4</v>
      </c>
      <c r="B56" s="51" t="s">
        <v>172</v>
      </c>
      <c r="C56" s="70"/>
      <c r="D56" s="30"/>
      <c r="E56" s="30"/>
      <c r="F56" s="4"/>
      <c r="G56" s="70"/>
      <c r="H56" s="30"/>
      <c r="I56" s="30"/>
      <c r="K56" s="70"/>
      <c r="L56" s="30"/>
      <c r="M56" s="30"/>
    </row>
    <row r="57" spans="1:13" ht="14.25" customHeight="1" x14ac:dyDescent="0.35">
      <c r="A57" s="57">
        <v>6.5</v>
      </c>
      <c r="B57" s="51" t="s">
        <v>173</v>
      </c>
      <c r="C57" s="70"/>
      <c r="D57" s="30"/>
      <c r="E57" s="30"/>
      <c r="F57" s="4"/>
      <c r="G57" s="70"/>
      <c r="H57" s="30"/>
      <c r="I57" s="30"/>
      <c r="K57" s="70"/>
      <c r="L57" s="30"/>
      <c r="M57" s="30"/>
    </row>
    <row r="58" spans="1:13" ht="14.25" customHeight="1" x14ac:dyDescent="0.35">
      <c r="A58" s="57"/>
      <c r="B58" s="51"/>
      <c r="C58" s="78"/>
      <c r="D58" s="79"/>
      <c r="E58" s="79"/>
      <c r="F58" s="4"/>
      <c r="G58" s="78"/>
      <c r="H58" s="79"/>
      <c r="I58" s="79"/>
      <c r="K58" s="78"/>
      <c r="L58" s="79"/>
      <c r="M58" s="79"/>
    </row>
    <row r="59" spans="1:13" ht="14.25" customHeight="1" x14ac:dyDescent="0.35">
      <c r="A59" s="57">
        <v>7</v>
      </c>
      <c r="B59" s="48" t="s">
        <v>174</v>
      </c>
      <c r="C59" s="78"/>
      <c r="D59" s="79"/>
      <c r="E59" s="79"/>
      <c r="F59" s="4"/>
      <c r="G59" s="78"/>
      <c r="H59" s="79"/>
      <c r="I59" s="79"/>
      <c r="K59" s="78"/>
      <c r="L59" s="79"/>
      <c r="M59" s="79"/>
    </row>
    <row r="60" spans="1:13" ht="14.25" customHeight="1" x14ac:dyDescent="0.35">
      <c r="A60" s="57">
        <v>7.1</v>
      </c>
      <c r="B60" s="51" t="s">
        <v>175</v>
      </c>
      <c r="C60" s="70"/>
      <c r="D60" s="30"/>
      <c r="E60" s="30"/>
      <c r="F60" s="4"/>
      <c r="G60" s="70"/>
      <c r="H60" s="30"/>
      <c r="I60" s="30"/>
      <c r="K60" s="70"/>
      <c r="L60" s="30"/>
      <c r="M60" s="30"/>
    </row>
    <row r="61" spans="1:13" ht="14.25" customHeight="1" x14ac:dyDescent="0.35">
      <c r="A61" s="57">
        <v>7.2</v>
      </c>
      <c r="B61" s="51" t="s">
        <v>281</v>
      </c>
      <c r="C61" s="70"/>
      <c r="D61" s="30"/>
      <c r="E61" s="30"/>
      <c r="F61" s="4"/>
      <c r="G61" s="70"/>
      <c r="H61" s="30"/>
      <c r="I61" s="30"/>
      <c r="K61" s="70"/>
      <c r="L61" s="30"/>
      <c r="M61" s="30"/>
    </row>
    <row r="62" spans="1:13" ht="14.25" customHeight="1" x14ac:dyDescent="0.35">
      <c r="A62" s="57">
        <v>7.3</v>
      </c>
      <c r="B62" s="51" t="s">
        <v>176</v>
      </c>
      <c r="C62" s="70"/>
      <c r="D62" s="30"/>
      <c r="E62" s="30"/>
      <c r="F62" s="4"/>
      <c r="G62" s="70"/>
      <c r="H62" s="30"/>
      <c r="I62" s="30"/>
      <c r="K62" s="70"/>
      <c r="L62" s="30"/>
      <c r="M62" s="30"/>
    </row>
    <row r="63" spans="1:13" ht="14.25" customHeight="1" x14ac:dyDescent="0.35">
      <c r="A63" s="57"/>
      <c r="B63" s="51"/>
      <c r="C63" s="78"/>
      <c r="D63" s="79"/>
      <c r="E63" s="79"/>
      <c r="F63" s="4"/>
      <c r="G63" s="78"/>
      <c r="H63" s="79"/>
      <c r="I63" s="79"/>
      <c r="K63" s="78"/>
      <c r="L63" s="79"/>
      <c r="M63" s="79"/>
    </row>
    <row r="64" spans="1:13" ht="14.25" customHeight="1" x14ac:dyDescent="0.35">
      <c r="A64" s="57">
        <v>8</v>
      </c>
      <c r="B64" s="48" t="s">
        <v>177</v>
      </c>
      <c r="C64" s="78"/>
      <c r="D64" s="79"/>
      <c r="E64" s="79"/>
      <c r="F64" s="4"/>
      <c r="G64" s="78"/>
      <c r="H64" s="79"/>
      <c r="I64" s="79"/>
      <c r="K64" s="78"/>
      <c r="L64" s="79"/>
      <c r="M64" s="79"/>
    </row>
    <row r="65" spans="1:13" ht="14.25" customHeight="1" x14ac:dyDescent="0.35">
      <c r="A65" s="57">
        <v>8.1</v>
      </c>
      <c r="B65" s="51" t="s">
        <v>178</v>
      </c>
      <c r="C65" s="70"/>
      <c r="D65" s="30"/>
      <c r="E65" s="30"/>
      <c r="F65" s="4"/>
      <c r="G65" s="70"/>
      <c r="H65" s="30"/>
      <c r="I65" s="30"/>
      <c r="K65" s="70"/>
      <c r="L65" s="30"/>
      <c r="M65" s="30"/>
    </row>
    <row r="66" spans="1:13" ht="25.5" x14ac:dyDescent="0.35">
      <c r="A66" s="57">
        <v>8.1999999999999993</v>
      </c>
      <c r="B66" s="87" t="s">
        <v>179</v>
      </c>
      <c r="C66" s="70"/>
      <c r="D66" s="30"/>
      <c r="E66" s="30"/>
      <c r="F66" s="4"/>
      <c r="G66" s="70"/>
      <c r="H66" s="30"/>
      <c r="I66" s="30"/>
      <c r="K66" s="70"/>
      <c r="L66" s="30"/>
      <c r="M66" s="30"/>
    </row>
    <row r="67" spans="1:13" ht="14.25" customHeight="1" x14ac:dyDescent="0.35">
      <c r="A67" s="57">
        <v>8.3000000000000007</v>
      </c>
      <c r="B67" s="51" t="s">
        <v>180</v>
      </c>
      <c r="C67" s="70"/>
      <c r="D67" s="30"/>
      <c r="E67" s="30"/>
      <c r="F67" s="4"/>
      <c r="G67" s="70"/>
      <c r="H67" s="30"/>
      <c r="I67" s="30"/>
      <c r="K67" s="70"/>
      <c r="L67" s="30"/>
      <c r="M67" s="30"/>
    </row>
    <row r="68" spans="1:13" ht="14.25" customHeight="1" x14ac:dyDescent="0.35">
      <c r="A68" s="57">
        <v>8.4</v>
      </c>
      <c r="B68" s="51" t="s">
        <v>181</v>
      </c>
      <c r="C68" s="70"/>
      <c r="D68" s="30"/>
      <c r="E68" s="30"/>
      <c r="F68" s="4"/>
      <c r="G68" s="70"/>
      <c r="H68" s="30"/>
      <c r="I68" s="30"/>
      <c r="K68" s="70"/>
      <c r="L68" s="30"/>
      <c r="M68" s="30"/>
    </row>
    <row r="69" spans="1:13" ht="14.25" customHeight="1" x14ac:dyDescent="0.35">
      <c r="A69" s="57">
        <v>8.5</v>
      </c>
      <c r="B69" s="51" t="s">
        <v>182</v>
      </c>
      <c r="C69" s="70"/>
      <c r="D69" s="30"/>
      <c r="E69" s="30"/>
      <c r="F69" s="4"/>
      <c r="G69" s="70"/>
      <c r="H69" s="30"/>
      <c r="I69" s="30"/>
      <c r="K69" s="70"/>
      <c r="L69" s="30"/>
      <c r="M69" s="30"/>
    </row>
    <row r="70" spans="1:13" ht="25.5" x14ac:dyDescent="0.35">
      <c r="A70" s="57">
        <v>8.6</v>
      </c>
      <c r="B70" s="256" t="s">
        <v>183</v>
      </c>
      <c r="C70" s="70"/>
      <c r="D70" s="30"/>
      <c r="E70" s="30"/>
      <c r="F70" s="4"/>
      <c r="G70" s="70"/>
      <c r="H70" s="30"/>
      <c r="I70" s="30"/>
      <c r="K70" s="70"/>
      <c r="L70" s="30"/>
      <c r="M70" s="30"/>
    </row>
    <row r="71" spans="1:13" x14ac:dyDescent="0.35">
      <c r="A71" s="57">
        <v>8.6999999999999993</v>
      </c>
      <c r="B71" s="2" t="s">
        <v>184</v>
      </c>
      <c r="C71" s="70"/>
      <c r="D71" s="30"/>
      <c r="E71" s="30"/>
      <c r="F71" s="4"/>
      <c r="G71" s="70"/>
      <c r="H71" s="30"/>
      <c r="I71" s="30"/>
      <c r="K71" s="70"/>
      <c r="L71" s="30"/>
      <c r="M71" s="30"/>
    </row>
    <row r="72" spans="1:13" x14ac:dyDescent="0.35">
      <c r="A72" s="57">
        <v>8.8000000000000007</v>
      </c>
      <c r="B72" s="2" t="s">
        <v>185</v>
      </c>
      <c r="C72" s="70"/>
      <c r="D72" s="30"/>
      <c r="E72" s="30"/>
      <c r="F72" s="4"/>
      <c r="G72" s="70"/>
      <c r="H72" s="30"/>
      <c r="I72" s="30"/>
      <c r="K72" s="70"/>
      <c r="L72" s="30"/>
      <c r="M72" s="30"/>
    </row>
    <row r="73" spans="1:13" x14ac:dyDescent="0.35">
      <c r="A73" s="57">
        <v>8.9</v>
      </c>
      <c r="B73" s="227" t="s">
        <v>186</v>
      </c>
      <c r="C73" s="70"/>
      <c r="D73" s="30"/>
      <c r="E73" s="30"/>
      <c r="F73" s="4"/>
      <c r="G73" s="70"/>
      <c r="H73" s="30"/>
      <c r="I73" s="30"/>
      <c r="K73" s="70"/>
      <c r="L73" s="30"/>
      <c r="M73" s="30"/>
    </row>
    <row r="74" spans="1:13" x14ac:dyDescent="0.35">
      <c r="A74" s="57"/>
      <c r="B74" s="77" t="s">
        <v>187</v>
      </c>
      <c r="C74" s="70"/>
      <c r="D74" s="30"/>
      <c r="E74" s="30"/>
      <c r="F74" s="4"/>
      <c r="G74" s="70"/>
      <c r="H74" s="30"/>
      <c r="I74" s="30"/>
      <c r="K74" s="70"/>
      <c r="L74" s="30"/>
      <c r="M74" s="30"/>
    </row>
    <row r="75" spans="1:13" x14ac:dyDescent="0.35">
      <c r="A75" s="57"/>
      <c r="B75" s="227"/>
      <c r="C75" s="70"/>
      <c r="D75" s="30"/>
      <c r="E75" s="30"/>
      <c r="F75" s="4"/>
      <c r="G75" s="70"/>
      <c r="H75" s="30"/>
      <c r="I75" s="30"/>
      <c r="K75" s="70"/>
      <c r="L75" s="30"/>
      <c r="M75" s="30"/>
    </row>
    <row r="76" spans="1:13" x14ac:dyDescent="0.35">
      <c r="A76" s="57"/>
      <c r="B76" s="227"/>
      <c r="C76" s="70"/>
      <c r="D76" s="30"/>
      <c r="E76" s="30"/>
      <c r="F76" s="4"/>
      <c r="G76" s="70"/>
      <c r="H76" s="30"/>
      <c r="I76" s="30"/>
      <c r="K76" s="70"/>
      <c r="L76" s="30"/>
      <c r="M76" s="30"/>
    </row>
    <row r="77" spans="1:13" x14ac:dyDescent="0.35">
      <c r="A77" s="57"/>
      <c r="B77" s="227"/>
      <c r="C77" s="70"/>
      <c r="D77" s="30"/>
      <c r="E77" s="30"/>
      <c r="F77" s="4"/>
      <c r="G77" s="70"/>
      <c r="H77" s="30"/>
      <c r="I77" s="30"/>
      <c r="K77" s="70"/>
      <c r="L77" s="30"/>
      <c r="M77" s="30"/>
    </row>
    <row r="78" spans="1:13" ht="25.5" x14ac:dyDescent="0.35">
      <c r="A78" s="57">
        <v>9</v>
      </c>
      <c r="B78" s="48" t="s">
        <v>188</v>
      </c>
      <c r="C78" s="78"/>
      <c r="D78" s="79"/>
      <c r="E78" s="79"/>
      <c r="F78" s="4"/>
      <c r="G78" s="78"/>
      <c r="H78" s="79"/>
      <c r="I78" s="79"/>
      <c r="K78" s="78"/>
      <c r="L78" s="79"/>
      <c r="M78" s="79"/>
    </row>
    <row r="79" spans="1:13" x14ac:dyDescent="0.35">
      <c r="A79" s="57">
        <v>9.1</v>
      </c>
      <c r="B79" s="87" t="s">
        <v>189</v>
      </c>
      <c r="C79" s="70"/>
      <c r="D79" s="30"/>
      <c r="E79" s="30"/>
      <c r="F79" s="4"/>
      <c r="G79" s="70"/>
      <c r="H79" s="30"/>
      <c r="I79" s="30"/>
      <c r="K79" s="70"/>
      <c r="L79" s="30"/>
      <c r="M79" s="30"/>
    </row>
    <row r="80" spans="1:13" ht="17.25" customHeight="1" x14ac:dyDescent="0.35">
      <c r="A80" s="228" t="s">
        <v>9</v>
      </c>
      <c r="B80" s="54" t="s">
        <v>190</v>
      </c>
      <c r="C80" s="14">
        <f>SUM(C8:C15)+SUM(C18:C21)+SUM(C25:C26)+SUM(C29:C32)+SUM(C35:C50)+SUM(C53:C57)+SUM(C60:C62)+SUM(C65:C77)+SUM(C79)</f>
        <v>0</v>
      </c>
      <c r="D80" s="58"/>
      <c r="E80" s="52"/>
      <c r="F80" s="4"/>
      <c r="G80" s="14">
        <f>SUM(G8:G15)+SUM(G18:G21)+SUM(G25:G26)+SUM(G29:G32)+SUM(G35:G50)+SUM(G53:G57)+SUM(G60:G62)+SUM(G65:G77)+SUM(G79)</f>
        <v>0</v>
      </c>
      <c r="H80" s="58"/>
      <c r="I80" s="52"/>
      <c r="K80" s="14">
        <f>SUM(K8:K15)+SUM(K18:K21)+SUM(K25:K26)+SUM(K29:K32)+SUM(K35:K50)+SUM(K53:K57)+SUM(K60:K62)+SUM(K65:K77)+SUM(K79)</f>
        <v>0</v>
      </c>
      <c r="L80" s="58"/>
      <c r="M80" s="52"/>
    </row>
    <row r="81" spans="1:13" ht="14.25" customHeight="1" x14ac:dyDescent="0.35">
      <c r="A81" s="229" t="s">
        <v>13</v>
      </c>
      <c r="B81" s="53" t="s">
        <v>191</v>
      </c>
      <c r="C81" s="59"/>
      <c r="D81" s="230">
        <f>SUM(D8:D15)+SUM(D18:D21)+SUM(D25:D26)+SUM(D29:D32)+SUM(D35:D50)+SUM(D53:D57)+SUM(D60:D62)+SUM(D65:D77)+SUM(D79)</f>
        <v>0</v>
      </c>
      <c r="E81" s="49"/>
      <c r="G81" s="234"/>
      <c r="H81" s="230">
        <f>SUM(H8:H15)+SUM(H18:H21)+SUM(H25:H26)+SUM(H29:H32)+SUM(H35:H50)+SUM(H53:H57)+SUM(H60:H62)+SUM(H65:H77)+SUM(H79)</f>
        <v>0</v>
      </c>
      <c r="I81" s="49"/>
      <c r="K81" s="234"/>
      <c r="L81" s="230">
        <f>SUM(L8:L15)+SUM(L18:L21)+SUM(L25:L26)+SUM(L29:L32)+SUM(L35:L50)+SUM(L53:L57)+SUM(L60:L62)+SUM(L65:L77)+SUM(L79)</f>
        <v>0</v>
      </c>
      <c r="M81" s="49"/>
    </row>
    <row r="82" spans="1:13" ht="18.75" customHeight="1" x14ac:dyDescent="0.35">
      <c r="A82" s="228" t="s">
        <v>16</v>
      </c>
      <c r="B82" s="54" t="s">
        <v>192</v>
      </c>
      <c r="C82" s="55" t="s">
        <v>193</v>
      </c>
      <c r="D82" s="14">
        <f>C80+D81</f>
        <v>0</v>
      </c>
      <c r="E82" s="56"/>
      <c r="G82" s="235" t="s">
        <v>193</v>
      </c>
      <c r="H82" s="14">
        <f>G80+H81</f>
        <v>0</v>
      </c>
      <c r="I82" s="56"/>
      <c r="K82" s="235" t="s">
        <v>193</v>
      </c>
      <c r="L82" s="14">
        <f>K80+L81</f>
        <v>0</v>
      </c>
      <c r="M82" s="56"/>
    </row>
    <row r="83" spans="1:13" s="4" customFormat="1" ht="14.25" customHeight="1" x14ac:dyDescent="0.35">
      <c r="A83" s="229" t="s">
        <v>38</v>
      </c>
      <c r="B83" s="53" t="s">
        <v>194</v>
      </c>
      <c r="C83" s="60"/>
      <c r="D83" s="61"/>
      <c r="E83" s="230">
        <f>SUM(E8:E15)+SUM(E18:E21)+SUM(E25:E26)+SUM(E29:E32)+SUM(E35:E50)+SUM(E53:E57)+SUM(E60:E62)+SUM(E65:E77)+SUM(E79)</f>
        <v>0</v>
      </c>
      <c r="F83" s="62"/>
      <c r="G83" s="236"/>
      <c r="H83" s="61"/>
      <c r="I83" s="230">
        <f>SUM(I8:I15)+SUM(I18:I21)+SUM(I25:I26)+SUM(I29:I32)+SUM(I35:I50)+SUM(I53:I57)+SUM(I60:I62)+SUM(I65:I77)+SUM(I79)</f>
        <v>0</v>
      </c>
      <c r="K83" s="236"/>
      <c r="L83" s="61"/>
      <c r="M83" s="230">
        <f>SUM(M8:M15)+SUM(M18:M21)+SUM(M25:M26)+SUM(M29:M32)+SUM(M35:M50)+SUM(M53:M57)+SUM(M60:M62)+SUM(M65:M77)+SUM(M79)</f>
        <v>0</v>
      </c>
    </row>
    <row r="84" spans="1:13" ht="21" customHeight="1" x14ac:dyDescent="0.35">
      <c r="A84" s="228" t="s">
        <v>40</v>
      </c>
      <c r="B84" s="54" t="s">
        <v>195</v>
      </c>
      <c r="C84" s="63"/>
      <c r="D84" s="55" t="s">
        <v>196</v>
      </c>
      <c r="E84" s="14">
        <f>D82+E83</f>
        <v>0</v>
      </c>
      <c r="F84" s="62"/>
      <c r="G84" s="237"/>
      <c r="H84" s="55" t="s">
        <v>196</v>
      </c>
      <c r="I84" s="14">
        <f>H82+I83</f>
        <v>0</v>
      </c>
      <c r="K84" s="237"/>
      <c r="L84" s="55" t="s">
        <v>196</v>
      </c>
      <c r="M84" s="14">
        <f>L82+M83</f>
        <v>0</v>
      </c>
    </row>
    <row r="85" spans="1:13" ht="12.75" customHeight="1" x14ac:dyDescent="0.35">
      <c r="A85" s="17"/>
      <c r="C85" s="104"/>
      <c r="G85" s="104"/>
      <c r="K85" s="104"/>
    </row>
    <row r="86" spans="1:13" ht="14.25" customHeight="1" x14ac:dyDescent="0.35">
      <c r="A86" s="257" t="s">
        <v>284</v>
      </c>
      <c r="B86" s="5"/>
      <c r="C86" s="6" t="s">
        <v>283</v>
      </c>
      <c r="D86" s="258"/>
      <c r="E86" s="8"/>
      <c r="F86" s="4"/>
      <c r="G86" s="6" t="s">
        <v>283</v>
      </c>
      <c r="H86" s="258"/>
      <c r="I86" s="8"/>
      <c r="K86" s="6" t="s">
        <v>283</v>
      </c>
      <c r="L86" s="258"/>
      <c r="M86" s="8"/>
    </row>
    <row r="87" spans="1:13" ht="14.25" customHeight="1" x14ac:dyDescent="0.35">
      <c r="A87" s="257" t="s">
        <v>64</v>
      </c>
      <c r="B87" s="5"/>
      <c r="C87" s="6" t="s">
        <v>65</v>
      </c>
      <c r="D87" s="7"/>
      <c r="E87" s="8"/>
      <c r="G87" s="6" t="s">
        <v>65</v>
      </c>
      <c r="H87" s="7"/>
      <c r="I87" s="8"/>
      <c r="K87" s="6" t="s">
        <v>65</v>
      </c>
      <c r="L87" s="7"/>
      <c r="M87" s="8"/>
    </row>
    <row r="88" spans="1:13" ht="15.75" customHeight="1" x14ac:dyDescent="0.35">
      <c r="A88" s="257" t="s">
        <v>66</v>
      </c>
      <c r="B88" s="5"/>
      <c r="C88" s="6" t="s">
        <v>65</v>
      </c>
      <c r="D88" s="7"/>
      <c r="E88" s="8"/>
      <c r="G88" s="6" t="s">
        <v>65</v>
      </c>
      <c r="H88" s="7"/>
      <c r="I88" s="8"/>
      <c r="K88" s="6" t="s">
        <v>65</v>
      </c>
      <c r="L88" s="7"/>
      <c r="M88" s="8"/>
    </row>
    <row r="89" spans="1:13" ht="15" customHeight="1" x14ac:dyDescent="0.35">
      <c r="A89" s="257" t="s">
        <v>67</v>
      </c>
      <c r="B89" s="5"/>
      <c r="C89" s="6" t="s">
        <v>65</v>
      </c>
      <c r="D89" s="7"/>
      <c r="E89" s="8"/>
      <c r="G89" s="6" t="s">
        <v>65</v>
      </c>
      <c r="H89" s="7"/>
      <c r="I89" s="8"/>
      <c r="K89" s="6" t="s">
        <v>65</v>
      </c>
      <c r="L89" s="7"/>
      <c r="M89" s="8"/>
    </row>
    <row r="90" spans="1:13" ht="18" customHeight="1" x14ac:dyDescent="0.35">
      <c r="A90" s="257" t="s">
        <v>68</v>
      </c>
      <c r="B90" s="9"/>
      <c r="C90" s="7" t="s">
        <v>65</v>
      </c>
      <c r="D90" s="7"/>
      <c r="E90" s="8"/>
      <c r="G90" s="6" t="s">
        <v>65</v>
      </c>
      <c r="H90" s="7"/>
      <c r="I90" s="8"/>
      <c r="K90" s="6" t="s">
        <v>65</v>
      </c>
      <c r="L90" s="7"/>
      <c r="M90" s="8"/>
    </row>
    <row r="91" spans="1:13" x14ac:dyDescent="0.35">
      <c r="A91" s="2"/>
    </row>
    <row r="92" spans="1:13" x14ac:dyDescent="0.35">
      <c r="A92" s="2" t="s">
        <v>69</v>
      </c>
      <c r="B92" s="2" t="s">
        <v>197</v>
      </c>
    </row>
    <row r="93" spans="1:13" x14ac:dyDescent="0.35">
      <c r="A93" s="104"/>
      <c r="B93" s="370" t="s">
        <v>198</v>
      </c>
      <c r="C93" s="370"/>
      <c r="D93" s="370"/>
      <c r="E93" s="370"/>
    </row>
    <row r="94" spans="1:13" ht="39.75" customHeight="1" x14ac:dyDescent="0.35">
      <c r="A94" s="64" t="s">
        <v>11</v>
      </c>
      <c r="B94" s="371" t="s">
        <v>199</v>
      </c>
      <c r="C94" s="371"/>
      <c r="D94" s="371"/>
      <c r="E94" s="371"/>
    </row>
  </sheetData>
  <mergeCells count="11">
    <mergeCell ref="B93:E93"/>
    <mergeCell ref="B94:E94"/>
    <mergeCell ref="A1:E1"/>
    <mergeCell ref="A2:E2"/>
    <mergeCell ref="D4:E4"/>
    <mergeCell ref="D5:E5"/>
    <mergeCell ref="O2:S5"/>
    <mergeCell ref="H4:I4"/>
    <mergeCell ref="H5:I5"/>
    <mergeCell ref="L4:M4"/>
    <mergeCell ref="L5:M5"/>
  </mergeCells>
  <printOptions horizontalCentered="1"/>
  <pageMargins left="0.47244094488188981" right="0.27559055118110237" top="0.39370078740157483" bottom="0.51181102362204722" header="0.35433070866141736" footer="0.19685039370078741"/>
  <pageSetup paperSize="8" fitToHeight="0" orientation="landscape" r:id="rId1"/>
  <headerFooter alignWithMargins="0">
    <oddFooter>&amp;LWaka Kotahi Managed Costs&amp;C&amp;P/&amp;N&amp;RPrinted Date: &amp;D</oddFooter>
  </headerFooter>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9">
    <pageSetUpPr fitToPage="1"/>
  </sheetPr>
  <dimension ref="A1:G43"/>
  <sheetViews>
    <sheetView showGridLines="0" tabSelected="1" workbookViewId="0">
      <selection activeCell="J3" sqref="J3"/>
    </sheetView>
  </sheetViews>
  <sheetFormatPr defaultColWidth="9.1328125" defaultRowHeight="12.75" x14ac:dyDescent="0.35"/>
  <cols>
    <col min="1" max="1" width="12.1328125" style="2" customWidth="1"/>
    <col min="2" max="2" width="47.265625" style="2" customWidth="1"/>
    <col min="3" max="3" width="6" style="2" customWidth="1"/>
    <col min="4" max="4" width="10.73046875" style="2" customWidth="1"/>
    <col min="5" max="5" width="13" style="2" customWidth="1"/>
    <col min="6" max="6" width="13.1328125" style="2" customWidth="1"/>
    <col min="7" max="7" width="12" style="2" customWidth="1"/>
    <col min="8" max="9" width="9.1328125" style="2"/>
    <col min="10" max="10" width="13.73046875" style="2" customWidth="1"/>
    <col min="11" max="16384" width="9.1328125" style="2"/>
  </cols>
  <sheetData>
    <row r="1" spans="1:7" ht="24.4" x14ac:dyDescent="0.6">
      <c r="A1" s="342" t="s">
        <v>200</v>
      </c>
      <c r="B1" s="342"/>
      <c r="C1" s="342"/>
      <c r="D1" s="342"/>
      <c r="E1" s="342"/>
      <c r="F1" s="342"/>
      <c r="G1" s="381"/>
    </row>
    <row r="2" spans="1:7" x14ac:dyDescent="0.35">
      <c r="A2" s="382"/>
      <c r="B2" s="382"/>
      <c r="C2" s="382"/>
      <c r="D2" s="382"/>
      <c r="E2" s="382"/>
      <c r="F2" s="382"/>
      <c r="G2" s="383"/>
    </row>
    <row r="3" spans="1:7" ht="15" x14ac:dyDescent="0.4">
      <c r="A3" s="100"/>
      <c r="B3" s="102" t="s">
        <v>300</v>
      </c>
      <c r="C3" s="100"/>
      <c r="D3" s="100"/>
      <c r="E3" s="100"/>
      <c r="F3" s="100"/>
      <c r="G3" s="101"/>
    </row>
    <row r="4" spans="1:7" x14ac:dyDescent="0.35">
      <c r="A4" s="382"/>
      <c r="B4" s="382"/>
      <c r="C4" s="382"/>
      <c r="D4" s="382"/>
      <c r="E4" s="382"/>
      <c r="F4" s="382"/>
      <c r="G4" s="383"/>
    </row>
    <row r="5" spans="1:7" s="4" customFormat="1" ht="101.25" customHeight="1" x14ac:dyDescent="0.35">
      <c r="A5" s="29" t="s">
        <v>201</v>
      </c>
      <c r="B5" s="19" t="s">
        <v>202</v>
      </c>
      <c r="C5" s="20" t="s">
        <v>203</v>
      </c>
      <c r="D5" s="18" t="s">
        <v>204</v>
      </c>
      <c r="E5" s="18" t="s">
        <v>205</v>
      </c>
      <c r="F5" s="18" t="s">
        <v>206</v>
      </c>
      <c r="G5" s="18" t="s">
        <v>207</v>
      </c>
    </row>
    <row r="6" spans="1:7" x14ac:dyDescent="0.35">
      <c r="A6" s="238" t="s">
        <v>9</v>
      </c>
      <c r="B6" s="325" t="s">
        <v>286</v>
      </c>
      <c r="C6" s="23"/>
      <c r="D6" s="30"/>
      <c r="E6" s="30"/>
      <c r="F6" s="30"/>
      <c r="G6" s="31"/>
    </row>
    <row r="7" spans="1:7" x14ac:dyDescent="0.35">
      <c r="A7" s="21"/>
      <c r="B7" s="22" t="s">
        <v>293</v>
      </c>
      <c r="C7" s="23" t="s">
        <v>288</v>
      </c>
      <c r="D7" s="30">
        <v>1000000</v>
      </c>
      <c r="E7" s="30"/>
      <c r="F7" s="30"/>
      <c r="G7" s="31">
        <f t="shared" ref="G7:G26" si="0">D7+E7+F7</f>
        <v>1000000</v>
      </c>
    </row>
    <row r="8" spans="1:7" x14ac:dyDescent="0.35">
      <c r="A8" s="21"/>
      <c r="B8" s="22" t="s">
        <v>290</v>
      </c>
      <c r="C8" s="23" t="s">
        <v>288</v>
      </c>
      <c r="D8" s="30">
        <f>29000-20000</f>
        <v>9000</v>
      </c>
      <c r="E8" s="30"/>
      <c r="F8" s="30"/>
      <c r="G8" s="31">
        <f t="shared" si="0"/>
        <v>9000</v>
      </c>
    </row>
    <row r="9" spans="1:7" x14ac:dyDescent="0.35">
      <c r="A9" s="21"/>
      <c r="B9" s="22" t="s">
        <v>291</v>
      </c>
      <c r="C9" s="23" t="s">
        <v>288</v>
      </c>
      <c r="D9" s="30"/>
      <c r="E9" s="30">
        <v>38000</v>
      </c>
      <c r="F9" s="30"/>
      <c r="G9" s="31">
        <f t="shared" si="0"/>
        <v>38000</v>
      </c>
    </row>
    <row r="10" spans="1:7" x14ac:dyDescent="0.35">
      <c r="A10" s="21"/>
      <c r="B10" s="22" t="s">
        <v>292</v>
      </c>
      <c r="C10" s="23" t="s">
        <v>288</v>
      </c>
      <c r="D10" s="30"/>
      <c r="E10" s="30">
        <v>50000</v>
      </c>
      <c r="F10" s="30"/>
      <c r="G10" s="31">
        <f t="shared" si="0"/>
        <v>50000</v>
      </c>
    </row>
    <row r="11" spans="1:7" x14ac:dyDescent="0.35">
      <c r="A11" s="21"/>
      <c r="B11" s="22"/>
      <c r="C11" s="23"/>
      <c r="D11" s="30"/>
      <c r="E11" s="30"/>
      <c r="F11" s="30"/>
      <c r="G11" s="31"/>
    </row>
    <row r="12" spans="1:7" x14ac:dyDescent="0.35">
      <c r="A12" s="238" t="s">
        <v>13</v>
      </c>
      <c r="B12" s="325" t="s">
        <v>294</v>
      </c>
      <c r="C12" s="23"/>
      <c r="D12" s="30"/>
      <c r="E12" s="30"/>
      <c r="F12" s="30"/>
      <c r="G12" s="31"/>
    </row>
    <row r="13" spans="1:7" x14ac:dyDescent="0.35">
      <c r="A13" s="238"/>
      <c r="B13" s="22" t="s">
        <v>287</v>
      </c>
      <c r="C13" s="23" t="s">
        <v>288</v>
      </c>
      <c r="D13" s="30">
        <v>3470000</v>
      </c>
      <c r="E13" s="30"/>
      <c r="F13" s="30"/>
      <c r="G13" s="31">
        <f t="shared" si="0"/>
        <v>3470000</v>
      </c>
    </row>
    <row r="14" spans="1:7" x14ac:dyDescent="0.35">
      <c r="A14" s="238"/>
      <c r="B14" s="22" t="s">
        <v>290</v>
      </c>
      <c r="C14" s="23" t="s">
        <v>288</v>
      </c>
      <c r="D14" s="30">
        <f>71000-40000</f>
        <v>31000</v>
      </c>
      <c r="E14" s="30"/>
      <c r="F14" s="30"/>
      <c r="G14" s="31">
        <f t="shared" si="0"/>
        <v>31000</v>
      </c>
    </row>
    <row r="15" spans="1:7" x14ac:dyDescent="0.35">
      <c r="A15" s="238"/>
      <c r="B15" s="22" t="s">
        <v>295</v>
      </c>
      <c r="C15" s="23" t="s">
        <v>288</v>
      </c>
      <c r="D15" s="30"/>
      <c r="E15" s="30">
        <v>37000</v>
      </c>
      <c r="F15" s="30"/>
      <c r="G15" s="31">
        <f t="shared" si="0"/>
        <v>37000</v>
      </c>
    </row>
    <row r="16" spans="1:7" x14ac:dyDescent="0.35">
      <c r="A16" s="238"/>
      <c r="B16" s="22" t="s">
        <v>296</v>
      </c>
      <c r="C16" s="23" t="s">
        <v>288</v>
      </c>
      <c r="D16" s="30"/>
      <c r="E16" s="30">
        <v>61000</v>
      </c>
      <c r="F16" s="30"/>
      <c r="G16" s="31">
        <f t="shared" si="0"/>
        <v>61000</v>
      </c>
    </row>
    <row r="17" spans="1:7" x14ac:dyDescent="0.35">
      <c r="A17" s="238"/>
      <c r="B17" s="22" t="s">
        <v>297</v>
      </c>
      <c r="C17" s="23" t="s">
        <v>288</v>
      </c>
      <c r="D17" s="30"/>
      <c r="E17" s="30">
        <v>140000</v>
      </c>
      <c r="F17" s="30"/>
      <c r="G17" s="31">
        <f t="shared" si="0"/>
        <v>140000</v>
      </c>
    </row>
    <row r="18" spans="1:7" x14ac:dyDescent="0.35">
      <c r="A18" s="238"/>
      <c r="B18" s="22" t="s">
        <v>292</v>
      </c>
      <c r="C18" s="23" t="s">
        <v>288</v>
      </c>
      <c r="D18" s="30"/>
      <c r="E18" s="30">
        <v>25000</v>
      </c>
      <c r="F18" s="30"/>
      <c r="G18" s="31">
        <f t="shared" si="0"/>
        <v>25000</v>
      </c>
    </row>
    <row r="19" spans="1:7" x14ac:dyDescent="0.35">
      <c r="A19" s="238"/>
      <c r="B19" s="325"/>
      <c r="C19" s="23"/>
      <c r="D19" s="30"/>
      <c r="E19" s="30"/>
      <c r="F19" s="30"/>
      <c r="G19" s="31"/>
    </row>
    <row r="20" spans="1:7" x14ac:dyDescent="0.35">
      <c r="A20" s="238" t="s">
        <v>16</v>
      </c>
      <c r="B20" s="325" t="s">
        <v>298</v>
      </c>
      <c r="C20" s="23"/>
      <c r="D20" s="30"/>
      <c r="E20" s="30"/>
      <c r="F20" s="30"/>
      <c r="G20" s="31"/>
    </row>
    <row r="21" spans="1:7" x14ac:dyDescent="0.35">
      <c r="A21" s="238"/>
      <c r="B21" s="22" t="s">
        <v>287</v>
      </c>
      <c r="C21" s="23" t="s">
        <v>288</v>
      </c>
      <c r="D21" s="30">
        <v>18750</v>
      </c>
      <c r="E21" s="30"/>
      <c r="F21" s="30"/>
      <c r="G21" s="31">
        <f t="shared" si="0"/>
        <v>18750</v>
      </c>
    </row>
    <row r="22" spans="1:7" x14ac:dyDescent="0.35">
      <c r="A22" s="238"/>
      <c r="B22" s="22" t="s">
        <v>299</v>
      </c>
      <c r="C22" s="23" t="s">
        <v>288</v>
      </c>
      <c r="D22" s="30"/>
      <c r="E22" s="30">
        <v>57425</v>
      </c>
      <c r="F22" s="30"/>
      <c r="G22" s="31">
        <f t="shared" si="0"/>
        <v>57425</v>
      </c>
    </row>
    <row r="23" spans="1:7" x14ac:dyDescent="0.35">
      <c r="A23" s="238"/>
      <c r="B23" s="22" t="s">
        <v>289</v>
      </c>
      <c r="C23" s="23" t="s">
        <v>288</v>
      </c>
      <c r="D23" s="30"/>
      <c r="E23" s="30"/>
      <c r="F23" s="30">
        <v>23000</v>
      </c>
      <c r="G23" s="31">
        <f t="shared" si="0"/>
        <v>23000</v>
      </c>
    </row>
    <row r="24" spans="1:7" x14ac:dyDescent="0.35">
      <c r="A24" s="21"/>
      <c r="B24" s="22" t="s">
        <v>290</v>
      </c>
      <c r="C24" s="23" t="s">
        <v>288</v>
      </c>
      <c r="D24" s="30">
        <f>33000-25000</f>
        <v>8000</v>
      </c>
      <c r="E24" s="30"/>
      <c r="F24" s="30"/>
      <c r="G24" s="31">
        <f t="shared" si="0"/>
        <v>8000</v>
      </c>
    </row>
    <row r="25" spans="1:7" x14ac:dyDescent="0.35">
      <c r="A25" s="21"/>
      <c r="B25" s="22" t="s">
        <v>291</v>
      </c>
      <c r="C25" s="23" t="s">
        <v>288</v>
      </c>
      <c r="D25" s="30"/>
      <c r="E25" s="30">
        <v>33000</v>
      </c>
      <c r="F25" s="30"/>
      <c r="G25" s="31">
        <f t="shared" si="0"/>
        <v>33000</v>
      </c>
    </row>
    <row r="26" spans="1:7" x14ac:dyDescent="0.35">
      <c r="A26" s="21"/>
      <c r="B26" s="22" t="s">
        <v>292</v>
      </c>
      <c r="C26" s="23" t="s">
        <v>288</v>
      </c>
      <c r="D26" s="30"/>
      <c r="E26" s="30">
        <v>1875</v>
      </c>
      <c r="F26" s="30"/>
      <c r="G26" s="31">
        <f t="shared" si="0"/>
        <v>1875</v>
      </c>
    </row>
    <row r="27" spans="1:7" x14ac:dyDescent="0.35">
      <c r="A27" s="21"/>
      <c r="B27" s="22"/>
      <c r="C27" s="23"/>
      <c r="D27" s="30"/>
      <c r="E27" s="30"/>
      <c r="F27" s="30"/>
      <c r="G27" s="31"/>
    </row>
    <row r="28" spans="1:7" x14ac:dyDescent="0.35">
      <c r="A28" s="238" t="s">
        <v>40</v>
      </c>
      <c r="B28" s="24" t="s">
        <v>208</v>
      </c>
      <c r="C28" s="25"/>
      <c r="D28" s="26"/>
      <c r="E28" s="26"/>
      <c r="F28" s="26"/>
      <c r="G28" s="32">
        <f>20000+40000+25000</f>
        <v>85000</v>
      </c>
    </row>
    <row r="29" spans="1:7" ht="26.25" customHeight="1" x14ac:dyDescent="0.35">
      <c r="A29" s="228" t="s">
        <v>43</v>
      </c>
      <c r="B29" s="54" t="s">
        <v>209</v>
      </c>
      <c r="C29" s="249" t="s">
        <v>210</v>
      </c>
      <c r="D29" s="27"/>
      <c r="E29" s="27"/>
      <c r="F29" s="27"/>
      <c r="G29" s="27">
        <f>SUM(Land2_Net_Land_Cost_Total)</f>
        <v>5088050</v>
      </c>
    </row>
    <row r="30" spans="1:7" s="4" customFormat="1" ht="7.5" customHeight="1" x14ac:dyDescent="0.35">
      <c r="A30" s="243"/>
      <c r="B30" s="12"/>
      <c r="C30" s="12"/>
      <c r="D30" s="13"/>
      <c r="E30" s="13"/>
      <c r="F30" s="13"/>
      <c r="G30" s="13"/>
    </row>
    <row r="31" spans="1:7" ht="24" customHeight="1" x14ac:dyDescent="0.35">
      <c r="A31" s="245" t="s">
        <v>46</v>
      </c>
      <c r="B31" s="240" t="s">
        <v>211</v>
      </c>
      <c r="C31" s="241"/>
      <c r="D31" s="241"/>
      <c r="E31" s="241"/>
      <c r="F31" s="242"/>
      <c r="G31" s="247">
        <f>176800+817600+71650</f>
        <v>1066050</v>
      </c>
    </row>
    <row r="32" spans="1:7" ht="24" customHeight="1" x14ac:dyDescent="0.35">
      <c r="A32" s="228" t="s">
        <v>54</v>
      </c>
      <c r="B32" s="54" t="s">
        <v>212</v>
      </c>
      <c r="C32" s="239"/>
      <c r="D32" s="239"/>
      <c r="E32" s="239"/>
      <c r="F32" s="246" t="s">
        <v>213</v>
      </c>
      <c r="G32" s="14">
        <f>G29+G31</f>
        <v>6154100</v>
      </c>
    </row>
    <row r="33" spans="1:7" ht="7.5" customHeight="1" x14ac:dyDescent="0.35">
      <c r="A33" s="244"/>
      <c r="B33" s="15"/>
      <c r="C33" s="4"/>
      <c r="D33" s="16"/>
      <c r="E33" s="16"/>
      <c r="F33" s="16"/>
      <c r="G33" s="16"/>
    </row>
    <row r="34" spans="1:7" ht="24" customHeight="1" x14ac:dyDescent="0.35">
      <c r="A34" s="245" t="s">
        <v>56</v>
      </c>
      <c r="B34" s="240" t="s">
        <v>8</v>
      </c>
      <c r="C34" s="241"/>
      <c r="D34" s="241"/>
      <c r="E34" s="241"/>
      <c r="F34" s="242"/>
      <c r="G34" s="248">
        <f>176800+817600+64030</f>
        <v>1058430</v>
      </c>
    </row>
    <row r="35" spans="1:7" ht="24" customHeight="1" x14ac:dyDescent="0.35">
      <c r="A35" s="228" t="s">
        <v>121</v>
      </c>
      <c r="B35" s="54" t="s">
        <v>214</v>
      </c>
      <c r="C35" s="239"/>
      <c r="D35" s="239"/>
      <c r="E35" s="239"/>
      <c r="F35" s="246" t="s">
        <v>215</v>
      </c>
      <c r="G35" s="14">
        <f>G32+G34</f>
        <v>7212530</v>
      </c>
    </row>
    <row r="36" spans="1:7" ht="7.5" customHeight="1" x14ac:dyDescent="0.35">
      <c r="A36" s="17"/>
      <c r="B36" s="17"/>
      <c r="E36" s="104"/>
    </row>
    <row r="37" spans="1:7" s="4" customFormat="1" ht="21" customHeight="1" x14ac:dyDescent="0.35">
      <c r="A37" s="378" t="s">
        <v>284</v>
      </c>
      <c r="B37" s="379"/>
      <c r="C37" s="380"/>
      <c r="D37" s="384" t="s">
        <v>285</v>
      </c>
      <c r="E37" s="385"/>
      <c r="F37" s="385"/>
      <c r="G37" s="386"/>
    </row>
    <row r="38" spans="1:7" ht="21" customHeight="1" x14ac:dyDescent="0.35">
      <c r="A38" s="378" t="s">
        <v>64</v>
      </c>
      <c r="B38" s="379"/>
      <c r="C38" s="380"/>
      <c r="D38" s="6" t="s">
        <v>65</v>
      </c>
      <c r="E38" s="7"/>
      <c r="F38" s="7"/>
      <c r="G38" s="8"/>
    </row>
    <row r="39" spans="1:7" ht="21" customHeight="1" x14ac:dyDescent="0.35">
      <c r="A39" s="378" t="s">
        <v>66</v>
      </c>
      <c r="B39" s="379"/>
      <c r="C39" s="380"/>
      <c r="D39" s="6" t="s">
        <v>65</v>
      </c>
      <c r="E39" s="7"/>
      <c r="F39" s="7"/>
      <c r="G39" s="8"/>
    </row>
    <row r="40" spans="1:7" ht="21" customHeight="1" x14ac:dyDescent="0.35">
      <c r="A40" s="378" t="s">
        <v>67</v>
      </c>
      <c r="B40" s="379"/>
      <c r="C40" s="380"/>
      <c r="D40" s="6" t="s">
        <v>65</v>
      </c>
      <c r="E40" s="7"/>
      <c r="F40" s="7"/>
      <c r="G40" s="8"/>
    </row>
    <row r="41" spans="1:7" ht="21" customHeight="1" x14ac:dyDescent="0.35">
      <c r="A41" s="375" t="s">
        <v>216</v>
      </c>
      <c r="B41" s="376"/>
      <c r="C41" s="377"/>
      <c r="D41" s="7" t="s">
        <v>65</v>
      </c>
      <c r="E41" s="7"/>
      <c r="F41" s="7"/>
      <c r="G41" s="8"/>
    </row>
    <row r="43" spans="1:7" x14ac:dyDescent="0.35">
      <c r="A43" s="10" t="s">
        <v>217</v>
      </c>
    </row>
  </sheetData>
  <mergeCells count="9">
    <mergeCell ref="A41:C41"/>
    <mergeCell ref="A37:C37"/>
    <mergeCell ref="A38:C38"/>
    <mergeCell ref="A1:G1"/>
    <mergeCell ref="A2:G2"/>
    <mergeCell ref="A4:G4"/>
    <mergeCell ref="A39:C39"/>
    <mergeCell ref="A40:C40"/>
    <mergeCell ref="D37:G37"/>
  </mergeCells>
  <phoneticPr fontId="0" type="noConversion"/>
  <printOptions horizontalCentered="1"/>
  <pageMargins left="0.43307086614173229" right="0.43307086614173229" top="0.86614173228346458" bottom="0.59055118110236227" header="0.35433070866141736" footer="0.19685039370078741"/>
  <pageSetup paperSize="9" scale="84" orientation="portrait" blackAndWhite="1" r:id="rId1"/>
  <headerFooter alignWithMargins="0">
    <oddFooter>&amp;LTotal Property Costs&amp;C&amp;P/&amp;N&amp;RPrinted Date: &amp;D</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876AF9-0F99-44B2-ACAF-4DBDC0F0BBAB}">
  <sheetPr>
    <pageSetUpPr fitToPage="1"/>
  </sheetPr>
  <dimension ref="A1:G56"/>
  <sheetViews>
    <sheetView showGridLines="0" zoomScaleNormal="100" workbookViewId="0">
      <selection sqref="A1:E1"/>
    </sheetView>
  </sheetViews>
  <sheetFormatPr defaultColWidth="9.1328125" defaultRowHeight="12.75" x14ac:dyDescent="0.35"/>
  <cols>
    <col min="1" max="1" width="5.86328125" style="82" customWidth="1"/>
    <col min="2" max="2" width="67.1328125" style="81" customWidth="1"/>
    <col min="3" max="3" width="16.3984375" style="2" bestFit="1" customWidth="1"/>
    <col min="4" max="4" width="15.86328125" style="2" bestFit="1" customWidth="1"/>
    <col min="5" max="5" width="13.59765625" style="2" bestFit="1" customWidth="1"/>
    <col min="6" max="6" width="3.59765625" style="2" customWidth="1"/>
    <col min="7" max="16384" width="9.1328125" style="2"/>
  </cols>
  <sheetData>
    <row r="1" spans="1:7" ht="28.5" customHeight="1" x14ac:dyDescent="0.75">
      <c r="A1" s="372" t="s">
        <v>218</v>
      </c>
      <c r="B1" s="387"/>
      <c r="C1" s="387"/>
      <c r="D1" s="387"/>
      <c r="E1" s="388"/>
      <c r="G1" s="72"/>
    </row>
    <row r="2" spans="1:7" s="4" customFormat="1" ht="30" customHeight="1" x14ac:dyDescent="0.75">
      <c r="A2" s="372" t="s">
        <v>219</v>
      </c>
      <c r="B2" s="387"/>
      <c r="C2" s="387"/>
      <c r="D2" s="387"/>
      <c r="E2" s="389"/>
      <c r="F2" s="2"/>
      <c r="G2" s="2"/>
    </row>
    <row r="3" spans="1:7" s="4" customFormat="1" ht="12.75" customHeight="1" x14ac:dyDescent="0.35">
      <c r="A3" s="65" t="s">
        <v>11</v>
      </c>
      <c r="B3" s="83" t="s">
        <v>11</v>
      </c>
      <c r="C3" s="44"/>
      <c r="D3" s="44"/>
      <c r="E3" s="66"/>
      <c r="F3" s="2"/>
      <c r="G3" s="2"/>
    </row>
    <row r="4" spans="1:7" s="4" customFormat="1" ht="15" x14ac:dyDescent="0.4">
      <c r="A4" s="65"/>
      <c r="B4" s="84" t="s">
        <v>2</v>
      </c>
      <c r="C4" s="44" t="s">
        <v>11</v>
      </c>
      <c r="D4" s="390"/>
      <c r="E4" s="391"/>
      <c r="F4" s="2"/>
      <c r="G4" s="2"/>
    </row>
    <row r="5" spans="1:7" s="4" customFormat="1" ht="20.25" customHeight="1" x14ac:dyDescent="0.35">
      <c r="A5" s="65"/>
      <c r="B5" s="83"/>
      <c r="C5" s="44"/>
      <c r="D5" s="357"/>
      <c r="E5" s="358"/>
      <c r="F5" s="2"/>
      <c r="G5" s="2"/>
    </row>
    <row r="6" spans="1:7" s="4" customFormat="1" ht="25.5" x14ac:dyDescent="0.35">
      <c r="A6" s="67" t="s">
        <v>4</v>
      </c>
      <c r="B6" s="85" t="s">
        <v>5</v>
      </c>
      <c r="C6" s="71" t="s">
        <v>6</v>
      </c>
      <c r="D6" s="69" t="s">
        <v>7</v>
      </c>
      <c r="E6" s="69" t="s">
        <v>8</v>
      </c>
    </row>
    <row r="7" spans="1:7" s="4" customFormat="1" ht="12.75" customHeight="1" x14ac:dyDescent="0.35">
      <c r="A7" s="97">
        <v>1</v>
      </c>
      <c r="B7" s="73" t="s">
        <v>220</v>
      </c>
      <c r="C7" s="252">
        <f>C8+C10</f>
        <v>0</v>
      </c>
      <c r="D7" s="251"/>
      <c r="E7" s="251"/>
      <c r="G7" s="250"/>
    </row>
    <row r="8" spans="1:7" s="4" customFormat="1" ht="12.75" customHeight="1" x14ac:dyDescent="0.35">
      <c r="A8" s="50">
        <v>1.1000000000000001</v>
      </c>
      <c r="B8" s="86" t="s">
        <v>221</v>
      </c>
      <c r="C8" s="70"/>
      <c r="D8" s="79"/>
      <c r="E8" s="79"/>
    </row>
    <row r="9" spans="1:7" s="4" customFormat="1" ht="38.25" x14ac:dyDescent="0.35">
      <c r="A9" s="50"/>
      <c r="B9" s="92" t="s">
        <v>222</v>
      </c>
      <c r="C9" s="78"/>
      <c r="D9" s="79"/>
      <c r="E9" s="79"/>
    </row>
    <row r="10" spans="1:7" s="4" customFormat="1" ht="12.75" customHeight="1" x14ac:dyDescent="0.35">
      <c r="A10" s="50">
        <v>1.2</v>
      </c>
      <c r="B10" s="86" t="s">
        <v>223</v>
      </c>
      <c r="C10" s="70"/>
      <c r="D10" s="79"/>
      <c r="E10" s="79"/>
    </row>
    <row r="11" spans="1:7" s="4" customFormat="1" ht="38.25" x14ac:dyDescent="0.35">
      <c r="A11" s="50"/>
      <c r="B11" s="93" t="s">
        <v>224</v>
      </c>
      <c r="C11" s="78"/>
      <c r="D11" s="79"/>
      <c r="E11" s="79"/>
    </row>
    <row r="12" spans="1:7" s="4" customFormat="1" x14ac:dyDescent="0.35">
      <c r="A12" s="50"/>
      <c r="B12" s="87"/>
      <c r="C12" s="78"/>
      <c r="D12" s="79"/>
      <c r="E12" s="79"/>
    </row>
    <row r="13" spans="1:7" s="4" customFormat="1" ht="25.5" x14ac:dyDescent="0.35">
      <c r="A13" s="254">
        <v>2</v>
      </c>
      <c r="B13" s="255" t="s">
        <v>225</v>
      </c>
      <c r="C13" s="252">
        <f>C14+C16+C18+C20+C22+C24+C26+C28</f>
        <v>0</v>
      </c>
      <c r="D13" s="247"/>
      <c r="E13" s="247"/>
    </row>
    <row r="14" spans="1:7" ht="14.25" customHeight="1" x14ac:dyDescent="0.35">
      <c r="A14" s="57">
        <v>2.1</v>
      </c>
      <c r="B14" s="88" t="s">
        <v>221</v>
      </c>
      <c r="C14" s="253"/>
      <c r="D14" s="79"/>
      <c r="E14" s="79"/>
      <c r="F14" s="4"/>
      <c r="G14" s="4"/>
    </row>
    <row r="15" spans="1:7" ht="38.25" x14ac:dyDescent="0.35">
      <c r="A15" s="57"/>
      <c r="B15" s="92" t="s">
        <v>222</v>
      </c>
      <c r="C15" s="78"/>
      <c r="D15" s="79"/>
      <c r="E15" s="79"/>
      <c r="F15" s="4"/>
      <c r="G15" s="4"/>
    </row>
    <row r="16" spans="1:7" ht="14.25" customHeight="1" x14ac:dyDescent="0.35">
      <c r="A16" s="57">
        <v>2.2000000000000002</v>
      </c>
      <c r="B16" s="88" t="s">
        <v>226</v>
      </c>
      <c r="C16" s="70"/>
      <c r="D16" s="79"/>
      <c r="E16" s="79"/>
      <c r="F16" s="4"/>
      <c r="G16" s="4"/>
    </row>
    <row r="17" spans="1:7" ht="14.25" customHeight="1" x14ac:dyDescent="0.35">
      <c r="A17" s="57"/>
      <c r="B17" s="96" t="s">
        <v>227</v>
      </c>
      <c r="C17" s="78"/>
      <c r="D17" s="79"/>
      <c r="E17" s="79"/>
      <c r="F17" s="4"/>
      <c r="G17" s="4"/>
    </row>
    <row r="18" spans="1:7" ht="14.25" customHeight="1" x14ac:dyDescent="0.35">
      <c r="A18" s="57">
        <v>2.2999999999999998</v>
      </c>
      <c r="B18" s="88" t="s">
        <v>228</v>
      </c>
      <c r="C18" s="70"/>
      <c r="D18" s="79"/>
      <c r="E18" s="79"/>
      <c r="F18" s="4"/>
      <c r="G18" s="4"/>
    </row>
    <row r="19" spans="1:7" x14ac:dyDescent="0.35">
      <c r="A19" s="57"/>
      <c r="B19" s="92" t="s">
        <v>229</v>
      </c>
      <c r="C19" s="78"/>
      <c r="D19" s="79"/>
      <c r="E19" s="79"/>
      <c r="F19" s="4"/>
      <c r="G19" s="4"/>
    </row>
    <row r="20" spans="1:7" ht="14.25" customHeight="1" x14ac:dyDescent="0.35">
      <c r="A20" s="57">
        <v>2.4</v>
      </c>
      <c r="B20" s="88" t="s">
        <v>230</v>
      </c>
      <c r="C20" s="70"/>
      <c r="D20" s="79"/>
      <c r="E20" s="79"/>
      <c r="F20" s="4"/>
      <c r="G20" s="4"/>
    </row>
    <row r="21" spans="1:7" ht="14.25" customHeight="1" x14ac:dyDescent="0.35">
      <c r="A21" s="57"/>
      <c r="B21" s="91" t="s">
        <v>231</v>
      </c>
      <c r="C21" s="78"/>
      <c r="D21" s="79"/>
      <c r="E21" s="79"/>
      <c r="F21" s="4"/>
      <c r="G21" s="4"/>
    </row>
    <row r="22" spans="1:7" ht="14.25" customHeight="1" x14ac:dyDescent="0.35">
      <c r="A22" s="57">
        <v>2.5</v>
      </c>
      <c r="B22" s="89" t="s">
        <v>232</v>
      </c>
      <c r="C22" s="70"/>
      <c r="D22" s="79"/>
      <c r="E22" s="79"/>
      <c r="F22" s="4"/>
      <c r="G22" s="4"/>
    </row>
    <row r="23" spans="1:7" ht="38.25" x14ac:dyDescent="0.35">
      <c r="A23" s="57"/>
      <c r="B23" s="90" t="s">
        <v>233</v>
      </c>
      <c r="C23" s="78"/>
      <c r="D23" s="79"/>
      <c r="E23" s="79"/>
      <c r="F23" s="4"/>
      <c r="G23" s="4"/>
    </row>
    <row r="24" spans="1:7" ht="14.25" customHeight="1" x14ac:dyDescent="0.35">
      <c r="A24" s="57">
        <v>2.6</v>
      </c>
      <c r="B24" s="89" t="s">
        <v>234</v>
      </c>
      <c r="C24" s="70"/>
      <c r="D24" s="79"/>
      <c r="E24" s="79"/>
      <c r="F24" s="4"/>
      <c r="G24" s="4"/>
    </row>
    <row r="25" spans="1:7" ht="63.75" x14ac:dyDescent="0.35">
      <c r="A25" s="57"/>
      <c r="B25" s="90" t="s">
        <v>235</v>
      </c>
      <c r="C25" s="78"/>
      <c r="D25" s="79"/>
      <c r="E25" s="79"/>
      <c r="F25" s="4"/>
      <c r="G25" s="4"/>
    </row>
    <row r="26" spans="1:7" x14ac:dyDescent="0.35">
      <c r="A26" s="57">
        <v>2.7</v>
      </c>
      <c r="B26" s="88" t="s">
        <v>236</v>
      </c>
      <c r="C26" s="70"/>
      <c r="D26" s="79"/>
      <c r="E26" s="79"/>
      <c r="F26" s="4"/>
      <c r="G26" s="4"/>
    </row>
    <row r="27" spans="1:7" x14ac:dyDescent="0.35">
      <c r="A27" s="57"/>
      <c r="B27" s="91" t="s">
        <v>237</v>
      </c>
      <c r="C27" s="78"/>
      <c r="D27" s="79"/>
      <c r="E27" s="79"/>
      <c r="F27" s="4"/>
      <c r="G27" s="4"/>
    </row>
    <row r="28" spans="1:7" x14ac:dyDescent="0.35">
      <c r="A28" s="57">
        <v>2.8</v>
      </c>
      <c r="B28" s="88" t="s">
        <v>238</v>
      </c>
      <c r="C28" s="70"/>
      <c r="D28" s="79"/>
      <c r="E28" s="79"/>
      <c r="F28" s="4"/>
      <c r="G28" s="4"/>
    </row>
    <row r="29" spans="1:7" x14ac:dyDescent="0.35">
      <c r="A29" s="57"/>
      <c r="B29" s="91" t="s">
        <v>239</v>
      </c>
      <c r="C29" s="78"/>
      <c r="D29" s="79"/>
      <c r="E29" s="79"/>
      <c r="F29" s="4"/>
      <c r="G29" s="77"/>
    </row>
    <row r="30" spans="1:7" x14ac:dyDescent="0.35">
      <c r="A30" s="57"/>
      <c r="B30" s="91"/>
      <c r="C30" s="78"/>
      <c r="D30" s="79"/>
      <c r="E30" s="79"/>
      <c r="F30" s="4"/>
      <c r="G30" s="77"/>
    </row>
    <row r="31" spans="1:7" ht="25.5" x14ac:dyDescent="0.35">
      <c r="A31" s="254">
        <v>3</v>
      </c>
      <c r="B31" s="255" t="s">
        <v>240</v>
      </c>
      <c r="C31" s="252">
        <f>C32+C34+C36+C38+C40</f>
        <v>0</v>
      </c>
      <c r="D31" s="247"/>
      <c r="E31" s="247"/>
      <c r="F31" s="4"/>
      <c r="G31" s="4"/>
    </row>
    <row r="32" spans="1:7" x14ac:dyDescent="0.35">
      <c r="A32" s="57">
        <v>3.1</v>
      </c>
      <c r="B32" s="88" t="s">
        <v>241</v>
      </c>
      <c r="C32" s="70"/>
      <c r="D32" s="79"/>
      <c r="E32" s="79"/>
      <c r="F32" s="4"/>
      <c r="G32" s="4"/>
    </row>
    <row r="33" spans="1:7" ht="38.25" x14ac:dyDescent="0.35">
      <c r="A33" s="57"/>
      <c r="B33" s="92" t="s">
        <v>222</v>
      </c>
      <c r="C33" s="78"/>
      <c r="D33" s="79"/>
      <c r="E33" s="79"/>
      <c r="F33" s="4"/>
      <c r="G33" s="4"/>
    </row>
    <row r="34" spans="1:7" x14ac:dyDescent="0.35">
      <c r="A34" s="57">
        <v>3.2</v>
      </c>
      <c r="B34" s="88" t="s">
        <v>242</v>
      </c>
      <c r="C34" s="70"/>
      <c r="D34" s="79"/>
      <c r="E34" s="79"/>
      <c r="F34" s="4"/>
      <c r="G34" s="4"/>
    </row>
    <row r="35" spans="1:7" x14ac:dyDescent="0.35">
      <c r="A35" s="57"/>
      <c r="B35" s="91" t="s">
        <v>243</v>
      </c>
      <c r="C35" s="78"/>
      <c r="D35" s="79"/>
      <c r="E35" s="79"/>
      <c r="F35" s="4"/>
      <c r="G35" s="4"/>
    </row>
    <row r="36" spans="1:7" x14ac:dyDescent="0.35">
      <c r="A36" s="57">
        <v>3.3</v>
      </c>
      <c r="B36" s="88" t="s">
        <v>244</v>
      </c>
      <c r="C36" s="70"/>
      <c r="D36" s="79"/>
      <c r="E36" s="79"/>
      <c r="F36" s="4"/>
      <c r="G36" s="4"/>
    </row>
    <row r="37" spans="1:7" ht="51" x14ac:dyDescent="0.35">
      <c r="A37" s="57"/>
      <c r="B37" s="92" t="s">
        <v>245</v>
      </c>
      <c r="C37" s="78"/>
      <c r="D37" s="79"/>
      <c r="E37" s="79"/>
      <c r="F37" s="4"/>
      <c r="G37" s="4"/>
    </row>
    <row r="38" spans="1:7" x14ac:dyDescent="0.35">
      <c r="A38" s="57">
        <v>3.4</v>
      </c>
      <c r="B38" s="86" t="s">
        <v>246</v>
      </c>
      <c r="C38" s="70"/>
      <c r="D38" s="79"/>
      <c r="E38" s="79"/>
      <c r="F38" s="4"/>
      <c r="G38" s="4"/>
    </row>
    <row r="39" spans="1:7" x14ac:dyDescent="0.35">
      <c r="A39" s="57"/>
      <c r="B39" s="91" t="s">
        <v>247</v>
      </c>
      <c r="C39" s="78"/>
      <c r="D39" s="79"/>
      <c r="E39" s="79"/>
      <c r="F39" s="4"/>
      <c r="G39" s="4"/>
    </row>
    <row r="40" spans="1:7" ht="14.25" customHeight="1" x14ac:dyDescent="0.35">
      <c r="A40" s="50">
        <v>3.5</v>
      </c>
      <c r="B40" s="88" t="s">
        <v>248</v>
      </c>
      <c r="C40" s="70"/>
      <c r="D40" s="79"/>
      <c r="E40" s="79"/>
      <c r="F40" s="4"/>
      <c r="G40" s="4"/>
    </row>
    <row r="41" spans="1:7" ht="14.25" customHeight="1" x14ac:dyDescent="0.35">
      <c r="A41" s="94"/>
      <c r="B41" s="95" t="s">
        <v>243</v>
      </c>
      <c r="C41" s="78"/>
      <c r="D41" s="98"/>
      <c r="E41" s="99"/>
      <c r="F41" s="4"/>
      <c r="G41" s="4"/>
    </row>
    <row r="42" spans="1:7" ht="17.25" customHeight="1" x14ac:dyDescent="0.35">
      <c r="A42" s="54" t="s">
        <v>9</v>
      </c>
      <c r="B42" s="54" t="s">
        <v>249</v>
      </c>
      <c r="C42" s="14">
        <f>C7+C13+C31</f>
        <v>0</v>
      </c>
      <c r="D42" s="58"/>
      <c r="E42" s="52"/>
      <c r="F42" s="4"/>
      <c r="G42" s="4"/>
    </row>
    <row r="43" spans="1:7" ht="14.25" customHeight="1" x14ac:dyDescent="0.35">
      <c r="A43" s="53" t="s">
        <v>13</v>
      </c>
      <c r="B43" s="53" t="s">
        <v>250</v>
      </c>
      <c r="C43" s="59"/>
      <c r="D43" s="14">
        <f>D7+D13+D31</f>
        <v>0</v>
      </c>
      <c r="E43" s="49"/>
    </row>
    <row r="44" spans="1:7" ht="18.75" customHeight="1" x14ac:dyDescent="0.35">
      <c r="A44" s="54" t="s">
        <v>16</v>
      </c>
      <c r="B44" s="54" t="s">
        <v>251</v>
      </c>
      <c r="C44" s="55" t="s">
        <v>193</v>
      </c>
      <c r="D44" s="14">
        <f>C42+D43</f>
        <v>0</v>
      </c>
      <c r="E44" s="56"/>
    </row>
    <row r="45" spans="1:7" s="4" customFormat="1" ht="14.25" customHeight="1" x14ac:dyDescent="0.35">
      <c r="A45" s="54" t="s">
        <v>38</v>
      </c>
      <c r="B45" s="53" t="s">
        <v>252</v>
      </c>
      <c r="C45" s="60"/>
      <c r="D45" s="61"/>
      <c r="E45" s="14">
        <f>E7+E13+E31</f>
        <v>0</v>
      </c>
      <c r="F45" s="62"/>
      <c r="G45" s="2"/>
    </row>
    <row r="46" spans="1:7" ht="21" customHeight="1" x14ac:dyDescent="0.35">
      <c r="A46" s="54" t="s">
        <v>40</v>
      </c>
      <c r="B46" s="54" t="s">
        <v>253</v>
      </c>
      <c r="C46" s="63"/>
      <c r="D46" s="55" t="s">
        <v>196</v>
      </c>
      <c r="E46" s="14">
        <f>D44+E45</f>
        <v>0</v>
      </c>
      <c r="F46" s="62"/>
    </row>
    <row r="47" spans="1:7" ht="12.75" customHeight="1" x14ac:dyDescent="0.35">
      <c r="A47" s="17"/>
      <c r="B47" s="256"/>
      <c r="C47" s="104"/>
    </row>
    <row r="48" spans="1:7" ht="14.25" customHeight="1" x14ac:dyDescent="0.35">
      <c r="A48" s="257" t="s">
        <v>284</v>
      </c>
      <c r="B48" s="74"/>
      <c r="C48" s="6" t="s">
        <v>283</v>
      </c>
      <c r="D48" s="258"/>
      <c r="E48" s="8"/>
      <c r="F48" s="4"/>
      <c r="G48" s="4"/>
    </row>
    <row r="49" spans="1:5" ht="14.25" customHeight="1" x14ac:dyDescent="0.35">
      <c r="A49" s="257" t="s">
        <v>64</v>
      </c>
      <c r="B49" s="74"/>
      <c r="C49" s="6" t="s">
        <v>65</v>
      </c>
      <c r="D49" s="7"/>
      <c r="E49" s="8"/>
    </row>
    <row r="50" spans="1:5" ht="15.75" customHeight="1" x14ac:dyDescent="0.35">
      <c r="A50" s="257" t="s">
        <v>66</v>
      </c>
      <c r="B50" s="74"/>
      <c r="C50" s="6" t="s">
        <v>65</v>
      </c>
      <c r="D50" s="7"/>
      <c r="E50" s="8"/>
    </row>
    <row r="51" spans="1:5" ht="15" customHeight="1" x14ac:dyDescent="0.35">
      <c r="A51" s="257" t="s">
        <v>67</v>
      </c>
      <c r="B51" s="74"/>
      <c r="C51" s="6" t="s">
        <v>65</v>
      </c>
      <c r="D51" s="7"/>
      <c r="E51" s="8"/>
    </row>
    <row r="52" spans="1:5" ht="14.25" customHeight="1" x14ac:dyDescent="0.35">
      <c r="A52" s="257" t="s">
        <v>68</v>
      </c>
      <c r="B52" s="75"/>
      <c r="C52" s="7" t="s">
        <v>65</v>
      </c>
      <c r="D52" s="7"/>
      <c r="E52" s="8"/>
    </row>
    <row r="53" spans="1:5" x14ac:dyDescent="0.35">
      <c r="A53" s="2"/>
      <c r="B53" s="256"/>
    </row>
    <row r="54" spans="1:5" x14ac:dyDescent="0.35">
      <c r="A54" s="2" t="s">
        <v>69</v>
      </c>
      <c r="B54" s="256" t="s">
        <v>197</v>
      </c>
    </row>
    <row r="55" spans="1:5" x14ac:dyDescent="0.35">
      <c r="A55" s="104"/>
      <c r="B55" s="370" t="s">
        <v>254</v>
      </c>
      <c r="C55" s="370"/>
      <c r="D55" s="370"/>
      <c r="E55" s="370"/>
    </row>
    <row r="56" spans="1:5" ht="28.5" customHeight="1" x14ac:dyDescent="0.35">
      <c r="A56" s="64" t="s">
        <v>11</v>
      </c>
      <c r="B56" s="371" t="s">
        <v>255</v>
      </c>
      <c r="C56" s="371"/>
      <c r="D56" s="371"/>
      <c r="E56" s="371"/>
    </row>
  </sheetData>
  <mergeCells count="6">
    <mergeCell ref="B56:E56"/>
    <mergeCell ref="A1:E1"/>
    <mergeCell ref="A2:E2"/>
    <mergeCell ref="D4:E4"/>
    <mergeCell ref="D5:E5"/>
    <mergeCell ref="B55:E55"/>
  </mergeCells>
  <printOptions horizontalCentered="1"/>
  <pageMargins left="0.47244094488188981" right="0.27559055118110237" top="0.39370078740157483" bottom="0.51181102362204722" header="0.35433070866141736" footer="0.19685039370078741"/>
  <pageSetup paperSize="9" scale="75" orientation="portrait" r:id="rId1"/>
  <headerFooter alignWithMargins="0">
    <oddFooter>&amp;LConsultancy Fees&amp;C&amp;P/&amp;N&amp;RPrinted Date: &amp;D</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853EF981FB4A744AE61ED3474AE52A3" ma:contentTypeVersion="12" ma:contentTypeDescription="Create a new document." ma:contentTypeScope="" ma:versionID="b62d28e5dcfd255d7824c0e616345e4d">
  <xsd:schema xmlns:xsd="http://www.w3.org/2001/XMLSchema" xmlns:xs="http://www.w3.org/2001/XMLSchema" xmlns:p="http://schemas.microsoft.com/office/2006/metadata/properties" xmlns:ns2="a35c1d85-4ed2-41ff-8e3d-8644a57678b4" xmlns:ns3="b243d22f-fa22-444a-a6f9-e60a1be76ab2" targetNamespace="http://schemas.microsoft.com/office/2006/metadata/properties" ma:root="true" ma:fieldsID="83263efd8034052299b45a5159d3a11f" ns2:_="" ns3:_="">
    <xsd:import namespace="a35c1d85-4ed2-41ff-8e3d-8644a57678b4"/>
    <xsd:import namespace="b243d22f-fa22-444a-a6f9-e60a1be76ab2"/>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35c1d85-4ed2-41ff-8e3d-8644a57678b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b243d22f-fa22-444a-a6f9-e60a1be76ab2"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C437B0-1623-4C02-B218-A4BCF6639FAF}">
  <ds:schemaRefs>
    <ds:schemaRef ds:uri="http://schemas.microsoft.com/sharepoint/v3/contenttype/forms"/>
  </ds:schemaRefs>
</ds:datastoreItem>
</file>

<file path=customXml/itemProps2.xml><?xml version="1.0" encoding="utf-8"?>
<ds:datastoreItem xmlns:ds="http://schemas.openxmlformats.org/officeDocument/2006/customXml" ds:itemID="{6D57A6E6-F1B4-470B-93AD-0DEEBD09CB83}">
  <ds:schemaRefs>
    <ds:schemaRef ds:uri="http://purl.org/dc/elements/1.1/"/>
    <ds:schemaRef ds:uri="http://purl.org/dc/dcmitype/"/>
    <ds:schemaRef ds:uri="http://schemas.microsoft.com/office/2006/metadata/properties"/>
    <ds:schemaRef ds:uri="http://schemas.microsoft.com/office/2006/documentManagement/types"/>
    <ds:schemaRef ds:uri="b243d22f-fa22-444a-a6f9-e60a1be76ab2"/>
    <ds:schemaRef ds:uri="http://www.w3.org/XML/1998/namespace"/>
    <ds:schemaRef ds:uri="http://schemas.microsoft.com/office/infopath/2007/PartnerControls"/>
    <ds:schemaRef ds:uri="http://schemas.openxmlformats.org/package/2006/metadata/core-properties"/>
    <ds:schemaRef ds:uri="a35c1d85-4ed2-41ff-8e3d-8644a57678b4"/>
    <ds:schemaRef ds:uri="http://purl.org/dc/terms/"/>
  </ds:schemaRefs>
</ds:datastoreItem>
</file>

<file path=customXml/itemProps3.xml><?xml version="1.0" encoding="utf-8"?>
<ds:datastoreItem xmlns:ds="http://schemas.openxmlformats.org/officeDocument/2006/customXml" ds:itemID="{F42D677A-AD59-4A2E-9E83-B0FFBC5F6F7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35c1d85-4ed2-41ff-8e3d-8644a57678b4"/>
    <ds:schemaRef ds:uri="b243d22f-fa22-444a-a6f9-e60a1be76a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42</vt:i4>
      </vt:variant>
    </vt:vector>
  </HeadingPairs>
  <TitlesOfParts>
    <vt:vector size="52" baseType="lpstr">
      <vt:lpstr>A - PBE</vt:lpstr>
      <vt:lpstr>B - IBE</vt:lpstr>
      <vt:lpstr>C - DBE</vt:lpstr>
      <vt:lpstr>D - PE1</vt:lpstr>
      <vt:lpstr>E - PE2</vt:lpstr>
      <vt:lpstr>F - IE</vt:lpstr>
      <vt:lpstr>G - Waka Kotahi Costs</vt:lpstr>
      <vt:lpstr>H Total Property Costs</vt:lpstr>
      <vt:lpstr>I - Consultancy Fees</vt:lpstr>
      <vt:lpstr>Macro Data</vt:lpstr>
      <vt:lpstr>Diff_FEC1_PAC2</vt:lpstr>
      <vt:lpstr>Diff_FEC2_FEC1</vt:lpstr>
      <vt:lpstr>Diff_Land3_Land2</vt:lpstr>
      <vt:lpstr>Diff_PAC1_ROC2</vt:lpstr>
      <vt:lpstr>Diff_PAC2_PAC1</vt:lpstr>
      <vt:lpstr>Diff_Report1_FEC2</vt:lpstr>
      <vt:lpstr>Diff_ROC2_ROC1</vt:lpstr>
      <vt:lpstr>Difference</vt:lpstr>
      <vt:lpstr>FEC1Count</vt:lpstr>
      <vt:lpstr>FEC2Count</vt:lpstr>
      <vt:lpstr>FEC2ItemCount</vt:lpstr>
      <vt:lpstr>'H Total Property Costs'!Land2_full_list</vt:lpstr>
      <vt:lpstr>'H Total Property Costs'!Land2_Net_Land_Cost_Total</vt:lpstr>
      <vt:lpstr>'H Total Property Costs'!Land2_Partial_list</vt:lpstr>
      <vt:lpstr>Land2Count</vt:lpstr>
      <vt:lpstr>Land3Count</vt:lpstr>
      <vt:lpstr>PAC1Count</vt:lpstr>
      <vt:lpstr>PAC2Count</vt:lpstr>
      <vt:lpstr>'A - PBE'!Print_Area</vt:lpstr>
      <vt:lpstr>'B - IBE'!Print_Area</vt:lpstr>
      <vt:lpstr>'C - DBE'!Print_Area</vt:lpstr>
      <vt:lpstr>'D - PE1'!Print_Area</vt:lpstr>
      <vt:lpstr>'E - PE2'!Print_Area</vt:lpstr>
      <vt:lpstr>'F - IE'!Print_Area</vt:lpstr>
      <vt:lpstr>'G - Waka Kotahi Costs'!Print_Area</vt:lpstr>
      <vt:lpstr>'H Total Property Costs'!Print_Area</vt:lpstr>
      <vt:lpstr>'I - Consultancy Fees'!Print_Area</vt:lpstr>
      <vt:lpstr>'A - PBE'!Print_Titles</vt:lpstr>
      <vt:lpstr>'C - DBE'!Print_Titles</vt:lpstr>
      <vt:lpstr>'D - PE1'!Print_Titles</vt:lpstr>
      <vt:lpstr>'E - PE2'!Print_Titles</vt:lpstr>
      <vt:lpstr>'F - IE'!Print_Titles</vt:lpstr>
      <vt:lpstr>'G - Waka Kotahi Costs'!Print_Titles</vt:lpstr>
      <vt:lpstr>'H Total Property Costs'!Print_Titles</vt:lpstr>
      <vt:lpstr>Report1Count</vt:lpstr>
      <vt:lpstr>'A - PBE'!ROC1_full_list</vt:lpstr>
      <vt:lpstr>'C - DBE'!ROC1_full_list</vt:lpstr>
      <vt:lpstr>'D - PE1'!ROC1_full_list</vt:lpstr>
      <vt:lpstr>'E - PE2'!ROC1_full_list</vt:lpstr>
      <vt:lpstr>'F - IE'!ROC1_full_list</vt:lpstr>
      <vt:lpstr>ROC1Count</vt:lpstr>
      <vt:lpstr>ROC2Count</vt:lpstr>
    </vt:vector>
  </TitlesOfParts>
  <Manager/>
  <Company>Transit New Zealand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pmetest</dc:creator>
  <cp:keywords/>
  <dc:description/>
  <cp:lastModifiedBy>Mark Spring</cp:lastModifiedBy>
  <cp:revision/>
  <dcterms:created xsi:type="dcterms:W3CDTF">1998-10-01T00:26:13Z</dcterms:created>
  <dcterms:modified xsi:type="dcterms:W3CDTF">2023-10-02T18:07:54Z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0x010100E853EF981FB4A744AE61ED3474AE52A3</vt:lpwstr>
  </property>
</Properties>
</file>