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mc:AlternateContent xmlns:mc="http://schemas.openxmlformats.org/markup-compatibility/2006">
    <mc:Choice Requires="x15">
      <x15ac:absPath xmlns:x15ac="http://schemas.microsoft.com/office/spreadsheetml/2010/11/ac" url="\\wlgfp1\users$\jot\Documents\"/>
    </mc:Choice>
  </mc:AlternateContent>
  <xr:revisionPtr revIDLastSave="0" documentId="8_{D36E8D87-1796-4B0A-AA16-2555C8B9251C}" xr6:coauthVersionLast="47" xr6:coauthVersionMax="47" xr10:uidLastSave="{00000000-0000-0000-0000-000000000000}"/>
  <bookViews>
    <workbookView xWindow="28692" yWindow="-108" windowWidth="25416" windowHeight="15252" activeTab="10" xr2:uid="{DB28210F-2EDA-403E-AFF4-6813CC049F3A}"/>
  </bookViews>
  <sheets>
    <sheet name="Table 1 Schools" sheetId="1" r:id="rId1"/>
    <sheet name="Sort by Date" sheetId="15" r:id="rId2"/>
    <sheet name="Sort by Proposed Speed" sheetId="16" r:id="rId3"/>
    <sheet name="Tasman Base Data (2)" sheetId="14" r:id="rId4"/>
    <sheet name="Table 2 Tortuous Unsealed" sheetId="2" r:id="rId5"/>
    <sheet name="Table 3 Rural Resi Peri Urban" sheetId="3" r:id="rId6"/>
    <sheet name="Table 4 Urban Sts No Footpath" sheetId="4" r:id="rId7"/>
    <sheet name="Table 5 Higher Risk Rural Roads" sheetId="5" r:id="rId8"/>
    <sheet name="Table 6 Great Taste Trail Roads" sheetId="7" r:id="rId9"/>
    <sheet name="Table 7 Specific Roads " sheetId="6" r:id="rId10"/>
    <sheet name="Tasman Base Data" sheetId="8" r:id="rId11"/>
  </sheets>
  <definedNames>
    <definedName name="_xlnm.Print_Area" localSheetId="0">'Table 1 Schools'!$A$1:$H$83</definedName>
    <definedName name="_xlnm.Print_Area" localSheetId="4">'Table 2 Tortuous Unsealed'!$A$1:$I$51</definedName>
    <definedName name="_xlnm.Print_Area" localSheetId="5">'Table 3 Rural Resi Peri Urban'!$A$1:$I$77</definedName>
    <definedName name="_xlnm.Print_Area" localSheetId="6">'Table 4 Urban Sts No Footpath'!$A$1:$K$50</definedName>
    <definedName name="_xlnm.Print_Area" localSheetId="7">'Table 5 Higher Risk Rural Roads'!$A$1:$K$11</definedName>
    <definedName name="_xlnm.Print_Area" localSheetId="9">'Table 7 Specific Roads '!$E$1:$K$48</definedName>
    <definedName name="_xlnm.Print_Titles" localSheetId="0">'Table 1 Schools'!$3:$3</definedName>
    <definedName name="_xlnm.Print_Titles" localSheetId="4">'Table 2 Tortuous Unsealed'!$1:$2</definedName>
    <definedName name="_xlnm.Print_Titles" localSheetId="5">'Table 3 Rural Resi Peri Urban'!$1:$2</definedName>
    <definedName name="_xlnm.Print_Titles" localSheetId="6">'Table 4 Urban Sts No Footpath'!$1:$2</definedName>
    <definedName name="_xlnm.Print_Titles" localSheetId="7">'Table 5 Higher Risk Rural Roads'!$1:$2</definedName>
    <definedName name="_xlnm.Print_Titles" localSheetId="8">'Table 6 Great Taste Trail Roads'!$1:$2</definedName>
    <definedName name="_xlnm.Print_Titles" localSheetId="9">'Table 7 Specific Roads '!$2:$2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5" i="16" l="1"/>
  <c r="A110" i="16"/>
  <c r="A57" i="16"/>
  <c r="A55" i="16"/>
  <c r="A4" i="16"/>
  <c r="A2" i="16"/>
  <c r="C58" i="16"/>
  <c r="A177" i="15"/>
  <c r="A146" i="15"/>
  <c r="A87" i="15"/>
  <c r="A2" i="15"/>
  <c r="C17" i="15" l="1"/>
  <c r="C3" i="14"/>
  <c r="C3" i="8"/>
  <c r="I10" i="7"/>
  <c r="I41" i="4"/>
  <c r="B59" i="3" l="1"/>
  <c r="B3" i="3"/>
  <c r="C3" i="3"/>
  <c r="D3" i="3"/>
  <c r="E3" i="3"/>
  <c r="F3" i="3"/>
  <c r="G3" i="3"/>
  <c r="H3" i="3"/>
  <c r="I3" i="3"/>
  <c r="B6" i="3"/>
  <c r="C6" i="3"/>
  <c r="D6" i="3"/>
  <c r="E6" i="3"/>
  <c r="F6" i="3"/>
  <c r="G6" i="3"/>
  <c r="H6" i="3"/>
  <c r="I6" i="3"/>
  <c r="B13" i="3"/>
  <c r="C13" i="3"/>
  <c r="D13" i="3"/>
  <c r="E13" i="3"/>
  <c r="F13" i="3"/>
  <c r="G13" i="3"/>
  <c r="H13" i="3"/>
  <c r="I13" i="3"/>
  <c r="B22" i="3"/>
  <c r="C22" i="3"/>
  <c r="D22" i="3"/>
  <c r="E22" i="3"/>
  <c r="F22" i="3"/>
  <c r="G22" i="3"/>
  <c r="H22" i="3"/>
  <c r="I22" i="3"/>
  <c r="B23" i="3"/>
  <c r="C23" i="3"/>
  <c r="D23" i="3"/>
  <c r="E23" i="3"/>
  <c r="F23" i="3"/>
  <c r="G23" i="3"/>
  <c r="H23" i="3"/>
  <c r="I23" i="3"/>
  <c r="B24" i="3"/>
  <c r="C24" i="3"/>
  <c r="D24" i="3"/>
  <c r="E24" i="3"/>
  <c r="F24" i="3"/>
  <c r="G24" i="3"/>
  <c r="H24" i="3"/>
  <c r="I24" i="3"/>
  <c r="B27" i="3"/>
  <c r="C27" i="3"/>
  <c r="D27" i="3"/>
  <c r="E27" i="3"/>
  <c r="F27" i="3"/>
  <c r="G27" i="3"/>
  <c r="H27" i="3"/>
  <c r="I27" i="3"/>
  <c r="B31" i="3"/>
  <c r="C31" i="3"/>
  <c r="D31" i="3"/>
  <c r="E31" i="3"/>
  <c r="F31" i="3"/>
  <c r="G31" i="3"/>
  <c r="H31" i="3"/>
  <c r="I31" i="3"/>
  <c r="C59" i="3"/>
  <c r="D59" i="3"/>
  <c r="E59" i="3"/>
  <c r="F59" i="3"/>
  <c r="G59" i="3"/>
  <c r="H59" i="3"/>
  <c r="I59" i="3"/>
  <c r="B14" i="3"/>
  <c r="C14" i="3"/>
  <c r="D14" i="3"/>
  <c r="E14" i="3"/>
  <c r="F14" i="3"/>
  <c r="G14" i="3"/>
  <c r="H14" i="3"/>
  <c r="I14" i="3"/>
  <c r="B40" i="3"/>
  <c r="C40" i="3"/>
  <c r="D40" i="3"/>
  <c r="E40" i="3"/>
  <c r="F40" i="3"/>
  <c r="G40" i="3"/>
  <c r="H40" i="3"/>
  <c r="I40" i="3"/>
  <c r="B41" i="3"/>
  <c r="C41" i="3"/>
  <c r="D41" i="3"/>
  <c r="E41" i="3"/>
  <c r="F41" i="3"/>
  <c r="G41" i="3"/>
  <c r="H41" i="3"/>
  <c r="I41" i="3"/>
  <c r="B44" i="3"/>
  <c r="C44" i="3"/>
  <c r="D44" i="3"/>
  <c r="E44" i="3"/>
  <c r="F44" i="3"/>
  <c r="G44" i="3"/>
  <c r="H44" i="3"/>
  <c r="I44" i="3"/>
  <c r="B51" i="3"/>
  <c r="C51" i="3"/>
  <c r="D51" i="3"/>
  <c r="E51" i="3"/>
  <c r="F51" i="3"/>
  <c r="G51" i="3"/>
  <c r="H51" i="3"/>
  <c r="I51" i="3"/>
  <c r="B55" i="3"/>
  <c r="C55" i="3"/>
  <c r="D55" i="3"/>
  <c r="E55" i="3"/>
  <c r="F55" i="3"/>
  <c r="G55" i="3"/>
  <c r="H55" i="3"/>
  <c r="I55" i="3"/>
  <c r="B57" i="3"/>
  <c r="C57" i="3"/>
  <c r="D57" i="3"/>
  <c r="E57" i="3"/>
  <c r="F57" i="3"/>
  <c r="G57" i="3"/>
  <c r="H57" i="3"/>
  <c r="I57" i="3"/>
  <c r="B11" i="3"/>
  <c r="C11" i="3"/>
  <c r="D11" i="3"/>
  <c r="E11" i="3"/>
  <c r="F11" i="3"/>
  <c r="G11" i="3"/>
  <c r="H11" i="3"/>
  <c r="I11" i="3"/>
  <c r="B54" i="3"/>
  <c r="C54" i="3"/>
  <c r="D54" i="3"/>
  <c r="E54" i="3"/>
  <c r="F54" i="3"/>
  <c r="G54" i="3"/>
  <c r="H54" i="3"/>
  <c r="I54" i="3"/>
  <c r="B17" i="3"/>
  <c r="C17" i="3"/>
  <c r="D17" i="3"/>
  <c r="E17" i="3"/>
  <c r="F17" i="3"/>
  <c r="G17" i="3"/>
  <c r="H17" i="3"/>
  <c r="I17" i="3"/>
  <c r="B29" i="3"/>
  <c r="C29" i="3"/>
  <c r="D29" i="3"/>
  <c r="E29" i="3"/>
  <c r="F29" i="3"/>
  <c r="G29" i="3"/>
  <c r="H29" i="3"/>
  <c r="I29" i="3"/>
  <c r="B32" i="3"/>
  <c r="C32" i="3"/>
  <c r="D32" i="3"/>
  <c r="E32" i="3"/>
  <c r="F32" i="3"/>
  <c r="G32" i="3"/>
  <c r="H32" i="3"/>
  <c r="I32" i="3"/>
  <c r="B4" i="3"/>
  <c r="C4" i="3"/>
  <c r="D4" i="3"/>
  <c r="E4" i="3"/>
  <c r="F4" i="3"/>
  <c r="G4" i="3"/>
  <c r="H4" i="3"/>
  <c r="I4" i="3"/>
  <c r="B5" i="3"/>
  <c r="C5" i="3"/>
  <c r="D5" i="3"/>
  <c r="E5" i="3"/>
  <c r="F5" i="3"/>
  <c r="G5" i="3"/>
  <c r="H5" i="3"/>
  <c r="I5" i="3"/>
  <c r="I33" i="3"/>
  <c r="I71" i="3"/>
  <c r="I61" i="3"/>
  <c r="I62" i="3"/>
  <c r="I7" i="3"/>
  <c r="I34" i="3"/>
  <c r="I35" i="3"/>
  <c r="I8" i="3"/>
  <c r="I36" i="3"/>
  <c r="I9" i="3"/>
  <c r="I10" i="3"/>
  <c r="I63" i="3"/>
  <c r="I12" i="3"/>
  <c r="I37" i="3"/>
  <c r="I38" i="3"/>
  <c r="I64" i="3"/>
  <c r="I39" i="3"/>
  <c r="I15" i="3"/>
  <c r="I16" i="3"/>
  <c r="I18" i="3"/>
  <c r="I42" i="3"/>
  <c r="I43" i="3"/>
  <c r="I72" i="3"/>
  <c r="I19" i="3"/>
  <c r="I65" i="3"/>
  <c r="I45" i="3"/>
  <c r="I20" i="3"/>
  <c r="I46" i="3"/>
  <c r="I47" i="3"/>
  <c r="I21" i="3"/>
  <c r="I48" i="3"/>
  <c r="I73" i="3"/>
  <c r="I66" i="3"/>
  <c r="I49" i="3"/>
  <c r="I74" i="3"/>
  <c r="I67" i="3"/>
  <c r="I50" i="3"/>
  <c r="I75" i="3"/>
  <c r="I52" i="3"/>
  <c r="I53" i="3"/>
  <c r="I25" i="3"/>
  <c r="I77" i="3"/>
  <c r="I26" i="3"/>
  <c r="I68" i="3"/>
  <c r="I76" i="3"/>
  <c r="I28" i="3"/>
  <c r="I56" i="3"/>
  <c r="I58" i="3"/>
  <c r="I69" i="3"/>
  <c r="I30" i="3"/>
  <c r="I60" i="3"/>
  <c r="I70" i="3"/>
  <c r="I12" i="6"/>
  <c r="B44" i="6"/>
  <c r="C44" i="6"/>
  <c r="D44" i="6"/>
  <c r="E44" i="6"/>
  <c r="F44" i="6"/>
  <c r="G44" i="6"/>
  <c r="H44" i="6"/>
  <c r="I44" i="6"/>
  <c r="B30" i="3"/>
  <c r="C30" i="3"/>
  <c r="D30" i="3"/>
  <c r="E30" i="3"/>
  <c r="F30" i="3"/>
  <c r="G30" i="3"/>
  <c r="H30" i="3"/>
  <c r="B76" i="3"/>
  <c r="B12" i="7"/>
  <c r="C12" i="7"/>
  <c r="D12" i="7"/>
  <c r="E12" i="7"/>
  <c r="F12" i="7"/>
  <c r="G12" i="7"/>
  <c r="H12" i="7"/>
  <c r="I12" i="7"/>
  <c r="B36" i="6"/>
  <c r="B28" i="4"/>
  <c r="C28" i="4"/>
  <c r="D28" i="4"/>
  <c r="E28" i="4"/>
  <c r="F28" i="4"/>
  <c r="G28" i="4"/>
  <c r="H28" i="4"/>
  <c r="I28" i="4"/>
  <c r="I40" i="4"/>
  <c r="H40" i="4"/>
  <c r="G40" i="4"/>
  <c r="F40" i="4"/>
  <c r="E40" i="4"/>
  <c r="D40" i="4"/>
  <c r="C40" i="4"/>
  <c r="B40" i="4"/>
  <c r="B28" i="6"/>
  <c r="C28" i="6"/>
  <c r="D28" i="6"/>
  <c r="E28" i="6"/>
  <c r="F28" i="6"/>
  <c r="G28" i="6"/>
  <c r="H28" i="6"/>
  <c r="I28" i="6"/>
  <c r="B33" i="3"/>
  <c r="B13" i="6"/>
  <c r="C13" i="6"/>
  <c r="D13" i="6"/>
  <c r="E13" i="6"/>
  <c r="F13" i="6"/>
  <c r="G13" i="6"/>
  <c r="H13" i="6"/>
  <c r="I13" i="6"/>
  <c r="B58" i="3"/>
  <c r="C58" i="3"/>
  <c r="D58" i="3"/>
  <c r="E58" i="3"/>
  <c r="F58" i="3"/>
  <c r="G58" i="3"/>
  <c r="H58" i="3"/>
  <c r="H26" i="6"/>
  <c r="B37" i="6"/>
  <c r="C37" i="6"/>
  <c r="D37" i="6"/>
  <c r="E37" i="6"/>
  <c r="F37" i="6"/>
  <c r="G37" i="6"/>
  <c r="H37" i="6"/>
  <c r="I37" i="6"/>
  <c r="B42" i="6"/>
  <c r="C42" i="6"/>
  <c r="D42" i="6"/>
  <c r="E42" i="6"/>
  <c r="F42" i="6"/>
  <c r="G42" i="6"/>
  <c r="H42" i="6"/>
  <c r="I42" i="6"/>
  <c r="B29" i="6"/>
  <c r="C29" i="6"/>
  <c r="D29" i="6"/>
  <c r="E29" i="6"/>
  <c r="F29" i="6"/>
  <c r="G29" i="6"/>
  <c r="H29" i="6"/>
  <c r="I29" i="6"/>
  <c r="B35" i="6"/>
  <c r="C35" i="6"/>
  <c r="D35" i="6"/>
  <c r="E35" i="6"/>
  <c r="F35" i="6"/>
  <c r="G35" i="6"/>
  <c r="H35" i="6"/>
  <c r="I35" i="6"/>
  <c r="B38" i="6"/>
  <c r="C38" i="6"/>
  <c r="D38" i="6"/>
  <c r="E38" i="6"/>
  <c r="F38" i="6"/>
  <c r="G38" i="6"/>
  <c r="H38" i="6"/>
  <c r="I38" i="6"/>
  <c r="B39" i="6"/>
  <c r="C39" i="6"/>
  <c r="D39" i="6"/>
  <c r="E39" i="6"/>
  <c r="F39" i="6"/>
  <c r="G39" i="6"/>
  <c r="H39" i="6"/>
  <c r="I39" i="6"/>
  <c r="B25" i="6"/>
  <c r="C25" i="6"/>
  <c r="D25" i="6"/>
  <c r="E25" i="6"/>
  <c r="F25" i="6"/>
  <c r="G25" i="6"/>
  <c r="H25" i="6"/>
  <c r="I25" i="6"/>
  <c r="B43" i="6"/>
  <c r="C43" i="6"/>
  <c r="D43" i="6"/>
  <c r="E43" i="6"/>
  <c r="F43" i="6"/>
  <c r="G43" i="6"/>
  <c r="H43" i="6"/>
  <c r="I43" i="6"/>
  <c r="B32" i="6"/>
  <c r="C32" i="6"/>
  <c r="D32" i="6"/>
  <c r="E32" i="6"/>
  <c r="F32" i="6"/>
  <c r="G32" i="6"/>
  <c r="H32" i="6"/>
  <c r="I32" i="6"/>
  <c r="B33" i="6"/>
  <c r="C33" i="6"/>
  <c r="D33" i="6"/>
  <c r="E33" i="6"/>
  <c r="F33" i="6"/>
  <c r="G33" i="6"/>
  <c r="H33" i="6"/>
  <c r="I33" i="6"/>
  <c r="B41" i="6"/>
  <c r="C41" i="6"/>
  <c r="D41" i="6"/>
  <c r="E41" i="6"/>
  <c r="F41" i="6"/>
  <c r="G41" i="6"/>
  <c r="H41" i="6"/>
  <c r="I41" i="6"/>
  <c r="B31" i="6"/>
  <c r="C31" i="6"/>
  <c r="D31" i="6"/>
  <c r="E31" i="6"/>
  <c r="F31" i="6"/>
  <c r="G31" i="6"/>
  <c r="H31" i="6"/>
  <c r="I31" i="6"/>
  <c r="B30" i="6"/>
  <c r="C30" i="6"/>
  <c r="D30" i="6"/>
  <c r="E30" i="6"/>
  <c r="F30" i="6"/>
  <c r="G30" i="6"/>
  <c r="H30" i="6"/>
  <c r="I30" i="6"/>
  <c r="B40" i="6"/>
  <c r="C40" i="6"/>
  <c r="D40" i="6"/>
  <c r="E40" i="6"/>
  <c r="F40" i="6"/>
  <c r="G40" i="6"/>
  <c r="H40" i="6"/>
  <c r="I40" i="6"/>
  <c r="B27" i="6"/>
  <c r="C27" i="6"/>
  <c r="D27" i="6"/>
  <c r="E27" i="6"/>
  <c r="F27" i="6"/>
  <c r="G27" i="6"/>
  <c r="H27" i="6"/>
  <c r="I27" i="6"/>
  <c r="B34" i="6"/>
  <c r="C34" i="6"/>
  <c r="D34" i="6"/>
  <c r="E34" i="6"/>
  <c r="F34" i="6"/>
  <c r="G34" i="6"/>
  <c r="H34" i="6"/>
  <c r="I34" i="6"/>
  <c r="B26" i="6"/>
  <c r="C26" i="6"/>
  <c r="D26" i="6"/>
  <c r="E26" i="6"/>
  <c r="F26" i="6"/>
  <c r="G26" i="6"/>
  <c r="I26" i="6"/>
  <c r="B24" i="6"/>
  <c r="C24" i="6"/>
  <c r="D24" i="6"/>
  <c r="E24" i="6"/>
  <c r="F24" i="6"/>
  <c r="G24" i="6"/>
  <c r="H24" i="6"/>
  <c r="I24" i="6"/>
  <c r="I36" i="6"/>
  <c r="H36" i="6"/>
  <c r="G36" i="6"/>
  <c r="F36" i="6"/>
  <c r="E36" i="6"/>
  <c r="D36" i="6"/>
  <c r="C36" i="6"/>
  <c r="I3" i="6"/>
  <c r="I14" i="6"/>
  <c r="I4" i="6"/>
  <c r="I15" i="6"/>
  <c r="I16" i="6"/>
  <c r="I5" i="6"/>
  <c r="I6" i="6"/>
  <c r="I7" i="6"/>
  <c r="I8" i="6"/>
  <c r="I9" i="6"/>
  <c r="I10" i="6"/>
  <c r="I17" i="6"/>
  <c r="I11" i="6"/>
  <c r="I18" i="6"/>
  <c r="I19" i="6"/>
  <c r="H3" i="6"/>
  <c r="H14" i="6"/>
  <c r="H4" i="6"/>
  <c r="H15" i="6"/>
  <c r="H16" i="6"/>
  <c r="H5" i="6"/>
  <c r="H6" i="6"/>
  <c r="H7" i="6"/>
  <c r="H8" i="6"/>
  <c r="H9" i="6"/>
  <c r="H10" i="6"/>
  <c r="H17" i="6"/>
  <c r="H11" i="6"/>
  <c r="H18" i="6"/>
  <c r="H19" i="6"/>
  <c r="H12" i="6"/>
  <c r="G3" i="6"/>
  <c r="G14" i="6"/>
  <c r="G4" i="6"/>
  <c r="G15" i="6"/>
  <c r="G16" i="6"/>
  <c r="G5" i="6"/>
  <c r="G6" i="6"/>
  <c r="G7" i="6"/>
  <c r="G8" i="6"/>
  <c r="G9" i="6"/>
  <c r="G10" i="6"/>
  <c r="G17" i="6"/>
  <c r="G11" i="6"/>
  <c r="G18" i="6"/>
  <c r="G19" i="6"/>
  <c r="G12" i="6"/>
  <c r="F3" i="6"/>
  <c r="F14" i="6"/>
  <c r="F4" i="6"/>
  <c r="F15" i="6"/>
  <c r="F16" i="6"/>
  <c r="F5" i="6"/>
  <c r="F6" i="6"/>
  <c r="F7" i="6"/>
  <c r="F8" i="6"/>
  <c r="F9" i="6"/>
  <c r="F10" i="6"/>
  <c r="F17" i="6"/>
  <c r="F11" i="6"/>
  <c r="F18" i="6"/>
  <c r="F19" i="6"/>
  <c r="F12" i="6"/>
  <c r="E3" i="6"/>
  <c r="E14" i="6"/>
  <c r="E4" i="6"/>
  <c r="E15" i="6"/>
  <c r="E16" i="6"/>
  <c r="E5" i="6"/>
  <c r="E6" i="6"/>
  <c r="E7" i="6"/>
  <c r="E8" i="6"/>
  <c r="E9" i="6"/>
  <c r="E10" i="6"/>
  <c r="E17" i="6"/>
  <c r="E11" i="6"/>
  <c r="E18" i="6"/>
  <c r="E19" i="6"/>
  <c r="E12" i="6"/>
  <c r="D3" i="6"/>
  <c r="D14" i="6"/>
  <c r="D4" i="6"/>
  <c r="D15" i="6"/>
  <c r="D16" i="6"/>
  <c r="D5" i="6"/>
  <c r="D6" i="6"/>
  <c r="D7" i="6"/>
  <c r="D8" i="6"/>
  <c r="D9" i="6"/>
  <c r="D10" i="6"/>
  <c r="D17" i="6"/>
  <c r="D11" i="6"/>
  <c r="D18" i="6"/>
  <c r="D19" i="6"/>
  <c r="D12" i="6"/>
  <c r="C14" i="6"/>
  <c r="C4" i="6"/>
  <c r="C15" i="6"/>
  <c r="C16" i="6"/>
  <c r="C5" i="6"/>
  <c r="C6" i="6"/>
  <c r="C7" i="6"/>
  <c r="C8" i="6"/>
  <c r="C9" i="6"/>
  <c r="C10" i="6"/>
  <c r="C17" i="6"/>
  <c r="C11" i="6"/>
  <c r="C18" i="6"/>
  <c r="C19" i="6"/>
  <c r="C12" i="6"/>
  <c r="B3" i="6"/>
  <c r="B14" i="6"/>
  <c r="B4" i="6"/>
  <c r="B15" i="6"/>
  <c r="B16" i="6"/>
  <c r="B5" i="6"/>
  <c r="B6" i="6"/>
  <c r="B7" i="6"/>
  <c r="B8" i="6"/>
  <c r="B9" i="6"/>
  <c r="B10" i="6"/>
  <c r="B17" i="6"/>
  <c r="B11" i="6"/>
  <c r="B18" i="6"/>
  <c r="B19" i="6"/>
  <c r="B12" i="6"/>
  <c r="I14" i="7"/>
  <c r="I8" i="7"/>
  <c r="I6" i="7"/>
  <c r="I3" i="7"/>
  <c r="I4" i="7"/>
  <c r="I11" i="7"/>
  <c r="I7" i="7"/>
  <c r="I5" i="7"/>
  <c r="I13" i="7"/>
  <c r="I9" i="7"/>
  <c r="H8" i="7"/>
  <c r="H10" i="7"/>
  <c r="H6" i="7"/>
  <c r="H3" i="7"/>
  <c r="H4" i="7"/>
  <c r="H11" i="7"/>
  <c r="H7" i="7"/>
  <c r="H5" i="7"/>
  <c r="H13" i="7"/>
  <c r="H9" i="7"/>
  <c r="H14" i="7"/>
  <c r="G8" i="7"/>
  <c r="G10" i="7"/>
  <c r="G6" i="7"/>
  <c r="G3" i="7"/>
  <c r="G4" i="7"/>
  <c r="G11" i="7"/>
  <c r="G7" i="7"/>
  <c r="G5" i="7"/>
  <c r="G13" i="7"/>
  <c r="G9" i="7"/>
  <c r="G14" i="7"/>
  <c r="F8" i="7"/>
  <c r="F10" i="7"/>
  <c r="F6" i="7"/>
  <c r="F3" i="7"/>
  <c r="F4" i="7"/>
  <c r="F11" i="7"/>
  <c r="F7" i="7"/>
  <c r="F5" i="7"/>
  <c r="F13" i="7"/>
  <c r="F9" i="7"/>
  <c r="F14" i="7"/>
  <c r="E8" i="7"/>
  <c r="E10" i="7"/>
  <c r="E6" i="7"/>
  <c r="E3" i="7"/>
  <c r="E4" i="7"/>
  <c r="E11" i="7"/>
  <c r="E7" i="7"/>
  <c r="E5" i="7"/>
  <c r="E13" i="7"/>
  <c r="E9" i="7"/>
  <c r="E14" i="7"/>
  <c r="D8" i="7"/>
  <c r="D10" i="7"/>
  <c r="D6" i="7"/>
  <c r="D3" i="7"/>
  <c r="D4" i="7"/>
  <c r="D11" i="7"/>
  <c r="D7" i="7"/>
  <c r="D5" i="7"/>
  <c r="D13" i="7"/>
  <c r="D9" i="7"/>
  <c r="D14" i="7"/>
  <c r="C8" i="7"/>
  <c r="C10" i="7"/>
  <c r="C6" i="7"/>
  <c r="C3" i="7"/>
  <c r="C4" i="7"/>
  <c r="C11" i="7"/>
  <c r="C7" i="7"/>
  <c r="C5" i="7"/>
  <c r="C13" i="7"/>
  <c r="C9" i="7"/>
  <c r="C14" i="7"/>
  <c r="B8" i="7"/>
  <c r="B10" i="7"/>
  <c r="B6" i="7"/>
  <c r="B3" i="7"/>
  <c r="B4" i="7"/>
  <c r="B11" i="7"/>
  <c r="B7" i="7"/>
  <c r="B5" i="7"/>
  <c r="B13" i="7"/>
  <c r="B9" i="7"/>
  <c r="B14" i="7"/>
  <c r="A9" i="5"/>
  <c r="A8" i="5"/>
  <c r="A6" i="5"/>
  <c r="A7" i="5"/>
  <c r="A5" i="5"/>
  <c r="C4" i="5"/>
  <c r="D4" i="5"/>
  <c r="E4" i="5"/>
  <c r="F4" i="5"/>
  <c r="G4" i="5"/>
  <c r="H4" i="5"/>
  <c r="I4" i="5"/>
  <c r="B4" i="5"/>
  <c r="C10" i="5"/>
  <c r="D10" i="5"/>
  <c r="E10" i="5"/>
  <c r="F10" i="5"/>
  <c r="G10" i="5"/>
  <c r="H10" i="5"/>
  <c r="I10" i="5"/>
  <c r="B10" i="5"/>
  <c r="C3" i="5"/>
  <c r="D3" i="5"/>
  <c r="E3" i="5"/>
  <c r="F3" i="5"/>
  <c r="G3" i="5"/>
  <c r="H3" i="5"/>
  <c r="I3" i="5"/>
  <c r="B3" i="5"/>
  <c r="C9" i="5"/>
  <c r="D9" i="5"/>
  <c r="E9" i="5"/>
  <c r="F9" i="5"/>
  <c r="G9" i="5"/>
  <c r="H9" i="5"/>
  <c r="I9" i="5"/>
  <c r="B9" i="5"/>
  <c r="C8" i="5"/>
  <c r="D8" i="5"/>
  <c r="E8" i="5"/>
  <c r="F8" i="5"/>
  <c r="G8" i="5"/>
  <c r="H8" i="5"/>
  <c r="I8" i="5"/>
  <c r="B8" i="5"/>
  <c r="C6" i="5"/>
  <c r="D6" i="5"/>
  <c r="E6" i="5"/>
  <c r="F6" i="5"/>
  <c r="G6" i="5"/>
  <c r="H6" i="5"/>
  <c r="I6" i="5"/>
  <c r="B6" i="5"/>
  <c r="C7" i="5"/>
  <c r="D7" i="5"/>
  <c r="E7" i="5"/>
  <c r="F7" i="5"/>
  <c r="G7" i="5"/>
  <c r="H7" i="5"/>
  <c r="I7" i="5"/>
  <c r="B7" i="5"/>
  <c r="C5" i="5"/>
  <c r="D5" i="5"/>
  <c r="E5" i="5"/>
  <c r="F5" i="5"/>
  <c r="G5" i="5"/>
  <c r="H5" i="5"/>
  <c r="I5" i="5"/>
  <c r="B5" i="5"/>
  <c r="B21" i="4"/>
  <c r="C21" i="4"/>
  <c r="D21" i="4"/>
  <c r="E21" i="4"/>
  <c r="F21" i="4"/>
  <c r="G21" i="4"/>
  <c r="H21" i="4"/>
  <c r="I21" i="4"/>
  <c r="B3" i="4"/>
  <c r="C3" i="4"/>
  <c r="D3" i="4"/>
  <c r="E3" i="4"/>
  <c r="F3" i="4"/>
  <c r="G3" i="4"/>
  <c r="H3" i="4"/>
  <c r="I3" i="4"/>
  <c r="B22" i="4"/>
  <c r="C22" i="4"/>
  <c r="D22" i="4"/>
  <c r="E22" i="4"/>
  <c r="F22" i="4"/>
  <c r="G22" i="4"/>
  <c r="H22" i="4"/>
  <c r="I22" i="4"/>
  <c r="B4" i="4"/>
  <c r="C4" i="4"/>
  <c r="D4" i="4"/>
  <c r="E4" i="4"/>
  <c r="F4" i="4"/>
  <c r="G4" i="4"/>
  <c r="H4" i="4"/>
  <c r="I4" i="4"/>
  <c r="B23" i="4"/>
  <c r="C23" i="4"/>
  <c r="D23" i="4"/>
  <c r="E23" i="4"/>
  <c r="F23" i="4"/>
  <c r="G23" i="4"/>
  <c r="H23" i="4"/>
  <c r="I23" i="4"/>
  <c r="B32" i="4"/>
  <c r="C32" i="4"/>
  <c r="D32" i="4"/>
  <c r="E32" i="4"/>
  <c r="F32" i="4"/>
  <c r="G32" i="4"/>
  <c r="H32" i="4"/>
  <c r="I32" i="4"/>
  <c r="B33" i="4"/>
  <c r="C33" i="4"/>
  <c r="D33" i="4"/>
  <c r="E33" i="4"/>
  <c r="F33" i="4"/>
  <c r="G33" i="4"/>
  <c r="H33" i="4"/>
  <c r="I33" i="4"/>
  <c r="B34" i="4"/>
  <c r="C34" i="4"/>
  <c r="D34" i="4"/>
  <c r="E34" i="4"/>
  <c r="F34" i="4"/>
  <c r="G34" i="4"/>
  <c r="H34" i="4"/>
  <c r="I34" i="4"/>
  <c r="B35" i="4"/>
  <c r="C35" i="4"/>
  <c r="D35" i="4"/>
  <c r="E35" i="4"/>
  <c r="F35" i="4"/>
  <c r="G35" i="4"/>
  <c r="H35" i="4"/>
  <c r="I35" i="4"/>
  <c r="B36" i="4"/>
  <c r="C36" i="4"/>
  <c r="D36" i="4"/>
  <c r="E36" i="4"/>
  <c r="F36" i="4"/>
  <c r="G36" i="4"/>
  <c r="H36" i="4"/>
  <c r="I36" i="4"/>
  <c r="B24" i="4"/>
  <c r="C24" i="4"/>
  <c r="D24" i="4"/>
  <c r="E24" i="4"/>
  <c r="F24" i="4"/>
  <c r="G24" i="4"/>
  <c r="H24" i="4"/>
  <c r="I24" i="4"/>
  <c r="B38" i="4"/>
  <c r="C38" i="4"/>
  <c r="D38" i="4"/>
  <c r="E38" i="4"/>
  <c r="F38" i="4"/>
  <c r="G38" i="4"/>
  <c r="H38" i="4"/>
  <c r="I38" i="4"/>
  <c r="B39" i="4"/>
  <c r="C39" i="4"/>
  <c r="D39" i="4"/>
  <c r="E39" i="4"/>
  <c r="F39" i="4"/>
  <c r="G39" i="4"/>
  <c r="H39" i="4"/>
  <c r="I39" i="4"/>
  <c r="B6" i="4"/>
  <c r="C6" i="4"/>
  <c r="D6" i="4"/>
  <c r="E6" i="4"/>
  <c r="F6" i="4"/>
  <c r="G6" i="4"/>
  <c r="H6" i="4"/>
  <c r="I6" i="4"/>
  <c r="B41" i="4"/>
  <c r="C41" i="4"/>
  <c r="D41" i="4"/>
  <c r="E41" i="4"/>
  <c r="F41" i="4"/>
  <c r="G41" i="4"/>
  <c r="H41" i="4"/>
  <c r="B7" i="4"/>
  <c r="C7" i="4"/>
  <c r="D7" i="4"/>
  <c r="E7" i="4"/>
  <c r="F7" i="4"/>
  <c r="G7" i="4"/>
  <c r="H7" i="4"/>
  <c r="I7" i="4"/>
  <c r="B42" i="4"/>
  <c r="C42" i="4"/>
  <c r="D42" i="4"/>
  <c r="E42" i="4"/>
  <c r="F42" i="4"/>
  <c r="G42" i="4"/>
  <c r="H42" i="4"/>
  <c r="I42" i="4"/>
  <c r="B43" i="4"/>
  <c r="C43" i="4"/>
  <c r="D43" i="4"/>
  <c r="E43" i="4"/>
  <c r="F43" i="4"/>
  <c r="G43" i="4"/>
  <c r="H43" i="4"/>
  <c r="I43" i="4"/>
  <c r="B45" i="4"/>
  <c r="C45" i="4"/>
  <c r="D45" i="4"/>
  <c r="E45" i="4"/>
  <c r="F45" i="4"/>
  <c r="G45" i="4"/>
  <c r="H45" i="4"/>
  <c r="I45" i="4"/>
  <c r="B26" i="4"/>
  <c r="C26" i="4"/>
  <c r="D26" i="4"/>
  <c r="E26" i="4"/>
  <c r="F26" i="4"/>
  <c r="G26" i="4"/>
  <c r="H26" i="4"/>
  <c r="I26" i="4"/>
  <c r="B10" i="4"/>
  <c r="C10" i="4"/>
  <c r="D10" i="4"/>
  <c r="E10" i="4"/>
  <c r="F10" i="4"/>
  <c r="G10" i="4"/>
  <c r="H10" i="4"/>
  <c r="I10" i="4"/>
  <c r="B11" i="4"/>
  <c r="C11" i="4"/>
  <c r="D11" i="4"/>
  <c r="E11" i="4"/>
  <c r="F11" i="4"/>
  <c r="G11" i="4"/>
  <c r="H11" i="4"/>
  <c r="I11" i="4"/>
  <c r="B48" i="4"/>
  <c r="C48" i="4"/>
  <c r="D48" i="4"/>
  <c r="E48" i="4"/>
  <c r="F48" i="4"/>
  <c r="G48" i="4"/>
  <c r="H48" i="4"/>
  <c r="I48" i="4"/>
  <c r="B12" i="4"/>
  <c r="C12" i="4"/>
  <c r="D12" i="4"/>
  <c r="E12" i="4"/>
  <c r="F12" i="4"/>
  <c r="G12" i="4"/>
  <c r="H12" i="4"/>
  <c r="I12" i="4"/>
  <c r="B49" i="4"/>
  <c r="C49" i="4"/>
  <c r="D49" i="4"/>
  <c r="E49" i="4"/>
  <c r="F49" i="4"/>
  <c r="G49" i="4"/>
  <c r="H49" i="4"/>
  <c r="I49" i="4"/>
  <c r="B50" i="4"/>
  <c r="C50" i="4"/>
  <c r="D50" i="4"/>
  <c r="E50" i="4"/>
  <c r="F50" i="4"/>
  <c r="G50" i="4"/>
  <c r="H50" i="4"/>
  <c r="I50" i="4"/>
  <c r="B13" i="4"/>
  <c r="C13" i="4"/>
  <c r="D13" i="4"/>
  <c r="E13" i="4"/>
  <c r="F13" i="4"/>
  <c r="G13" i="4"/>
  <c r="H13" i="4"/>
  <c r="I13" i="4"/>
  <c r="B30" i="4"/>
  <c r="C30" i="4"/>
  <c r="D30" i="4"/>
  <c r="E30" i="4"/>
  <c r="F30" i="4"/>
  <c r="G30" i="4"/>
  <c r="H30" i="4"/>
  <c r="I30" i="4"/>
  <c r="B16" i="4"/>
  <c r="C16" i="4"/>
  <c r="D16" i="4"/>
  <c r="E16" i="4"/>
  <c r="F16" i="4"/>
  <c r="G16" i="4"/>
  <c r="H16" i="4"/>
  <c r="I16" i="4"/>
  <c r="B5" i="4"/>
  <c r="C5" i="4"/>
  <c r="D5" i="4"/>
  <c r="E5" i="4"/>
  <c r="F5" i="4"/>
  <c r="G5" i="4"/>
  <c r="H5" i="4"/>
  <c r="I5" i="4"/>
  <c r="B25" i="4"/>
  <c r="C25" i="4"/>
  <c r="D25" i="4"/>
  <c r="E25" i="4"/>
  <c r="F25" i="4"/>
  <c r="G25" i="4"/>
  <c r="H25" i="4"/>
  <c r="I25" i="4"/>
  <c r="B37" i="4"/>
  <c r="C37" i="4"/>
  <c r="D37" i="4"/>
  <c r="E37" i="4"/>
  <c r="F37" i="4"/>
  <c r="G37" i="4"/>
  <c r="H37" i="4"/>
  <c r="I37" i="4"/>
  <c r="B47" i="4"/>
  <c r="C47" i="4"/>
  <c r="D47" i="4"/>
  <c r="E47" i="4"/>
  <c r="F47" i="4"/>
  <c r="G47" i="4"/>
  <c r="H47" i="4"/>
  <c r="I47" i="4"/>
  <c r="B46" i="4"/>
  <c r="C46" i="4"/>
  <c r="D46" i="4"/>
  <c r="E46" i="4"/>
  <c r="F46" i="4"/>
  <c r="G46" i="4"/>
  <c r="H46" i="4"/>
  <c r="I46" i="4"/>
  <c r="B17" i="4"/>
  <c r="C17" i="4"/>
  <c r="D17" i="4"/>
  <c r="E17" i="4"/>
  <c r="F17" i="4"/>
  <c r="G17" i="4"/>
  <c r="H17" i="4"/>
  <c r="I17" i="4"/>
  <c r="B18" i="4"/>
  <c r="C18" i="4"/>
  <c r="D18" i="4"/>
  <c r="E18" i="4"/>
  <c r="F18" i="4"/>
  <c r="G18" i="4"/>
  <c r="H18" i="4"/>
  <c r="I18" i="4"/>
  <c r="B19" i="4"/>
  <c r="C19" i="4"/>
  <c r="D19" i="4"/>
  <c r="E19" i="4"/>
  <c r="F19" i="4"/>
  <c r="G19" i="4"/>
  <c r="H19" i="4"/>
  <c r="I19" i="4"/>
  <c r="B29" i="4"/>
  <c r="C29" i="4"/>
  <c r="D29" i="4"/>
  <c r="E29" i="4"/>
  <c r="F29" i="4"/>
  <c r="G29" i="4"/>
  <c r="H29" i="4"/>
  <c r="I29" i="4"/>
  <c r="B8" i="4"/>
  <c r="C8" i="4"/>
  <c r="D8" i="4"/>
  <c r="E8" i="4"/>
  <c r="F8" i="4"/>
  <c r="G8" i="4"/>
  <c r="H8" i="4"/>
  <c r="I8" i="4"/>
  <c r="B14" i="4"/>
  <c r="C14" i="4"/>
  <c r="D14" i="4"/>
  <c r="E14" i="4"/>
  <c r="F14" i="4"/>
  <c r="G14" i="4"/>
  <c r="H14" i="4"/>
  <c r="I14" i="4"/>
  <c r="B9" i="4"/>
  <c r="C9" i="4"/>
  <c r="D9" i="4"/>
  <c r="E9" i="4"/>
  <c r="F9" i="4"/>
  <c r="G9" i="4"/>
  <c r="H9" i="4"/>
  <c r="I9" i="4"/>
  <c r="B27" i="4"/>
  <c r="C27" i="4"/>
  <c r="D27" i="4"/>
  <c r="E27" i="4"/>
  <c r="F27" i="4"/>
  <c r="G27" i="4"/>
  <c r="H27" i="4"/>
  <c r="I27" i="4"/>
  <c r="B31" i="4"/>
  <c r="C31" i="4"/>
  <c r="D31" i="4"/>
  <c r="E31" i="4"/>
  <c r="F31" i="4"/>
  <c r="G31" i="4"/>
  <c r="H31" i="4"/>
  <c r="I31" i="4"/>
  <c r="B15" i="4"/>
  <c r="C15" i="4"/>
  <c r="D15" i="4"/>
  <c r="E15" i="4"/>
  <c r="F15" i="4"/>
  <c r="G15" i="4"/>
  <c r="H15" i="4"/>
  <c r="I15" i="4"/>
  <c r="B44" i="4"/>
  <c r="C44" i="4"/>
  <c r="D44" i="4"/>
  <c r="E44" i="4"/>
  <c r="F44" i="4"/>
  <c r="G44" i="4"/>
  <c r="H44" i="4"/>
  <c r="I44" i="4"/>
  <c r="I20" i="4"/>
  <c r="H20" i="4"/>
  <c r="G20" i="4"/>
  <c r="F20" i="4"/>
  <c r="E20" i="4"/>
  <c r="D20" i="4"/>
  <c r="C20" i="4"/>
  <c r="B20" i="4"/>
  <c r="C43" i="2"/>
  <c r="D43" i="2"/>
  <c r="E43" i="2"/>
  <c r="F43" i="2"/>
  <c r="G43" i="2"/>
  <c r="H43" i="2"/>
  <c r="I43" i="2"/>
  <c r="B43" i="2"/>
  <c r="E27" i="2"/>
  <c r="F27" i="2"/>
  <c r="G27" i="2"/>
  <c r="H27" i="2"/>
  <c r="I27" i="2"/>
  <c r="D27" i="2"/>
  <c r="C27" i="2"/>
  <c r="B27" i="2"/>
  <c r="I45" i="2"/>
  <c r="C33" i="3"/>
  <c r="D33" i="3"/>
  <c r="E33" i="3"/>
  <c r="F33" i="3"/>
  <c r="G33" i="3"/>
  <c r="H33" i="3"/>
  <c r="B71" i="3"/>
  <c r="C71" i="3"/>
  <c r="D71" i="3"/>
  <c r="E71" i="3"/>
  <c r="F71" i="3"/>
  <c r="G71" i="3"/>
  <c r="H71" i="3"/>
  <c r="B61" i="3"/>
  <c r="C61" i="3"/>
  <c r="D61" i="3"/>
  <c r="E61" i="3"/>
  <c r="F61" i="3"/>
  <c r="G61" i="3"/>
  <c r="H61" i="3"/>
  <c r="B62" i="3"/>
  <c r="C62" i="3"/>
  <c r="D62" i="3"/>
  <c r="E62" i="3"/>
  <c r="F62" i="3"/>
  <c r="G62" i="3"/>
  <c r="H62" i="3"/>
  <c r="B7" i="3"/>
  <c r="C7" i="3"/>
  <c r="D7" i="3"/>
  <c r="E7" i="3"/>
  <c r="F7" i="3"/>
  <c r="G7" i="3"/>
  <c r="H7" i="3"/>
  <c r="B34" i="3"/>
  <c r="C34" i="3"/>
  <c r="D34" i="3"/>
  <c r="E34" i="3"/>
  <c r="F34" i="3"/>
  <c r="G34" i="3"/>
  <c r="H34" i="3"/>
  <c r="B35" i="3"/>
  <c r="C35" i="3"/>
  <c r="D35" i="3"/>
  <c r="E35" i="3"/>
  <c r="F35" i="3"/>
  <c r="G35" i="3"/>
  <c r="H35" i="3"/>
  <c r="B8" i="3"/>
  <c r="C8" i="3"/>
  <c r="D8" i="3"/>
  <c r="E8" i="3"/>
  <c r="F8" i="3"/>
  <c r="G8" i="3"/>
  <c r="H8" i="3"/>
  <c r="B36" i="3"/>
  <c r="C36" i="3"/>
  <c r="D36" i="3"/>
  <c r="E36" i="3"/>
  <c r="F36" i="3"/>
  <c r="G36" i="3"/>
  <c r="H36" i="3"/>
  <c r="B9" i="3"/>
  <c r="C9" i="3"/>
  <c r="D9" i="3"/>
  <c r="E9" i="3"/>
  <c r="F9" i="3"/>
  <c r="G9" i="3"/>
  <c r="H9" i="3"/>
  <c r="B10" i="3"/>
  <c r="C10" i="3"/>
  <c r="D10" i="3"/>
  <c r="E10" i="3"/>
  <c r="F10" i="3"/>
  <c r="G10" i="3"/>
  <c r="H10" i="3"/>
  <c r="B63" i="3"/>
  <c r="C63" i="3"/>
  <c r="D63" i="3"/>
  <c r="E63" i="3"/>
  <c r="F63" i="3"/>
  <c r="G63" i="3"/>
  <c r="H63" i="3"/>
  <c r="B12" i="3"/>
  <c r="C12" i="3"/>
  <c r="D12" i="3"/>
  <c r="E12" i="3"/>
  <c r="F12" i="3"/>
  <c r="G12" i="3"/>
  <c r="H12" i="3"/>
  <c r="B37" i="3"/>
  <c r="C37" i="3"/>
  <c r="D37" i="3"/>
  <c r="E37" i="3"/>
  <c r="F37" i="3"/>
  <c r="G37" i="3"/>
  <c r="H37" i="3"/>
  <c r="B38" i="3"/>
  <c r="C38" i="3"/>
  <c r="D38" i="3"/>
  <c r="E38" i="3"/>
  <c r="F38" i="3"/>
  <c r="G38" i="3"/>
  <c r="H38" i="3"/>
  <c r="B64" i="3"/>
  <c r="C64" i="3"/>
  <c r="D64" i="3"/>
  <c r="E64" i="3"/>
  <c r="F64" i="3"/>
  <c r="G64" i="3"/>
  <c r="H64" i="3"/>
  <c r="B39" i="3"/>
  <c r="C39" i="3"/>
  <c r="D39" i="3"/>
  <c r="E39" i="3"/>
  <c r="F39" i="3"/>
  <c r="G39" i="3"/>
  <c r="H39" i="3"/>
  <c r="B15" i="3"/>
  <c r="C15" i="3"/>
  <c r="D15" i="3"/>
  <c r="E15" i="3"/>
  <c r="F15" i="3"/>
  <c r="G15" i="3"/>
  <c r="H15" i="3"/>
  <c r="B16" i="3"/>
  <c r="C16" i="3"/>
  <c r="D16" i="3"/>
  <c r="E16" i="3"/>
  <c r="F16" i="3"/>
  <c r="G16" i="3"/>
  <c r="H16" i="3"/>
  <c r="B18" i="3"/>
  <c r="C18" i="3"/>
  <c r="D18" i="3"/>
  <c r="E18" i="3"/>
  <c r="F18" i="3"/>
  <c r="G18" i="3"/>
  <c r="H18" i="3"/>
  <c r="B42" i="3"/>
  <c r="C42" i="3"/>
  <c r="D42" i="3"/>
  <c r="E42" i="3"/>
  <c r="F42" i="3"/>
  <c r="G42" i="3"/>
  <c r="H42" i="3"/>
  <c r="B43" i="3"/>
  <c r="C43" i="3"/>
  <c r="D43" i="3"/>
  <c r="E43" i="3"/>
  <c r="F43" i="3"/>
  <c r="G43" i="3"/>
  <c r="H43" i="3"/>
  <c r="B72" i="3"/>
  <c r="C72" i="3"/>
  <c r="D72" i="3"/>
  <c r="E72" i="3"/>
  <c r="F72" i="3"/>
  <c r="G72" i="3"/>
  <c r="H72" i="3"/>
  <c r="B19" i="3"/>
  <c r="C19" i="3"/>
  <c r="D19" i="3"/>
  <c r="E19" i="3"/>
  <c r="F19" i="3"/>
  <c r="G19" i="3"/>
  <c r="H19" i="3"/>
  <c r="B65" i="3"/>
  <c r="C65" i="3"/>
  <c r="D65" i="3"/>
  <c r="E65" i="3"/>
  <c r="F65" i="3"/>
  <c r="G65" i="3"/>
  <c r="H65" i="3"/>
  <c r="B45" i="3"/>
  <c r="C45" i="3"/>
  <c r="D45" i="3"/>
  <c r="E45" i="3"/>
  <c r="F45" i="3"/>
  <c r="G45" i="3"/>
  <c r="H45" i="3"/>
  <c r="B20" i="3"/>
  <c r="C20" i="3"/>
  <c r="D20" i="3"/>
  <c r="E20" i="3"/>
  <c r="F20" i="3"/>
  <c r="G20" i="3"/>
  <c r="H20" i="3"/>
  <c r="B46" i="3"/>
  <c r="C46" i="3"/>
  <c r="D46" i="3"/>
  <c r="E46" i="3"/>
  <c r="F46" i="3"/>
  <c r="G46" i="3"/>
  <c r="H46" i="3"/>
  <c r="B47" i="3"/>
  <c r="C47" i="3"/>
  <c r="D47" i="3"/>
  <c r="E47" i="3"/>
  <c r="F47" i="3"/>
  <c r="G47" i="3"/>
  <c r="H47" i="3"/>
  <c r="B21" i="3"/>
  <c r="C21" i="3"/>
  <c r="D21" i="3"/>
  <c r="E21" i="3"/>
  <c r="F21" i="3"/>
  <c r="G21" i="3"/>
  <c r="H21" i="3"/>
  <c r="B48" i="3"/>
  <c r="C48" i="3"/>
  <c r="D48" i="3"/>
  <c r="E48" i="3"/>
  <c r="F48" i="3"/>
  <c r="G48" i="3"/>
  <c r="H48" i="3"/>
  <c r="B73" i="3"/>
  <c r="C73" i="3"/>
  <c r="D73" i="3"/>
  <c r="E73" i="3"/>
  <c r="F73" i="3"/>
  <c r="G73" i="3"/>
  <c r="H73" i="3"/>
  <c r="B66" i="3"/>
  <c r="C66" i="3"/>
  <c r="D66" i="3"/>
  <c r="E66" i="3"/>
  <c r="F66" i="3"/>
  <c r="G66" i="3"/>
  <c r="H66" i="3"/>
  <c r="B49" i="3"/>
  <c r="C49" i="3"/>
  <c r="D49" i="3"/>
  <c r="E49" i="3"/>
  <c r="F49" i="3"/>
  <c r="G49" i="3"/>
  <c r="H49" i="3"/>
  <c r="B74" i="3"/>
  <c r="C74" i="3"/>
  <c r="D74" i="3"/>
  <c r="E74" i="3"/>
  <c r="F74" i="3"/>
  <c r="G74" i="3"/>
  <c r="H74" i="3"/>
  <c r="B67" i="3"/>
  <c r="C67" i="3"/>
  <c r="D67" i="3"/>
  <c r="E67" i="3"/>
  <c r="F67" i="3"/>
  <c r="G67" i="3"/>
  <c r="H67" i="3"/>
  <c r="B50" i="3"/>
  <c r="C50" i="3"/>
  <c r="D50" i="3"/>
  <c r="E50" i="3"/>
  <c r="F50" i="3"/>
  <c r="G50" i="3"/>
  <c r="H50" i="3"/>
  <c r="B75" i="3"/>
  <c r="C75" i="3"/>
  <c r="D75" i="3"/>
  <c r="E75" i="3"/>
  <c r="F75" i="3"/>
  <c r="G75" i="3"/>
  <c r="H75" i="3"/>
  <c r="B52" i="3"/>
  <c r="C52" i="3"/>
  <c r="D52" i="3"/>
  <c r="E52" i="3"/>
  <c r="F52" i="3"/>
  <c r="G52" i="3"/>
  <c r="H52" i="3"/>
  <c r="B53" i="3"/>
  <c r="C53" i="3"/>
  <c r="D53" i="3"/>
  <c r="E53" i="3"/>
  <c r="F53" i="3"/>
  <c r="G53" i="3"/>
  <c r="H53" i="3"/>
  <c r="B25" i="3"/>
  <c r="C25" i="3"/>
  <c r="D25" i="3"/>
  <c r="E25" i="3"/>
  <c r="F25" i="3"/>
  <c r="G25" i="3"/>
  <c r="H25" i="3"/>
  <c r="B77" i="3"/>
  <c r="C77" i="3"/>
  <c r="D77" i="3"/>
  <c r="E77" i="3"/>
  <c r="F77" i="3"/>
  <c r="G77" i="3"/>
  <c r="H77" i="3"/>
  <c r="B26" i="3"/>
  <c r="C26" i="3"/>
  <c r="D26" i="3"/>
  <c r="E26" i="3"/>
  <c r="F26" i="3"/>
  <c r="G26" i="3"/>
  <c r="H26" i="3"/>
  <c r="B68" i="3"/>
  <c r="C68" i="3"/>
  <c r="D68" i="3"/>
  <c r="E68" i="3"/>
  <c r="F68" i="3"/>
  <c r="G68" i="3"/>
  <c r="H68" i="3"/>
  <c r="C76" i="3"/>
  <c r="D76" i="3"/>
  <c r="E76" i="3"/>
  <c r="F76" i="3"/>
  <c r="G76" i="3"/>
  <c r="H76" i="3"/>
  <c r="B28" i="3"/>
  <c r="C28" i="3"/>
  <c r="D28" i="3"/>
  <c r="E28" i="3"/>
  <c r="F28" i="3"/>
  <c r="G28" i="3"/>
  <c r="H28" i="3"/>
  <c r="B56" i="3"/>
  <c r="C56" i="3"/>
  <c r="D56" i="3"/>
  <c r="E56" i="3"/>
  <c r="F56" i="3"/>
  <c r="G56" i="3"/>
  <c r="H56" i="3"/>
  <c r="B69" i="3"/>
  <c r="C69" i="3"/>
  <c r="D69" i="3"/>
  <c r="E69" i="3"/>
  <c r="F69" i="3"/>
  <c r="G69" i="3"/>
  <c r="H69" i="3"/>
  <c r="B60" i="3"/>
  <c r="C60" i="3"/>
  <c r="D60" i="3"/>
  <c r="E60" i="3"/>
  <c r="F60" i="3"/>
  <c r="G60" i="3"/>
  <c r="H60" i="3"/>
  <c r="B70" i="3"/>
  <c r="C70" i="3"/>
  <c r="D70" i="3"/>
  <c r="E70" i="3"/>
  <c r="F70" i="3"/>
  <c r="G70" i="3"/>
  <c r="H70" i="3"/>
  <c r="B51" i="2"/>
  <c r="C51" i="2"/>
  <c r="D51" i="2"/>
  <c r="E51" i="2"/>
  <c r="F51" i="2"/>
  <c r="G51" i="2"/>
  <c r="H51" i="2"/>
  <c r="I51" i="2"/>
  <c r="B24" i="2"/>
  <c r="C24" i="2"/>
  <c r="D24" i="2"/>
  <c r="E24" i="2"/>
  <c r="F24" i="2"/>
  <c r="G24" i="2"/>
  <c r="H24" i="2"/>
  <c r="I24" i="2"/>
  <c r="B14" i="2"/>
  <c r="C14" i="2"/>
  <c r="D14" i="2"/>
  <c r="E14" i="2"/>
  <c r="F14" i="2"/>
  <c r="G14" i="2"/>
  <c r="H14" i="2"/>
  <c r="I14" i="2"/>
  <c r="B17" i="2"/>
  <c r="C17" i="2"/>
  <c r="D17" i="2"/>
  <c r="E17" i="2"/>
  <c r="F17" i="2"/>
  <c r="G17" i="2"/>
  <c r="H17" i="2"/>
  <c r="I17" i="2"/>
  <c r="B18" i="2"/>
  <c r="C18" i="2"/>
  <c r="D18" i="2"/>
  <c r="E18" i="2"/>
  <c r="F18" i="2"/>
  <c r="G18" i="2"/>
  <c r="H18" i="2"/>
  <c r="I18" i="2"/>
  <c r="B20" i="2"/>
  <c r="C20" i="2"/>
  <c r="D20" i="2"/>
  <c r="E20" i="2"/>
  <c r="F20" i="2"/>
  <c r="G20" i="2"/>
  <c r="H20" i="2"/>
  <c r="I20" i="2"/>
  <c r="B12" i="2"/>
  <c r="C12" i="2"/>
  <c r="D12" i="2"/>
  <c r="E12" i="2"/>
  <c r="F12" i="2"/>
  <c r="G12" i="2"/>
  <c r="H12" i="2"/>
  <c r="I12" i="2"/>
  <c r="B22" i="2"/>
  <c r="C22" i="2"/>
  <c r="D22" i="2"/>
  <c r="E22" i="2"/>
  <c r="F22" i="2"/>
  <c r="G22" i="2"/>
  <c r="H22" i="2"/>
  <c r="I22" i="2"/>
  <c r="B31" i="2"/>
  <c r="C31" i="2"/>
  <c r="D31" i="2"/>
  <c r="E31" i="2"/>
  <c r="F31" i="2"/>
  <c r="G31" i="2"/>
  <c r="H31" i="2"/>
  <c r="I31" i="2"/>
  <c r="B32" i="2"/>
  <c r="C32" i="2"/>
  <c r="D32" i="2"/>
  <c r="E32" i="2"/>
  <c r="F32" i="2"/>
  <c r="G32" i="2"/>
  <c r="H32" i="2"/>
  <c r="I32" i="2"/>
  <c r="B15" i="2"/>
  <c r="C15" i="2"/>
  <c r="D15" i="2"/>
  <c r="E15" i="2"/>
  <c r="F15" i="2"/>
  <c r="G15" i="2"/>
  <c r="H15" i="2"/>
  <c r="I15" i="2"/>
  <c r="B40" i="2"/>
  <c r="C40" i="2"/>
  <c r="D40" i="2"/>
  <c r="E40" i="2"/>
  <c r="F40" i="2"/>
  <c r="G40" i="2"/>
  <c r="H40" i="2"/>
  <c r="I40" i="2"/>
  <c r="B41" i="2"/>
  <c r="C41" i="2"/>
  <c r="D41" i="2"/>
  <c r="E41" i="2"/>
  <c r="F41" i="2"/>
  <c r="G41" i="2"/>
  <c r="H41" i="2"/>
  <c r="I41" i="2"/>
  <c r="B42" i="2"/>
  <c r="C42" i="2"/>
  <c r="D42" i="2"/>
  <c r="E42" i="2"/>
  <c r="F42" i="2"/>
  <c r="G42" i="2"/>
  <c r="H42" i="2"/>
  <c r="I42" i="2"/>
  <c r="B44" i="2"/>
  <c r="C44" i="2"/>
  <c r="D44" i="2"/>
  <c r="E44" i="2"/>
  <c r="F44" i="2"/>
  <c r="G44" i="2"/>
  <c r="H44" i="2"/>
  <c r="I44" i="2"/>
  <c r="B46" i="2"/>
  <c r="C46" i="2"/>
  <c r="D46" i="2"/>
  <c r="E46" i="2"/>
  <c r="F46" i="2"/>
  <c r="G46" i="2"/>
  <c r="H46" i="2"/>
  <c r="I46" i="2"/>
  <c r="B19" i="2"/>
  <c r="C19" i="2"/>
  <c r="D19" i="2"/>
  <c r="E19" i="2"/>
  <c r="F19" i="2"/>
  <c r="G19" i="2"/>
  <c r="H19" i="2"/>
  <c r="I19" i="2"/>
  <c r="B6" i="2"/>
  <c r="C6" i="2"/>
  <c r="D6" i="2"/>
  <c r="E6" i="2"/>
  <c r="F6" i="2"/>
  <c r="G6" i="2"/>
  <c r="H6" i="2"/>
  <c r="I6" i="2"/>
  <c r="B9" i="2"/>
  <c r="C9" i="2"/>
  <c r="D9" i="2"/>
  <c r="E9" i="2"/>
  <c r="F9" i="2"/>
  <c r="G9" i="2"/>
  <c r="H9" i="2"/>
  <c r="I9" i="2"/>
  <c r="C3" i="2"/>
  <c r="D3" i="2"/>
  <c r="E3" i="2"/>
  <c r="F3" i="2"/>
  <c r="G3" i="2"/>
  <c r="H3" i="2"/>
  <c r="I3" i="2"/>
  <c r="C21" i="2"/>
  <c r="D21" i="2"/>
  <c r="E21" i="2"/>
  <c r="F21" i="2"/>
  <c r="G21" i="2"/>
  <c r="H21" i="2"/>
  <c r="I21" i="2"/>
  <c r="C23" i="2"/>
  <c r="D23" i="2"/>
  <c r="E23" i="2"/>
  <c r="F23" i="2"/>
  <c r="G23" i="2"/>
  <c r="H23" i="2"/>
  <c r="I23" i="2"/>
  <c r="C7" i="2"/>
  <c r="D7" i="2"/>
  <c r="E7" i="2"/>
  <c r="F7" i="2"/>
  <c r="G7" i="2"/>
  <c r="H7" i="2"/>
  <c r="I7" i="2"/>
  <c r="C26" i="2"/>
  <c r="D26" i="2"/>
  <c r="E26" i="2"/>
  <c r="F26" i="2"/>
  <c r="G26" i="2"/>
  <c r="H26" i="2"/>
  <c r="I26" i="2"/>
  <c r="C28" i="2"/>
  <c r="D28" i="2"/>
  <c r="E28" i="2"/>
  <c r="F28" i="2"/>
  <c r="G28" i="2"/>
  <c r="H28" i="2"/>
  <c r="I28" i="2"/>
  <c r="C13" i="2"/>
  <c r="D13" i="2"/>
  <c r="E13" i="2"/>
  <c r="F13" i="2"/>
  <c r="G13" i="2"/>
  <c r="H13" i="2"/>
  <c r="I13" i="2"/>
  <c r="C35" i="2"/>
  <c r="D35" i="2"/>
  <c r="E35" i="2"/>
  <c r="F35" i="2"/>
  <c r="G35" i="2"/>
  <c r="H35" i="2"/>
  <c r="I35" i="2"/>
  <c r="C37" i="2"/>
  <c r="D37" i="2"/>
  <c r="E37" i="2"/>
  <c r="F37" i="2"/>
  <c r="G37" i="2"/>
  <c r="H37" i="2"/>
  <c r="I37" i="2"/>
  <c r="C8" i="2"/>
  <c r="D8" i="2"/>
  <c r="E8" i="2"/>
  <c r="F8" i="2"/>
  <c r="G8" i="2"/>
  <c r="H8" i="2"/>
  <c r="I8" i="2"/>
  <c r="C39" i="2"/>
  <c r="D39" i="2"/>
  <c r="E39" i="2"/>
  <c r="F39" i="2"/>
  <c r="G39" i="2"/>
  <c r="H39" i="2"/>
  <c r="I39" i="2"/>
  <c r="C16" i="2"/>
  <c r="D16" i="2"/>
  <c r="E16" i="2"/>
  <c r="F16" i="2"/>
  <c r="G16" i="2"/>
  <c r="H16" i="2"/>
  <c r="I16" i="2"/>
  <c r="C4" i="2"/>
  <c r="D4" i="2"/>
  <c r="E4" i="2"/>
  <c r="F4" i="2"/>
  <c r="G4" i="2"/>
  <c r="H4" i="2"/>
  <c r="I4" i="2"/>
  <c r="C49" i="2"/>
  <c r="D49" i="2"/>
  <c r="E49" i="2"/>
  <c r="F49" i="2"/>
  <c r="G49" i="2"/>
  <c r="H49" i="2"/>
  <c r="I49" i="2"/>
  <c r="C5" i="2"/>
  <c r="D5" i="2"/>
  <c r="E5" i="2"/>
  <c r="F5" i="2"/>
  <c r="G5" i="2"/>
  <c r="H5" i="2"/>
  <c r="I5" i="2"/>
  <c r="C30" i="2"/>
  <c r="D30" i="2"/>
  <c r="E30" i="2"/>
  <c r="F30" i="2"/>
  <c r="G30" i="2"/>
  <c r="H30" i="2"/>
  <c r="I30" i="2"/>
  <c r="C25" i="2"/>
  <c r="D25" i="2"/>
  <c r="E25" i="2"/>
  <c r="F25" i="2"/>
  <c r="G25" i="2"/>
  <c r="H25" i="2"/>
  <c r="I25" i="2"/>
  <c r="C29" i="2"/>
  <c r="D29" i="2"/>
  <c r="E29" i="2"/>
  <c r="F29" i="2"/>
  <c r="G29" i="2"/>
  <c r="H29" i="2"/>
  <c r="I29" i="2"/>
  <c r="C33" i="2"/>
  <c r="D33" i="2"/>
  <c r="E33" i="2"/>
  <c r="F33" i="2"/>
  <c r="G33" i="2"/>
  <c r="H33" i="2"/>
  <c r="I33" i="2"/>
  <c r="C34" i="2"/>
  <c r="D34" i="2"/>
  <c r="E34" i="2"/>
  <c r="F34" i="2"/>
  <c r="G34" i="2"/>
  <c r="H34" i="2"/>
  <c r="I34" i="2"/>
  <c r="C36" i="2"/>
  <c r="D36" i="2"/>
  <c r="E36" i="2"/>
  <c r="F36" i="2"/>
  <c r="G36" i="2"/>
  <c r="H36" i="2"/>
  <c r="I36" i="2"/>
  <c r="C38" i="2"/>
  <c r="D38" i="2"/>
  <c r="E38" i="2"/>
  <c r="F38" i="2"/>
  <c r="G38" i="2"/>
  <c r="H38" i="2"/>
  <c r="I38" i="2"/>
  <c r="C45" i="2"/>
  <c r="D45" i="2"/>
  <c r="E45" i="2"/>
  <c r="F45" i="2"/>
  <c r="G45" i="2"/>
  <c r="H45" i="2"/>
  <c r="C47" i="2"/>
  <c r="D47" i="2"/>
  <c r="E47" i="2"/>
  <c r="F47" i="2"/>
  <c r="G47" i="2"/>
  <c r="H47" i="2"/>
  <c r="I47" i="2"/>
  <c r="C10" i="2"/>
  <c r="D10" i="2"/>
  <c r="E10" i="2"/>
  <c r="F10" i="2"/>
  <c r="G10" i="2"/>
  <c r="H10" i="2"/>
  <c r="I10" i="2"/>
  <c r="C11" i="2"/>
  <c r="D11" i="2"/>
  <c r="E11" i="2"/>
  <c r="F11" i="2"/>
  <c r="G11" i="2"/>
  <c r="H11" i="2"/>
  <c r="I11" i="2"/>
  <c r="C50" i="2"/>
  <c r="D50" i="2"/>
  <c r="E50" i="2"/>
  <c r="F50" i="2"/>
  <c r="G50" i="2"/>
  <c r="H50" i="2"/>
  <c r="I50" i="2"/>
  <c r="C48" i="2"/>
  <c r="B3" i="2"/>
  <c r="B21" i="2"/>
  <c r="B23" i="2"/>
  <c r="B7" i="2"/>
  <c r="B26" i="2"/>
  <c r="B28" i="2"/>
  <c r="B13" i="2"/>
  <c r="B35" i="2"/>
  <c r="B37" i="2"/>
  <c r="B8" i="2"/>
  <c r="B39" i="2"/>
  <c r="B16" i="2"/>
  <c r="B4" i="2"/>
  <c r="B49" i="2"/>
  <c r="B5" i="2"/>
  <c r="B30" i="2"/>
  <c r="B25" i="2"/>
  <c r="B29" i="2"/>
  <c r="B33" i="2"/>
  <c r="B34" i="2"/>
  <c r="B36" i="2"/>
  <c r="B38" i="2"/>
  <c r="B45" i="2"/>
  <c r="B47" i="2"/>
  <c r="B48" i="2"/>
  <c r="D48" i="2"/>
  <c r="E48" i="2"/>
  <c r="F48" i="2"/>
  <c r="G48" i="2"/>
  <c r="H48" i="2"/>
  <c r="I48" i="2"/>
  <c r="B10" i="2"/>
  <c r="B11" i="2"/>
  <c r="B50" i="2"/>
  <c r="C3" i="6" l="1"/>
</calcChain>
</file>

<file path=xl/sharedStrings.xml><?xml version="1.0" encoding="utf-8"?>
<sst xmlns="http://schemas.openxmlformats.org/spreadsheetml/2006/main" count="6942" uniqueCount="713">
  <si>
    <t>Term One 2025</t>
  </si>
  <si>
    <t>School Name</t>
  </si>
  <si>
    <t>Town</t>
  </si>
  <si>
    <t>Ward</t>
  </si>
  <si>
    <t>Roads</t>
  </si>
  <si>
    <t>Proposed Speed</t>
  </si>
  <si>
    <t>Description</t>
  </si>
  <si>
    <t>Year</t>
  </si>
  <si>
    <t>Appleby School</t>
  </si>
  <si>
    <t>Tasman</t>
  </si>
  <si>
    <t>Moutere-Waimea</t>
  </si>
  <si>
    <t>Moutere Highway</t>
  </si>
  <si>
    <t>80 km/h with 40km/h advisory</t>
  </si>
  <si>
    <t xml:space="preserve"> SH60 to 300m SW of south western gate</t>
  </si>
  <si>
    <t>Hope School</t>
  </si>
  <si>
    <t>Hope</t>
  </si>
  <si>
    <t>Aniseed Valley</t>
  </si>
  <si>
    <t>80 km/h with 40km/h variable</t>
  </si>
  <si>
    <t xml:space="preserve">80 km/h with 30 km/h variable </t>
  </si>
  <si>
    <t>150m NW of north-western gate to 150m SE of south eastern gate</t>
  </si>
  <si>
    <t>Richmond</t>
  </si>
  <si>
    <t>Paton Road</t>
  </si>
  <si>
    <t xml:space="preserve">60 km/h with 30 km/h variable </t>
  </si>
  <si>
    <t>Lower Moutere School</t>
  </si>
  <si>
    <t>Lower Moutere</t>
  </si>
  <si>
    <t>Motueka</t>
  </si>
  <si>
    <t>School Road</t>
  </si>
  <si>
    <t>60km/h</t>
  </si>
  <si>
    <t>Main Road Lower Moutere</t>
  </si>
  <si>
    <t>70km/h</t>
  </si>
  <si>
    <t>Motueka Rudolf Steiner School</t>
  </si>
  <si>
    <t>Robinson Road</t>
  </si>
  <si>
    <t>60km/h with variable 30km/h</t>
  </si>
  <si>
    <t>Ngatimoti School</t>
  </si>
  <si>
    <t xml:space="preserve">Greenhill Road </t>
  </si>
  <si>
    <t>100 km/h</t>
  </si>
  <si>
    <t>Motueka Valley Highway</t>
  </si>
  <si>
    <t>60km/h zone with a variable 30km/h electronic zone outside the school</t>
  </si>
  <si>
    <t>Collingwood Area School</t>
  </si>
  <si>
    <t>Collingwood</t>
  </si>
  <si>
    <t>Golden Bay</t>
  </si>
  <si>
    <t>Orion Street</t>
  </si>
  <si>
    <t>30 km/h permanent</t>
  </si>
  <si>
    <t>For its entirety</t>
  </si>
  <si>
    <t xml:space="preserve">Washington Street </t>
  </si>
  <si>
    <t>50 km/h</t>
  </si>
  <si>
    <t>Lewis Street</t>
  </si>
  <si>
    <t>Mahana School</t>
  </si>
  <si>
    <t>Mahana</t>
  </si>
  <si>
    <t>Mahana School Road</t>
  </si>
  <si>
    <t xml:space="preserve">60 km/h with 30 km/h  variable </t>
  </si>
  <si>
    <t>150m W of western gate to 150m E of eastern gate</t>
  </si>
  <si>
    <t>Motupipi School</t>
  </si>
  <si>
    <t>Takaka</t>
  </si>
  <si>
    <t>Abel Tasman Drive</t>
  </si>
  <si>
    <t>60 km/h with 40km/h variable</t>
  </si>
  <si>
    <t>150m SW of south-western gate to 150m NE of north eastern gate</t>
  </si>
  <si>
    <t>Term Three  2025</t>
  </si>
  <si>
    <t>Brooklyn School (Motueka)</t>
  </si>
  <si>
    <t xml:space="preserve">60 km/h </t>
  </si>
  <si>
    <t>Old Mill Road</t>
  </si>
  <si>
    <t>60 km/h</t>
  </si>
  <si>
    <t xml:space="preserve">150m N of northern gate </t>
  </si>
  <si>
    <t>Central Takaka School</t>
  </si>
  <si>
    <t>Central Takaka Road</t>
  </si>
  <si>
    <t>Dovedale School</t>
  </si>
  <si>
    <t>Dovedale Road</t>
  </si>
  <si>
    <t>Ranzau School</t>
  </si>
  <si>
    <t>50 km/h with 40km/h variable</t>
  </si>
  <si>
    <t>Tasman Bay Christian School</t>
  </si>
  <si>
    <t>Williams Road</t>
  </si>
  <si>
    <t xml:space="preserve">Aporo Road </t>
  </si>
  <si>
    <t xml:space="preserve">60km: 75m south of Kina Beach for to 150m SW of Williams Road </t>
  </si>
  <si>
    <t>Tasman School</t>
  </si>
  <si>
    <t>Aporo Road</t>
  </si>
  <si>
    <t>Dicker Street</t>
  </si>
  <si>
    <t>50km/h</t>
  </si>
  <si>
    <t>30 km/h (no footpath)</t>
  </si>
  <si>
    <t>Permanent 30km/h</t>
  </si>
  <si>
    <t>50 km/h with 30km/h variable</t>
  </si>
  <si>
    <t>Entire Road</t>
  </si>
  <si>
    <t>Term One  2026</t>
  </si>
  <si>
    <t>Mapua School</t>
  </si>
  <si>
    <t>Mapua</t>
  </si>
  <si>
    <t>Aranui Road,</t>
  </si>
  <si>
    <t xml:space="preserve">150m S of southern gate </t>
  </si>
  <si>
    <t>Stafford Drive</t>
  </si>
  <si>
    <t xml:space="preserve">50 km/h with 30 km/h variable </t>
  </si>
  <si>
    <t>Mapua Drive</t>
  </si>
  <si>
    <t>150m W of western gate</t>
  </si>
  <si>
    <t>Motueka High School</t>
  </si>
  <si>
    <t xml:space="preserve">Grey Street, </t>
  </si>
  <si>
    <t>50 km/h with 30km/h variable Whakarewa Street to edge of playing field</t>
  </si>
  <si>
    <t>Whakarewa Street</t>
  </si>
  <si>
    <t>One School Global Campus</t>
  </si>
  <si>
    <t>Estuary Place</t>
  </si>
  <si>
    <t>150m SW of school gate</t>
  </si>
  <si>
    <t>Parklands School (Motueka)</t>
  </si>
  <si>
    <t>Pah Street</t>
  </si>
  <si>
    <t>Talbot St</t>
  </si>
  <si>
    <t>150m N of northern gate to 150m S of Southern gate</t>
  </si>
  <si>
    <t>St Peter Chanel School (Motueka)</t>
  </si>
  <si>
    <t>Old Wharf Road</t>
  </si>
  <si>
    <t>Riwaka School</t>
  </si>
  <si>
    <t>Riwaka</t>
  </si>
  <si>
    <t>School Road (Riwaka)</t>
  </si>
  <si>
    <t>Tapawera Area School</t>
  </si>
  <si>
    <t>Tapawera</t>
  </si>
  <si>
    <t>Lakes-Murchison</t>
  </si>
  <si>
    <t>Main Road Tapawera</t>
  </si>
  <si>
    <t>Upper Moutere School</t>
  </si>
  <si>
    <t>Upper Moutere</t>
  </si>
  <si>
    <t>150m N of northern gate to 150m S of Supplejack Road</t>
  </si>
  <si>
    <t>Supplejack Valley Road</t>
  </si>
  <si>
    <t>50 with 30km/h variable</t>
  </si>
  <si>
    <t>Wakefield School</t>
  </si>
  <si>
    <t>Wakefield</t>
  </si>
  <si>
    <t>Edward Street (Wakefield)</t>
  </si>
  <si>
    <t>30km/h permanent</t>
  </si>
  <si>
    <t>SH to Pitfure Street</t>
  </si>
  <si>
    <t>Treeton Place</t>
  </si>
  <si>
    <t>150m from SW gate on Treeton Place</t>
  </si>
  <si>
    <t>Term Two  2026</t>
  </si>
  <si>
    <t>Brightwater School</t>
  </si>
  <si>
    <t>Brightwater</t>
  </si>
  <si>
    <t>Ellis Street</t>
  </si>
  <si>
    <t>40 km/h</t>
  </si>
  <si>
    <t>40km/h area zone changes to 30km/h zone</t>
  </si>
  <si>
    <t>Garin College</t>
  </si>
  <si>
    <t>Champion Road</t>
  </si>
  <si>
    <t xml:space="preserve">50 km/h </t>
  </si>
  <si>
    <t>Kareti Drive</t>
  </si>
  <si>
    <t xml:space="preserve">150m from Champion Road </t>
  </si>
  <si>
    <t xml:space="preserve">William Street  </t>
  </si>
  <si>
    <t xml:space="preserve"> 30km/h 150m NW of north-western gate to Roeske Street</t>
  </si>
  <si>
    <t>Warren Kelly</t>
  </si>
  <si>
    <t>Murchison Area School</t>
  </si>
  <si>
    <t>Murchison</t>
  </si>
  <si>
    <t xml:space="preserve">Fairfax Street </t>
  </si>
  <si>
    <t>50 kmh</t>
  </si>
  <si>
    <t xml:space="preserve">Richmond School </t>
  </si>
  <si>
    <t>Church Street</t>
  </si>
  <si>
    <t>Dorset Street</t>
  </si>
  <si>
    <t>30km/h  variable 150m from Cambridge Street</t>
  </si>
  <si>
    <t>Waverley Street</t>
  </si>
  <si>
    <t>30km/h  variable Gladstone to Trinity Lane</t>
  </si>
  <si>
    <t>Oxford Street</t>
  </si>
  <si>
    <t>Cambridge St</t>
  </si>
  <si>
    <t>Salisbury School (Nelson)</t>
  </si>
  <si>
    <t>Salisbury Road</t>
  </si>
  <si>
    <t>Same as current location (35 Salisbury to 126 Salisbury)</t>
  </si>
  <si>
    <t>St Paul's School (Richmond)</t>
  </si>
  <si>
    <t>TKKM o Tuia te Matangi</t>
  </si>
  <si>
    <t>D'Arcy Street</t>
  </si>
  <si>
    <t xml:space="preserve"> 150m SW of gate</t>
  </si>
  <si>
    <t>Waimea College</t>
  </si>
  <si>
    <t>Heritage Crescent</t>
  </si>
  <si>
    <t>Waimea Intermediate</t>
  </si>
  <si>
    <t>Golden Bay High School</t>
  </si>
  <si>
    <t xml:space="preserve"> Rototai Road</t>
  </si>
  <si>
    <t>Meihana Street,</t>
  </si>
  <si>
    <t>Takaka Primary School</t>
  </si>
  <si>
    <t>Wadsworth Street</t>
  </si>
  <si>
    <t>Narrow or Winding, Tortuous Unsealed Roads</t>
  </si>
  <si>
    <t>Area</t>
  </si>
  <si>
    <t>Posted speed</t>
  </si>
  <si>
    <t>AWAROA ROAD</t>
  </si>
  <si>
    <t>Totaranui</t>
  </si>
  <si>
    <t>BATES ROAD</t>
  </si>
  <si>
    <t>Takaka Hill</t>
  </si>
  <si>
    <t>BIRD ROAD [CLIFTON]</t>
  </si>
  <si>
    <t>Clifton</t>
  </si>
  <si>
    <t>CANAAN ROAD</t>
  </si>
  <si>
    <t>COWIN ROAD</t>
  </si>
  <si>
    <t>Mangarakau</t>
  </si>
  <si>
    <t>DRY ROAD</t>
  </si>
  <si>
    <t>EAST TAKAKA ROAD</t>
  </si>
  <si>
    <t>KAIHOKA LAKES ROAD</t>
  </si>
  <si>
    <t>Whanganui Inlet</t>
  </si>
  <si>
    <t>LIMESTONE ROAD</t>
  </si>
  <si>
    <t>MCCALLUM ROAD</t>
  </si>
  <si>
    <t>NGUROA ROAD</t>
  </si>
  <si>
    <t>QUARTZ RANGE ROAD</t>
  </si>
  <si>
    <t>Aorere</t>
  </si>
  <si>
    <t>RAMEKA CREEK ROAD</t>
  </si>
  <si>
    <t>Motupipi</t>
  </si>
  <si>
    <t>TE HAPU ROAD</t>
  </si>
  <si>
    <t>TOTARANUI ROAD</t>
  </si>
  <si>
    <t>GLENROY ROAD</t>
  </si>
  <si>
    <t>Maruia</t>
  </si>
  <si>
    <t>Lakes Murchison</t>
  </si>
  <si>
    <t>CLARKE ROAD</t>
  </si>
  <si>
    <t>FAIRHALL ROAD</t>
  </si>
  <si>
    <t>HIGGINS ROAD [HOWARD JUNCTION]</t>
  </si>
  <si>
    <t>Howard</t>
  </si>
  <si>
    <t>HOWARD VALLEY ROAD</t>
  </si>
  <si>
    <t>LAMB VALLEY ROAD</t>
  </si>
  <si>
    <t>Glenhope</t>
  </si>
  <si>
    <t>MARUIA SADDLE ROAD</t>
  </si>
  <si>
    <t>SHERRY RIVER ROAD</t>
  </si>
  <si>
    <t>SUNDAY CREEK ROAD</t>
  </si>
  <si>
    <t>Thorpe</t>
  </si>
  <si>
    <t>TADMOR-GLENHOPE ROAD</t>
  </si>
  <si>
    <t>TAPAWERA-BATON ROAD</t>
  </si>
  <si>
    <t>TOPHOUSE ROAD</t>
  </si>
  <si>
    <t>St Arnaud</t>
  </si>
  <si>
    <t>TUI ROAD</t>
  </si>
  <si>
    <t>WANGAPEKA WEST BANK ROAD</t>
  </si>
  <si>
    <t>BROOKLYN VALLEY ROAD</t>
  </si>
  <si>
    <t>Brooklyn</t>
  </si>
  <si>
    <t>HERRING STREAM ROAD</t>
  </si>
  <si>
    <t>Motueka Valley</t>
  </si>
  <si>
    <t>RIWAKA VALLEY LEFT BRANCH ROAD</t>
  </si>
  <si>
    <t>ROCKY RIVER ROAD</t>
  </si>
  <si>
    <t>ANDREWS ROAD</t>
  </si>
  <si>
    <t>Moutere Waimea</t>
  </si>
  <si>
    <t>APPLE VALLEY ROAD</t>
  </si>
  <si>
    <t>BIG POKORORO ROAD</t>
  </si>
  <si>
    <t>DOVEDALE ROAD</t>
  </si>
  <si>
    <t>Dovedale</t>
  </si>
  <si>
    <t>GRAHAM VALLEY NORTH BRANCH ROAD</t>
  </si>
  <si>
    <t>GRAHAM VALLEY SOUTH BRANCH ROAD</t>
  </si>
  <si>
    <t>MARTIN ROAD</t>
  </si>
  <si>
    <t>PEARSE VALLEY ROAD</t>
  </si>
  <si>
    <t>PEARSE VALLEY ROAD SOUTH</t>
  </si>
  <si>
    <t>PIG VALLEY ROAD</t>
  </si>
  <si>
    <t>PIGEON VALLEY ROAD</t>
  </si>
  <si>
    <t>ROSEDALE ROAD</t>
  </si>
  <si>
    <t>Ngatimoti</t>
  </si>
  <si>
    <t>STRACHAN ROAD</t>
  </si>
  <si>
    <t>THORPE-ORINOCO ROAD</t>
  </si>
  <si>
    <t>SERPENTINE RIVER ROAD</t>
  </si>
  <si>
    <t>ALPINE MEADOWS DRIVE</t>
  </si>
  <si>
    <t>ST ARNAUD</t>
  </si>
  <si>
    <t>Apple Valley Road East</t>
  </si>
  <si>
    <t>TASMAN</t>
  </si>
  <si>
    <t>ARNOLD LANE</t>
  </si>
  <si>
    <t>SPRING GROVE</t>
  </si>
  <si>
    <t>Baigent Reserve Access</t>
  </si>
  <si>
    <t>BRONTE ROAD EAST</t>
  </si>
  <si>
    <t>BRONTE</t>
  </si>
  <si>
    <t>BROOKS VIEW HEIGHTS</t>
  </si>
  <si>
    <t>CHARLETT POINT ROAD</t>
  </si>
  <si>
    <t>RANGIHAEATA</t>
  </si>
  <si>
    <t>Chaytor Road</t>
  </si>
  <si>
    <t>CLIFF ROAD</t>
  </si>
  <si>
    <t>KINA PENINSULA</t>
  </si>
  <si>
    <t>CLOVER ROAD EAST</t>
  </si>
  <si>
    <t>BRIGHTWATER</t>
  </si>
  <si>
    <t>COMMUNITY ROAD</t>
  </si>
  <si>
    <t>LOWER MOUTERE</t>
  </si>
  <si>
    <t>Coote Street</t>
  </si>
  <si>
    <t>CENTRAL TAKAKA</t>
  </si>
  <si>
    <t>DAWSON ROAD</t>
  </si>
  <si>
    <t>Deck Road</t>
  </si>
  <si>
    <t>DEE ROAD</t>
  </si>
  <si>
    <t>DODSON ROAD</t>
  </si>
  <si>
    <t>Eyles Road</t>
  </si>
  <si>
    <t>FOLEY ROAD</t>
  </si>
  <si>
    <t>RUBY BAY</t>
  </si>
  <si>
    <t>Glenview Road</t>
  </si>
  <si>
    <t>HARLEY ROAD</t>
  </si>
  <si>
    <t>KINA-UPPER MOUTERE</t>
  </si>
  <si>
    <t>HARVEY ROAD</t>
  </si>
  <si>
    <t>MARAHAU</t>
  </si>
  <si>
    <t>HAYCOCK ROAD</t>
  </si>
  <si>
    <t>HOPE</t>
  </si>
  <si>
    <t>KEN BECK DRIVE</t>
  </si>
  <si>
    <t>RABBIT ISLAND</t>
  </si>
  <si>
    <t>KENDAL STREET</t>
  </si>
  <si>
    <t>MILNTHORPE</t>
  </si>
  <si>
    <t>KINA BEACH ROAD</t>
  </si>
  <si>
    <t>LITTLE SYDNEY ROAD</t>
  </si>
  <si>
    <t>RIWAKA</t>
  </si>
  <si>
    <t>MAHANA RIDGE</t>
  </si>
  <si>
    <t>MAHOE CLOSE</t>
  </si>
  <si>
    <t>REDWOOD VALLEY</t>
  </si>
  <si>
    <t>MAMAKU ROAD</t>
  </si>
  <si>
    <t>MARAHAU VALLEY ROAD</t>
  </si>
  <si>
    <t>MCGOWAN STREET [PUPONGA]</t>
  </si>
  <si>
    <t>PUPONGA</t>
  </si>
  <si>
    <t>MILNTHORPE QUAY</t>
  </si>
  <si>
    <t>Mytton Heights</t>
  </si>
  <si>
    <t>NEES ROAD</t>
  </si>
  <si>
    <t>ROTOTAI</t>
  </si>
  <si>
    <t>NELSON STREET</t>
  </si>
  <si>
    <t>OLD COACH ROAD</t>
  </si>
  <si>
    <t>PAGE ROAD</t>
  </si>
  <si>
    <t>TAKAKA</t>
  </si>
  <si>
    <t>PERMIN ROAD</t>
  </si>
  <si>
    <t>PETRA WAY</t>
  </si>
  <si>
    <t>PUKEKO LANE</t>
  </si>
  <si>
    <t>Research Orchard Road</t>
  </si>
  <si>
    <t>Redwood Valley</t>
  </si>
  <si>
    <t>ROUGHTON LANE</t>
  </si>
  <si>
    <t>SETTLERS ROAD</t>
  </si>
  <si>
    <t>Silvan Place</t>
  </si>
  <si>
    <t>TOTARA AVENUE</t>
  </si>
  <si>
    <t>COLLINGWOOD-PAKAWAU</t>
  </si>
  <si>
    <t>WHARUA TIRO PLACE</t>
  </si>
  <si>
    <t>WHITE ROAD</t>
  </si>
  <si>
    <t>Windle Road</t>
  </si>
  <si>
    <t>ANDERSON ROAD</t>
  </si>
  <si>
    <t>AWA AWA ROAD</t>
  </si>
  <si>
    <t>DEHRA DOON ROAD</t>
  </si>
  <si>
    <t>MARRIAGES ROAD</t>
  </si>
  <si>
    <t>POMONA ROAD</t>
  </si>
  <si>
    <t>RIVER ROAD [RIWAKA]</t>
  </si>
  <si>
    <t>WESTDALE ROAD</t>
  </si>
  <si>
    <t>WHAKAREWA STREET</t>
  </si>
  <si>
    <t>MOTUEKA</t>
  </si>
  <si>
    <t>EXCELLENT STREET</t>
  </si>
  <si>
    <t>COLLINGWOOD</t>
  </si>
  <si>
    <t>FENWICK ROAD</t>
  </si>
  <si>
    <t>FRASER ROAD</t>
  </si>
  <si>
    <t>GOODALL ROAD</t>
  </si>
  <si>
    <t>KEOGHAN ROAD</t>
  </si>
  <si>
    <t>ONAHAU ROAD</t>
  </si>
  <si>
    <t>RANGIHAEATA ROAD</t>
  </si>
  <si>
    <t>TARRANT ROAD</t>
  </si>
  <si>
    <t>PRETTY BRIDGE VALLEY ROAD</t>
  </si>
  <si>
    <t>BATTERY ROAD</t>
  </si>
  <si>
    <t>PATONS ROCK</t>
  </si>
  <si>
    <t>BAY VIEW TERRACE</t>
  </si>
  <si>
    <t>WAKEFIELD</t>
  </si>
  <si>
    <t>BISHOP ROAD</t>
  </si>
  <si>
    <t>PARAPARA</t>
  </si>
  <si>
    <t>DICKER ROAD</t>
  </si>
  <si>
    <t>FALCONER ROAD</t>
  </si>
  <si>
    <t>POHARA</t>
  </si>
  <si>
    <t>FARADAY RISE</t>
  </si>
  <si>
    <t>RICHMOND</t>
  </si>
  <si>
    <t>FELLBRIDGE RISE</t>
  </si>
  <si>
    <t>FITZSIMMONS WAY</t>
  </si>
  <si>
    <t>GEORGE QUAY</t>
  </si>
  <si>
    <t>GEORGE STREET [MURCHISON]</t>
  </si>
  <si>
    <t>MURCHISON</t>
  </si>
  <si>
    <t>GREEN TREE ROAD</t>
  </si>
  <si>
    <t>HART ROAD</t>
  </si>
  <si>
    <t>HARWOOD PLACE</t>
  </si>
  <si>
    <t>UPPER TAKAKA</t>
  </si>
  <si>
    <t>HEADINGLY LANE</t>
  </si>
  <si>
    <t>JUNCTION STREET</t>
  </si>
  <si>
    <t>KOREPO ROAD</t>
  </si>
  <si>
    <t>MAPUA/RUBY BAY</t>
  </si>
  <si>
    <t>MATARIKI PLACE</t>
  </si>
  <si>
    <t>NYHANE DRIVE WEST</t>
  </si>
  <si>
    <t>LIGAR BAY</t>
  </si>
  <si>
    <t>PENINSULA ROAD [GB]</t>
  </si>
  <si>
    <t>TATA BEACH</t>
  </si>
  <si>
    <t>REILLY STREET</t>
  </si>
  <si>
    <t>SWIFTSURE STREET</t>
  </si>
  <si>
    <t>TATA BEACH ESPLANADE</t>
  </si>
  <si>
    <t>TENNYSON STREET</t>
  </si>
  <si>
    <t>CLIFTON-POHARA</t>
  </si>
  <si>
    <t>WARD PLACE [PORT PUPONGA]</t>
  </si>
  <si>
    <t>PORT PUPONGA</t>
  </si>
  <si>
    <t>WARD STREET [ST ARNAUD]</t>
  </si>
  <si>
    <t>WHARF ROAD [RIWAKA]</t>
  </si>
  <si>
    <t>INLET ROAD</t>
  </si>
  <si>
    <t>KAITERITERI</t>
  </si>
  <si>
    <t>GODDARD ROAD</t>
  </si>
  <si>
    <t>74m from Baldwin Road to Dicker Road</t>
  </si>
  <si>
    <t>LOOKOUT ROAD</t>
  </si>
  <si>
    <t>HALDANE ROAD</t>
  </si>
  <si>
    <t>STOCK ROAD [MURCHISON]</t>
  </si>
  <si>
    <t>POPLAR LANE</t>
  </si>
  <si>
    <t>PETERSEN ROAD</t>
  </si>
  <si>
    <t>RIVERVIEW ROAD</t>
  </si>
  <si>
    <t>STEPHENS BAY ROAD</t>
  </si>
  <si>
    <t>PRIOR ROAD</t>
  </si>
  <si>
    <t>LEWIS STREET</t>
  </si>
  <si>
    <t>MARCHWOOD PARK ROAD</t>
  </si>
  <si>
    <t>ANAREWA CRESCENT</t>
  </si>
  <si>
    <t>PARAPARA ESPLANADE</t>
  </si>
  <si>
    <t>CHEYNE WALK</t>
  </si>
  <si>
    <t>MOTUEKA QUAY</t>
  </si>
  <si>
    <t>Higher Risk Rural Roads</t>
  </si>
  <si>
    <t>Moutere</t>
  </si>
  <si>
    <t>Neudorf Road</t>
  </si>
  <si>
    <t>Edwards Road</t>
  </si>
  <si>
    <t>On Road Sections of the Great Taste Trail</t>
  </si>
  <si>
    <t>Road name</t>
  </si>
  <si>
    <t>Township or Area</t>
  </si>
  <si>
    <t xml:space="preserve">Seal  </t>
  </si>
  <si>
    <t>Lower Queen Street</t>
  </si>
  <si>
    <t>Unsealed</t>
  </si>
  <si>
    <t>Pugh Road</t>
  </si>
  <si>
    <t>Goodall Road</t>
  </si>
  <si>
    <t>Sealed</t>
  </si>
  <si>
    <t>Baton Valley Road</t>
  </si>
  <si>
    <t>Woodstock</t>
  </si>
  <si>
    <t>Ellis River Road</t>
  </si>
  <si>
    <t>Motueka River West Bank Road</t>
  </si>
  <si>
    <t xml:space="preserve"> Specific Roads </t>
  </si>
  <si>
    <t>Ligar</t>
  </si>
  <si>
    <t>Pakawau</t>
  </si>
  <si>
    <t>Eighty Eight Valley Road</t>
  </si>
  <si>
    <t>Genia Drive to 100m south of Totara View Drive</t>
  </si>
  <si>
    <t>Kaiteriteri</t>
  </si>
  <si>
    <t>73 Kaiteriteri-Sandy Bay Road to Sandy Bay-Marahau Road</t>
  </si>
  <si>
    <t>Queen Victoria Street</t>
  </si>
  <si>
    <t>Sandy Bay-Marahau Road</t>
  </si>
  <si>
    <t>Seaton Valley Road</t>
  </si>
  <si>
    <t>Tadmor Valley Road</t>
  </si>
  <si>
    <t>Incorrect speed limit contained within the National Speed Register</t>
  </si>
  <si>
    <t>Lake Rotoroa</t>
  </si>
  <si>
    <t>Range View Road</t>
  </si>
  <si>
    <t>Tapawera Service Lane</t>
  </si>
  <si>
    <t>TAPAWERA</t>
  </si>
  <si>
    <t>FERRY INN LANE</t>
  </si>
  <si>
    <t>Pippin Lane</t>
  </si>
  <si>
    <t>Ruby Bay</t>
  </si>
  <si>
    <t>Redvale Road</t>
  </si>
  <si>
    <t>Ara o Paki Paki</t>
  </si>
  <si>
    <t>Martin Conway Road</t>
  </si>
  <si>
    <t>Stringer Road</t>
  </si>
  <si>
    <t>Mapua Causeway</t>
  </si>
  <si>
    <t>Louden Place</t>
  </si>
  <si>
    <t>Carparks</t>
  </si>
  <si>
    <t>All Tasman District Council owned carparks will be 10km/h</t>
  </si>
  <si>
    <t xml:space="preserve">Gilbert Street </t>
  </si>
  <si>
    <t xml:space="preserve">Change signs using the current poles </t>
  </si>
  <si>
    <t>20/04/2026 (Tentative subject to co ordination with NZTA for SH6 variable zone)</t>
  </si>
  <si>
    <t>Posted Speed</t>
  </si>
  <si>
    <t>Schools</t>
  </si>
  <si>
    <t>Extent</t>
  </si>
  <si>
    <t>ONF Category Current</t>
  </si>
  <si>
    <t>ONF Category Recommend Change</t>
  </si>
  <si>
    <t>SAAS</t>
  </si>
  <si>
    <t>Explanation of why proposed speed does not match SAAS</t>
  </si>
  <si>
    <t>Implementation date</t>
  </si>
  <si>
    <t>Entire length</t>
  </si>
  <si>
    <t>Rural Roads</t>
  </si>
  <si>
    <t xml:space="preserve"> </t>
  </si>
  <si>
    <t xml:space="preserve">5211m north of SH60 to 690m East Takaka Road </t>
  </si>
  <si>
    <t>Rural Connectors</t>
  </si>
  <si>
    <t>From Motueka Valley Highway to 6222m north of Forest Creek Road</t>
  </si>
  <si>
    <t>NCCTDC_Reason for change</t>
  </si>
  <si>
    <t>ABEL TASMAN DRIVE</t>
  </si>
  <si>
    <t>From Pohara Valley Road to eastern boundary of 1590 Abel Tasman Drive</t>
  </si>
  <si>
    <t>Stopping Places</t>
  </si>
  <si>
    <t>Local, Rural, and Peri-Urban</t>
  </si>
  <si>
    <t>Peri-urban holiday area. Pedestrians on road. Heavy vehicles accessing port</t>
  </si>
  <si>
    <t>High level of Recreational &amp; cycle use</t>
  </si>
  <si>
    <t>Local Streets</t>
  </si>
  <si>
    <t>Land use change.  Suggest ONF category change (Rural to Local)</t>
  </si>
  <si>
    <t>No footpath either side of road</t>
  </si>
  <si>
    <t>Peri-urban Roads</t>
  </si>
  <si>
    <t>Land use change.  Suggest ONF category change</t>
  </si>
  <si>
    <t>Narrow or winding, tortuous unsealed roads</t>
  </si>
  <si>
    <t xml:space="preserve"> Haycock Road to Serpentine River Road  </t>
  </si>
  <si>
    <t>APPLE VALLEY ROAD EAST</t>
  </si>
  <si>
    <t>ARA O PAKI PAKI</t>
  </si>
  <si>
    <t>The proposed speed is a step towards the SAAS, but does not match it.  Our consultation indicated that there was little public support for SAAS in this location, and the proposed speed is consistent with the draft Setting of Speed Limits Rule 2024.</t>
  </si>
  <si>
    <t>Speed limit correction</t>
  </si>
  <si>
    <t>BAIGENT RESERVE ACCESS</t>
  </si>
  <si>
    <t>BATON VALLEY ROAD</t>
  </si>
  <si>
    <t>Great Taste Trail road</t>
  </si>
  <si>
    <t>BEACH ROAD [COLLINGWOOD]</t>
  </si>
  <si>
    <t>Land use change.  Suggest ONF category change (Rural to Peri-urban)</t>
  </si>
  <si>
    <t>3040m from 433 Brooklyn Valley Road to the end</t>
  </si>
  <si>
    <t>CHAMBERLAIN STREET</t>
  </si>
  <si>
    <t>From McBrydie Road to Hursthouse Street</t>
  </si>
  <si>
    <t>Roadside hazards</t>
  </si>
  <si>
    <t>CHAMPION ROAD</t>
  </si>
  <si>
    <t>Street category change</t>
  </si>
  <si>
    <t>Street category change (Rural to Peri-urban)</t>
  </si>
  <si>
    <t>CHAYTOR ROAD</t>
  </si>
  <si>
    <t>Street category change (Rural to Local)</t>
  </si>
  <si>
    <t>Land use change.  Suggest ONF category change Peri-urban environment</t>
  </si>
  <si>
    <t>COLLINGWOOD QUAY</t>
  </si>
  <si>
    <t>Recreational use Change from 70</t>
  </si>
  <si>
    <t>COLLINGWOOD-PUPONGA MAIN ROAD</t>
  </si>
  <si>
    <t xml:space="preserve"> Pakawau Bush Road to 100m south of southern boundary of 1062 Collingwood -Puponga Main Road</t>
  </si>
  <si>
    <t>Peri-urban environment and a Tourist zone</t>
  </si>
  <si>
    <t>COOK CRESCENT</t>
  </si>
  <si>
    <t>COOTE STREET</t>
  </si>
  <si>
    <t>COTTERELL ROAD</t>
  </si>
  <si>
    <t>CROMWELL STREET</t>
  </si>
  <si>
    <t>DECK ROAD</t>
  </si>
  <si>
    <t>From Motueka Valley Highway to 107m northwest of Neudorf Road</t>
  </si>
  <si>
    <t>High Risk Rural Roads</t>
  </si>
  <si>
    <t>From 373 Dovedale Road to the intersection of Pigeon Valley and Eder Road (Forestry Road)</t>
  </si>
  <si>
    <t>EDWARDS ROAD</t>
  </si>
  <si>
    <t>EIGHTY EIGHT VALLEY ROAD</t>
  </si>
  <si>
    <t>Peri-urban environment</t>
  </si>
  <si>
    <t>ELLIS RIVER ROAD</t>
  </si>
  <si>
    <t>EYLES ROAD</t>
  </si>
  <si>
    <t>Land use change.  Suggest ONF category change (Peri-urban to Local)</t>
  </si>
  <si>
    <t>FACTORY ROAD [RIWAKA]</t>
  </si>
  <si>
    <t>FAIRFAX STREET</t>
  </si>
  <si>
    <t>Southern boundary of196 Fairfax Street to Cromwell Street</t>
  </si>
  <si>
    <t>Urban environment</t>
  </si>
  <si>
    <t>Activity Streets</t>
  </si>
  <si>
    <r>
      <rPr>
        <sz val="11"/>
        <rFont val="Aptos Narrow"/>
        <family val="2"/>
        <scheme val="minor"/>
      </rPr>
      <t>2150</t>
    </r>
    <r>
      <rPr>
        <sz val="11"/>
        <color theme="1"/>
        <rFont val="Aptos Narrow"/>
        <family val="2"/>
        <scheme val="minor"/>
      </rPr>
      <t>m south of Maruia Saddle Road</t>
    </r>
  </si>
  <si>
    <t>GLENVIEW ROAD</t>
  </si>
  <si>
    <t>Higher density peri-urban environment.  Change reflects currently signed limit</t>
  </si>
  <si>
    <t>Land use change.  Suggest ONF category change Great Taste Trail on road</t>
  </si>
  <si>
    <t>From 1070m south of Graham Valley North Branch Road for the remainder of the road.</t>
  </si>
  <si>
    <t>GREEN LANE</t>
  </si>
  <si>
    <t>HILL STREET</t>
  </si>
  <si>
    <t>From Hart Street south west to end of road</t>
  </si>
  <si>
    <t>From White Road north east to end of road</t>
  </si>
  <si>
    <t>From White Road south west to end of road</t>
  </si>
  <si>
    <t>Residential land use</t>
  </si>
  <si>
    <t>HOULT VALLEY ROAD WEST</t>
  </si>
  <si>
    <t>For 400m north west from SH6</t>
  </si>
  <si>
    <t>KAITERITERI-SANDY BAY ROAD</t>
  </si>
  <si>
    <t>Recreational use</t>
  </si>
  <si>
    <t>1,100m from Redwood Road</t>
  </si>
  <si>
    <t>LOUDEN PLACE</t>
  </si>
  <si>
    <t>LOWER QUEEN STREET</t>
  </si>
  <si>
    <t>Landsdowne Road North West to end of road</t>
  </si>
  <si>
    <t>Great Taste Trail on Road and a peri urban environment</t>
  </si>
  <si>
    <t>Edwards Road to 300m south of Lower Moutere School southern boundary</t>
  </si>
  <si>
    <t>MAPUA CAUSEWAY</t>
  </si>
  <si>
    <t>Causeway has no footpath, shoulder or berm, and acts as a shared space.  This limit is consistent with the limit in the camp ground</t>
  </si>
  <si>
    <t>MARTIN CONWAY ROAD</t>
  </si>
  <si>
    <t>Consistent with adjacent road</t>
  </si>
  <si>
    <t>MCSHANE ROAD [RICHMOND]</t>
  </si>
  <si>
    <t>MOTUEKA RIVER WEST BANK ROAD</t>
  </si>
  <si>
    <t>Baton Valley Road to Pearse Valley Road</t>
  </si>
  <si>
    <t>SH60 to 80m east of Sunrise Valley Road</t>
  </si>
  <si>
    <t>380m north of Supplejack Road to Edwards Road</t>
  </si>
  <si>
    <t>MYTTON HEIGHTS</t>
  </si>
  <si>
    <t>NEUDORF ROAD</t>
  </si>
  <si>
    <t>OLD MILL ROAD</t>
  </si>
  <si>
    <t>Anderson Road to Umukuri Road</t>
  </si>
  <si>
    <t>From 150m south of Collingwood High School Southern gate to Excellent Street</t>
  </si>
  <si>
    <t>PARAPARA BEACH ROAD</t>
  </si>
  <si>
    <t>PATONS ROCK ROAD</t>
  </si>
  <si>
    <t>Intersection of  Dovedale Road and Erder Rd (Forestry Road) to 1000m before Sharp Road</t>
  </si>
  <si>
    <t>PIPPIN LANE</t>
  </si>
  <si>
    <t>Peri-Urban road with Great Taste Trail on road</t>
  </si>
  <si>
    <t xml:space="preserve">Short section of Peri urban at Pippin Lane.  Connects to existing 50km/h.  </t>
  </si>
  <si>
    <t>PORIKA ROAD</t>
  </si>
  <si>
    <t>PUGH ROAD</t>
  </si>
  <si>
    <t>Edens Road south west to end of road</t>
  </si>
  <si>
    <t>QUAIL VALLEY ROAD</t>
  </si>
  <si>
    <t>From SH6 South east for 460m</t>
  </si>
  <si>
    <t>QUEEN VICTORIA STREET</t>
  </si>
  <si>
    <t>Wildman Road to Hau Road (existing 60km/h)</t>
  </si>
  <si>
    <t>REDVALE ROAD</t>
  </si>
  <si>
    <t>REDWOOD ROAD</t>
  </si>
  <si>
    <t>RESEARCH ORCHARD ROAD</t>
  </si>
  <si>
    <t>RIVER TERRACE ROAD</t>
  </si>
  <si>
    <t>RIWAKA-KAITERITERI ROAD</t>
  </si>
  <si>
    <t>For 900m south of Stephens Bay Road (entrance to MTB park)</t>
  </si>
  <si>
    <t>ROBINSON ROAD</t>
  </si>
  <si>
    <t>From 150m north of Motueka Steiner School to SH60</t>
  </si>
  <si>
    <t>Rose Road to Thorpe Ornioco Road</t>
  </si>
  <si>
    <t>RUSH LANE</t>
  </si>
  <si>
    <t>SANDY BAY-MARAHAU ROAD</t>
  </si>
  <si>
    <t xml:space="preserve">From Kaiteriteri-Sandy Bay road to start of 30km/h section of Sandy Bau-Marahau Road </t>
  </si>
  <si>
    <t>SEATON VALLEY ROAD</t>
  </si>
  <si>
    <t>Final 2554m of Sherry River Road</t>
  </si>
  <si>
    <t>SILVAN PLACE</t>
  </si>
  <si>
    <t>STRINGER ROAD</t>
  </si>
  <si>
    <t>SWAMP ROAD [RIWAKA]</t>
  </si>
  <si>
    <t>From Factory Road to Umukuri Road</t>
  </si>
  <si>
    <t>TADMOR VALLEY ROAD</t>
  </si>
  <si>
    <t>For 1775m from Main Road Tapawera</t>
  </si>
  <si>
    <t>SH6 north to 3588m south of Kereru Road</t>
  </si>
  <si>
    <t>TAPAWERA SERVICE LANE</t>
  </si>
  <si>
    <t>Great Taste Trail road and narrow or winding, tortuous unsealed roads</t>
  </si>
  <si>
    <t xml:space="preserve">Section from  2700m north of Dovedale Road to Strachan Road </t>
  </si>
  <si>
    <t xml:space="preserve">From SH63 for 1734m </t>
  </si>
  <si>
    <t>UMUKURI ROAD</t>
  </si>
  <si>
    <t>WASHINGTON STREET</t>
  </si>
  <si>
    <t>From Ruataniwha Drive to end</t>
  </si>
  <si>
    <t>WHARF ROAD [MOTUEKA]</t>
  </si>
  <si>
    <t>Urban Connectors</t>
  </si>
  <si>
    <t>WILDMAN ROAD</t>
  </si>
  <si>
    <t>WINDLE ROAD</t>
  </si>
  <si>
    <t>Road Name</t>
  </si>
  <si>
    <t>Category</t>
  </si>
  <si>
    <t>Permanent or Variable</t>
  </si>
  <si>
    <t>Variable</t>
  </si>
  <si>
    <t>Permanent</t>
  </si>
  <si>
    <t>SE of Lewis Street</t>
  </si>
  <si>
    <t>NW of Lewis Street</t>
  </si>
  <si>
    <t>50km/h with 30km/h variable</t>
  </si>
  <si>
    <t>Times</t>
  </si>
  <si>
    <t>8am to 9.30am and 2.30pm to 4pm in term time</t>
  </si>
  <si>
    <t>variable 30/km/h 150m NE of gate to 150m SW of gate. 60km/h areas from SH to 150m NW gate</t>
  </si>
  <si>
    <t>60km/h peri-urban area for 600m from Main Road Lower Moutere, variable from Motueka Valley Highway to 150m S of Southern gate</t>
  </si>
  <si>
    <t>Permanent or variable</t>
  </si>
  <si>
    <t>Umukuri</t>
  </si>
  <si>
    <t>Ranszau Road</t>
  </si>
  <si>
    <t>variable</t>
  </si>
  <si>
    <t>permanent</t>
  </si>
  <si>
    <t>50 km/h from SH intersection to 150m from eastern school boundary, variable 150 NW gate to 150 SE gate</t>
  </si>
  <si>
    <t xml:space="preserve">80km/h </t>
  </si>
  <si>
    <t>Roads2</t>
  </si>
  <si>
    <t>85m south of  Whakarewa Street to 150m north of the northern playing field gate</t>
  </si>
  <si>
    <t>150m W of gate SH to 150m E of gate, including Huffman Street</t>
  </si>
  <si>
    <t>Boundary Road</t>
  </si>
  <si>
    <t xml:space="preserve"> 150m SE of SH</t>
  </si>
  <si>
    <t>Croucher Street</t>
  </si>
  <si>
    <t>Trinity Lane</t>
  </si>
  <si>
    <r>
      <t>150m W of western gate t</t>
    </r>
    <r>
      <rPr>
        <sz val="11"/>
        <rFont val="Aptos Narrow"/>
        <family val="2"/>
        <scheme val="minor"/>
      </rPr>
      <t xml:space="preserve">o State Highway </t>
    </r>
  </si>
  <si>
    <t xml:space="preserve">Henley School </t>
  </si>
  <si>
    <t>Appaloosa Street</t>
  </si>
  <si>
    <t>Alexandra Grove</t>
  </si>
  <si>
    <t>Sutton Street</t>
  </si>
  <si>
    <t>150m NE of north eastern gate on Gilbert St</t>
  </si>
  <si>
    <t>95m NE of Warren Kelly gate</t>
  </si>
  <si>
    <t xml:space="preserve">145m from Warren Kelly gate </t>
  </si>
  <si>
    <t>From 1.6km north of Serpentine River Bridge to the northern end of the road</t>
  </si>
  <si>
    <t>From Queen Victoria St to 100 Wildman Road</t>
  </si>
  <si>
    <t>Land use change</t>
  </si>
  <si>
    <t>Woodstock Road</t>
  </si>
  <si>
    <t>Rush Lane</t>
  </si>
  <si>
    <t>Cromwell Street</t>
  </si>
  <si>
    <t>Pigeon Valley Road</t>
  </si>
  <si>
    <t>Appleby</t>
  </si>
  <si>
    <t>Final 200m of NE section of road</t>
  </si>
  <si>
    <t>10m section north of Eyles Road</t>
  </si>
  <si>
    <t>SCHOOL ROAD [LOWER MOUTERE]</t>
  </si>
  <si>
    <t>From 270m from Main Road Lower Moutere intersection for 256m</t>
  </si>
  <si>
    <t>From Paton Road to Hill Street South</t>
  </si>
  <si>
    <t>From Foley Road To Awa Awa Road</t>
  </si>
  <si>
    <t>From Southern Boundary of 1573 Motueka Valley Highway to 70m north of Waiwhero Drive</t>
  </si>
  <si>
    <t>Edwards Street</t>
  </si>
  <si>
    <t>110m from William Street</t>
  </si>
  <si>
    <t>60 / 80</t>
  </si>
  <si>
    <t xml:space="preserve">From Dovedale Road to southern boundary of 1573 Motueka Valley Highway </t>
  </si>
  <si>
    <t xml:space="preserve">From 70m north of Waiwhero Road to Alexander Bluff Road </t>
  </si>
  <si>
    <t>The southern section of this change has a SAAS of 80km/h.  However it includes two 65km/h advisory curves which have had two minior injury and 4 non injury crashses in the past 10 years. The Motueka Valley Association requested a 60km/h limit over this section in their consultation submission.</t>
  </si>
  <si>
    <t>MOTUEKA VALLEY HIGHWAY (1)</t>
  </si>
  <si>
    <t>MOTUEKA VALLEY HIGHWAY(2)</t>
  </si>
  <si>
    <t>MOTUEKA VALLEY HIGHWAY (3)</t>
  </si>
  <si>
    <t>MOUTERE HIGHWAY (1)</t>
  </si>
  <si>
    <t>MOUTERE HIGHWAY (2)</t>
  </si>
  <si>
    <t>SH to Paton Road</t>
  </si>
  <si>
    <t>Great Taste Trail on Road on a narrow 1 lane bridge</t>
  </si>
  <si>
    <t>300m south of the Lower Moutere school southern boundary to Hursthouse Road</t>
  </si>
  <si>
    <t>MAIN ROAD LOWER MOUTERE (1)</t>
  </si>
  <si>
    <t>MAIN ROAD LOWER MOUTERE (2)</t>
  </si>
  <si>
    <t>Peri-urban environment, proximity to school and recreational use</t>
  </si>
  <si>
    <t>PATON ROAD</t>
  </si>
  <si>
    <t>From Ranzau Road to 200m south of Aniseed Valley Road</t>
  </si>
  <si>
    <t>For 1.2km from Harley Road</t>
  </si>
  <si>
    <t>60km/h outside school.  1.6km  section of 80km/h between the school and exisiting 80km/h area on Paton Road.  Road is narrow with no shoulder and a deep drain on one side.  There are a significant number of cyclists on this section of road</t>
  </si>
  <si>
    <t>RANGE VIEW ROAD</t>
  </si>
  <si>
    <t>From eastern boundary of 114 Redvale Road to end</t>
  </si>
  <si>
    <t>Consistent with remainder of Redvale road</t>
  </si>
  <si>
    <t>From Mount Heslington Road to south easterrn boundary of 147  River Terrace Road</t>
  </si>
  <si>
    <t>Peri-urban area has grown.  Limit is consistent with adjacent section of road.  Currently signed at 60km/h but NSLR showing 80km/h</t>
  </si>
  <si>
    <t>From Western boundary of 167 Stringer Road to end</t>
  </si>
  <si>
    <t>Consistent with remainder of Stringer Road</t>
  </si>
  <si>
    <t>From Ara o Paki Paki for 30m</t>
  </si>
  <si>
    <t xml:space="preserve">This limit is consistent with the remainder of Louden Place and with Ara o Paki Paki </t>
  </si>
  <si>
    <t>Consistent with adjacent road (Dicker Road</t>
  </si>
  <si>
    <t>From George Street to the eastern end of the street</t>
  </si>
  <si>
    <t xml:space="preserve">From northwest abutment of the Wai-iti River bridge North west for 85m </t>
  </si>
  <si>
    <t>The NSLR shows a limit of 100km/h on this section of road, but it is signed at 50km/h, consistent with the adjacent urban area</t>
  </si>
  <si>
    <t xml:space="preserve">TASMAN VIEW ROAD </t>
  </si>
  <si>
    <t>The proposed speed is consistent with the remainder of Cotterell Road</t>
  </si>
  <si>
    <t>ANISEED VALLEY ROAD (1)</t>
  </si>
  <si>
    <t>ANISEED VALLEY ROAD (2)</t>
  </si>
  <si>
    <t>HILL STREET SOUTH (1)</t>
  </si>
  <si>
    <t>HILL STREET SOUTH (2)</t>
  </si>
  <si>
    <t>Semi rural road accessing airfield hangers</t>
  </si>
  <si>
    <t>ORION STREET (2)</t>
  </si>
  <si>
    <t>From 335m south west of Battery Road to end of road</t>
  </si>
  <si>
    <t>From Gowan Valley Roiad to north eastern boundary of 73 Porika Road</t>
  </si>
  <si>
    <t>From 1.95km from SH60 to Ken Beck Road</t>
  </si>
  <si>
    <t>Great Taste Trail on road</t>
  </si>
  <si>
    <t xml:space="preserve">Winding or tortuous with Great Taste Trail on road </t>
  </si>
  <si>
    <t>Pakawau Bush Road to Te Hapu Road</t>
  </si>
  <si>
    <t>From Abel Tasman Drive to 115m south of Packard Road</t>
  </si>
  <si>
    <t>From Clover Road to Aniseed Valley Road</t>
  </si>
  <si>
    <t xml:space="preserve">From Hill Street south east to end of road  </t>
  </si>
  <si>
    <t>From Chamberlain Street to River</t>
  </si>
  <si>
    <t>Peri-urban area with high level of pedestrian and cycle activity accessing swimmming hole at end of Whakarewa Street</t>
  </si>
  <si>
    <t>For 500m from SH6</t>
  </si>
  <si>
    <t>Peri-urban area with Great Taste Trail on road</t>
  </si>
  <si>
    <t>GREENHILL ROAD</t>
  </si>
  <si>
    <t>SUPPLEJACK VALLEY ROAD</t>
  </si>
  <si>
    <t>WILLIAMS ROAD</t>
  </si>
  <si>
    <t>For 425m west of Moutere Highway</t>
  </si>
  <si>
    <t>Adjacent to School and Peri-Urban development</t>
  </si>
  <si>
    <t>For 600m south of Aporo Road</t>
  </si>
  <si>
    <t>Adjacent to School and extended to camp ground</t>
  </si>
  <si>
    <t>From SH60 to 75m south of Kina Beach Road</t>
  </si>
  <si>
    <t>From 75m south of Kina Beach Road to 150m south of Williams Road</t>
  </si>
  <si>
    <t>APORO ROAD (1)</t>
  </si>
  <si>
    <t>APORO ROAD (2)</t>
  </si>
  <si>
    <t>This section of road connects Tasman Christian School and Camp ground with the Tasman Village.  Pedestrians and cylcists need to cross the road to access the Great Taste Trail opposite.</t>
  </si>
  <si>
    <t>School adjacent and no footpath either side of road</t>
  </si>
  <si>
    <t>variable 30/km/h 150m N of northern gate to 150m S of Southern gate. 60km/h area from 150m S southern gate to Hursthouse Road</t>
  </si>
  <si>
    <t xml:space="preserve">60km/h Ranzau to 200m south of Hope school boundary, 150m SW for South Western gate to 150m for North Eastern gate </t>
  </si>
  <si>
    <t xml:space="preserve">60km/h extended to 525m from Main Road Lower Moutere intersection, </t>
  </si>
  <si>
    <t>60km/h area:  1573 Motueka Valley Highway to Waiwhero Road, variable area 30km/h 150m NW of north western gate to 150m SE of South Easternern gate</t>
  </si>
  <si>
    <t>60km/h 600m from intersection of Aporo Road, 30km/h variable 300m from south western gate</t>
  </si>
  <si>
    <t>Aporo Road 50km/h from SH to 75m south of Kina Beach road, variable 30km/h 150m NW of north-western gate to 150m SE of south eastern gate</t>
  </si>
  <si>
    <t>50km/h 500m from intersection of Moutere Highway,  with 30km/h variable 150m SW of Playing fields entrance</t>
  </si>
  <si>
    <t>60km/h with 30km/h variable</t>
  </si>
  <si>
    <t>60km/h permanent 30km/h variable</t>
  </si>
  <si>
    <t>60km/h with 30km/h  variable</t>
  </si>
  <si>
    <t xml:space="preserve">50 km/h from SH intersection to 150m from eastern school boundary, 30km/h  variable </t>
  </si>
  <si>
    <t>60km/h:  600m from intersection of Aporo Road</t>
  </si>
  <si>
    <t>60km/h is extended to 100m past school boundary on Aporo Road</t>
  </si>
  <si>
    <t>50km/h with 30km/h  variable</t>
  </si>
  <si>
    <t>Implemented only if final speed limit setting rule allows</t>
  </si>
  <si>
    <r>
      <t>Implementation date</t>
    </r>
    <r>
      <rPr>
        <vertAlign val="superscript"/>
        <sz val="11"/>
        <color theme="1"/>
        <rFont val="Aptos Narrow"/>
        <family val="2"/>
        <scheme val="minor"/>
      </rPr>
      <t>1</t>
    </r>
  </si>
  <si>
    <t xml:space="preserve">Great Taste Trail on road </t>
  </si>
  <si>
    <t>Urban Streets - No Footpath</t>
  </si>
  <si>
    <t>Peri-Urban / Rural Residential</t>
  </si>
  <si>
    <t>Implementation Date</t>
  </si>
  <si>
    <t>km/h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</si>
</sst>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8" x14ac:knownFonts="1">
    <font>
      <sz val="11"/>
      <color theme="1"/>
      <name val="Aptos Narrow"/>
      <family val="2"/>
      <scheme val="minor"/>
    </font>
    <font>
      <b/>
      <sz val="11"/>
      <color rgb="FFFA7D00"/>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8"/>
      <color theme="0"/>
      <name val="Aptos Narrow"/>
      <family val="2"/>
      <scheme val="minor"/>
    </font>
    <font>
      <sz val="11"/>
      <name val="Aptos Narrow"/>
      <family val="2"/>
      <scheme val="minor"/>
    </font>
    <font>
      <sz val="8"/>
      <name val="Aptos Narrow"/>
      <family val="2"/>
      <scheme val="minor"/>
    </font>
    <font>
      <sz val="10"/>
      <color rgb="FF000000"/>
      <name val="Arial"/>
      <family val="2"/>
    </font>
    <font>
      <sz val="11"/>
      <color rgb="FFFF0000"/>
      <name val="Aptos Narrow"/>
      <family val="2"/>
      <scheme val="minor"/>
    </font>
    <font>
      <sz val="11"/>
      <color theme="1"/>
      <name val="Aptos"/>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sz val="11"/>
      <color rgb="FFFA7D00"/>
      <name val="Aptos Narrow"/>
      <family val="2"/>
      <scheme val="minor"/>
    </font>
    <font>
      <i/>
      <sz val="11"/>
      <color rgb="FF7F7F7F"/>
      <name val="Aptos Narrow"/>
      <family val="2"/>
      <scheme val="minor"/>
    </font>
    <font>
      <sz val="10"/>
      <color rgb="FF000000"/>
      <name val="Arial"/>
      <family val="2"/>
    </font>
    <font>
      <sz val="11"/>
      <color theme="1"/>
      <name val="Aptos"/>
      <family val="2"/>
    </font>
    <font>
      <sz val="11"/>
      <color rgb="FF000000"/>
      <name val="Calibri"/>
      <family val="2"/>
    </font>
    <font>
      <sz val="11"/>
      <color rgb="FFFFFFFF"/>
      <name val="Aptos Narrow"/>
      <family val="2"/>
      <scheme val="minor"/>
    </font>
    <font>
      <vertAlign val="superscript"/>
      <sz val="11"/>
      <color theme="1"/>
      <name val="Aptos Narrow"/>
      <family val="2"/>
      <scheme val="minor"/>
    </font>
  </fonts>
  <fills count="45">
    <fill>
      <patternFill patternType="none"/>
    </fill>
    <fill>
      <patternFill patternType="gray125"/>
    </fill>
    <fill>
      <patternFill patternType="solid">
        <fgColor rgb="FFF2F2F2"/>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indexed="64"/>
      </patternFill>
    </fill>
    <fill>
      <patternFill patternType="solid">
        <fgColor theme="3" tint="0.89999084444715716"/>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FFC000"/>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6"/>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1" fillId="2" borderId="1" applyNumberFormat="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0" fontId="20" fillId="2" borderId="8" applyNumberFormat="0" applyAlignment="0" applyProtection="0"/>
    <xf numFmtId="0" fontId="21" fillId="0" borderId="9" applyNumberFormat="0" applyFill="0" applyAlignment="0" applyProtection="0"/>
    <xf numFmtId="0" fontId="2" fillId="17" borderId="10" applyNumberFormat="0" applyAlignment="0" applyProtection="0"/>
    <xf numFmtId="0" fontId="9" fillId="0" borderId="0" applyNumberFormat="0" applyFill="0" applyBorder="0" applyAlignment="0" applyProtection="0"/>
    <xf numFmtId="0" fontId="11" fillId="18" borderId="11" applyNumberFormat="0" applyFont="0" applyAlignment="0" applyProtection="0"/>
    <xf numFmtId="0" fontId="22" fillId="0" borderId="0" applyNumberFormat="0" applyFill="0" applyBorder="0" applyAlignment="0" applyProtection="0"/>
    <xf numFmtId="0" fontId="3" fillId="0" borderId="12" applyNumberFormat="0" applyFill="0" applyAlignment="0" applyProtection="0"/>
    <xf numFmtId="0" fontId="4"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4"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4"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4"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4"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4"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cellStyleXfs>
  <cellXfs count="66">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readingOrder="1"/>
    </xf>
    <xf numFmtId="0" fontId="0" fillId="0" borderId="0" xfId="0" applyAlignment="1">
      <alignment vertical="top" wrapText="1"/>
    </xf>
    <xf numFmtId="14" fontId="0" fillId="0" borderId="0" xfId="0" applyNumberFormat="1" applyAlignment="1">
      <alignment vertical="center" wrapText="1"/>
    </xf>
    <xf numFmtId="0" fontId="5" fillId="7" borderId="0" xfId="0" applyFont="1" applyFill="1" applyAlignment="1">
      <alignment vertical="center" wrapText="1"/>
    </xf>
    <xf numFmtId="164" fontId="0" fillId="0" borderId="0" xfId="0" applyNumberFormat="1" applyAlignment="1">
      <alignment vertical="center" wrapText="1"/>
    </xf>
    <xf numFmtId="0" fontId="0" fillId="0" borderId="0" xfId="0" applyAlignment="1">
      <alignment horizontal="center" vertical="center" wrapText="1"/>
    </xf>
    <xf numFmtId="0" fontId="0" fillId="11" borderId="0" xfId="0" applyFill="1" applyAlignment="1">
      <alignment vertical="center" wrapText="1"/>
    </xf>
    <xf numFmtId="0" fontId="0" fillId="3" borderId="2" xfId="0" applyFill="1" applyBorder="1" applyAlignment="1">
      <alignment vertical="center" wrapText="1"/>
    </xf>
    <xf numFmtId="0" fontId="0" fillId="6" borderId="0" xfId="0" applyFill="1" applyAlignment="1">
      <alignment vertical="center" wrapText="1"/>
    </xf>
    <xf numFmtId="0" fontId="0" fillId="0" borderId="2" xfId="0" applyBorder="1" applyAlignment="1">
      <alignment vertical="center" wrapText="1"/>
    </xf>
    <xf numFmtId="0" fontId="10" fillId="0" borderId="0" xfId="0" applyFont="1" applyAlignment="1">
      <alignment vertical="center" wrapText="1"/>
    </xf>
    <xf numFmtId="0" fontId="23" fillId="8" borderId="0" xfId="0" applyFont="1" applyFill="1" applyAlignment="1">
      <alignment horizontal="left" vertical="center" wrapText="1" readingOrder="1"/>
    </xf>
    <xf numFmtId="0" fontId="6" fillId="0" borderId="0" xfId="0" applyFont="1" applyAlignment="1">
      <alignment vertical="center" wrapText="1"/>
    </xf>
    <xf numFmtId="0" fontId="0" fillId="0" borderId="0" xfId="0" applyAlignment="1">
      <alignment horizontal="center" wrapText="1"/>
    </xf>
    <xf numFmtId="0" fontId="5" fillId="0" borderId="0" xfId="0" applyFont="1" applyAlignment="1">
      <alignment vertical="center" wrapText="1"/>
    </xf>
    <xf numFmtId="0" fontId="3" fillId="11" borderId="0" xfId="0" applyFont="1" applyFill="1" applyAlignment="1">
      <alignment horizontal="left" vertical="center" wrapText="1" readingOrder="1"/>
    </xf>
    <xf numFmtId="49" fontId="0" fillId="11" borderId="0" xfId="1" applyNumberFormat="1" applyFont="1" applyFill="1" applyBorder="1" applyAlignment="1">
      <alignment vertical="center" wrapText="1"/>
    </xf>
    <xf numFmtId="0" fontId="0" fillId="3" borderId="0" xfId="0" applyFill="1" applyAlignment="1">
      <alignment vertical="center" wrapText="1"/>
    </xf>
    <xf numFmtId="49" fontId="0" fillId="0" borderId="0" xfId="0" applyNumberFormat="1" applyAlignment="1">
      <alignment horizontal="right" vertical="center" wrapText="1"/>
    </xf>
    <xf numFmtId="49" fontId="0" fillId="0" borderId="0" xfId="0" applyNumberFormat="1" applyAlignment="1">
      <alignment vertical="center" wrapText="1"/>
    </xf>
    <xf numFmtId="0" fontId="2" fillId="4" borderId="2" xfId="0" applyFont="1" applyFill="1" applyBorder="1" applyAlignment="1">
      <alignment vertical="center" wrapText="1"/>
    </xf>
    <xf numFmtId="0" fontId="6" fillId="0" borderId="0" xfId="0" applyFont="1" applyAlignment="1">
      <alignment wrapText="1"/>
    </xf>
    <xf numFmtId="0" fontId="6" fillId="12" borderId="0" xfId="0" applyFont="1" applyFill="1" applyAlignment="1">
      <alignment wrapText="1"/>
    </xf>
    <xf numFmtId="0" fontId="6" fillId="8" borderId="0" xfId="0" applyFont="1" applyFill="1" applyAlignment="1">
      <alignment wrapText="1"/>
    </xf>
    <xf numFmtId="14" fontId="0" fillId="0" borderId="0" xfId="0" applyNumberFormat="1" applyAlignment="1">
      <alignment horizontal="center" wrapText="1"/>
    </xf>
    <xf numFmtId="0" fontId="3" fillId="11" borderId="0" xfId="0" applyFont="1" applyFill="1" applyAlignment="1">
      <alignment vertical="center" wrapText="1"/>
    </xf>
    <xf numFmtId="0" fontId="0" fillId="11" borderId="0" xfId="0" applyFill="1" applyAlignment="1">
      <alignment horizontal="center" vertical="center" wrapText="1"/>
    </xf>
    <xf numFmtId="0" fontId="4" fillId="0" borderId="0" xfId="0" applyFont="1" applyAlignment="1">
      <alignment vertical="center" wrapText="1"/>
    </xf>
    <xf numFmtId="0" fontId="3" fillId="0" borderId="0" xfId="0" applyFont="1"/>
    <xf numFmtId="0" fontId="26" fillId="0" borderId="0" xfId="0" applyFont="1" applyAlignment="1">
      <alignment vertical="center" wrapText="1"/>
    </xf>
    <xf numFmtId="0" fontId="5" fillId="0" borderId="0" xfId="0" applyFont="1" applyAlignment="1">
      <alignment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vertical="center" wrapText="1"/>
    </xf>
    <xf numFmtId="0" fontId="27" fillId="0" borderId="0" xfId="0" applyFont="1" applyAlignment="1">
      <alignment wrapText="1"/>
    </xf>
    <xf numFmtId="0" fontId="27" fillId="0" borderId="0" xfId="0" applyFont="1" applyAlignment="1">
      <alignment horizontal="right" wrapText="1"/>
    </xf>
    <xf numFmtId="14" fontId="0" fillId="0" borderId="0" xfId="0" applyNumberFormat="1" applyAlignment="1">
      <alignment horizontal="center" vertical="center" wrapText="1"/>
    </xf>
    <xf numFmtId="0" fontId="6" fillId="8" borderId="0" xfId="0" applyFont="1" applyFill="1" applyAlignment="1">
      <alignment vertical="center" wrapText="1"/>
    </xf>
    <xf numFmtId="0" fontId="0" fillId="11" borderId="0" xfId="0" applyFill="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3" fillId="11" borderId="0" xfId="0" applyFont="1" applyFill="1" applyAlignment="1">
      <alignment horizontal="center" vertical="center" wrapText="1"/>
    </xf>
    <xf numFmtId="0" fontId="0" fillId="11" borderId="0" xfId="0" applyFill="1" applyAlignment="1">
      <alignment horizontal="left" vertical="center" wrapText="1" readingOrder="1"/>
    </xf>
    <xf numFmtId="0" fontId="8" fillId="0" borderId="0" xfId="0" applyFont="1" applyAlignment="1">
      <alignment horizontal="left" vertical="center" wrapText="1" readingOrder="1"/>
    </xf>
    <xf numFmtId="15" fontId="0" fillId="0" borderId="0" xfId="0" applyNumberFormat="1" applyAlignment="1">
      <alignment horizontal="left" vertical="center" wrapText="1"/>
    </xf>
    <xf numFmtId="0" fontId="4" fillId="9" borderId="0" xfId="0" applyFont="1" applyFill="1" applyAlignment="1">
      <alignment vertical="center" wrapText="1"/>
    </xf>
    <xf numFmtId="0" fontId="5" fillId="0" borderId="0" xfId="0" applyFont="1" applyAlignment="1">
      <alignment horizontal="left" vertical="center" wrapText="1"/>
    </xf>
    <xf numFmtId="0" fontId="0" fillId="10" borderId="0" xfId="0" applyFill="1" applyAlignment="1">
      <alignment vertical="center" wrapText="1"/>
    </xf>
    <xf numFmtId="0" fontId="0" fillId="5" borderId="0" xfId="0" applyFill="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15" fontId="0" fillId="0" borderId="0" xfId="0" applyNumberFormat="1" applyAlignment="1">
      <alignment horizontal="left" vertical="center" wrapText="1" readingOrder="1"/>
    </xf>
    <xf numFmtId="0" fontId="0" fillId="6" borderId="0" xfId="0" applyFill="1" applyAlignment="1">
      <alignment horizontal="center" vertical="center" wrapText="1"/>
    </xf>
    <xf numFmtId="1" fontId="5" fillId="44" borderId="0" xfId="0" applyNumberFormat="1" applyFont="1" applyFill="1" applyAlignment="1">
      <alignment vertical="center" wrapText="1"/>
    </xf>
    <xf numFmtId="0" fontId="4" fillId="44" borderId="0" xfId="0" applyFont="1" applyFill="1" applyAlignment="1">
      <alignment vertical="center" wrapText="1"/>
    </xf>
    <xf numFmtId="0" fontId="4" fillId="44" borderId="0" xfId="0" applyFont="1" applyFill="1" applyAlignment="1">
      <alignment horizontal="center" vertical="center" wrapText="1"/>
    </xf>
    <xf numFmtId="14" fontId="4" fillId="44" borderId="0" xfId="0" applyNumberFormat="1" applyFont="1" applyFill="1" applyAlignment="1">
      <alignment horizontal="center" vertical="center" wrapText="1"/>
    </xf>
    <xf numFmtId="14" fontId="5" fillId="44" borderId="0" xfId="0" applyNumberFormat="1" applyFont="1" applyFill="1" applyAlignment="1">
      <alignment vertical="center" wrapText="1"/>
    </xf>
    <xf numFmtId="0" fontId="5" fillId="7" borderId="0" xfId="0" applyFont="1" applyFill="1" applyAlignment="1">
      <alignment horizontal="left" vertical="center" wrapText="1"/>
    </xf>
    <xf numFmtId="0" fontId="5" fillId="43" borderId="0" xfId="0" applyFont="1" applyFill="1" applyAlignment="1">
      <alignment horizontal="left" vertical="center" wrapText="1"/>
    </xf>
    <xf numFmtId="0" fontId="0" fillId="0" borderId="0" xfId="0" applyAlignment="1">
      <alignment horizontal="left"/>
    </xf>
    <xf numFmtId="0" fontId="0" fillId="0" borderId="0" xfId="0"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 builtinId="22" customBuiltin="1"/>
    <cellStyle name="Check Cell" xfId="13"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2" builtinId="24" customBuiltin="1"/>
    <cellStyle name="Neutral" xfId="9" builtinId="28" customBuiltin="1"/>
    <cellStyle name="Normal" xfId="0" builtinId="0"/>
    <cellStyle name="Note" xfId="15" builtinId="10" customBuiltin="1"/>
    <cellStyle name="Output" xfId="11" builtinId="21" customBuiltin="1"/>
    <cellStyle name="Title" xfId="2" builtinId="15" customBuiltin="1"/>
    <cellStyle name="Total" xfId="17" builtinId="25" customBuiltin="1"/>
    <cellStyle name="Warning Text" xfId="14" builtinId="11" customBuiltin="1"/>
  </cellStyles>
  <dxfs count="212">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auto="1"/>
        <name val="Aptos Narrow"/>
        <family val="2"/>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color theme="0"/>
      </font>
    </dxf>
    <dxf>
      <font>
        <color rgb="FF000000"/>
      </font>
      <fill>
        <patternFill patternType="solid">
          <fgColor indexed="64"/>
          <bgColor rgb="FFF8E4F6"/>
        </patternFill>
      </fill>
      <alignment horizontal="general" vertical="center" textRotation="0" wrapText="1" indent="0" justifyLastLine="0" shrinkToFit="0" readingOrder="0"/>
      <border diagonalUp="0" diagonalDown="0" outline="0">
        <left/>
        <right/>
        <top/>
        <bottom style="medium">
          <color rgb="FF44B3E1"/>
        </bottom>
      </border>
    </dxf>
    <dxf>
      <font>
        <color rgb="FF000000"/>
      </font>
      <fill>
        <patternFill patternType="solid">
          <fgColor indexed="64"/>
          <bgColor rgb="FFF8E4F6"/>
        </patternFill>
      </fill>
      <alignment horizontal="general" vertical="center" textRotation="0" wrapText="1" indent="0" justifyLastLine="0" shrinkToFit="0" readingOrder="0"/>
      <border diagonalUp="0" diagonalDown="0" outline="0">
        <left/>
        <right/>
        <top/>
        <bottom style="medium">
          <color rgb="FF44B3E1"/>
        </bottom>
      </border>
    </dxf>
    <dxf>
      <numFmt numFmtId="19" formatCode="d/mm/yyyy"/>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scheme val="none"/>
      </font>
      <numFmt numFmtId="0" formatCode="General"/>
      <fill>
        <patternFill patternType="solid">
          <fgColor indexed="64"/>
          <bgColor rgb="FFF8E4F6"/>
        </patternFill>
      </fill>
      <alignment horizontal="center" vertical="center" textRotation="0" wrapText="1" indent="0" justifyLastLine="0" shrinkToFit="0" readingOrder="0"/>
      <border diagonalUp="0" diagonalDown="0" outline="0">
        <left style="medium">
          <color rgb="FF44B3E1"/>
        </left>
        <right/>
        <top/>
        <bottom style="medium">
          <color rgb="FF44B3E1"/>
        </bottom>
      </border>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indexed="64"/>
          <bgColor rgb="FFF8E4F6"/>
        </patternFill>
      </fill>
      <alignment horizontal="general" vertical="center" textRotation="0" wrapText="1" indent="0" justifyLastLine="0" shrinkToFit="0" readingOrder="0"/>
      <border diagonalUp="0" diagonalDown="0" outline="0">
        <left style="medium">
          <color rgb="FF44B3E1"/>
        </left>
        <right/>
        <top/>
        <bottom style="medium">
          <color rgb="FF44B3E1"/>
        </bottom>
      </border>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indexed="64"/>
          <bgColor rgb="FFF8E4F6"/>
        </patternFill>
      </fill>
      <alignment horizontal="general" vertical="center" textRotation="0" wrapText="1" indent="0" justifyLastLine="0" shrinkToFit="0" readingOrder="0"/>
      <border diagonalUp="0" diagonalDown="0" outline="0">
        <left style="medium">
          <color rgb="FF44B3E1"/>
        </left>
        <right/>
        <top/>
        <bottom style="medium">
          <color rgb="FF44B3E1"/>
        </bottom>
      </border>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indexed="64"/>
          <bgColor rgb="FFF8E4F6"/>
        </patternFill>
      </fill>
      <alignment horizontal="general" vertical="center" textRotation="0" wrapText="1" indent="0" justifyLastLine="0" shrinkToFit="0" readingOrder="0"/>
      <border diagonalUp="0" diagonalDown="0" outline="0">
        <left style="medium">
          <color rgb="FF44B3E1"/>
        </left>
        <right/>
        <top/>
        <bottom style="medium">
          <color rgb="FF44B3E1"/>
        </bottom>
      </border>
    </dxf>
    <dxf>
      <font>
        <b val="0"/>
        <i val="0"/>
        <strike val="0"/>
        <condense val="0"/>
        <extend val="0"/>
        <outline val="0"/>
        <shadow val="0"/>
        <u val="none"/>
        <vertAlign val="baseline"/>
        <sz val="11"/>
        <color rgb="FF000000"/>
        <name val="Aptos Narrow"/>
        <family val="2"/>
        <scheme val="none"/>
      </font>
      <fill>
        <patternFill patternType="solid">
          <fgColor indexed="64"/>
          <bgColor rgb="FFF8E4F6"/>
        </patternFill>
      </fill>
      <alignment horizontal="general" vertical="center" textRotation="0" wrapText="1" indent="0" justifyLastLine="0" shrinkToFit="0" readingOrder="0"/>
      <border diagonalUp="0" diagonalDown="0" outline="0">
        <left style="medium">
          <color rgb="FF44B3E1"/>
        </left>
        <right/>
        <top/>
        <bottom style="medium">
          <color rgb="FF44B3E1"/>
        </bottom>
      </border>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font>
        <color theme="0"/>
      </font>
    </dxf>
    <dxf>
      <numFmt numFmtId="0" formatCode="General"/>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numFmt numFmtId="0" formatCode="General"/>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vertical="center" textRotation="0" wrapText="1" indent="0" justifyLastLine="0" shrinkToFit="0" readingOrder="0"/>
    </dxf>
    <dxf>
      <font>
        <color theme="0"/>
      </font>
    </dxf>
    <dxf>
      <numFmt numFmtId="19" formatCode="d/mm/yyyy"/>
      <alignment horizontal="general" vertical="center" textRotation="0" wrapText="1" indent="0" justifyLastLine="0" shrinkToFit="0" readingOrder="0"/>
    </dxf>
    <dxf>
      <alignment horizontal="general" vertical="center" textRotation="0" wrapText="1" indent="0" justifyLastLine="0" shrinkToFit="0" readingOrder="0"/>
    </dxf>
    <dxf>
      <numFmt numFmtId="164" formatCode="d/mm/yyyy;@"/>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vertical="center" textRotation="0" wrapText="1" indent="0" justifyLastLine="0" shrinkToFit="0"/>
    </dxf>
    <dxf>
      <alignment vertical="center" textRotation="0" wrapText="1" indent="0" justifyLastLine="0" shrinkToFit="0"/>
    </dxf>
    <dxf>
      <alignment horizontal="general" vertical="center" textRotation="0" wrapText="1" indent="0" justifyLastLine="0" shrinkToFit="0" readingOrder="0"/>
    </dxf>
    <dxf>
      <font>
        <color theme="0"/>
      </font>
    </dxf>
    <dxf>
      <font>
        <color theme="0"/>
      </font>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numFmt numFmtId="30" formatCode="@"/>
      <alignment horizontal="right" vertical="center" textRotation="0" wrapText="1" indent="0" justifyLastLine="0" shrinkToFit="0" readingOrder="0"/>
    </dxf>
    <dxf>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dxf>
    <dxf>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alignment vertical="center" textRotation="0" wrapText="1" indent="0" justifyLastLine="0" shrinkToFit="0" readingOrder="0"/>
    </dxf>
    <dxf>
      <alignment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general" vertical="center" textRotation="0" wrapText="1" indent="0" justifyLastLine="0" shrinkToFit="0" readingOrder="0"/>
    </dxf>
    <dxf>
      <font>
        <color theme="0"/>
      </font>
    </dxf>
    <dxf>
      <alignment horizontal="general" vertical="center" textRotation="0" wrapText="1" indent="0" justifyLastLine="0" shrinkToFit="0" readingOrder="0"/>
    </dxf>
    <dxf>
      <alignment horizontal="general" vertical="center" textRotation="0" wrapText="1" indent="0" justifyLastLine="0" shrinkToFit="0" readingOrder="0"/>
    </dxf>
    <dxf>
      <numFmt numFmtId="19" formatCode="d/mm/yyyy"/>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fill>
        <patternFill patternType="solid">
          <fgColor theme="4" tint="0.79998168889431442"/>
          <bgColor theme="3" tint="0.89999084444715716"/>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solid">
          <fgColor theme="4" tint="0.79998168889431442"/>
          <bgColor theme="3" tint="0.89999084444715716"/>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solid">
          <fgColor theme="4" tint="0.79998168889431442"/>
          <bgColor theme="3" tint="0.89999084444715716"/>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solid">
          <fgColor theme="4" tint="0.79998168889431442"/>
          <bgColor theme="3" tint="0.89999084444715716"/>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solid">
          <fgColor theme="4" tint="0.79998168889431442"/>
          <bgColor theme="3" tint="0.89999084444715716"/>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theme="4" tint="0.79998168889431442"/>
          <bgColor theme="3" tint="0.89999084444715716"/>
        </patternFill>
      </fill>
      <alignment horizontal="general" vertical="center"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top style="thin">
          <color theme="4" tint="0.39997558519241921"/>
        </top>
        <bottom style="thin">
          <color theme="4" tint="0.39997558519241921"/>
        </bottom>
      </border>
    </dxf>
    <dxf>
      <alignment horizontal="general"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general" vertical="center" textRotation="0" wrapText="1" indent="0" justifyLastLine="0" shrinkToFit="0" readingOrder="0"/>
    </dxf>
    <dxf>
      <font>
        <color theme="0"/>
      </font>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outline="0">
        <left style="thin">
          <color rgb="FF47D359"/>
        </left>
      </border>
    </dxf>
    <dxf>
      <alignment vertical="center" textRotation="0" wrapText="1" indent="0" justifyLastLine="0" shrinkToFit="0" readingOrder="0"/>
    </dxf>
    <dxf>
      <alignment vertical="center" textRotation="0" wrapText="1" indent="0" justifyLastLine="0" shrinkToFit="0" readingOrder="0"/>
    </dxf>
    <dxf>
      <font>
        <color rgb="FFCCFFFF"/>
      </font>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auto="1"/>
        <name val="Aptos Narrow"/>
        <family val="2"/>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color theme="0"/>
      </font>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auto="1"/>
        <name val="Aptos Narrow"/>
        <family val="2"/>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color theme="0"/>
      </font>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auto="1"/>
        <name val="Aptos Narrow"/>
        <family val="2"/>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color theme="0"/>
      </font>
    </dxf>
    <dxf>
      <font>
        <color theme="0"/>
      </font>
    </dxf>
    <dxf>
      <font>
        <color theme="0"/>
      </font>
    </dxf>
    <dxf>
      <font>
        <color theme="0"/>
      </font>
    </dxf>
    <dxf>
      <font>
        <color theme="0"/>
      </font>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horizontal="left" vertical="center" textRotation="0" wrapText="1" indent="0" justifyLastLine="0" shrinkToFit="0" readingOrder="1"/>
    </dxf>
    <dxf>
      <alignment horizontal="left" vertical="center" textRotation="0" wrapText="1" indent="0" justifyLastLine="0" shrinkToFit="0" readingOrder="1"/>
    </dxf>
    <dxf>
      <alignment horizontal="left" vertical="center" textRotation="0" wrapText="1" indent="0" justifyLastLine="0" shrinkToFit="0" readingOrder="1"/>
    </dxf>
    <dxf>
      <alignment horizontal="left" vertical="center" textRotation="0" wrapText="1" indent="0" justifyLastLine="0" shrinkToFit="0" readingOrder="1"/>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horizontal="left" vertical="center" textRotation="0" wrapText="1" indent="0" justifyLastLine="0" shrinkToFit="0" readingOrder="1"/>
    </dxf>
    <dxf>
      <alignment horizontal="left" vertical="center" textRotation="0" wrapText="1" indent="0" justifyLastLine="0" shrinkToFit="0" readingOrder="1"/>
    </dxf>
    <dxf>
      <alignment horizontal="left" vertical="center" textRotation="0" wrapText="1" indent="0" justifyLastLine="0" shrinkToFit="0" readingOrder="1"/>
    </dxf>
    <dxf>
      <alignment horizontal="left" vertical="center" textRotation="0" wrapText="1" indent="0" justifyLastLine="0" shrinkToFit="0" readingOrder="1"/>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horizontal="left" vertical="center" textRotation="0" wrapText="1" indent="0" justifyLastLine="0" shrinkToFit="0" readingOrder="1"/>
    </dxf>
    <dxf>
      <alignment horizontal="left" vertical="center" textRotation="0" wrapText="1" indent="0" justifyLastLine="0" shrinkToFit="0" readingOrder="1"/>
    </dxf>
    <dxf>
      <alignment horizontal="left" vertical="center" textRotation="0" wrapText="1" indent="0" justifyLastLine="0" shrinkToFit="0" readingOrder="1"/>
    </dxf>
    <dxf>
      <alignment horizontal="left" vertical="center" textRotation="0" wrapText="1" indent="0" justifyLastLine="0" shrinkToFit="0" readingOrder="1"/>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
      <alignment horizontal="left" vertical="center" textRotation="0" wrapText="1" indent="0" justifyLastLine="0" shrinkToFit="0" readingOrder="1"/>
    </dxf>
    <dxf>
      <alignment horizontal="left" vertical="center" textRotation="0" wrapText="1" indent="0" justifyLastLine="0" shrinkToFit="0" readingOrder="1"/>
    </dxf>
    <dxf>
      <alignment horizontal="left" vertical="center" textRotation="0" wrapText="1" indent="0" justifyLastLine="0" shrinkToFit="0" readingOrder="1"/>
    </dxf>
    <dxf>
      <alignment vertical="center" textRotation="0" wrapText="1" indent="0" justifyLastLine="0" shrinkToFit="0"/>
    </dxf>
    <dxf>
      <alignment vertical="center" textRotation="0" wrapText="1" indent="0" justifyLastLine="0" shrinkToFit="0"/>
    </dxf>
    <dxf>
      <alignment vertical="center" textRotation="0" wrapText="1" indent="0" justifyLastLine="0" shrinkToFit="0"/>
    </dxf>
  </dxfs>
  <tableStyles count="0" defaultTableStyle="TableStyleMedium2" defaultPivotStyle="PivotStyleLight16"/>
  <colors>
    <mruColors>
      <color rgb="FFCCFFFF"/>
      <color rgb="FFCCE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3966C7-E2F6-459A-B760-7D9A34A5BE4F}" name="Table1" displayName="Table1" ref="A3:K18" totalsRowShown="0" headerRowDxfId="211" dataDxfId="210">
  <autoFilter ref="A3:K18" xr:uid="{243966C7-E2F6-459A-B760-7D9A34A5BE4F}"/>
  <tableColumns count="11">
    <tableColumn id="1" xr3:uid="{CC78B3E7-E1AC-450A-B995-88B304DB1B43}" name="School Name" dataDxfId="209"/>
    <tableColumn id="10" xr3:uid="{4A601807-4581-49D8-8E9E-543AEE8E9891}" name="Category" dataDxfId="208"/>
    <tableColumn id="12" xr3:uid="{00D678CA-42A9-4A5E-BC4B-659FAA1E5D0B}" name="Roads" dataDxfId="207"/>
    <tableColumn id="13" xr3:uid="{672CCE54-1254-4D6D-A618-290478E64BAF}" name="Permanent or Variable" dataDxfId="206"/>
    <tableColumn id="14" xr3:uid="{74F10D87-439C-4569-AF87-49D03C92329F}" name="Times" dataDxfId="205"/>
    <tableColumn id="2" xr3:uid="{49AF5CE9-2EC5-4656-A6CD-1CE12A28E5F3}" name="Town" dataDxfId="204"/>
    <tableColumn id="3" xr3:uid="{214C4ACA-4617-424E-AA3D-B712D3864A41}" name="Ward" dataDxfId="203"/>
    <tableColumn id="5" xr3:uid="{10814860-22AA-43CC-A794-2783F6374FB9}" name="Posted Speed" dataDxfId="202"/>
    <tableColumn id="6" xr3:uid="{7B1E0189-F7AD-4128-8DC4-C519E371D3A6}" name="Proposed Speed" dataDxfId="201"/>
    <tableColumn id="8" xr3:uid="{7F2B9063-DE35-4224-B2BD-D7D11DEFB19D}" name="Description" dataDxfId="200"/>
    <tableColumn id="7" xr3:uid="{CB5E8165-CAAC-4B1F-901C-BD7A80E6CFCD}" name="Year" dataDxfId="19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528556-EF8C-44CE-93C1-A355424AC3EA}" name="Table6" displayName="Table6" ref="A22:K32" totalsRowShown="0" headerRowDxfId="198" dataDxfId="197">
  <autoFilter ref="A22:K32" xr:uid="{88528556-EF8C-44CE-93C1-A355424AC3EA}">
    <filterColumn colId="1">
      <filters>
        <filter val="1"/>
      </filters>
    </filterColumn>
    <filterColumn colId="3">
      <filters>
        <filter val="permanent"/>
      </filters>
    </filterColumn>
  </autoFilter>
  <tableColumns count="11">
    <tableColumn id="1" xr3:uid="{80AA14A3-859D-4AD3-B2A0-09A234357E44}" name="School Name" dataDxfId="196"/>
    <tableColumn id="12" xr3:uid="{030B146A-5E8F-428D-8BF6-63C45DAE9EB2}" name="Category" dataDxfId="195"/>
    <tableColumn id="11" xr3:uid="{A577188A-B814-458E-A2C7-9345123A2C5F}" name="Roads" dataDxfId="194"/>
    <tableColumn id="10" xr3:uid="{F9E65548-5A7E-4A40-BC63-1DBC12ED7455}" name="Permanent or variable" dataDxfId="193"/>
    <tableColumn id="7" xr3:uid="{BF4BF128-1370-4AEF-8C74-5BF7121103C8}" name="Times" dataDxfId="192"/>
    <tableColumn id="2" xr3:uid="{5663EFBE-42A1-44E8-BAA0-D8C4F0EB2844}" name="Town" dataDxfId="191"/>
    <tableColumn id="3" xr3:uid="{07575343-FDCA-4031-860E-8195BA93A983}" name="Ward" dataDxfId="190"/>
    <tableColumn id="5" xr3:uid="{7A294E01-A981-4E93-833C-DB0629D38D43}" name="Posted Speed" dataDxfId="189"/>
    <tableColumn id="6" xr3:uid="{82779B3A-4ED9-4B78-8BB7-31B762D2826B}" name="Proposed Speed" dataDxfId="188"/>
    <tableColumn id="8" xr3:uid="{B3ABAFBD-F29B-4F49-A7E2-02F9B1AF3449}" name="Description" dataDxfId="187"/>
    <tableColumn id="9" xr3:uid="{3099818D-1F36-4706-92A7-CAD97C6E32B0}" name="Year" dataDxfId="18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1D548A-2C11-4FD1-AEF5-C43A09FD21A2}" name="Table13" displayName="Table13" ref="A35:K51" totalsRowShown="0" headerRowDxfId="185" dataDxfId="184">
  <autoFilter ref="A35:K51" xr:uid="{311D548A-2C11-4FD1-AEF5-C43A09FD21A2}">
    <filterColumn colId="1">
      <customFilters>
        <customFilter operator="notEqual" val=" "/>
      </customFilters>
    </filterColumn>
    <filterColumn colId="3">
      <filters>
        <filter val="permanent"/>
      </filters>
    </filterColumn>
  </autoFilter>
  <tableColumns count="11">
    <tableColumn id="1" xr3:uid="{3E50D258-BBDA-402F-A994-1F8E8F7E7A87}" name="School Name" dataDxfId="183"/>
    <tableColumn id="12" xr3:uid="{D2B58970-D51D-4232-8781-5FF0CF00306B}" name="Category" dataDxfId="182"/>
    <tableColumn id="11" xr3:uid="{64EF4069-AEED-464C-9397-7DE6EE3100AB}" name="Roads2" dataDxfId="181"/>
    <tableColumn id="10" xr3:uid="{0D4D7CEF-A9C1-4464-A39B-935AD2E544A3}" name="Permanent or variable" dataDxfId="180"/>
    <tableColumn id="9" xr3:uid="{8B6DD04A-EC5C-418E-8AC0-79AEAC13060F}" name="Times" dataDxfId="179"/>
    <tableColumn id="2" xr3:uid="{3146500D-4F48-4A1F-A0F5-402F4FBB86B0}" name="Town" dataDxfId="178"/>
    <tableColumn id="3" xr3:uid="{B3EB0537-16EA-4087-850D-A428259B6416}" name="Ward" dataDxfId="177"/>
    <tableColumn id="5" xr3:uid="{7DFF2342-674E-4C59-8B82-5663FD649FF1}" name="Posted Speed" dataDxfId="176"/>
    <tableColumn id="6" xr3:uid="{40622138-F055-4DFD-9D00-8492AAA91211}" name="Proposed Speed" dataDxfId="175"/>
    <tableColumn id="8" xr3:uid="{D675DF60-4701-4E38-B977-97DC51E6F3ED}" name="Description" dataDxfId="174"/>
    <tableColumn id="7" xr3:uid="{E52D700D-3C68-4215-901D-201C0E4096E7}" name="Implementation Date" dataDxfId="17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FDD781B-5C53-45D2-8514-6DD2EAD9207A}" name="Table14" displayName="Table14" ref="A55:K86" totalsRowShown="0" headerRowDxfId="172" dataDxfId="171">
  <autoFilter ref="A55:K86" xr:uid="{FFDD781B-5C53-45D2-8514-6DD2EAD9207A}">
    <filterColumn colId="1">
      <customFilters>
        <customFilter operator="notEqual" val=" "/>
      </customFilters>
    </filterColumn>
    <filterColumn colId="3">
      <filters>
        <filter val="permanent"/>
      </filters>
    </filterColumn>
  </autoFilter>
  <tableColumns count="11">
    <tableColumn id="1" xr3:uid="{E3A1C8FA-2602-4431-97A4-110B1E9E18B0}" name="School Name" dataDxfId="170"/>
    <tableColumn id="12" xr3:uid="{EED58957-1481-4F75-B3B7-FB89869796F0}" name="Category" dataDxfId="169"/>
    <tableColumn id="11" xr3:uid="{2760FB2C-AD35-401A-B62B-7ACE64ECD925}" name="Roads" dataDxfId="168"/>
    <tableColumn id="13" xr3:uid="{090409ED-8958-4C89-9DCA-56AEDA17ED3D}" name="Permanent or variable" dataDxfId="167"/>
    <tableColumn id="10" xr3:uid="{79C97A09-3DB0-4504-95BC-242E97D70E92}" name="Times" dataDxfId="166"/>
    <tableColumn id="2" xr3:uid="{6487D31E-FF67-4028-ACC1-31051B5CADA0}" name="Town" dataDxfId="165"/>
    <tableColumn id="3" xr3:uid="{814CD9DE-46DF-4B3A-B4E2-4285BCDAA8E2}" name="Ward" dataDxfId="164"/>
    <tableColumn id="5" xr3:uid="{7598E7B6-132F-4CC4-B233-EA1767558706}" name="Posted Speed" dataDxfId="163"/>
    <tableColumn id="6" xr3:uid="{2D554690-79CC-48EF-82B3-FD10DDAED366}" name="Proposed Speed" dataDxfId="162"/>
    <tableColumn id="8" xr3:uid="{114CC568-BB3D-495B-B236-6E16C01987E8}" name="Description" dataDxfId="161"/>
    <tableColumn id="9" xr3:uid="{E3D48774-FDFD-4FFE-BD72-41E6E81F8247}" name="Year" dataDxfId="1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9E47446-800D-4CF3-82AB-16FA5B1FB441}" name="Table1111920" displayName="Table1111920" ref="A1:J237" totalsRowShown="0" headerRowDxfId="154" dataDxfId="153">
  <autoFilter ref="A1:J237" xr:uid="{EDBB6702-815D-4D26-B256-9FC27601D996}"/>
  <sortState xmlns:xlrd2="http://schemas.microsoft.com/office/spreadsheetml/2017/richdata2" ref="A2:J237">
    <sortCondition ref="I3:I237"/>
    <sortCondition ref="F3:F237"/>
    <sortCondition ref="A3:A237"/>
  </sortState>
  <tableColumns count="10">
    <tableColumn id="1" xr3:uid="{7D8FB98F-1026-45D9-9169-CD1EB003CBEA}" name="Road name" dataDxfId="152"/>
    <tableColumn id="22" xr3:uid="{96250011-37BB-4D5D-8D5E-E8EDD278BA9E}" name="Extent" dataDxfId="151"/>
    <tableColumn id="8" xr3:uid="{15AB8D28-6AAA-4429-ADAC-E4A143A195E4}" name="ONF Category Recommend Change" dataDxfId="150"/>
    <tableColumn id="7" xr3:uid="{4FC2DBC1-A8F1-4045-B0B2-92FF92AC05B7}" name="ONF Category Current" dataDxfId="149"/>
    <tableColumn id="9" xr3:uid="{35638D7C-773D-450C-A60A-948C92EDF198}" name="Posted Speed" dataDxfId="148"/>
    <tableColumn id="12" xr3:uid="{D42D77B5-C637-4343-946B-FDA7428C82B8}" name="Proposed Speed" dataDxfId="147"/>
    <tableColumn id="14" xr3:uid="{D5A5AF55-6F21-482B-A52C-79D73DCAD2FF}" name="SAAS" dataDxfId="146"/>
    <tableColumn id="16" xr3:uid="{78EBCA94-BDAD-4359-8CB7-06E6E6335536}" name="Explanation of why proposed speed does not match SAAS" dataDxfId="145"/>
    <tableColumn id="17" xr3:uid="{0E4AF3E9-AF6E-4DD3-B5CD-901E0B3D3CD0}" name="Implementation date" dataDxfId="144"/>
    <tableColumn id="13" xr3:uid="{9316D676-789A-4D1C-A22F-33E2E4FF3DFA}" name="NCCTDC_Reason for change" dataDxfId="143"/>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07D135-15F4-4B6A-81A1-10DBD3440FE8}" name="Table11121" displayName="Table11121" ref="A1:J239" totalsRowShown="0" headerRowDxfId="141" dataDxfId="140">
  <autoFilter ref="A1:J239" xr:uid="{EDBB6702-815D-4D26-B256-9FC27601D996}">
    <filterColumn colId="7">
      <filters blank="1"/>
    </filterColumn>
  </autoFilter>
  <sortState xmlns:xlrd2="http://schemas.microsoft.com/office/spreadsheetml/2017/richdata2" ref="A2:J239">
    <sortCondition ref="F3:F239"/>
    <sortCondition ref="I3:I239"/>
    <sortCondition ref="A3:A239"/>
  </sortState>
  <tableColumns count="10">
    <tableColumn id="1" xr3:uid="{1370EEA6-D469-4E27-BAEF-E482C55D4AE0}" name="Road name" dataDxfId="139"/>
    <tableColumn id="22" xr3:uid="{10614196-255E-4E75-AAE0-3DB795062285}" name="Extent" dataDxfId="138"/>
    <tableColumn id="8" xr3:uid="{DDDA752D-36C3-42F4-AB09-AC08D964E6B9}" name="ONF Category Recommend Change" dataDxfId="137"/>
    <tableColumn id="7" xr3:uid="{B93FB87A-BBE5-4AFD-9E6A-7AC61A898127}" name="ONF Category Current" dataDxfId="136"/>
    <tableColumn id="9" xr3:uid="{0D089588-F9FA-49BD-9313-A84319F950F6}" name="Posted Speed" dataDxfId="135"/>
    <tableColumn id="12" xr3:uid="{DAAA6C5C-26FE-4FAA-BA66-195AD3BFF2D7}" name="Proposed Speed" dataDxfId="134"/>
    <tableColumn id="14" xr3:uid="{ADA52F41-019D-49C6-B11C-9BD73857886A}" name="SAAS" dataDxfId="133"/>
    <tableColumn id="16" xr3:uid="{ED045389-3502-4057-A8E9-FC2FC3BCC838}" name="Explanation of why proposed speed does not match SAAS" dataDxfId="132"/>
    <tableColumn id="17" xr3:uid="{73E0956D-0AE1-4158-BCA7-98204DB910FC}" name="Implementation date" dataDxfId="131"/>
    <tableColumn id="13" xr3:uid="{2AEB785B-A2FB-4370-B02C-C7EBAD982DA3}" name="NCCTDC_Reason for change" dataDxfId="130"/>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9FF4F67-E8BA-4FE4-97E0-7A0F277303AE}" name="Table11119" displayName="Table11119" ref="A1:J233" totalsRowShown="0" headerRowDxfId="128" dataDxfId="127">
  <autoFilter ref="A1:J233" xr:uid="{EDBB6702-815D-4D26-B256-9FC27601D996}"/>
  <sortState xmlns:xlrd2="http://schemas.microsoft.com/office/spreadsheetml/2017/richdata2" ref="A2:J233">
    <sortCondition ref="I2:I233"/>
  </sortState>
  <tableColumns count="10">
    <tableColumn id="1" xr3:uid="{3D6CC9BA-9BC3-4D7B-B553-434713E40EC7}" name="Road name" dataDxfId="126"/>
    <tableColumn id="22" xr3:uid="{84DD9D5A-7BFC-482C-83BC-9EA93BE4BCDF}" name="Extent" dataDxfId="125"/>
    <tableColumn id="8" xr3:uid="{168585C8-2C37-4A1C-93F8-4391871580EF}" name="ONF Category Recommend Change" dataDxfId="124"/>
    <tableColumn id="7" xr3:uid="{E8C3013E-A8BD-4608-BAB0-0A1714B6FB2A}" name="ONF Category Current" dataDxfId="123"/>
    <tableColumn id="9" xr3:uid="{11C23524-B2DC-491A-8B49-25315B360285}" name="Posted Speed" dataDxfId="122"/>
    <tableColumn id="12" xr3:uid="{D3FFAD75-0352-4B77-9835-729C85F974A0}" name="Proposed Speed" dataDxfId="121"/>
    <tableColumn id="14" xr3:uid="{27CEF581-E4FC-4B8B-B86A-624CD5AB7AB2}" name="SAAS" dataDxfId="120"/>
    <tableColumn id="16" xr3:uid="{3AF200D0-CE21-4373-836D-868051E1E4EC}" name="Explanation of why proposed speed does not match SAAS" dataDxfId="119"/>
    <tableColumn id="17" xr3:uid="{35C812F6-C251-4261-BB4D-84A6B3D68393}" name="Implementation date" dataDxfId="118"/>
    <tableColumn id="13" xr3:uid="{3450D8A2-C039-425A-892C-E916869C4513}" name="NCCTDC_Reason for change" dataDxfId="117"/>
  </tableColumns>
  <tableStyleInfo name="TableStyleMedium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A9FB60-9512-4826-9A80-30B396D3468A}" name="Table4105" displayName="Table4105" ref="A2:K51" totalsRowShown="0" headerRowDxfId="115" dataDxfId="114" tableBorderDxfId="113" headerRowCellStyle="Normal" dataCellStyle="Normal">
  <autoFilter ref="A2:K51" xr:uid="{01A9FB60-9512-4826-9A80-30B396D3468A}"/>
  <sortState xmlns:xlrd2="http://schemas.microsoft.com/office/spreadsheetml/2017/richdata2" ref="A3:K51">
    <sortCondition ref="I3:I51"/>
    <sortCondition ref="A3:A51"/>
  </sortState>
  <tableColumns count="11">
    <tableColumn id="2" xr3:uid="{7D624123-DBF4-4245-B097-3B2FEACAEC40}" name="Road Name" dataDxfId="112" dataCellStyle="Normal"/>
    <tableColumn id="3" xr3:uid="{6745A6C6-2BA2-4D91-8576-E0E204FB7DFE}" name="Extent" dataDxfId="111" dataCellStyle="Normal"/>
    <tableColumn id="21" xr3:uid="{545E2C64-5E24-4788-BAB8-A6EC50427531}" name="ONF Category Recommend Change" dataDxfId="110" dataCellStyle="Normal"/>
    <tableColumn id="1" xr3:uid="{80E51774-ABA8-4A90-9CD7-55987AAD3D22}" name="ONF Category Current" dataDxfId="109"/>
    <tableColumn id="17" xr3:uid="{0E9CBFCB-2230-4ABC-AD08-79D6B66E3045}" name="Posted speed" dataDxfId="108" dataCellStyle="Normal"/>
    <tableColumn id="18" xr3:uid="{3D711F7B-2CA5-4D1F-BD9B-CB7DDFD15B08}" name="Proposed Speed" dataDxfId="107" dataCellStyle="Normal"/>
    <tableColumn id="13" xr3:uid="{13BB3360-D6B0-4195-9C9A-B94C6E08D21E}" name="SAAS" dataDxfId="106" dataCellStyle="Normal"/>
    <tableColumn id="4" xr3:uid="{7DE142B2-55CD-452C-874E-5FA0CAFC8E5A}" name="Explanation of why proposed speed does not match SAAS" dataDxfId="105"/>
    <tableColumn id="5" xr3:uid="{BC68867B-07ED-46A7-9261-DF0BA469A139}" name="Implementation date" dataDxfId="104"/>
    <tableColumn id="6" xr3:uid="{8DFFE1B4-C64C-43DB-B649-2793FA1D92E7}" name="Area" dataDxfId="103" dataCellStyle="Normal"/>
    <tableColumn id="8" xr3:uid="{6FED7F68-5D44-49F6-A1E6-D1F95090207E}" name="Ward" dataDxfId="102" dataCellStyle="Norm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3F748FE-B48D-4A8F-BE40-2A86BC0254F1}" name="Table15" displayName="Table15" ref="A2:K77" totalsRowShown="0" headerRowDxfId="100" dataDxfId="98" headerRowBorderDxfId="99" tableBorderDxfId="97" totalsRowBorderDxfId="96">
  <autoFilter ref="A2:K77" xr:uid="{23F748FE-B48D-4A8F-BE40-2A86BC0254F1}"/>
  <sortState xmlns:xlrd2="http://schemas.microsoft.com/office/spreadsheetml/2017/richdata2" ref="A3:K77">
    <sortCondition ref="I3:I77"/>
    <sortCondition ref="A3:A77"/>
  </sortState>
  <tableColumns count="11">
    <tableColumn id="1" xr3:uid="{343C05C1-371B-4022-9887-84D485BB6002}" name="Road Name" dataDxfId="95"/>
    <tableColumn id="2" xr3:uid="{412A7FD0-EFD3-4D30-AE69-63C6D04F7D2F}" name="Extent" dataDxfId="94">
      <calculatedColumnFormula>_xlfn.XLOOKUP(Table15[[#This Row],[Road Name]],'Tasman Base Data'!$A$2:$A$232,'Tasman Base Data'!B$2:B$232)</calculatedColumnFormula>
    </tableColumn>
    <tableColumn id="3" xr3:uid="{6328B57B-0DCC-4BA7-BF68-B80C9D509F31}" name="ONF Category Recommend Change" dataDxfId="93">
      <calculatedColumnFormula>_xlfn.XLOOKUP(Table15[[#This Row],[Road Name]],'Tasman Base Data'!$A$2:$A$232,'Tasman Base Data'!C$2:C$232)</calculatedColumnFormula>
    </tableColumn>
    <tableColumn id="5" xr3:uid="{19641E88-EA9E-4DA8-BB23-82474469ECD6}" name="ONF Category Current" dataDxfId="92">
      <calculatedColumnFormula>_xlfn.XLOOKUP(Table15[[#This Row],[Road Name]],'Tasman Base Data'!$A$2:$A$232,'Tasman Base Data'!D$2:D$232)</calculatedColumnFormula>
    </tableColumn>
    <tableColumn id="7" xr3:uid="{210DEBFA-450F-490B-AD10-CB2E29C11EA3}" name="Posted speed" dataDxfId="91">
      <calculatedColumnFormula>_xlfn.XLOOKUP(Table15[[#This Row],[Road Name]],'Tasman Base Data'!$A$2:$A$232,'Tasman Base Data'!E$2:E$232)</calculatedColumnFormula>
    </tableColumn>
    <tableColumn id="8" xr3:uid="{E51756C7-A44D-4F7E-A356-928C238F927E}" name="Proposed Speed" dataDxfId="90">
      <calculatedColumnFormula>_xlfn.XLOOKUP(Table15[[#This Row],[Road Name]],'Tasman Base Data'!$A$2:$A$232,'Tasman Base Data'!F$2:F$232)</calculatedColumnFormula>
    </tableColumn>
    <tableColumn id="4" xr3:uid="{AF57B931-A9BA-49F7-A57D-63141BF3610A}" name="SAAS" dataDxfId="89">
      <calculatedColumnFormula>_xlfn.XLOOKUP(Table15[[#This Row],[Road Name]],'Tasman Base Data'!$A$2:$A$232,'Tasman Base Data'!G$2:G$232)</calculatedColumnFormula>
    </tableColumn>
    <tableColumn id="6" xr3:uid="{AB7A016D-DD22-4B4D-8BFE-5E7DF17427F7}" name="Explanation of why proposed speed does not match SAAS" dataDxfId="88">
      <calculatedColumnFormula>_xlfn.XLOOKUP(Table15[[#This Row],[Road Name]],'Tasman Base Data'!$A$2:$A$232,'Tasman Base Data'!H$2:H$232)</calculatedColumnFormula>
    </tableColumn>
    <tableColumn id="9" xr3:uid="{CED05CEA-C471-4F6E-AC13-FF23C7E363D0}" name="Implementation date" dataDxfId="87">
      <calculatedColumnFormula>_xlfn.XLOOKUP(Table15[[#This Row],[Road Name]],'Tasman Base Data'!$A$2:$A$232,'Tasman Base Data'!I$2:I$232)</calculatedColumnFormula>
    </tableColumn>
    <tableColumn id="10" xr3:uid="{1096F739-DD02-4CA7-9516-CF92C72DA900}" name="Town" dataDxfId="86"/>
    <tableColumn id="12" xr3:uid="{59136F54-A998-4275-9D52-425C05FE729D}" name="Ward" dataDxfId="8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79FA43-4C91-4BFF-BDF9-F6C8226466E5}" name="Table5" displayName="Table5" ref="A2:K50" totalsRowShown="0" headerRowDxfId="83" dataDxfId="81" headerRowBorderDxfId="82">
  <autoFilter ref="A2:K50" xr:uid="{D379FA43-4C91-4BFF-BDF9-F6C8226466E5}"/>
  <sortState xmlns:xlrd2="http://schemas.microsoft.com/office/spreadsheetml/2017/richdata2" ref="A3:K50">
    <sortCondition ref="I3:I50"/>
    <sortCondition ref="A3:A50"/>
  </sortState>
  <tableColumns count="11">
    <tableColumn id="1" xr3:uid="{2F29531B-2654-46C5-BA87-DADED35E6D8C}" name="Road Name" dataDxfId="80"/>
    <tableColumn id="2" xr3:uid="{737721AC-0EC6-4FE9-8A53-D2AF02FAFE3D}" name="Extent" dataDxfId="79">
      <calculatedColumnFormula>_xlfn.XLOOKUP(Table5[[#This Row],[Road Name]],'Tasman Base Data'!$A2:$A232,'Tasman Base Data'!B$2:B$233)</calculatedColumnFormula>
    </tableColumn>
    <tableColumn id="3" xr3:uid="{61945284-5E6B-4F3F-9658-DE0A1D833473}" name="ONF Category Recommend Change" dataDxfId="78">
      <calculatedColumnFormula>_xlfn.XLOOKUP(Table5[[#This Row],[Road Name]],'Tasman Base Data'!$A2:$A232,'Tasman Base Data'!C$2:C$233)</calculatedColumnFormula>
    </tableColumn>
    <tableColumn id="4" xr3:uid="{00EF234C-2E10-4938-A97F-31C7A1FDCBF7}" name="ONF Category Current" dataDxfId="77">
      <calculatedColumnFormula>_xlfn.XLOOKUP(Table5[[#This Row],[Road Name]],'Tasman Base Data'!$A2:$A232,'Tasman Base Data'!D$2:D$233)</calculatedColumnFormula>
    </tableColumn>
    <tableColumn id="15" xr3:uid="{1487ECF4-97D0-4186-9F13-9DA978ECC561}" name="Posted Speed" dataDxfId="76">
      <calculatedColumnFormula>_xlfn.XLOOKUP(Table5[[#This Row],[Road Name]],'Tasman Base Data'!$A2:$A232,'Tasman Base Data'!E$2:E$233)</calculatedColumnFormula>
    </tableColumn>
    <tableColumn id="20" xr3:uid="{4C5091E3-13B3-440C-9E6F-5A03BC0EECB5}" name="Proposed Speed" dataDxfId="75">
      <calculatedColumnFormula>_xlfn.XLOOKUP(Table5[[#This Row],[Road Name]],'Tasman Base Data'!$A2:$A232,'Tasman Base Data'!F$2:F$233)</calculatedColumnFormula>
    </tableColumn>
    <tableColumn id="7" xr3:uid="{FD74955A-E0AE-46DE-A8D5-46B2C8F8B774}" name="SAAS" dataDxfId="74">
      <calculatedColumnFormula>_xlfn.XLOOKUP(Table5[[#This Row],[Road Name]],'Tasman Base Data'!$A2:$A232,'Tasman Base Data'!G$2:G$233)</calculatedColumnFormula>
    </tableColumn>
    <tableColumn id="8" xr3:uid="{0061F3EC-83A2-49B5-9B8D-7A271E438DD8}" name="Explanation of why proposed speed does not match SAAS" dataDxfId="73">
      <calculatedColumnFormula>_xlfn.XLOOKUP(Table5[[#This Row],[Road Name]],'Tasman Base Data'!$A2:$A232,'Tasman Base Data'!H$2:H$233)</calculatedColumnFormula>
    </tableColumn>
    <tableColumn id="9" xr3:uid="{1BBFA59F-C2C3-43F5-B8BA-9D760CE3E8CE}" name="Implementation date" dataDxfId="72">
      <calculatedColumnFormula>_xlfn.XLOOKUP(Table5[[#This Row],[Road Name]],'Tasman Base Data'!$A2:$A232,'Tasman Base Data'!I$2:I$233)</calculatedColumnFormula>
    </tableColumn>
    <tableColumn id="5" xr3:uid="{CDC4ADC5-F0B6-4688-833D-09ED269FD166}" name="Town" dataDxfId="71"/>
    <tableColumn id="10" xr3:uid="{A37A1B9E-133D-4676-8DE0-24DE91CEF4E6}" name="Ward" dataDxfId="7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A49C97-D062-4CE7-BB2C-722A9BA03B03}" name="Table7" displayName="Table7" ref="A2:K11" totalsRowShown="0" headerRowDxfId="67" dataDxfId="66">
  <autoFilter ref="A2:K11" xr:uid="{E7A49C97-D062-4CE7-BB2C-722A9BA03B03}"/>
  <sortState xmlns:xlrd2="http://schemas.microsoft.com/office/spreadsheetml/2017/richdata2" ref="A3:K11">
    <sortCondition ref="I3:I11"/>
    <sortCondition ref="A3:A11"/>
  </sortState>
  <tableColumns count="11">
    <tableColumn id="1" xr3:uid="{4F18CBA2-C110-4C2A-9C81-2D837E792095}" name="Road Name" dataDxfId="65"/>
    <tableColumn id="2" xr3:uid="{71A3D1D5-D003-4D13-8B15-F96D61372771}" name="Extent" dataDxfId="64">
      <calculatedColumnFormula>_xlfn.XLOOKUP(Table7[[#This Row],[Road Name]],'Tasman Base Data'!$A$2:$A$233,'Tasman Base Data'!B2:B233)</calculatedColumnFormula>
    </tableColumn>
    <tableColumn id="3" xr3:uid="{C199EC5A-9A07-4AE0-AE1A-50E0CCBCAA54}" name="ONF Category Recommend Change" dataDxfId="63"/>
    <tableColumn id="6" xr3:uid="{7B627BB1-7753-41C9-924C-86F956958463}" name="ONF Category Current" dataDxfId="62"/>
    <tableColumn id="5" xr3:uid="{C0647907-5BCB-46F2-A026-09E519AE964A}" name="Posted speed" dataDxfId="61"/>
    <tableColumn id="8" xr3:uid="{AC2A99F1-5884-4D92-9875-3FFFE37801F3}" name="Proposed Speed" dataDxfId="60"/>
    <tableColumn id="7" xr3:uid="{ED5833EF-836F-4A9B-BE66-F0FF1280AEDF}" name="SAAS" dataDxfId="59"/>
    <tableColumn id="9" xr3:uid="{20119154-8506-492B-868B-255B71912253}" name="Explanation of why proposed speed does not match SAAS" dataDxfId="58"/>
    <tableColumn id="10" xr3:uid="{A2319C35-7256-4F50-BBAF-B52E2637625C}" name="Implementation date" dataDxfId="57"/>
    <tableColumn id="11" xr3:uid="{05E99956-335F-48AC-8FE0-434DB439BD08}" name="Area" dataDxfId="56"/>
    <tableColumn id="4" xr3:uid="{31030BB8-C002-4802-8764-ABDA6B7849A4}" name="Ward" dataDxfId="5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D2D728-A4DC-4F58-9998-E3B59BFB7F31}" name="Table4" displayName="Table4" ref="A2:L15" totalsRowShown="0" headerRowDxfId="53" dataDxfId="52">
  <autoFilter ref="A2:L15" xr:uid="{AAD2D728-A4DC-4F58-9998-E3B59BFB7F31}"/>
  <sortState xmlns:xlrd2="http://schemas.microsoft.com/office/spreadsheetml/2017/richdata2" ref="A3:L15">
    <sortCondition ref="A3:A15"/>
  </sortState>
  <tableColumns count="12">
    <tableColumn id="1" xr3:uid="{B4517DDE-D67B-4909-9498-842F98719AC8}" name="Road name" dataDxfId="51"/>
    <tableColumn id="2" xr3:uid="{BBD30325-35A1-4794-82F8-0BC3F82F0E1B}" name="Extent" dataDxfId="50">
      <calculatedColumnFormula>_xlfn.XLOOKUP(Table4[[#This Row],[Road name]],'Tasman Base Data'!A2:A233,'Tasman Base Data'!B2:B233)</calculatedColumnFormula>
    </tableColumn>
    <tableColumn id="3" xr3:uid="{34D2B099-486D-4221-876E-A2E3C1AB0C9B}" name="ONF Category Recommend Change" dataDxfId="49">
      <calculatedColumnFormula>_xlfn.XLOOKUP(Table4[[#This Row],[Road name]],'Tasman Base Data'!A2:A233,'Tasman Base Data'!C2:C233)</calculatedColumnFormula>
    </tableColumn>
    <tableColumn id="9" xr3:uid="{DE114E6B-234C-4FE3-8A2C-5F4E2FB6E741}" name="ONF Category Current" dataDxfId="48">
      <calculatedColumnFormula>_xlfn.XLOOKUP(Table4[[#This Row],[Road name]],'Tasman Base Data'!$A2:$A233,'Tasman Base Data'!D2:D233)</calculatedColumnFormula>
    </tableColumn>
    <tableColumn id="4" xr3:uid="{84D44511-DBFB-4122-BCBF-9DF678437DEC}" name="Posted Speed" dataDxfId="47">
      <calculatedColumnFormula>_xlfn.XLOOKUP(Table4[[#This Row],[Road name]],'Tasman Base Data'!$A2:$A233,'Tasman Base Data'!E2:E233)</calculatedColumnFormula>
    </tableColumn>
    <tableColumn id="5" xr3:uid="{B31B9FEA-6B42-4608-95C7-31AEFAB257CA}" name="Proposed Speed" dataDxfId="46">
      <calculatedColumnFormula>_xlfn.XLOOKUP(Table4[[#This Row],[Road name]],'Tasman Base Data'!$A2:$A233,'Tasman Base Data'!F2:F233)</calculatedColumnFormula>
    </tableColumn>
    <tableColumn id="10" xr3:uid="{B31234E7-4505-4F25-87D3-F905AD1DBE24}" name="SAAS" dataDxfId="45">
      <calculatedColumnFormula>_xlfn.XLOOKUP(Table4[[#This Row],[Road name]],'Tasman Base Data'!$A2:$A233,'Tasman Base Data'!G2:G233)</calculatedColumnFormula>
    </tableColumn>
    <tableColumn id="11" xr3:uid="{05CF1041-D173-430C-9192-3FF83AB6958E}" name="Explanation of why proposed speed does not match SAAS" dataDxfId="44">
      <calculatedColumnFormula>_xlfn.XLOOKUP(Table4[[#This Row],[Road name]],'Tasman Base Data'!$A2:$A233,'Tasman Base Data'!H2:H233)</calculatedColumnFormula>
    </tableColumn>
    <tableColumn id="12" xr3:uid="{9A99953B-1251-4A6C-B8CD-CA536C080507}" name="Implementation date1" dataDxfId="43">
      <calculatedColumnFormula>_xlfn.XLOOKUP(Table4[[#This Row],[Road name]],'Tasman Base Data'!$A2:$A233,'Tasman Base Data'!I2:I233)</calculatedColumnFormula>
    </tableColumn>
    <tableColumn id="6" xr3:uid="{B80868E7-B764-4705-83F7-F5A64E15C422}" name="Township or Area" dataDxfId="42"/>
    <tableColumn id="7" xr3:uid="{185B447A-9CB5-45D3-A698-9CC393461F82}" name="Ward" dataDxfId="41"/>
    <tableColumn id="8" xr3:uid="{F6C0A549-15D2-499A-A178-8A3D30DF6BF5}" name="Seal  " dataDxfId="4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310A72B-7B65-404B-BD9C-B4FDBA4B48B1}" name="Table3" displayName="Table3" ref="A2:K20" totalsRowShown="0" headerRowDxfId="38" dataDxfId="37">
  <autoFilter ref="A2:K20" xr:uid="{8310A72B-7B65-404B-BD9C-B4FDBA4B48B1}"/>
  <sortState xmlns:xlrd2="http://schemas.microsoft.com/office/spreadsheetml/2017/richdata2" ref="A3:K20">
    <sortCondition ref="I3:I20"/>
    <sortCondition ref="A3:A20"/>
  </sortState>
  <tableColumns count="11">
    <tableColumn id="3" xr3:uid="{EFEBE3F9-360D-463C-8805-6E8F3E49C9E1}" name="Road name" dataDxfId="36"/>
    <tableColumn id="4" xr3:uid="{6AE28BCB-008A-4FE6-B0A0-0FB89B06F540}" name="Extent" dataDxfId="35">
      <calculatedColumnFormula>_xlfn.XLOOKUP(Table3[[#This Row],[Road name]],'Tasman Base Data'!$A$2:$A$233,'Tasman Base Data'!B$2:B$233)</calculatedColumnFormula>
    </tableColumn>
    <tableColumn id="5" xr3:uid="{76FA5CE6-1D37-4550-8996-2077F5947B06}" name="ONF Category Recommend Change" dataDxfId="34">
      <calculatedColumnFormula>_xlfn.XLOOKUP(Table3[[#This Row],[Road name]],'Tasman Base Data'!$A$2:$A$233,'Tasman Base Data'!C$2:C$233)</calculatedColumnFormula>
    </tableColumn>
    <tableColumn id="6" xr3:uid="{3115046C-9F84-4198-B07F-0EFEFDE5FB30}" name="ONF Category Current" dataDxfId="33">
      <calculatedColumnFormula>_xlfn.XLOOKUP(Table3[[#This Row],[Road name]],'Tasman Base Data'!$A$2:$A$233,'Tasman Base Data'!D$2:D$233)</calculatedColumnFormula>
    </tableColumn>
    <tableColumn id="1" xr3:uid="{C78222F9-664F-4B91-BFE1-0DBB5DF35646}" name="Posted Speed" dataDxfId="32">
      <calculatedColumnFormula>_xlfn.XLOOKUP(Table3[[#This Row],[Road name]],'Tasman Base Data'!$A$2:$A$233,'Tasman Base Data'!E$2:E$233)</calculatedColumnFormula>
    </tableColumn>
    <tableColumn id="15" xr3:uid="{1F915C9C-8801-4F54-ACE1-7EA145FD6035}" name="Proposed Speed" dataDxfId="31">
      <calculatedColumnFormula>_xlfn.XLOOKUP(Table3[[#This Row],[Road name]],'Tasman Base Data'!$A$2:$A$233,'Tasman Base Data'!F$2:F$233)</calculatedColumnFormula>
    </tableColumn>
    <tableColumn id="2" xr3:uid="{C74814E0-CEC4-457A-BFE9-6482988BF51F}" name="SAAS" dataDxfId="30">
      <calculatedColumnFormula>_xlfn.XLOOKUP(Table3[[#This Row],[Road name]],'Tasman Base Data'!$A$2:$A$233,'Tasman Base Data'!G$2:G$233)</calculatedColumnFormula>
    </tableColumn>
    <tableColumn id="8" xr3:uid="{E42A9D01-39F5-46B2-9F84-226953782164}" name="Explanation of why proposed speed does not match SAAS" dataDxfId="29">
      <calculatedColumnFormula>_xlfn.XLOOKUP(Table3[[#This Row],[Road name]],'Tasman Base Data'!$A$2:$A$233,'Tasman Base Data'!H$2:H$233)</calculatedColumnFormula>
    </tableColumn>
    <tableColumn id="16" xr3:uid="{4C108006-5A9E-44C3-8D97-3FA80EF6EE2D}" name="Implementation date" dataDxfId="28">
      <calculatedColumnFormula>_xlfn.XLOOKUP(Table3[[#This Row],[Road name]],'Tasman Base Data'!$A$2:$A$233,'Tasman Base Data'!I$2:I$233)</calculatedColumnFormula>
    </tableColumn>
    <tableColumn id="18" xr3:uid="{484DD4D5-EC2F-4EC4-8DB5-60833ADEC7B5}" name="Township or Area" dataDxfId="27"/>
    <tableColumn id="20" xr3:uid="{F1305A99-C3AD-47A2-B08F-3E290A5D4924}" name="Ward" dataDxfId="2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7983710-003B-47D5-B242-3AEC945FD3FA}" name="Table8" displayName="Table8" ref="A23:K44" totalsRowShown="0" headerRowDxfId="25" dataDxfId="24">
  <autoFilter ref="A23:K44" xr:uid="{87983710-003B-47D5-B242-3AEC945FD3FA}"/>
  <sortState xmlns:xlrd2="http://schemas.microsoft.com/office/spreadsheetml/2017/richdata2" ref="A24:K44">
    <sortCondition ref="I24:I44"/>
    <sortCondition ref="A24:A44"/>
  </sortState>
  <tableColumns count="11">
    <tableColumn id="8" xr3:uid="{4DE58489-F11D-4572-A283-38178E50B5BF}" name="Road name" dataDxfId="23"/>
    <tableColumn id="9" xr3:uid="{2A3C6BEE-02FA-4C06-8C20-7607B83A3096}" name="Extent" dataDxfId="22">
      <calculatedColumnFormula>_xlfn.XLOOKUP(Table3[[#This Row],[Road name]],'Tasman Base Data'!$A$2:$A$233,'Tasman Base Data'!B$2:B$233)</calculatedColumnFormula>
    </tableColumn>
    <tableColumn id="11" xr3:uid="{68298646-EDD9-4886-B020-C03B16A4CB67}" name="ONF Category Recommend Change" dataDxfId="21">
      <calculatedColumnFormula>_xlfn.XLOOKUP(Table3[[#This Row],[Road name]],'Tasman Base Data'!$A$2:$A$233,'Tasman Base Data'!C$2:C$233)</calculatedColumnFormula>
    </tableColumn>
    <tableColumn id="12" xr3:uid="{F5CF510E-CED8-4677-B9AD-065B346B013B}" name="ONF Category Current" dataDxfId="20">
      <calculatedColumnFormula>_xlfn.XLOOKUP(Table3[[#This Row],[Road name]],'Tasman Base Data'!$A$2:$A$233,'Tasman Base Data'!D$2:D$233)</calculatedColumnFormula>
    </tableColumn>
    <tableColumn id="1" xr3:uid="{BB37F6FA-B829-4428-949C-AB944F6727E4}" name="Posted Speed" dataDxfId="19">
      <calculatedColumnFormula>_xlfn.XLOOKUP(Table3[[#This Row],[Road name]],'Tasman Base Data'!$A$2:$A$233,'Tasman Base Data'!E$2:E$233)</calculatedColumnFormula>
    </tableColumn>
    <tableColumn id="2" xr3:uid="{C10B8FFA-7D63-46FC-B43C-D13AF7E9735B}" name="Proposed Speed" dataDxfId="18">
      <calculatedColumnFormula>_xlfn.XLOOKUP(Table3[[#This Row],[Road name]],'Tasman Base Data'!$A$2:$A$233,'Tasman Base Data'!F$2:F$233)</calculatedColumnFormula>
    </tableColumn>
    <tableColumn id="3" xr3:uid="{FCA7BA99-ACE0-45CB-AE52-3EE1173A484F}" name="SAAS" dataDxfId="17">
      <calculatedColumnFormula>_xlfn.XLOOKUP(Table3[[#This Row],[Road name]],'Tasman Base Data'!$A$2:$A$233,'Tasman Base Data'!G$2:G$233)</calculatedColumnFormula>
    </tableColumn>
    <tableColumn id="4" xr3:uid="{1F856979-509F-4426-A73A-A57E0FBA2068}" name="Explanation of why proposed speed does not match SAAS" dataDxfId="16">
      <calculatedColumnFormula>_xlfn.XLOOKUP(Table3[[#This Row],[Road name]],'Tasman Base Data'!$A$2:$A$233,'Tasman Base Data'!H$2:H$233)</calculatedColumnFormula>
    </tableColumn>
    <tableColumn id="5" xr3:uid="{C424B149-C0A2-4741-9EE9-9506609A442B}" name="Implementation date" dataDxfId="15">
      <calculatedColumnFormula>_xlfn.XLOOKUP(Table3[[#This Row],[Road name]],'Tasman Base Data'!$A$2:$A$233,'Tasman Base Data'!I$2:I$233)</calculatedColumnFormula>
    </tableColumn>
    <tableColumn id="7" xr3:uid="{8CF1376B-79EA-4D7B-BF5E-874059C50172}" name="Township or Area" dataDxfId="14"/>
    <tableColumn id="10" xr3:uid="{65912CD8-48FB-442D-99D5-E1AC867B8DB5}" name="Ward" dataDxfId="1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8D6103D-4810-472C-96C4-07321ABD8507}" name="Table111" displayName="Table111" ref="A1:J233" totalsRowShown="0" headerRowDxfId="11" dataDxfId="10">
  <autoFilter ref="A1:J233" xr:uid="{EDBB6702-815D-4D26-B256-9FC27601D996}">
    <filterColumn colId="7">
      <filters>
        <filter val="The NSLR shows a limit of 100km/h on this section of road, but it is signed at 50km/h, consistent with the adjacent urban area"/>
      </filters>
    </filterColumn>
    <filterColumn colId="9">
      <filters>
        <filter val="Speed limit correction"/>
      </filters>
    </filterColumn>
  </autoFilter>
  <sortState xmlns:xlrd2="http://schemas.microsoft.com/office/spreadsheetml/2017/richdata2" ref="A2:J233">
    <sortCondition ref="I2:I233"/>
  </sortState>
  <tableColumns count="10">
    <tableColumn id="1" xr3:uid="{2C70A51F-95DE-433A-AEC4-38C92ED4DCDE}" name="Road name" dataDxfId="9"/>
    <tableColumn id="22" xr3:uid="{389264A9-CD67-45B5-8596-EE50C52D723C}" name="Extent" dataDxfId="8"/>
    <tableColumn id="8" xr3:uid="{D5D45593-C02A-489E-BC3D-E3F0C0A67497}" name="ONF Category Recommend Change" dataDxfId="7"/>
    <tableColumn id="7" xr3:uid="{92EEF3C7-1B01-4B43-971A-8BD05A3C320F}" name="ONF Category Current" dataDxfId="6"/>
    <tableColumn id="9" xr3:uid="{2688B9A4-6DCE-42AF-82B4-24FD2105A364}" name="Posted Speed" dataDxfId="5"/>
    <tableColumn id="12" xr3:uid="{FFFF0B9F-A1B0-4C4D-AAA6-76F2971CB41B}" name="Proposed Speed" dataDxfId="4"/>
    <tableColumn id="14" xr3:uid="{FF6630A1-1E79-4190-85D3-5A6B829CA92F}" name="SAAS" dataDxfId="3"/>
    <tableColumn id="16" xr3:uid="{698D3C12-7B19-4FB1-8075-09A12FB2E684}" name="Explanation of why proposed speed does not match SAAS" dataDxfId="2"/>
    <tableColumn id="17" xr3:uid="{43E997FA-A0E4-41C0-A187-55C64740E645}" name="Implementation date" dataDxfId="1"/>
    <tableColumn id="13" xr3:uid="{2B536943-0092-43CB-AB13-9FBFD5CF5902}" name="NCCTDC_Reason for change" dataDxfId="0"/>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787A-FA74-40F8-B0F0-C4D176D914A5}">
  <sheetPr>
    <tabColor theme="5" tint="0.79998168889431442"/>
    <pageSetUpPr fitToPage="1"/>
  </sheetPr>
  <dimension ref="A1:AO86"/>
  <sheetViews>
    <sheetView workbookViewId="0">
      <selection activeCell="A3" sqref="A3:XFD3"/>
    </sheetView>
  </sheetViews>
  <sheetFormatPr defaultColWidth="9.109375" defaultRowHeight="14.4" x14ac:dyDescent="0.3"/>
  <cols>
    <col min="1" max="1" width="28" style="2" customWidth="1"/>
    <col min="2" max="2" width="9.109375" style="2"/>
    <col min="3" max="3" width="17" style="2" customWidth="1"/>
    <col min="4" max="4" width="11.5546875" style="2" customWidth="1"/>
    <col min="5" max="5" width="27" style="2" customWidth="1"/>
    <col min="6" max="6" width="15.33203125" style="2" customWidth="1"/>
    <col min="7" max="7" width="16.6640625" style="2" customWidth="1"/>
    <col min="8" max="8" width="12" style="44" customWidth="1"/>
    <col min="9" max="9" width="26.5546875" style="2" customWidth="1"/>
    <col min="10" max="10" width="40.33203125" style="2" customWidth="1"/>
    <col min="11" max="11" width="12.88671875" style="2" customWidth="1"/>
    <col min="12" max="16384" width="9.109375" style="2"/>
  </cols>
  <sheetData>
    <row r="1" spans="1:38" ht="23.4" x14ac:dyDescent="0.3">
      <c r="A1" s="62" t="s">
        <v>425</v>
      </c>
      <c r="B1" s="62"/>
      <c r="C1" s="62"/>
      <c r="D1" s="62"/>
      <c r="E1" s="62"/>
      <c r="F1" s="62"/>
      <c r="G1" s="62"/>
      <c r="H1" s="62"/>
      <c r="I1" s="62"/>
      <c r="J1" s="62"/>
      <c r="K1" s="62"/>
    </row>
    <row r="2" spans="1:38" s="6" customFormat="1" ht="23.4" x14ac:dyDescent="0.3">
      <c r="A2" s="62" t="s">
        <v>0</v>
      </c>
      <c r="B2" s="62"/>
      <c r="C2" s="62"/>
      <c r="D2" s="62"/>
      <c r="E2" s="62"/>
      <c r="F2" s="62"/>
      <c r="G2" s="62"/>
      <c r="H2" s="62"/>
      <c r="I2" s="62"/>
      <c r="J2" s="62"/>
      <c r="K2" s="62"/>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row>
    <row r="3" spans="1:38" ht="28.8" x14ac:dyDescent="0.3">
      <c r="A3" s="2" t="s">
        <v>1</v>
      </c>
      <c r="B3" s="2" t="s">
        <v>576</v>
      </c>
      <c r="C3" s="2" t="s">
        <v>4</v>
      </c>
      <c r="D3" s="2" t="s">
        <v>577</v>
      </c>
      <c r="E3" s="2" t="s">
        <v>583</v>
      </c>
      <c r="F3" s="2" t="s">
        <v>2</v>
      </c>
      <c r="G3" s="2" t="s">
        <v>3</v>
      </c>
      <c r="H3" s="2" t="s">
        <v>424</v>
      </c>
      <c r="I3" s="2" t="s">
        <v>5</v>
      </c>
      <c r="J3" s="2" t="s">
        <v>6</v>
      </c>
      <c r="K3" s="44" t="s">
        <v>7</v>
      </c>
    </row>
    <row r="4" spans="1:38" x14ac:dyDescent="0.3">
      <c r="A4" s="46" t="s">
        <v>9</v>
      </c>
      <c r="B4" s="46"/>
      <c r="C4" s="46"/>
      <c r="D4" s="9"/>
      <c r="E4" s="9"/>
      <c r="F4" s="46"/>
      <c r="G4" s="46"/>
      <c r="H4" s="9"/>
      <c r="I4" s="9"/>
      <c r="J4" s="9"/>
      <c r="K4" s="42"/>
    </row>
    <row r="5" spans="1:38" ht="43.2" x14ac:dyDescent="0.3">
      <c r="A5" s="3" t="s">
        <v>8</v>
      </c>
      <c r="B5" s="3">
        <v>2</v>
      </c>
      <c r="C5" s="3" t="s">
        <v>11</v>
      </c>
      <c r="D5" s="3" t="s">
        <v>578</v>
      </c>
      <c r="E5" s="13" t="s">
        <v>584</v>
      </c>
      <c r="F5" s="3" t="s">
        <v>9</v>
      </c>
      <c r="G5" s="3" t="s">
        <v>10</v>
      </c>
      <c r="H5" s="2" t="s">
        <v>12</v>
      </c>
      <c r="I5" s="2" t="s">
        <v>18</v>
      </c>
      <c r="J5" s="2" t="s">
        <v>13</v>
      </c>
      <c r="K5" s="48">
        <v>45684</v>
      </c>
    </row>
    <row r="6" spans="1:38" ht="43.2" x14ac:dyDescent="0.3">
      <c r="A6" s="3" t="s">
        <v>14</v>
      </c>
      <c r="B6" s="3">
        <v>1</v>
      </c>
      <c r="C6" s="3" t="s">
        <v>16</v>
      </c>
      <c r="D6" s="3" t="s">
        <v>578</v>
      </c>
      <c r="E6" s="13" t="s">
        <v>584</v>
      </c>
      <c r="F6" s="3" t="s">
        <v>15</v>
      </c>
      <c r="G6" s="3" t="s">
        <v>10</v>
      </c>
      <c r="H6" s="2" t="s">
        <v>17</v>
      </c>
      <c r="I6" s="2" t="s">
        <v>18</v>
      </c>
      <c r="J6" s="2" t="s">
        <v>19</v>
      </c>
      <c r="K6" s="48">
        <v>45684</v>
      </c>
    </row>
    <row r="7" spans="1:38" ht="43.2" x14ac:dyDescent="0.3">
      <c r="A7" s="3" t="s">
        <v>14</v>
      </c>
      <c r="B7" s="3">
        <v>1</v>
      </c>
      <c r="C7" s="3" t="s">
        <v>21</v>
      </c>
      <c r="D7" s="3" t="s">
        <v>578</v>
      </c>
      <c r="E7" s="13" t="s">
        <v>584</v>
      </c>
      <c r="F7" s="3" t="s">
        <v>15</v>
      </c>
      <c r="G7" s="3" t="s">
        <v>20</v>
      </c>
      <c r="H7" s="2" t="s">
        <v>17</v>
      </c>
      <c r="I7" s="2" t="s">
        <v>22</v>
      </c>
      <c r="J7" s="2" t="s">
        <v>693</v>
      </c>
      <c r="K7" s="48">
        <v>45684</v>
      </c>
    </row>
    <row r="8" spans="1:38" ht="28.8" x14ac:dyDescent="0.3">
      <c r="A8" s="3" t="s">
        <v>23</v>
      </c>
      <c r="B8" s="3">
        <v>1</v>
      </c>
      <c r="C8" s="3" t="s">
        <v>26</v>
      </c>
      <c r="D8" s="3" t="s">
        <v>578</v>
      </c>
      <c r="E8" s="13" t="s">
        <v>584</v>
      </c>
      <c r="F8" s="3" t="s">
        <v>24</v>
      </c>
      <c r="G8" s="3" t="s">
        <v>25</v>
      </c>
      <c r="H8" s="2" t="s">
        <v>27</v>
      </c>
      <c r="I8" s="2" t="s">
        <v>699</v>
      </c>
      <c r="J8" s="2" t="s">
        <v>694</v>
      </c>
      <c r="K8" s="48">
        <v>45684</v>
      </c>
    </row>
    <row r="9" spans="1:38" ht="43.2" x14ac:dyDescent="0.3">
      <c r="A9" s="3" t="s">
        <v>23</v>
      </c>
      <c r="B9" s="3">
        <v>1</v>
      </c>
      <c r="C9" s="3" t="s">
        <v>28</v>
      </c>
      <c r="D9" s="3" t="s">
        <v>578</v>
      </c>
      <c r="E9" s="13" t="s">
        <v>584</v>
      </c>
      <c r="F9" s="3" t="s">
        <v>24</v>
      </c>
      <c r="G9" s="3" t="s">
        <v>25</v>
      </c>
      <c r="H9" s="2" t="s">
        <v>29</v>
      </c>
      <c r="I9" s="2" t="s">
        <v>22</v>
      </c>
      <c r="J9" s="2" t="s">
        <v>692</v>
      </c>
      <c r="K9" s="48">
        <v>45684</v>
      </c>
    </row>
    <row r="10" spans="1:38" ht="28.8" x14ac:dyDescent="0.3">
      <c r="A10" s="3" t="s">
        <v>30</v>
      </c>
      <c r="B10" s="3">
        <v>1</v>
      </c>
      <c r="C10" s="3" t="s">
        <v>31</v>
      </c>
      <c r="D10" s="3" t="s">
        <v>578</v>
      </c>
      <c r="E10" s="13" t="s">
        <v>584</v>
      </c>
      <c r="F10" s="3" t="s">
        <v>25</v>
      </c>
      <c r="G10" s="3" t="s">
        <v>25</v>
      </c>
      <c r="H10" s="2" t="s">
        <v>27</v>
      </c>
      <c r="I10" s="2" t="s">
        <v>32</v>
      </c>
      <c r="J10" s="2" t="s">
        <v>585</v>
      </c>
      <c r="K10" s="48">
        <v>45684</v>
      </c>
    </row>
    <row r="11" spans="1:38" ht="43.2" x14ac:dyDescent="0.3">
      <c r="A11" s="3" t="s">
        <v>33</v>
      </c>
      <c r="B11" s="3">
        <v>1</v>
      </c>
      <c r="C11" s="3" t="s">
        <v>34</v>
      </c>
      <c r="D11" s="3" t="s">
        <v>578</v>
      </c>
      <c r="E11" s="13" t="s">
        <v>584</v>
      </c>
      <c r="F11" s="3" t="s">
        <v>25</v>
      </c>
      <c r="G11" s="3" t="s">
        <v>10</v>
      </c>
      <c r="H11" s="2" t="s">
        <v>35</v>
      </c>
      <c r="I11" s="2" t="s">
        <v>700</v>
      </c>
      <c r="J11" s="2" t="s">
        <v>586</v>
      </c>
      <c r="K11" s="48">
        <v>45684</v>
      </c>
    </row>
    <row r="12" spans="1:38" ht="57.6" x14ac:dyDescent="0.3">
      <c r="A12" s="3" t="s">
        <v>33</v>
      </c>
      <c r="B12" s="3">
        <v>1</v>
      </c>
      <c r="C12" s="3" t="s">
        <v>36</v>
      </c>
      <c r="D12" s="3" t="s">
        <v>578</v>
      </c>
      <c r="E12" s="13" t="s">
        <v>584</v>
      </c>
      <c r="F12" s="3"/>
      <c r="G12" s="3" t="s">
        <v>10</v>
      </c>
      <c r="H12" s="2" t="s">
        <v>35</v>
      </c>
      <c r="I12" s="2" t="s">
        <v>37</v>
      </c>
      <c r="J12" s="2" t="s">
        <v>695</v>
      </c>
      <c r="K12" s="48">
        <v>45684</v>
      </c>
    </row>
    <row r="13" spans="1:38" x14ac:dyDescent="0.3">
      <c r="A13" s="3" t="s">
        <v>38</v>
      </c>
      <c r="B13" s="3">
        <v>1</v>
      </c>
      <c r="C13" s="3" t="s">
        <v>41</v>
      </c>
      <c r="D13" s="3" t="s">
        <v>579</v>
      </c>
      <c r="E13" s="13"/>
      <c r="F13" s="3" t="s">
        <v>39</v>
      </c>
      <c r="G13" s="3" t="s">
        <v>40</v>
      </c>
      <c r="H13" s="2" t="s">
        <v>35</v>
      </c>
      <c r="I13" s="2" t="s">
        <v>42</v>
      </c>
      <c r="J13" s="2" t="s">
        <v>43</v>
      </c>
      <c r="K13" s="48">
        <v>45684</v>
      </c>
    </row>
    <row r="14" spans="1:38" x14ac:dyDescent="0.3">
      <c r="A14" s="3" t="s">
        <v>38</v>
      </c>
      <c r="B14" s="3">
        <v>1</v>
      </c>
      <c r="C14" s="3" t="s">
        <v>44</v>
      </c>
      <c r="D14" s="3" t="s">
        <v>579</v>
      </c>
      <c r="E14" s="13"/>
      <c r="F14" s="3" t="s">
        <v>39</v>
      </c>
      <c r="G14" s="3" t="s">
        <v>40</v>
      </c>
      <c r="H14" s="2" t="s">
        <v>45</v>
      </c>
      <c r="I14" s="2" t="s">
        <v>42</v>
      </c>
      <c r="J14" s="2" t="s">
        <v>580</v>
      </c>
      <c r="K14" s="48">
        <v>45684</v>
      </c>
    </row>
    <row r="15" spans="1:38" ht="28.8" x14ac:dyDescent="0.3">
      <c r="A15" s="3" t="s">
        <v>38</v>
      </c>
      <c r="B15" s="3">
        <v>1</v>
      </c>
      <c r="C15" s="3" t="s">
        <v>44</v>
      </c>
      <c r="D15" s="3" t="s">
        <v>578</v>
      </c>
      <c r="E15" s="13" t="s">
        <v>584</v>
      </c>
      <c r="F15" s="3" t="s">
        <v>39</v>
      </c>
      <c r="G15" s="3" t="s">
        <v>40</v>
      </c>
      <c r="H15" s="2" t="s">
        <v>76</v>
      </c>
      <c r="I15" s="2" t="s">
        <v>582</v>
      </c>
      <c r="J15" s="2" t="s">
        <v>581</v>
      </c>
      <c r="K15" s="48">
        <v>45684</v>
      </c>
    </row>
    <row r="16" spans="1:38" x14ac:dyDescent="0.3">
      <c r="A16" s="3" t="s">
        <v>38</v>
      </c>
      <c r="B16" s="3">
        <v>1</v>
      </c>
      <c r="C16" s="3" t="s">
        <v>46</v>
      </c>
      <c r="D16" s="3" t="s">
        <v>579</v>
      </c>
      <c r="E16" s="13"/>
      <c r="F16" s="3" t="s">
        <v>39</v>
      </c>
      <c r="G16" s="3" t="s">
        <v>40</v>
      </c>
      <c r="H16" s="2" t="s">
        <v>45</v>
      </c>
      <c r="I16" s="2" t="s">
        <v>42</v>
      </c>
      <c r="J16" s="2" t="s">
        <v>43</v>
      </c>
      <c r="K16" s="48">
        <v>45684</v>
      </c>
    </row>
    <row r="17" spans="1:41" ht="28.8" x14ac:dyDescent="0.3">
      <c r="A17" s="3" t="s">
        <v>47</v>
      </c>
      <c r="B17" s="3">
        <v>1</v>
      </c>
      <c r="C17" s="3" t="s">
        <v>49</v>
      </c>
      <c r="D17" s="3" t="s">
        <v>578</v>
      </c>
      <c r="E17" s="13" t="s">
        <v>584</v>
      </c>
      <c r="F17" s="3" t="s">
        <v>48</v>
      </c>
      <c r="G17" s="3" t="s">
        <v>10</v>
      </c>
      <c r="H17" s="2" t="s">
        <v>27</v>
      </c>
      <c r="I17" s="2" t="s">
        <v>50</v>
      </c>
      <c r="J17" s="2" t="s">
        <v>51</v>
      </c>
      <c r="K17" s="48">
        <v>45684</v>
      </c>
    </row>
    <row r="18" spans="1:41" ht="43.2" x14ac:dyDescent="0.3">
      <c r="A18" s="3" t="s">
        <v>52</v>
      </c>
      <c r="B18" s="3">
        <v>1</v>
      </c>
      <c r="C18" s="3" t="s">
        <v>54</v>
      </c>
      <c r="D18" s="3" t="s">
        <v>578</v>
      </c>
      <c r="E18" s="13" t="s">
        <v>584</v>
      </c>
      <c r="F18" s="3" t="s">
        <v>53</v>
      </c>
      <c r="G18" s="3" t="s">
        <v>40</v>
      </c>
      <c r="H18" s="2" t="s">
        <v>55</v>
      </c>
      <c r="I18" s="2" t="s">
        <v>50</v>
      </c>
      <c r="J18" s="2" t="s">
        <v>56</v>
      </c>
      <c r="K18" s="48">
        <v>45684</v>
      </c>
    </row>
    <row r="21" spans="1:41" s="6" customFormat="1" ht="23.4" x14ac:dyDescent="0.3">
      <c r="A21" s="62" t="s">
        <v>57</v>
      </c>
      <c r="B21" s="62"/>
      <c r="C21" s="62"/>
      <c r="D21" s="62"/>
      <c r="E21" s="62"/>
      <c r="F21" s="62"/>
      <c r="G21" s="62"/>
      <c r="H21" s="62"/>
      <c r="I21" s="62"/>
      <c r="J21" s="62"/>
      <c r="K21" s="62"/>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row>
    <row r="22" spans="1:41" s="49" customFormat="1" ht="28.8" x14ac:dyDescent="0.3">
      <c r="A22" s="2" t="s">
        <v>1</v>
      </c>
      <c r="B22" s="2" t="s">
        <v>576</v>
      </c>
      <c r="C22" s="2" t="s">
        <v>4</v>
      </c>
      <c r="D22" s="2" t="s">
        <v>587</v>
      </c>
      <c r="E22" s="2" t="s">
        <v>583</v>
      </c>
      <c r="F22" s="2" t="s">
        <v>2</v>
      </c>
      <c r="G22" s="2" t="s">
        <v>3</v>
      </c>
      <c r="H22" s="2" t="s">
        <v>424</v>
      </c>
      <c r="I22" s="2" t="s">
        <v>5</v>
      </c>
      <c r="J22" s="2" t="s">
        <v>6</v>
      </c>
      <c r="K22" s="44" t="s">
        <v>7</v>
      </c>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row>
    <row r="23" spans="1:41" s="49" customFormat="1" hidden="1" x14ac:dyDescent="0.3">
      <c r="A23" s="46" t="s">
        <v>9</v>
      </c>
      <c r="B23" s="46"/>
      <c r="C23" s="46"/>
      <c r="D23" s="46"/>
      <c r="E23" s="46"/>
      <c r="F23" s="46"/>
      <c r="G23" s="46"/>
      <c r="H23" s="9"/>
      <c r="I23" s="9"/>
      <c r="J23" s="9"/>
      <c r="K23" s="42"/>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row>
    <row r="24" spans="1:41" ht="28.8" hidden="1" x14ac:dyDescent="0.3">
      <c r="A24" s="3" t="s">
        <v>58</v>
      </c>
      <c r="B24" s="3">
        <v>1</v>
      </c>
      <c r="C24" s="3" t="s">
        <v>588</v>
      </c>
      <c r="D24" s="3" t="s">
        <v>590</v>
      </c>
      <c r="E24" s="13" t="s">
        <v>584</v>
      </c>
      <c r="F24" s="3" t="s">
        <v>25</v>
      </c>
      <c r="G24" s="3" t="s">
        <v>25</v>
      </c>
      <c r="H24" s="2" t="s">
        <v>59</v>
      </c>
      <c r="I24" s="2" t="s">
        <v>699</v>
      </c>
      <c r="J24" s="2" t="s">
        <v>51</v>
      </c>
      <c r="K24" s="48">
        <v>45852</v>
      </c>
    </row>
    <row r="25" spans="1:41" ht="28.8" hidden="1" x14ac:dyDescent="0.3">
      <c r="A25" s="3" t="s">
        <v>58</v>
      </c>
      <c r="B25" s="3">
        <v>1</v>
      </c>
      <c r="C25" s="3" t="s">
        <v>60</v>
      </c>
      <c r="D25" s="3" t="s">
        <v>590</v>
      </c>
      <c r="E25" s="13" t="s">
        <v>584</v>
      </c>
      <c r="F25" s="3" t="s">
        <v>25</v>
      </c>
      <c r="G25" s="3" t="s">
        <v>25</v>
      </c>
      <c r="H25" s="2" t="s">
        <v>61</v>
      </c>
      <c r="I25" s="2" t="s">
        <v>701</v>
      </c>
      <c r="J25" s="2" t="s">
        <v>62</v>
      </c>
      <c r="K25" s="48">
        <v>45852</v>
      </c>
    </row>
    <row r="26" spans="1:41" ht="43.2" hidden="1" x14ac:dyDescent="0.3">
      <c r="A26" s="3" t="s">
        <v>63</v>
      </c>
      <c r="B26" s="3">
        <v>1</v>
      </c>
      <c r="C26" s="3" t="s">
        <v>64</v>
      </c>
      <c r="D26" s="3" t="s">
        <v>590</v>
      </c>
      <c r="E26" s="13" t="s">
        <v>584</v>
      </c>
      <c r="F26" s="3" t="s">
        <v>53</v>
      </c>
      <c r="G26" s="3" t="s">
        <v>40</v>
      </c>
      <c r="H26" s="2" t="s">
        <v>61</v>
      </c>
      <c r="I26" s="3" t="s">
        <v>702</v>
      </c>
      <c r="J26" s="14" t="s">
        <v>592</v>
      </c>
      <c r="K26" s="48">
        <v>45852</v>
      </c>
    </row>
    <row r="27" spans="1:41" ht="28.8" hidden="1" x14ac:dyDescent="0.3">
      <c r="A27" s="3" t="s">
        <v>65</v>
      </c>
      <c r="B27" s="3">
        <v>1</v>
      </c>
      <c r="C27" s="3" t="s">
        <v>66</v>
      </c>
      <c r="D27" s="3" t="s">
        <v>590</v>
      </c>
      <c r="E27" s="13" t="s">
        <v>584</v>
      </c>
      <c r="F27" s="3" t="s">
        <v>9</v>
      </c>
      <c r="G27" s="3" t="s">
        <v>25</v>
      </c>
      <c r="H27" s="2" t="s">
        <v>59</v>
      </c>
      <c r="I27" s="2" t="s">
        <v>699</v>
      </c>
      <c r="J27" s="2" t="s">
        <v>19</v>
      </c>
      <c r="K27" s="48">
        <v>45852</v>
      </c>
    </row>
    <row r="28" spans="1:41" ht="43.2" hidden="1" x14ac:dyDescent="0.3">
      <c r="A28" s="3" t="s">
        <v>67</v>
      </c>
      <c r="B28" s="3">
        <v>1</v>
      </c>
      <c r="C28" s="3" t="s">
        <v>589</v>
      </c>
      <c r="D28" s="3" t="s">
        <v>590</v>
      </c>
      <c r="E28" s="13" t="s">
        <v>584</v>
      </c>
      <c r="F28" s="3" t="s">
        <v>15</v>
      </c>
      <c r="G28" s="3" t="s">
        <v>20</v>
      </c>
      <c r="H28" s="2" t="s">
        <v>68</v>
      </c>
      <c r="I28" s="2" t="s">
        <v>699</v>
      </c>
      <c r="J28" s="2" t="s">
        <v>19</v>
      </c>
      <c r="K28" s="48">
        <v>45852</v>
      </c>
    </row>
    <row r="29" spans="1:41" ht="28.8" hidden="1" x14ac:dyDescent="0.3">
      <c r="A29" s="3" t="s">
        <v>69</v>
      </c>
      <c r="B29" s="3">
        <v>2</v>
      </c>
      <c r="C29" s="3" t="s">
        <v>70</v>
      </c>
      <c r="D29" s="3" t="s">
        <v>590</v>
      </c>
      <c r="E29" s="13" t="s">
        <v>584</v>
      </c>
      <c r="F29" s="3" t="s">
        <v>9</v>
      </c>
      <c r="G29" s="3" t="s">
        <v>10</v>
      </c>
      <c r="H29" s="2" t="s">
        <v>593</v>
      </c>
      <c r="I29" s="2" t="s">
        <v>703</v>
      </c>
      <c r="J29" s="2" t="s">
        <v>696</v>
      </c>
      <c r="K29" s="48">
        <v>45852</v>
      </c>
    </row>
    <row r="30" spans="1:41" ht="43.2" hidden="1" x14ac:dyDescent="0.3">
      <c r="A30" s="3" t="s">
        <v>69</v>
      </c>
      <c r="B30" s="3">
        <v>2</v>
      </c>
      <c r="C30" s="3" t="s">
        <v>71</v>
      </c>
      <c r="D30" s="3" t="s">
        <v>591</v>
      </c>
      <c r="E30" s="13"/>
      <c r="F30" s="3" t="s">
        <v>9</v>
      </c>
      <c r="G30" s="3" t="s">
        <v>10</v>
      </c>
      <c r="H30" s="2" t="s">
        <v>593</v>
      </c>
      <c r="I30" s="2" t="s">
        <v>704</v>
      </c>
      <c r="J30" s="2" t="s">
        <v>72</v>
      </c>
      <c r="K30" s="48">
        <v>45852</v>
      </c>
    </row>
    <row r="31" spans="1:41" ht="57.6" hidden="1" x14ac:dyDescent="0.3">
      <c r="A31" s="3" t="s">
        <v>73</v>
      </c>
      <c r="B31" s="3">
        <v>1</v>
      </c>
      <c r="C31" s="3" t="s">
        <v>74</v>
      </c>
      <c r="D31" s="3" t="s">
        <v>590</v>
      </c>
      <c r="E31" s="13" t="s">
        <v>584</v>
      </c>
      <c r="F31" s="3" t="s">
        <v>9</v>
      </c>
      <c r="G31" s="3" t="s">
        <v>10</v>
      </c>
      <c r="H31" s="2" t="s">
        <v>27</v>
      </c>
      <c r="I31" s="2" t="s">
        <v>705</v>
      </c>
      <c r="J31" s="2" t="s">
        <v>697</v>
      </c>
      <c r="K31" s="48">
        <v>45852</v>
      </c>
    </row>
    <row r="32" spans="1:41" x14ac:dyDescent="0.3">
      <c r="A32" s="3" t="s">
        <v>73</v>
      </c>
      <c r="B32" s="3">
        <v>1</v>
      </c>
      <c r="C32" s="3" t="s">
        <v>75</v>
      </c>
      <c r="D32" s="3" t="s">
        <v>591</v>
      </c>
      <c r="E32" s="13"/>
      <c r="F32" s="3" t="s">
        <v>9</v>
      </c>
      <c r="G32" s="3" t="s">
        <v>10</v>
      </c>
      <c r="H32" s="2" t="s">
        <v>76</v>
      </c>
      <c r="I32" s="2" t="s">
        <v>77</v>
      </c>
      <c r="J32" s="2" t="s">
        <v>78</v>
      </c>
      <c r="K32" s="48">
        <v>45852</v>
      </c>
    </row>
    <row r="34" spans="1:38" s="6" customFormat="1" ht="23.4" x14ac:dyDescent="0.3">
      <c r="A34" s="62" t="s">
        <v>81</v>
      </c>
      <c r="B34" s="62"/>
      <c r="C34" s="62"/>
      <c r="D34" s="62"/>
      <c r="E34" s="62"/>
      <c r="F34" s="62"/>
      <c r="G34" s="62"/>
      <c r="H34" s="62"/>
      <c r="I34" s="62"/>
      <c r="J34" s="62"/>
      <c r="K34" s="62"/>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28.8" x14ac:dyDescent="0.3">
      <c r="A35" s="2" t="s">
        <v>1</v>
      </c>
      <c r="B35" s="2" t="s">
        <v>576</v>
      </c>
      <c r="C35" s="2" t="s">
        <v>594</v>
      </c>
      <c r="D35" s="2" t="s">
        <v>587</v>
      </c>
      <c r="E35" s="2" t="s">
        <v>583</v>
      </c>
      <c r="F35" s="2" t="s">
        <v>2</v>
      </c>
      <c r="G35" s="2" t="s">
        <v>3</v>
      </c>
      <c r="H35" s="2" t="s">
        <v>424</v>
      </c>
      <c r="I35" s="2" t="s">
        <v>5</v>
      </c>
      <c r="J35" s="2" t="s">
        <v>6</v>
      </c>
      <c r="K35" s="44" t="s">
        <v>711</v>
      </c>
      <c r="L35" s="30"/>
      <c r="M35" s="30"/>
    </row>
    <row r="36" spans="1:38" hidden="1" x14ac:dyDescent="0.3">
      <c r="A36" s="46" t="s">
        <v>9</v>
      </c>
      <c r="B36" s="46"/>
      <c r="C36" s="46"/>
      <c r="D36" s="46"/>
      <c r="E36" s="46"/>
      <c r="F36" s="46"/>
      <c r="G36" s="46"/>
      <c r="H36" s="9"/>
      <c r="I36" s="9"/>
      <c r="J36" s="9"/>
      <c r="K36" s="42"/>
      <c r="L36" s="30"/>
      <c r="M36" s="30"/>
    </row>
    <row r="37" spans="1:38" ht="28.8" hidden="1" x14ac:dyDescent="0.3">
      <c r="A37" s="3" t="s">
        <v>82</v>
      </c>
      <c r="B37" s="3">
        <v>1</v>
      </c>
      <c r="C37" s="3" t="s">
        <v>84</v>
      </c>
      <c r="D37" s="3" t="s">
        <v>590</v>
      </c>
      <c r="E37" s="13" t="s">
        <v>584</v>
      </c>
      <c r="F37" s="3" t="s">
        <v>83</v>
      </c>
      <c r="G37" s="3" t="s">
        <v>10</v>
      </c>
      <c r="H37" s="2" t="s">
        <v>45</v>
      </c>
      <c r="I37" s="2" t="s">
        <v>79</v>
      </c>
      <c r="J37" s="2" t="s">
        <v>85</v>
      </c>
      <c r="K37" s="48">
        <v>46048</v>
      </c>
    </row>
    <row r="38" spans="1:38" ht="28.8" hidden="1" x14ac:dyDescent="0.3">
      <c r="A38" s="3" t="s">
        <v>82</v>
      </c>
      <c r="B38" s="3">
        <v>1</v>
      </c>
      <c r="C38" s="3" t="s">
        <v>86</v>
      </c>
      <c r="D38" s="3" t="s">
        <v>590</v>
      </c>
      <c r="E38" s="13" t="s">
        <v>584</v>
      </c>
      <c r="F38" s="3" t="s">
        <v>83</v>
      </c>
      <c r="G38" s="3" t="s">
        <v>10</v>
      </c>
      <c r="H38" s="2" t="s">
        <v>45</v>
      </c>
      <c r="I38" s="2" t="s">
        <v>87</v>
      </c>
      <c r="J38" s="2" t="s">
        <v>62</v>
      </c>
      <c r="K38" s="48">
        <v>46048</v>
      </c>
    </row>
    <row r="39" spans="1:38" ht="28.8" hidden="1" x14ac:dyDescent="0.3">
      <c r="A39" s="3" t="s">
        <v>82</v>
      </c>
      <c r="B39" s="3">
        <v>1</v>
      </c>
      <c r="C39" s="3" t="s">
        <v>88</v>
      </c>
      <c r="D39" s="3" t="s">
        <v>590</v>
      </c>
      <c r="E39" s="13" t="s">
        <v>584</v>
      </c>
      <c r="F39" s="3" t="s">
        <v>83</v>
      </c>
      <c r="G39" s="3" t="s">
        <v>10</v>
      </c>
      <c r="H39" s="2" t="s">
        <v>45</v>
      </c>
      <c r="I39" s="2" t="s">
        <v>79</v>
      </c>
      <c r="J39" s="2" t="s">
        <v>89</v>
      </c>
      <c r="K39" s="48">
        <v>46048</v>
      </c>
    </row>
    <row r="40" spans="1:38" ht="43.2" hidden="1" x14ac:dyDescent="0.3">
      <c r="A40" s="3" t="s">
        <v>90</v>
      </c>
      <c r="B40" s="3">
        <v>1</v>
      </c>
      <c r="C40" s="3" t="s">
        <v>91</v>
      </c>
      <c r="D40" s="3" t="s">
        <v>590</v>
      </c>
      <c r="E40" s="13" t="s">
        <v>584</v>
      </c>
      <c r="F40" s="3" t="s">
        <v>25</v>
      </c>
      <c r="G40" s="3" t="s">
        <v>25</v>
      </c>
      <c r="H40" s="2" t="s">
        <v>76</v>
      </c>
      <c r="I40" s="2" t="s">
        <v>92</v>
      </c>
      <c r="J40" s="2" t="s">
        <v>595</v>
      </c>
      <c r="K40" s="48">
        <v>46048</v>
      </c>
    </row>
    <row r="41" spans="1:38" ht="43.2" hidden="1" x14ac:dyDescent="0.3">
      <c r="A41" s="3" t="s">
        <v>90</v>
      </c>
      <c r="B41" s="3">
        <v>1</v>
      </c>
      <c r="C41" s="3" t="s">
        <v>93</v>
      </c>
      <c r="D41" s="3" t="s">
        <v>590</v>
      </c>
      <c r="E41" s="13" t="s">
        <v>584</v>
      </c>
      <c r="F41" s="3" t="s">
        <v>25</v>
      </c>
      <c r="G41" s="3" t="s">
        <v>25</v>
      </c>
      <c r="H41" s="2" t="s">
        <v>68</v>
      </c>
      <c r="I41" s="2" t="s">
        <v>79</v>
      </c>
      <c r="J41" s="2" t="s">
        <v>51</v>
      </c>
      <c r="K41" s="48">
        <v>46048</v>
      </c>
    </row>
    <row r="42" spans="1:38" ht="28.8" hidden="1" x14ac:dyDescent="0.3">
      <c r="A42" s="3" t="s">
        <v>94</v>
      </c>
      <c r="B42" s="3">
        <v>1</v>
      </c>
      <c r="C42" s="3" t="s">
        <v>95</v>
      </c>
      <c r="D42" s="3" t="s">
        <v>590</v>
      </c>
      <c r="E42" s="13" t="s">
        <v>584</v>
      </c>
      <c r="F42" s="3" t="s">
        <v>20</v>
      </c>
      <c r="G42" s="3" t="s">
        <v>20</v>
      </c>
      <c r="H42" s="2" t="s">
        <v>76</v>
      </c>
      <c r="I42" s="2" t="s">
        <v>79</v>
      </c>
      <c r="J42" s="2" t="s">
        <v>96</v>
      </c>
      <c r="K42" s="48">
        <v>46048</v>
      </c>
    </row>
    <row r="43" spans="1:38" ht="28.8" hidden="1" x14ac:dyDescent="0.3">
      <c r="A43" s="3" t="s">
        <v>97</v>
      </c>
      <c r="B43" s="3">
        <v>1</v>
      </c>
      <c r="C43" s="3" t="s">
        <v>98</v>
      </c>
      <c r="D43" s="3" t="s">
        <v>590</v>
      </c>
      <c r="E43" s="13" t="s">
        <v>584</v>
      </c>
      <c r="F43" s="3" t="s">
        <v>25</v>
      </c>
      <c r="G43" s="3" t="s">
        <v>25</v>
      </c>
      <c r="H43" s="2" t="s">
        <v>76</v>
      </c>
      <c r="I43" s="2" t="s">
        <v>79</v>
      </c>
      <c r="J43" s="2" t="s">
        <v>601</v>
      </c>
      <c r="K43" s="48">
        <v>46048</v>
      </c>
    </row>
    <row r="44" spans="1:38" ht="28.8" hidden="1" x14ac:dyDescent="0.3">
      <c r="A44" s="3" t="s">
        <v>97</v>
      </c>
      <c r="B44" s="3">
        <v>1</v>
      </c>
      <c r="C44" s="3" t="s">
        <v>99</v>
      </c>
      <c r="D44" s="3" t="s">
        <v>590</v>
      </c>
      <c r="E44" s="13" t="s">
        <v>584</v>
      </c>
      <c r="F44" s="3" t="s">
        <v>25</v>
      </c>
      <c r="G44" s="3" t="s">
        <v>25</v>
      </c>
      <c r="H44" s="2" t="s">
        <v>76</v>
      </c>
      <c r="I44" s="2" t="s">
        <v>79</v>
      </c>
      <c r="J44" s="2" t="s">
        <v>100</v>
      </c>
      <c r="K44" s="48">
        <v>46048</v>
      </c>
    </row>
    <row r="45" spans="1:38" ht="28.8" hidden="1" x14ac:dyDescent="0.3">
      <c r="A45" s="3" t="s">
        <v>101</v>
      </c>
      <c r="B45" s="3">
        <v>1</v>
      </c>
      <c r="C45" s="3" t="s">
        <v>102</v>
      </c>
      <c r="D45" s="3" t="s">
        <v>590</v>
      </c>
      <c r="E45" s="13" t="s">
        <v>584</v>
      </c>
      <c r="F45" s="3" t="s">
        <v>25</v>
      </c>
      <c r="G45" s="3" t="s">
        <v>25</v>
      </c>
      <c r="H45" s="2" t="s">
        <v>76</v>
      </c>
      <c r="I45" s="2" t="s">
        <v>79</v>
      </c>
      <c r="J45" s="2" t="s">
        <v>596</v>
      </c>
      <c r="K45" s="48">
        <v>46048</v>
      </c>
    </row>
    <row r="46" spans="1:38" ht="28.8" hidden="1" x14ac:dyDescent="0.3">
      <c r="A46" s="3" t="s">
        <v>103</v>
      </c>
      <c r="B46" s="3">
        <v>1</v>
      </c>
      <c r="C46" s="3" t="s">
        <v>105</v>
      </c>
      <c r="D46" s="3" t="s">
        <v>590</v>
      </c>
      <c r="E46" s="13" t="s">
        <v>584</v>
      </c>
      <c r="F46" s="3" t="s">
        <v>104</v>
      </c>
      <c r="G46" s="3" t="s">
        <v>25</v>
      </c>
      <c r="H46" s="2" t="s">
        <v>76</v>
      </c>
      <c r="I46" s="2" t="s">
        <v>87</v>
      </c>
      <c r="J46" s="2" t="s">
        <v>51</v>
      </c>
      <c r="K46" s="48">
        <v>46048</v>
      </c>
    </row>
    <row r="47" spans="1:38" ht="28.8" hidden="1" x14ac:dyDescent="0.3">
      <c r="A47" s="3" t="s">
        <v>106</v>
      </c>
      <c r="B47" s="3">
        <v>1</v>
      </c>
      <c r="C47" s="3" t="s">
        <v>109</v>
      </c>
      <c r="D47" s="3" t="s">
        <v>590</v>
      </c>
      <c r="E47" s="13" t="s">
        <v>584</v>
      </c>
      <c r="F47" s="3" t="s">
        <v>107</v>
      </c>
      <c r="G47" s="3" t="s">
        <v>108</v>
      </c>
      <c r="H47" s="2" t="s">
        <v>76</v>
      </c>
      <c r="I47" s="2" t="s">
        <v>79</v>
      </c>
      <c r="J47" s="2" t="s">
        <v>100</v>
      </c>
      <c r="K47" s="48">
        <v>46048</v>
      </c>
    </row>
    <row r="48" spans="1:38" ht="28.8" hidden="1" x14ac:dyDescent="0.3">
      <c r="A48" s="3" t="s">
        <v>110</v>
      </c>
      <c r="B48" s="3">
        <v>1</v>
      </c>
      <c r="C48" s="3" t="s">
        <v>11</v>
      </c>
      <c r="D48" s="3" t="s">
        <v>590</v>
      </c>
      <c r="E48" s="13" t="s">
        <v>584</v>
      </c>
      <c r="F48" s="3" t="s">
        <v>111</v>
      </c>
      <c r="G48" s="3" t="s">
        <v>10</v>
      </c>
      <c r="H48" s="2" t="s">
        <v>45</v>
      </c>
      <c r="I48" s="2" t="s">
        <v>79</v>
      </c>
      <c r="J48" s="2" t="s">
        <v>112</v>
      </c>
      <c r="K48" s="48">
        <v>46048</v>
      </c>
    </row>
    <row r="49" spans="1:41" ht="43.2" hidden="1" x14ac:dyDescent="0.3">
      <c r="A49" s="3" t="s">
        <v>110</v>
      </c>
      <c r="B49" s="3">
        <v>1</v>
      </c>
      <c r="C49" s="3" t="s">
        <v>113</v>
      </c>
      <c r="D49" s="3" t="s">
        <v>590</v>
      </c>
      <c r="E49" s="13" t="s">
        <v>584</v>
      </c>
      <c r="F49" s="3" t="s">
        <v>111</v>
      </c>
      <c r="G49" s="3" t="s">
        <v>10</v>
      </c>
      <c r="H49" s="2" t="s">
        <v>76</v>
      </c>
      <c r="I49" s="2" t="s">
        <v>114</v>
      </c>
      <c r="J49" s="2" t="s">
        <v>698</v>
      </c>
      <c r="K49" s="48">
        <v>46048</v>
      </c>
    </row>
    <row r="50" spans="1:41" ht="28.8" x14ac:dyDescent="0.3">
      <c r="A50" s="3" t="s">
        <v>115</v>
      </c>
      <c r="B50" s="3">
        <v>1</v>
      </c>
      <c r="C50" s="3" t="s">
        <v>117</v>
      </c>
      <c r="D50" s="3" t="s">
        <v>591</v>
      </c>
      <c r="E50" s="13"/>
      <c r="F50" s="3" t="s">
        <v>116</v>
      </c>
      <c r="G50" s="3" t="s">
        <v>10</v>
      </c>
      <c r="H50" s="2" t="s">
        <v>45</v>
      </c>
      <c r="I50" s="2" t="s">
        <v>118</v>
      </c>
      <c r="J50" s="2" t="s">
        <v>119</v>
      </c>
      <c r="K50" s="48">
        <v>46048</v>
      </c>
    </row>
    <row r="51" spans="1:41" ht="28.8" hidden="1" x14ac:dyDescent="0.3">
      <c r="A51" s="3" t="s">
        <v>115</v>
      </c>
      <c r="B51" s="3">
        <v>1</v>
      </c>
      <c r="C51" s="3" t="s">
        <v>120</v>
      </c>
      <c r="D51" s="3" t="s">
        <v>590</v>
      </c>
      <c r="E51" s="13" t="s">
        <v>584</v>
      </c>
      <c r="F51" s="3" t="s">
        <v>116</v>
      </c>
      <c r="G51" s="3" t="s">
        <v>10</v>
      </c>
      <c r="H51" s="2" t="s">
        <v>76</v>
      </c>
      <c r="I51" s="2" t="s">
        <v>114</v>
      </c>
      <c r="J51" s="2" t="s">
        <v>121</v>
      </c>
      <c r="K51" s="48">
        <v>46048</v>
      </c>
    </row>
    <row r="52" spans="1:41" s="17" customFormat="1" ht="15" customHeight="1" x14ac:dyDescent="0.3">
      <c r="A52" s="47"/>
      <c r="B52" s="47"/>
      <c r="C52" s="47"/>
      <c r="D52" s="47"/>
      <c r="H52" s="50"/>
    </row>
    <row r="53" spans="1:41" s="17" customFormat="1" ht="9" customHeight="1" x14ac:dyDescent="0.3">
      <c r="A53" s="47"/>
      <c r="B53" s="47"/>
      <c r="C53" s="47"/>
      <c r="D53" s="47"/>
      <c r="H53" s="50"/>
    </row>
    <row r="54" spans="1:41" s="6" customFormat="1" ht="22.5" customHeight="1" x14ac:dyDescent="0.3">
      <c r="A54" s="6" t="s">
        <v>122</v>
      </c>
      <c r="D54" s="62"/>
      <c r="E54" s="62"/>
      <c r="F54" s="62"/>
      <c r="G54" s="62"/>
      <c r="H54" s="62"/>
      <c r="I54" s="62"/>
      <c r="J54" s="62"/>
      <c r="K54" s="62"/>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41" s="51" customFormat="1" ht="28.8" x14ac:dyDescent="0.3">
      <c r="A55" s="2" t="s">
        <v>1</v>
      </c>
      <c r="B55" s="2" t="s">
        <v>576</v>
      </c>
      <c r="C55" s="2" t="s">
        <v>4</v>
      </c>
      <c r="D55" s="2" t="s">
        <v>587</v>
      </c>
      <c r="E55" s="2" t="s">
        <v>583</v>
      </c>
      <c r="F55" s="2" t="s">
        <v>2</v>
      </c>
      <c r="G55" s="2" t="s">
        <v>3</v>
      </c>
      <c r="H55" s="2" t="s">
        <v>424</v>
      </c>
      <c r="I55" s="2" t="s">
        <v>5</v>
      </c>
      <c r="J55" s="2" t="s">
        <v>6</v>
      </c>
      <c r="K55" s="44" t="s">
        <v>7</v>
      </c>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s="51" customFormat="1" hidden="1" x14ac:dyDescent="0.3">
      <c r="A56" s="46" t="s">
        <v>9</v>
      </c>
      <c r="B56" s="46"/>
      <c r="C56" s="46"/>
      <c r="D56" s="46"/>
      <c r="E56" s="46"/>
      <c r="F56" s="46"/>
      <c r="G56" s="46"/>
      <c r="H56" s="9"/>
      <c r="I56" s="9"/>
      <c r="J56" s="9"/>
      <c r="K56" s="4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ht="28.8" hidden="1" x14ac:dyDescent="0.3">
      <c r="A57" s="3" t="s">
        <v>123</v>
      </c>
      <c r="B57" s="3">
        <v>1</v>
      </c>
      <c r="C57" s="3" t="s">
        <v>125</v>
      </c>
      <c r="D57" s="3" t="s">
        <v>590</v>
      </c>
      <c r="E57" s="13" t="s">
        <v>584</v>
      </c>
      <c r="F57" s="3" t="s">
        <v>124</v>
      </c>
      <c r="G57" s="3" t="s">
        <v>10</v>
      </c>
      <c r="H57" s="2" t="s">
        <v>126</v>
      </c>
      <c r="I57" s="2" t="s">
        <v>118</v>
      </c>
      <c r="J57" s="2" t="s">
        <v>127</v>
      </c>
      <c r="K57" s="48">
        <v>46132</v>
      </c>
    </row>
    <row r="58" spans="1:41" ht="28.8" hidden="1" x14ac:dyDescent="0.3">
      <c r="A58" s="3" t="s">
        <v>128</v>
      </c>
      <c r="B58" s="3">
        <v>1</v>
      </c>
      <c r="C58" s="3" t="s">
        <v>129</v>
      </c>
      <c r="D58" s="3" t="s">
        <v>590</v>
      </c>
      <c r="E58" s="13" t="s">
        <v>584</v>
      </c>
      <c r="F58" s="3" t="s">
        <v>20</v>
      </c>
      <c r="G58" s="3" t="s">
        <v>20</v>
      </c>
      <c r="H58" s="2" t="s">
        <v>130</v>
      </c>
      <c r="I58" s="2" t="s">
        <v>79</v>
      </c>
      <c r="J58" s="2" t="s">
        <v>19</v>
      </c>
      <c r="K58" s="48">
        <v>46132</v>
      </c>
    </row>
    <row r="59" spans="1:41" ht="28.8" hidden="1" x14ac:dyDescent="0.3">
      <c r="A59" s="3" t="s">
        <v>128</v>
      </c>
      <c r="B59" s="3">
        <v>1</v>
      </c>
      <c r="C59" s="3" t="s">
        <v>131</v>
      </c>
      <c r="D59" s="3" t="s">
        <v>590</v>
      </c>
      <c r="E59" s="13" t="s">
        <v>584</v>
      </c>
      <c r="F59" s="3" t="s">
        <v>20</v>
      </c>
      <c r="G59" s="3" t="s">
        <v>20</v>
      </c>
      <c r="H59" s="2" t="s">
        <v>130</v>
      </c>
      <c r="I59" s="2" t="s">
        <v>79</v>
      </c>
      <c r="J59" s="2" t="s">
        <v>132</v>
      </c>
      <c r="K59" s="48">
        <v>46132</v>
      </c>
    </row>
    <row r="60" spans="1:41" ht="28.8" hidden="1" x14ac:dyDescent="0.3">
      <c r="A60" s="3" t="s">
        <v>602</v>
      </c>
      <c r="B60" s="3">
        <v>1</v>
      </c>
      <c r="C60" s="3" t="s">
        <v>133</v>
      </c>
      <c r="D60" s="3" t="s">
        <v>590</v>
      </c>
      <c r="E60" s="13" t="s">
        <v>584</v>
      </c>
      <c r="F60" s="3" t="s">
        <v>20</v>
      </c>
      <c r="G60" s="3" t="s">
        <v>20</v>
      </c>
      <c r="H60" s="2" t="s">
        <v>45</v>
      </c>
      <c r="I60" s="2" t="s">
        <v>79</v>
      </c>
      <c r="J60" s="2" t="s">
        <v>134</v>
      </c>
      <c r="K60" s="48">
        <v>46132</v>
      </c>
    </row>
    <row r="61" spans="1:41" ht="28.8" hidden="1" x14ac:dyDescent="0.3">
      <c r="A61" s="3" t="s">
        <v>602</v>
      </c>
      <c r="B61" s="3">
        <v>1</v>
      </c>
      <c r="C61" s="3" t="s">
        <v>421</v>
      </c>
      <c r="D61" s="3" t="s">
        <v>590</v>
      </c>
      <c r="E61" s="13" t="s">
        <v>584</v>
      </c>
      <c r="F61" s="3" t="s">
        <v>20</v>
      </c>
      <c r="G61" s="3" t="s">
        <v>20</v>
      </c>
      <c r="H61" s="2" t="s">
        <v>45</v>
      </c>
      <c r="I61" s="2" t="s">
        <v>79</v>
      </c>
      <c r="J61" s="2" t="s">
        <v>56</v>
      </c>
      <c r="K61" s="48">
        <v>46132</v>
      </c>
    </row>
    <row r="62" spans="1:41" ht="28.8" hidden="1" x14ac:dyDescent="0.3">
      <c r="A62" s="3" t="s">
        <v>602</v>
      </c>
      <c r="B62" s="3">
        <v>1</v>
      </c>
      <c r="C62" s="3" t="s">
        <v>603</v>
      </c>
      <c r="D62" s="3" t="s">
        <v>590</v>
      </c>
      <c r="E62" s="13" t="s">
        <v>584</v>
      </c>
      <c r="F62" s="3" t="s">
        <v>20</v>
      </c>
      <c r="G62" s="3" t="s">
        <v>20</v>
      </c>
      <c r="H62" s="2" t="s">
        <v>45</v>
      </c>
      <c r="I62" s="2" t="s">
        <v>79</v>
      </c>
      <c r="J62" s="2" t="s">
        <v>606</v>
      </c>
      <c r="K62" s="48">
        <v>46132</v>
      </c>
    </row>
    <row r="63" spans="1:41" ht="28.8" hidden="1" x14ac:dyDescent="0.3">
      <c r="A63" s="3" t="s">
        <v>602</v>
      </c>
      <c r="B63" s="3">
        <v>1</v>
      </c>
      <c r="C63" s="3" t="s">
        <v>604</v>
      </c>
      <c r="D63" s="3" t="s">
        <v>590</v>
      </c>
      <c r="E63" s="13" t="s">
        <v>584</v>
      </c>
      <c r="F63" s="3" t="s">
        <v>20</v>
      </c>
      <c r="G63" s="3" t="s">
        <v>20</v>
      </c>
      <c r="H63" s="2" t="s">
        <v>45</v>
      </c>
      <c r="I63" s="2" t="s">
        <v>79</v>
      </c>
      <c r="J63" s="2" t="s">
        <v>606</v>
      </c>
      <c r="K63" s="48">
        <v>46132</v>
      </c>
    </row>
    <row r="64" spans="1:41" ht="28.8" hidden="1" x14ac:dyDescent="0.3">
      <c r="A64" s="3" t="s">
        <v>602</v>
      </c>
      <c r="B64" s="3">
        <v>1</v>
      </c>
      <c r="C64" s="3" t="s">
        <v>605</v>
      </c>
      <c r="D64" s="3" t="s">
        <v>590</v>
      </c>
      <c r="E64" s="13" t="s">
        <v>584</v>
      </c>
      <c r="F64" s="3" t="s">
        <v>20</v>
      </c>
      <c r="G64" s="3" t="s">
        <v>20</v>
      </c>
      <c r="H64" s="2" t="s">
        <v>45</v>
      </c>
      <c r="I64" s="2" t="s">
        <v>79</v>
      </c>
      <c r="J64" s="2" t="s">
        <v>607</v>
      </c>
      <c r="K64" s="48">
        <v>46132</v>
      </c>
    </row>
    <row r="65" spans="1:11" ht="28.8" hidden="1" x14ac:dyDescent="0.3">
      <c r="A65" s="3" t="s">
        <v>602</v>
      </c>
      <c r="B65" s="3">
        <v>1</v>
      </c>
      <c r="C65" s="3" t="s">
        <v>135</v>
      </c>
      <c r="D65" s="3" t="s">
        <v>590</v>
      </c>
      <c r="E65" s="13" t="s">
        <v>584</v>
      </c>
      <c r="F65" s="3" t="s">
        <v>20</v>
      </c>
      <c r="G65" s="3" t="s">
        <v>20</v>
      </c>
      <c r="H65" s="2" t="s">
        <v>45</v>
      </c>
      <c r="I65" s="2" t="s">
        <v>79</v>
      </c>
      <c r="J65" s="2" t="s">
        <v>608</v>
      </c>
      <c r="K65" s="48">
        <v>46132</v>
      </c>
    </row>
    <row r="66" spans="1:11" ht="28.8" hidden="1" x14ac:dyDescent="0.3">
      <c r="A66" s="3" t="s">
        <v>602</v>
      </c>
      <c r="B66" s="3">
        <v>1</v>
      </c>
      <c r="C66" s="3" t="s">
        <v>624</v>
      </c>
      <c r="D66" s="3" t="s">
        <v>590</v>
      </c>
      <c r="E66" s="53" t="s">
        <v>584</v>
      </c>
      <c r="F66" s="3" t="s">
        <v>20</v>
      </c>
      <c r="G66" s="3" t="s">
        <v>20</v>
      </c>
      <c r="H66" s="3" t="s">
        <v>45</v>
      </c>
      <c r="I66" s="2" t="s">
        <v>79</v>
      </c>
      <c r="J66" s="54" t="s">
        <v>625</v>
      </c>
      <c r="K66" s="55">
        <v>46132</v>
      </c>
    </row>
    <row r="67" spans="1:11" ht="86.4" hidden="1" x14ac:dyDescent="0.3">
      <c r="A67" s="3" t="s">
        <v>136</v>
      </c>
      <c r="B67" s="3">
        <v>1</v>
      </c>
      <c r="C67" s="3" t="s">
        <v>138</v>
      </c>
      <c r="D67" s="3" t="s">
        <v>590</v>
      </c>
      <c r="E67" s="13" t="s">
        <v>584</v>
      </c>
      <c r="F67" s="3" t="s">
        <v>137</v>
      </c>
      <c r="G67" s="3" t="s">
        <v>108</v>
      </c>
      <c r="H67" s="2" t="s">
        <v>139</v>
      </c>
      <c r="I67" s="2" t="s">
        <v>79</v>
      </c>
      <c r="J67" s="2" t="s">
        <v>422</v>
      </c>
      <c r="K67" s="48" t="s">
        <v>423</v>
      </c>
    </row>
    <row r="68" spans="1:11" ht="28.8" hidden="1" x14ac:dyDescent="0.3">
      <c r="A68" s="3" t="s">
        <v>140</v>
      </c>
      <c r="B68" s="3">
        <v>1</v>
      </c>
      <c r="C68" s="3" t="s">
        <v>141</v>
      </c>
      <c r="D68" s="3" t="s">
        <v>590</v>
      </c>
      <c r="E68" s="13" t="s">
        <v>584</v>
      </c>
      <c r="F68" s="3" t="s">
        <v>20</v>
      </c>
      <c r="G68" s="3" t="s">
        <v>20</v>
      </c>
      <c r="H68" s="2" t="s">
        <v>76</v>
      </c>
      <c r="I68" s="2" t="s">
        <v>79</v>
      </c>
      <c r="J68" s="2" t="s">
        <v>80</v>
      </c>
      <c r="K68" s="48">
        <v>46132</v>
      </c>
    </row>
    <row r="69" spans="1:11" ht="28.8" hidden="1" x14ac:dyDescent="0.3">
      <c r="A69" s="3" t="s">
        <v>140</v>
      </c>
      <c r="B69" s="3">
        <v>1</v>
      </c>
      <c r="C69" s="3" t="s">
        <v>142</v>
      </c>
      <c r="D69" s="3" t="s">
        <v>590</v>
      </c>
      <c r="E69" s="13" t="s">
        <v>584</v>
      </c>
      <c r="F69" s="3" t="s">
        <v>20</v>
      </c>
      <c r="G69" s="3" t="s">
        <v>20</v>
      </c>
      <c r="H69" s="2" t="s">
        <v>76</v>
      </c>
      <c r="I69" s="2" t="s">
        <v>79</v>
      </c>
      <c r="J69" s="2" t="s">
        <v>143</v>
      </c>
      <c r="K69" s="48">
        <v>46132</v>
      </c>
    </row>
    <row r="70" spans="1:11" ht="28.8" hidden="1" x14ac:dyDescent="0.3">
      <c r="A70" s="3" t="s">
        <v>140</v>
      </c>
      <c r="B70" s="3">
        <v>1</v>
      </c>
      <c r="C70" s="3" t="s">
        <v>144</v>
      </c>
      <c r="D70" s="3" t="s">
        <v>590</v>
      </c>
      <c r="E70" s="13" t="s">
        <v>584</v>
      </c>
      <c r="F70" s="3" t="s">
        <v>20</v>
      </c>
      <c r="G70" s="3" t="s">
        <v>20</v>
      </c>
      <c r="H70" s="2" t="s">
        <v>76</v>
      </c>
      <c r="I70" s="2" t="s">
        <v>79</v>
      </c>
      <c r="J70" s="2" t="s">
        <v>145</v>
      </c>
      <c r="K70" s="48">
        <v>46132</v>
      </c>
    </row>
    <row r="71" spans="1:11" ht="28.8" hidden="1" x14ac:dyDescent="0.3">
      <c r="A71" s="3" t="s">
        <v>140</v>
      </c>
      <c r="B71" s="3">
        <v>1</v>
      </c>
      <c r="C71" s="3" t="s">
        <v>146</v>
      </c>
      <c r="D71" s="3" t="s">
        <v>590</v>
      </c>
      <c r="E71" s="13" t="s">
        <v>584</v>
      </c>
      <c r="F71" s="3" t="s">
        <v>20</v>
      </c>
      <c r="G71" s="3" t="s">
        <v>20</v>
      </c>
      <c r="H71" s="2" t="s">
        <v>76</v>
      </c>
      <c r="I71" s="2" t="s">
        <v>79</v>
      </c>
      <c r="J71" s="2" t="s">
        <v>19</v>
      </c>
      <c r="K71" s="48">
        <v>46132</v>
      </c>
    </row>
    <row r="72" spans="1:11" ht="28.8" hidden="1" x14ac:dyDescent="0.3">
      <c r="A72" s="3" t="s">
        <v>140</v>
      </c>
      <c r="B72" s="3">
        <v>1</v>
      </c>
      <c r="C72" s="3" t="s">
        <v>147</v>
      </c>
      <c r="D72" s="3" t="s">
        <v>590</v>
      </c>
      <c r="E72" s="13" t="s">
        <v>584</v>
      </c>
      <c r="F72" s="3" t="s">
        <v>20</v>
      </c>
      <c r="G72" s="3" t="s">
        <v>20</v>
      </c>
      <c r="H72" s="2" t="s">
        <v>76</v>
      </c>
      <c r="I72" s="2" t="s">
        <v>118</v>
      </c>
      <c r="J72" s="2" t="s">
        <v>80</v>
      </c>
      <c r="K72" s="48">
        <v>46132</v>
      </c>
    </row>
    <row r="73" spans="1:11" x14ac:dyDescent="0.3">
      <c r="A73" s="3" t="s">
        <v>140</v>
      </c>
      <c r="B73" s="3">
        <v>1</v>
      </c>
      <c r="C73" s="3" t="s">
        <v>600</v>
      </c>
      <c r="D73" s="3" t="s">
        <v>591</v>
      </c>
      <c r="E73" s="13"/>
      <c r="F73" s="3" t="s">
        <v>20</v>
      </c>
      <c r="G73" s="3" t="s">
        <v>20</v>
      </c>
      <c r="H73" s="3" t="s">
        <v>76</v>
      </c>
      <c r="I73" s="3" t="s">
        <v>118</v>
      </c>
      <c r="J73" s="3" t="s">
        <v>80</v>
      </c>
      <c r="K73" s="55">
        <v>46132</v>
      </c>
    </row>
    <row r="74" spans="1:11" ht="28.8" hidden="1" x14ac:dyDescent="0.3">
      <c r="A74" s="3" t="s">
        <v>148</v>
      </c>
      <c r="B74" s="3">
        <v>1</v>
      </c>
      <c r="C74" s="3" t="s">
        <v>149</v>
      </c>
      <c r="D74" s="3" t="s">
        <v>590</v>
      </c>
      <c r="E74" s="13" t="s">
        <v>584</v>
      </c>
      <c r="F74" s="3" t="s">
        <v>20</v>
      </c>
      <c r="G74" s="3" t="s">
        <v>20</v>
      </c>
      <c r="H74" s="2" t="s">
        <v>45</v>
      </c>
      <c r="I74" s="2" t="s">
        <v>79</v>
      </c>
      <c r="J74" s="2" t="s">
        <v>150</v>
      </c>
      <c r="K74" s="48">
        <v>46132</v>
      </c>
    </row>
    <row r="75" spans="1:11" ht="28.8" hidden="1" x14ac:dyDescent="0.3">
      <c r="A75" s="3" t="s">
        <v>151</v>
      </c>
      <c r="B75" s="3">
        <v>1</v>
      </c>
      <c r="C75" s="3" t="s">
        <v>149</v>
      </c>
      <c r="D75" s="3" t="s">
        <v>590</v>
      </c>
      <c r="E75" s="13" t="s">
        <v>584</v>
      </c>
      <c r="F75" s="3" t="s">
        <v>20</v>
      </c>
      <c r="G75" s="3" t="s">
        <v>20</v>
      </c>
      <c r="H75" s="2" t="s">
        <v>130</v>
      </c>
      <c r="I75" s="2" t="s">
        <v>79</v>
      </c>
      <c r="J75" s="2" t="s">
        <v>150</v>
      </c>
      <c r="K75" s="48">
        <v>46132</v>
      </c>
    </row>
    <row r="76" spans="1:11" ht="28.8" hidden="1" x14ac:dyDescent="0.3">
      <c r="A76" s="3" t="s">
        <v>152</v>
      </c>
      <c r="B76" s="3">
        <v>1</v>
      </c>
      <c r="C76" s="3" t="s">
        <v>153</v>
      </c>
      <c r="D76" s="3" t="s">
        <v>590</v>
      </c>
      <c r="E76" s="13" t="s">
        <v>584</v>
      </c>
      <c r="F76" s="3" t="s">
        <v>20</v>
      </c>
      <c r="G76" s="3" t="s">
        <v>20</v>
      </c>
      <c r="H76" s="2" t="s">
        <v>76</v>
      </c>
      <c r="I76" s="2" t="s">
        <v>79</v>
      </c>
      <c r="J76" s="2" t="s">
        <v>19</v>
      </c>
      <c r="K76" s="48">
        <v>46132</v>
      </c>
    </row>
    <row r="77" spans="1:11" ht="28.8" hidden="1" x14ac:dyDescent="0.3">
      <c r="A77" s="3" t="s">
        <v>152</v>
      </c>
      <c r="B77" s="3">
        <v>1</v>
      </c>
      <c r="C77" s="3" t="s">
        <v>599</v>
      </c>
      <c r="D77" s="3" t="s">
        <v>590</v>
      </c>
      <c r="E77" s="13" t="s">
        <v>584</v>
      </c>
      <c r="F77" s="3" t="s">
        <v>20</v>
      </c>
      <c r="G77" s="3" t="s">
        <v>20</v>
      </c>
      <c r="H77" s="2" t="s">
        <v>76</v>
      </c>
      <c r="I77" s="2" t="s">
        <v>79</v>
      </c>
      <c r="J77" s="2" t="s">
        <v>154</v>
      </c>
      <c r="K77" s="48">
        <v>46132</v>
      </c>
    </row>
    <row r="78" spans="1:11" ht="28.8" hidden="1" x14ac:dyDescent="0.3">
      <c r="A78" s="3" t="s">
        <v>155</v>
      </c>
      <c r="B78" s="3">
        <v>1</v>
      </c>
      <c r="C78" s="3" t="s">
        <v>149</v>
      </c>
      <c r="D78" s="3" t="s">
        <v>590</v>
      </c>
      <c r="E78" s="13" t="s">
        <v>584</v>
      </c>
      <c r="F78" s="3" t="s">
        <v>20</v>
      </c>
      <c r="G78" s="3" t="s">
        <v>20</v>
      </c>
      <c r="H78" s="2" t="s">
        <v>130</v>
      </c>
      <c r="I78" s="2" t="s">
        <v>79</v>
      </c>
      <c r="J78" s="2" t="s">
        <v>150</v>
      </c>
      <c r="K78" s="48">
        <v>46132</v>
      </c>
    </row>
    <row r="79" spans="1:11" ht="28.8" hidden="1" x14ac:dyDescent="0.3">
      <c r="A79" s="3" t="s">
        <v>155</v>
      </c>
      <c r="B79" s="3">
        <v>1</v>
      </c>
      <c r="C79" s="3" t="s">
        <v>156</v>
      </c>
      <c r="D79" s="3" t="s">
        <v>590</v>
      </c>
      <c r="E79" s="13" t="s">
        <v>584</v>
      </c>
      <c r="F79" s="3" t="s">
        <v>20</v>
      </c>
      <c r="G79" s="3" t="s">
        <v>20</v>
      </c>
      <c r="H79" s="2" t="s">
        <v>76</v>
      </c>
      <c r="I79" s="2" t="s">
        <v>79</v>
      </c>
      <c r="J79" s="2" t="s">
        <v>80</v>
      </c>
      <c r="K79" s="48">
        <v>46132</v>
      </c>
    </row>
    <row r="80" spans="1:11" ht="28.8" hidden="1" x14ac:dyDescent="0.3">
      <c r="A80" s="3" t="s">
        <v>157</v>
      </c>
      <c r="B80" s="3">
        <v>1</v>
      </c>
      <c r="C80" s="3" t="s">
        <v>149</v>
      </c>
      <c r="D80" s="3" t="s">
        <v>590</v>
      </c>
      <c r="E80" s="13" t="s">
        <v>584</v>
      </c>
      <c r="F80" s="3" t="s">
        <v>20</v>
      </c>
      <c r="G80" s="3" t="s">
        <v>20</v>
      </c>
      <c r="H80" s="2" t="s">
        <v>45</v>
      </c>
      <c r="I80" s="2" t="s">
        <v>79</v>
      </c>
      <c r="J80" s="2" t="s">
        <v>150</v>
      </c>
      <c r="K80" s="48">
        <v>46132</v>
      </c>
    </row>
    <row r="81" spans="1:11" ht="28.8" hidden="1" x14ac:dyDescent="0.3">
      <c r="A81" s="3" t="s">
        <v>158</v>
      </c>
      <c r="B81" s="3">
        <v>1</v>
      </c>
      <c r="C81" s="3" t="s">
        <v>159</v>
      </c>
      <c r="D81" s="3" t="s">
        <v>590</v>
      </c>
      <c r="E81" s="13" t="s">
        <v>584</v>
      </c>
      <c r="F81" s="3" t="s">
        <v>53</v>
      </c>
      <c r="G81" s="3" t="s">
        <v>40</v>
      </c>
      <c r="H81" s="2" t="s">
        <v>45</v>
      </c>
      <c r="I81" s="2" t="s">
        <v>79</v>
      </c>
      <c r="J81" s="2" t="s">
        <v>56</v>
      </c>
      <c r="K81" s="48">
        <v>46132</v>
      </c>
    </row>
    <row r="82" spans="1:11" ht="28.8" hidden="1" x14ac:dyDescent="0.3">
      <c r="A82" s="3" t="s">
        <v>158</v>
      </c>
      <c r="B82" s="3">
        <v>1</v>
      </c>
      <c r="C82" s="3" t="s">
        <v>160</v>
      </c>
      <c r="D82" s="3" t="s">
        <v>590</v>
      </c>
      <c r="E82" s="13" t="s">
        <v>584</v>
      </c>
      <c r="F82" s="3" t="s">
        <v>53</v>
      </c>
      <c r="G82" s="3" t="s">
        <v>40</v>
      </c>
      <c r="H82" s="2" t="s">
        <v>45</v>
      </c>
      <c r="I82" s="2" t="s">
        <v>79</v>
      </c>
      <c r="J82" s="2" t="s">
        <v>598</v>
      </c>
      <c r="K82" s="48">
        <v>46132</v>
      </c>
    </row>
    <row r="83" spans="1:11" x14ac:dyDescent="0.3">
      <c r="A83" s="3" t="s">
        <v>161</v>
      </c>
      <c r="B83" s="3">
        <v>1</v>
      </c>
      <c r="C83" s="3" t="s">
        <v>162</v>
      </c>
      <c r="D83" s="3" t="s">
        <v>591</v>
      </c>
      <c r="E83" s="13" t="s">
        <v>434</v>
      </c>
      <c r="F83" s="3" t="s">
        <v>53</v>
      </c>
      <c r="G83" s="3" t="s">
        <v>40</v>
      </c>
      <c r="H83" s="2" t="s">
        <v>76</v>
      </c>
      <c r="I83" s="2" t="s">
        <v>118</v>
      </c>
      <c r="J83" s="2" t="s">
        <v>80</v>
      </c>
      <c r="K83" s="48">
        <v>46132</v>
      </c>
    </row>
    <row r="84" spans="1:11" ht="28.8" hidden="1" x14ac:dyDescent="0.3">
      <c r="A84" s="3" t="s">
        <v>161</v>
      </c>
      <c r="B84" s="3">
        <v>1</v>
      </c>
      <c r="C84" s="3" t="s">
        <v>597</v>
      </c>
      <c r="D84" s="3" t="s">
        <v>590</v>
      </c>
      <c r="E84" s="13" t="s">
        <v>584</v>
      </c>
      <c r="F84" s="3" t="s">
        <v>53</v>
      </c>
      <c r="G84" s="3" t="s">
        <v>40</v>
      </c>
      <c r="H84" s="2" t="s">
        <v>76</v>
      </c>
      <c r="I84" s="2" t="s">
        <v>79</v>
      </c>
      <c r="J84" s="2" t="s">
        <v>80</v>
      </c>
      <c r="K84" s="48">
        <v>46132</v>
      </c>
    </row>
    <row r="85" spans="1:11" hidden="1" x14ac:dyDescent="0.3">
      <c r="A85" s="3"/>
      <c r="B85" s="3"/>
      <c r="C85" s="3"/>
      <c r="D85" s="3"/>
      <c r="E85" s="13"/>
      <c r="F85" s="3"/>
      <c r="G85" s="3"/>
      <c r="H85" s="2"/>
      <c r="K85" s="48"/>
    </row>
    <row r="86" spans="1:11" hidden="1" x14ac:dyDescent="0.3">
      <c r="A86" s="3"/>
      <c r="B86" s="3"/>
      <c r="C86" s="3"/>
      <c r="D86" s="3"/>
      <c r="E86" s="13"/>
      <c r="F86" s="3"/>
      <c r="G86" s="3"/>
      <c r="H86" s="2"/>
      <c r="K86" s="48"/>
    </row>
  </sheetData>
  <mergeCells count="5">
    <mergeCell ref="A1:K1"/>
    <mergeCell ref="A2:K2"/>
    <mergeCell ref="A21:K21"/>
    <mergeCell ref="A34:K34"/>
    <mergeCell ref="D54:K54"/>
  </mergeCells>
  <phoneticPr fontId="7" type="noConversion"/>
  <pageMargins left="0.25" right="0.25" top="0.75" bottom="0.75" header="0.3" footer="0.3"/>
  <pageSetup paperSize="9" scale="69" fitToHeight="0" orientation="landscape"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C23D2-9FBA-4E58-8F41-24773F7EDB71}">
  <dimension ref="A1:P294"/>
  <sheetViews>
    <sheetView topLeftCell="A164" workbookViewId="0">
      <selection activeCell="A177" sqref="A177:XFD177"/>
    </sheetView>
  </sheetViews>
  <sheetFormatPr defaultColWidth="8.6640625" defaultRowHeight="14.4" x14ac:dyDescent="0.3"/>
  <cols>
    <col min="1" max="2" width="25.6640625" style="2" customWidth="1"/>
    <col min="3" max="4" width="14.6640625" style="2" customWidth="1"/>
    <col min="5" max="7" width="9.6640625" style="8" customWidth="1"/>
    <col min="8" max="8" width="40.6640625" style="2" customWidth="1"/>
    <col min="9" max="9" width="21.33203125" style="8" customWidth="1"/>
    <col min="10" max="10" width="47" style="2" customWidth="1"/>
  </cols>
  <sheetData>
    <row r="1" spans="1:10" ht="43.2" x14ac:dyDescent="0.3">
      <c r="A1" s="2" t="s">
        <v>382</v>
      </c>
      <c r="B1" s="2" t="s">
        <v>426</v>
      </c>
      <c r="C1" s="2" t="s">
        <v>428</v>
      </c>
      <c r="D1" s="2" t="s">
        <v>427</v>
      </c>
      <c r="E1" s="8" t="s">
        <v>424</v>
      </c>
      <c r="F1" s="8" t="s">
        <v>5</v>
      </c>
      <c r="G1" s="8" t="s">
        <v>429</v>
      </c>
      <c r="H1" s="2" t="s">
        <v>430</v>
      </c>
      <c r="I1" s="40" t="s">
        <v>431</v>
      </c>
      <c r="J1" s="2" t="s">
        <v>438</v>
      </c>
    </row>
    <row r="2" spans="1:10" ht="23.4" x14ac:dyDescent="0.3">
      <c r="A2" s="61">
        <f>I3</f>
        <v>45684</v>
      </c>
      <c r="B2" s="57"/>
      <c r="C2" s="58"/>
      <c r="D2" s="58"/>
      <c r="E2" s="59"/>
      <c r="F2" s="59"/>
      <c r="G2" s="59"/>
      <c r="H2" s="58"/>
      <c r="I2" s="60"/>
      <c r="J2" s="58"/>
    </row>
    <row r="3" spans="1:10" ht="43.2" x14ac:dyDescent="0.3">
      <c r="A3" s="2" t="s">
        <v>516</v>
      </c>
      <c r="B3" s="2" t="s">
        <v>432</v>
      </c>
      <c r="C3" s="2" t="s">
        <v>448</v>
      </c>
      <c r="D3" s="2" t="s">
        <v>448</v>
      </c>
      <c r="E3" s="8">
        <v>100</v>
      </c>
      <c r="F3" s="8">
        <v>10</v>
      </c>
      <c r="G3" s="8">
        <v>60</v>
      </c>
      <c r="H3" s="2" t="s">
        <v>517</v>
      </c>
      <c r="I3" s="40">
        <v>45684</v>
      </c>
      <c r="J3" s="2" t="s">
        <v>455</v>
      </c>
    </row>
    <row r="4" spans="1:10" ht="28.8" x14ac:dyDescent="0.3">
      <c r="A4" s="2" t="s">
        <v>459</v>
      </c>
      <c r="B4" s="2" t="s">
        <v>432</v>
      </c>
      <c r="C4" s="2" t="s">
        <v>445</v>
      </c>
      <c r="D4" s="2" t="s">
        <v>445</v>
      </c>
      <c r="E4" s="8">
        <v>50</v>
      </c>
      <c r="F4" s="8">
        <v>30</v>
      </c>
      <c r="G4" s="8">
        <v>30</v>
      </c>
      <c r="H4" s="2" t="s">
        <v>434</v>
      </c>
      <c r="I4" s="40">
        <v>45684</v>
      </c>
      <c r="J4" s="2" t="s">
        <v>447</v>
      </c>
    </row>
    <row r="5" spans="1:10" ht="28.8" x14ac:dyDescent="0.3">
      <c r="A5" s="2" t="s">
        <v>249</v>
      </c>
      <c r="B5" s="2" t="s">
        <v>432</v>
      </c>
      <c r="C5" s="2" t="s">
        <v>445</v>
      </c>
      <c r="D5" s="2" t="s">
        <v>433</v>
      </c>
      <c r="E5" s="8">
        <v>100</v>
      </c>
      <c r="F5" s="8">
        <v>30</v>
      </c>
      <c r="G5" s="8">
        <v>60</v>
      </c>
      <c r="H5" s="2" t="s">
        <v>446</v>
      </c>
      <c r="I5" s="40">
        <v>45684</v>
      </c>
      <c r="J5" s="2" t="s">
        <v>446</v>
      </c>
    </row>
    <row r="6" spans="1:10" ht="28.8" x14ac:dyDescent="0.3">
      <c r="A6" s="2" t="s">
        <v>327</v>
      </c>
      <c r="B6" s="2" t="s">
        <v>432</v>
      </c>
      <c r="C6" s="2" t="s">
        <v>445</v>
      </c>
      <c r="D6" s="2" t="s">
        <v>445</v>
      </c>
      <c r="E6" s="8">
        <v>50</v>
      </c>
      <c r="F6" s="8">
        <v>30</v>
      </c>
      <c r="G6" s="8">
        <v>30</v>
      </c>
      <c r="H6" s="2" t="s">
        <v>691</v>
      </c>
      <c r="I6" s="40">
        <v>45684</v>
      </c>
    </row>
    <row r="7" spans="1:10" ht="28.8" x14ac:dyDescent="0.3">
      <c r="A7" s="2" t="s">
        <v>361</v>
      </c>
      <c r="B7" s="2" t="s">
        <v>362</v>
      </c>
      <c r="C7" s="2" t="s">
        <v>445</v>
      </c>
      <c r="D7" s="2" t="s">
        <v>445</v>
      </c>
      <c r="E7" s="8">
        <v>50</v>
      </c>
      <c r="F7" s="8">
        <v>30</v>
      </c>
      <c r="G7" s="8">
        <v>30</v>
      </c>
      <c r="H7" s="2" t="s">
        <v>434</v>
      </c>
      <c r="I7" s="40">
        <v>45684</v>
      </c>
      <c r="J7" s="2" t="s">
        <v>447</v>
      </c>
    </row>
    <row r="8" spans="1:10" ht="28.8" x14ac:dyDescent="0.3">
      <c r="A8" s="2" t="s">
        <v>341</v>
      </c>
      <c r="B8" s="2" t="s">
        <v>432</v>
      </c>
      <c r="C8" s="2" t="s">
        <v>448</v>
      </c>
      <c r="D8" s="2" t="s">
        <v>448</v>
      </c>
      <c r="E8" s="8">
        <v>50</v>
      </c>
      <c r="F8" s="8">
        <v>30</v>
      </c>
      <c r="G8" s="8">
        <v>60</v>
      </c>
      <c r="H8" s="2" t="s">
        <v>691</v>
      </c>
      <c r="I8" s="40">
        <v>45684</v>
      </c>
    </row>
    <row r="9" spans="1:10" x14ac:dyDescent="0.3">
      <c r="A9" s="2" t="s">
        <v>342</v>
      </c>
      <c r="B9" s="2" t="s">
        <v>432</v>
      </c>
      <c r="C9" s="2" t="s">
        <v>494</v>
      </c>
      <c r="D9" s="2" t="s">
        <v>494</v>
      </c>
      <c r="E9" s="8">
        <v>50</v>
      </c>
      <c r="F9" s="8">
        <v>30</v>
      </c>
      <c r="G9" s="8">
        <v>30</v>
      </c>
      <c r="H9" s="2" t="s">
        <v>434</v>
      </c>
      <c r="I9" s="40">
        <v>45684</v>
      </c>
      <c r="J9" s="2" t="s">
        <v>447</v>
      </c>
    </row>
    <row r="10" spans="1:10" ht="28.8" x14ac:dyDescent="0.3">
      <c r="A10" s="2" t="s">
        <v>371</v>
      </c>
      <c r="B10" s="2" t="s">
        <v>432</v>
      </c>
      <c r="C10" s="2" t="s">
        <v>445</v>
      </c>
      <c r="D10" s="2" t="s">
        <v>445</v>
      </c>
      <c r="E10" s="8">
        <v>50</v>
      </c>
      <c r="F10" s="8">
        <v>30</v>
      </c>
      <c r="G10" s="8">
        <v>30</v>
      </c>
      <c r="H10" s="2" t="s">
        <v>691</v>
      </c>
      <c r="I10" s="40">
        <v>45684</v>
      </c>
    </row>
    <row r="11" spans="1:10" x14ac:dyDescent="0.3">
      <c r="A11" s="2" t="s">
        <v>348</v>
      </c>
      <c r="B11" s="2" t="s">
        <v>432</v>
      </c>
      <c r="C11" s="2" t="s">
        <v>445</v>
      </c>
      <c r="D11" s="2" t="s">
        <v>445</v>
      </c>
      <c r="E11" s="8">
        <v>50</v>
      </c>
      <c r="F11" s="8">
        <v>30</v>
      </c>
      <c r="G11" s="8">
        <v>30</v>
      </c>
      <c r="H11" s="2" t="s">
        <v>434</v>
      </c>
      <c r="I11" s="40">
        <v>45684</v>
      </c>
      <c r="J11" s="2" t="s">
        <v>447</v>
      </c>
    </row>
    <row r="12" spans="1:10" x14ac:dyDescent="0.3">
      <c r="A12" s="2" t="s">
        <v>645</v>
      </c>
      <c r="B12" s="2" t="s">
        <v>432</v>
      </c>
      <c r="C12" s="2" t="s">
        <v>445</v>
      </c>
      <c r="D12" s="2" t="s">
        <v>445</v>
      </c>
      <c r="E12" s="8">
        <v>100</v>
      </c>
      <c r="F12" s="8">
        <v>30</v>
      </c>
      <c r="G12" s="8">
        <v>30</v>
      </c>
      <c r="I12" s="40">
        <v>45684</v>
      </c>
    </row>
    <row r="13" spans="1:10" x14ac:dyDescent="0.3">
      <c r="A13" s="2" t="s">
        <v>350</v>
      </c>
      <c r="B13" s="2" t="s">
        <v>432</v>
      </c>
      <c r="C13" s="2" t="s">
        <v>445</v>
      </c>
      <c r="D13" s="2" t="s">
        <v>445</v>
      </c>
      <c r="E13" s="8">
        <v>50</v>
      </c>
      <c r="F13" s="8">
        <v>30</v>
      </c>
      <c r="G13" s="8">
        <v>30</v>
      </c>
      <c r="H13" s="2" t="s">
        <v>434</v>
      </c>
      <c r="I13" s="40">
        <v>45684</v>
      </c>
      <c r="J13" s="2" t="s">
        <v>447</v>
      </c>
    </row>
    <row r="14" spans="1:10" x14ac:dyDescent="0.3">
      <c r="A14" s="2" t="s">
        <v>352</v>
      </c>
      <c r="B14" s="2" t="s">
        <v>432</v>
      </c>
      <c r="C14" s="2" t="s">
        <v>445</v>
      </c>
      <c r="D14" s="2" t="s">
        <v>445</v>
      </c>
      <c r="E14" s="8">
        <v>100</v>
      </c>
      <c r="F14" s="8">
        <v>30</v>
      </c>
      <c r="G14" s="8">
        <v>30</v>
      </c>
      <c r="H14" s="2" t="s">
        <v>434</v>
      </c>
      <c r="I14" s="40">
        <v>45684</v>
      </c>
      <c r="J14" s="2" t="s">
        <v>447</v>
      </c>
    </row>
    <row r="15" spans="1:10" x14ac:dyDescent="0.3">
      <c r="A15" s="2" t="s">
        <v>357</v>
      </c>
      <c r="B15" s="2" t="s">
        <v>432</v>
      </c>
      <c r="C15" s="2" t="s">
        <v>445</v>
      </c>
      <c r="D15" s="2" t="s">
        <v>445</v>
      </c>
      <c r="E15" s="8">
        <v>100</v>
      </c>
      <c r="F15" s="8">
        <v>30</v>
      </c>
      <c r="G15" s="8">
        <v>30</v>
      </c>
      <c r="I15" s="40">
        <v>45684</v>
      </c>
    </row>
    <row r="16" spans="1:10" ht="28.8" x14ac:dyDescent="0.3">
      <c r="A16" s="2" t="s">
        <v>533</v>
      </c>
      <c r="B16" s="2" t="s">
        <v>432</v>
      </c>
      <c r="C16" s="2" t="s">
        <v>448</v>
      </c>
      <c r="D16" s="2" t="s">
        <v>448</v>
      </c>
      <c r="E16" s="8">
        <v>80</v>
      </c>
      <c r="F16" s="8">
        <v>40</v>
      </c>
      <c r="G16" s="8">
        <v>60</v>
      </c>
      <c r="H16" s="2" t="s">
        <v>534</v>
      </c>
      <c r="I16" s="40">
        <v>45684</v>
      </c>
      <c r="J16" s="2" t="s">
        <v>455</v>
      </c>
    </row>
    <row r="17" spans="1:10" ht="43.2" x14ac:dyDescent="0.3">
      <c r="A17" s="2" t="s">
        <v>439</v>
      </c>
      <c r="B17" s="2" t="s">
        <v>440</v>
      </c>
      <c r="C17" s="2" t="str">
        <f>Table1111920[[#This Row],[ONF Category Current]]</f>
        <v>Local, Rural, and Peri-Urban</v>
      </c>
      <c r="D17" s="2" t="s">
        <v>442</v>
      </c>
      <c r="E17" s="8">
        <v>60</v>
      </c>
      <c r="F17" s="8">
        <v>50</v>
      </c>
      <c r="G17" s="8">
        <v>60</v>
      </c>
      <c r="H17" s="2" t="s">
        <v>443</v>
      </c>
      <c r="I17" s="40">
        <v>45684</v>
      </c>
      <c r="J17" s="2" t="s">
        <v>444</v>
      </c>
    </row>
    <row r="18" spans="1:10" ht="72" x14ac:dyDescent="0.3">
      <c r="A18" s="2" t="s">
        <v>688</v>
      </c>
      <c r="B18" s="2" t="s">
        <v>686</v>
      </c>
      <c r="C18" s="2" t="s">
        <v>445</v>
      </c>
      <c r="D18" s="2" t="s">
        <v>445</v>
      </c>
      <c r="E18" s="8">
        <v>60</v>
      </c>
      <c r="F18" s="8">
        <v>50</v>
      </c>
      <c r="G18" s="8">
        <v>30</v>
      </c>
      <c r="H18" s="2" t="s">
        <v>454</v>
      </c>
      <c r="I18" s="40">
        <v>45684</v>
      </c>
    </row>
    <row r="19" spans="1:10" ht="72" x14ac:dyDescent="0.3">
      <c r="A19" s="2" t="s">
        <v>453</v>
      </c>
      <c r="B19" s="2" t="s">
        <v>432</v>
      </c>
      <c r="C19" s="2" t="s">
        <v>445</v>
      </c>
      <c r="D19" s="2" t="s">
        <v>445</v>
      </c>
      <c r="E19" s="8">
        <v>100</v>
      </c>
      <c r="F19" s="8">
        <v>50</v>
      </c>
      <c r="G19" s="8">
        <v>30</v>
      </c>
      <c r="H19" s="2" t="s">
        <v>454</v>
      </c>
      <c r="I19" s="40">
        <v>45684</v>
      </c>
      <c r="J19" s="2" t="s">
        <v>455</v>
      </c>
    </row>
    <row r="20" spans="1:10" ht="28.8" x14ac:dyDescent="0.3">
      <c r="A20" s="2" t="s">
        <v>239</v>
      </c>
      <c r="B20" s="2" t="s">
        <v>432</v>
      </c>
      <c r="C20" s="2" t="s">
        <v>448</v>
      </c>
      <c r="D20" s="2" t="s">
        <v>433</v>
      </c>
      <c r="E20" s="8">
        <v>100</v>
      </c>
      <c r="F20" s="8">
        <v>50</v>
      </c>
      <c r="G20" s="8">
        <v>60</v>
      </c>
      <c r="H20" s="2" t="s">
        <v>460</v>
      </c>
      <c r="I20" s="40">
        <v>45684</v>
      </c>
      <c r="J20" s="2" t="s">
        <v>460</v>
      </c>
    </row>
    <row r="21" spans="1:10" ht="43.2" x14ac:dyDescent="0.3">
      <c r="A21" s="2" t="s">
        <v>465</v>
      </c>
      <c r="B21" s="2" t="s">
        <v>618</v>
      </c>
      <c r="C21" s="2" t="s">
        <v>445</v>
      </c>
      <c r="D21" s="2" t="s">
        <v>445</v>
      </c>
      <c r="E21" s="8">
        <v>100</v>
      </c>
      <c r="F21" s="8">
        <v>50</v>
      </c>
      <c r="G21" s="8">
        <v>30</v>
      </c>
      <c r="H21" s="2" t="s">
        <v>657</v>
      </c>
      <c r="I21" s="40">
        <v>45684</v>
      </c>
      <c r="J21" s="2" t="s">
        <v>466</v>
      </c>
    </row>
    <row r="22" spans="1:10" ht="72" x14ac:dyDescent="0.3">
      <c r="A22" s="2" t="s">
        <v>471</v>
      </c>
      <c r="B22" s="2" t="s">
        <v>432</v>
      </c>
      <c r="C22" s="2" t="s">
        <v>445</v>
      </c>
      <c r="D22" s="2" t="s">
        <v>445</v>
      </c>
      <c r="E22" s="8">
        <v>70</v>
      </c>
      <c r="F22" s="8">
        <v>50</v>
      </c>
      <c r="G22" s="8">
        <v>30</v>
      </c>
      <c r="H22" s="2" t="s">
        <v>454</v>
      </c>
      <c r="I22" s="40">
        <v>45684</v>
      </c>
      <c r="J22" s="2" t="s">
        <v>472</v>
      </c>
    </row>
    <row r="23" spans="1:10" ht="72" x14ac:dyDescent="0.3">
      <c r="A23" s="2" t="s">
        <v>479</v>
      </c>
      <c r="B23" s="2" t="s">
        <v>655</v>
      </c>
      <c r="C23" s="2" t="s">
        <v>445</v>
      </c>
      <c r="D23" s="2" t="s">
        <v>445</v>
      </c>
      <c r="E23" s="8">
        <v>100</v>
      </c>
      <c r="F23" s="8">
        <v>50</v>
      </c>
      <c r="G23" s="8">
        <v>30</v>
      </c>
      <c r="H23" s="2" t="s">
        <v>454</v>
      </c>
      <c r="I23" s="40">
        <v>45684</v>
      </c>
      <c r="J23" s="2" t="s">
        <v>466</v>
      </c>
    </row>
    <row r="24" spans="1:10" ht="72" x14ac:dyDescent="0.3">
      <c r="A24" s="2" t="s">
        <v>491</v>
      </c>
      <c r="B24" s="2" t="s">
        <v>492</v>
      </c>
      <c r="C24" s="2" t="s">
        <v>445</v>
      </c>
      <c r="D24" s="2" t="s">
        <v>445</v>
      </c>
      <c r="E24" s="8">
        <v>70</v>
      </c>
      <c r="F24" s="8">
        <v>50</v>
      </c>
      <c r="G24" s="8">
        <v>30</v>
      </c>
      <c r="H24" s="2" t="s">
        <v>454</v>
      </c>
      <c r="I24" s="40">
        <v>45684</v>
      </c>
      <c r="J24" s="2" t="s">
        <v>493</v>
      </c>
    </row>
    <row r="25" spans="1:10" ht="72" x14ac:dyDescent="0.3">
      <c r="A25" s="2" t="s">
        <v>410</v>
      </c>
      <c r="B25" s="2" t="s">
        <v>432</v>
      </c>
      <c r="C25" s="2" t="s">
        <v>445</v>
      </c>
      <c r="D25" s="2" t="s">
        <v>445</v>
      </c>
      <c r="E25" s="8">
        <v>100</v>
      </c>
      <c r="F25" s="8">
        <v>50</v>
      </c>
      <c r="G25" s="8">
        <v>30</v>
      </c>
      <c r="H25" s="2" t="s">
        <v>454</v>
      </c>
      <c r="I25" s="40">
        <v>45684</v>
      </c>
      <c r="J25" s="2" t="s">
        <v>455</v>
      </c>
    </row>
    <row r="26" spans="1:10" ht="28.8" x14ac:dyDescent="0.3">
      <c r="A26" s="2" t="s">
        <v>496</v>
      </c>
      <c r="B26" s="2" t="s">
        <v>672</v>
      </c>
      <c r="C26" s="2" t="s">
        <v>448</v>
      </c>
      <c r="D26" s="2" t="s">
        <v>433</v>
      </c>
      <c r="E26" s="8">
        <v>60</v>
      </c>
      <c r="F26" s="8">
        <v>50</v>
      </c>
      <c r="G26" s="8">
        <v>60</v>
      </c>
      <c r="H26" s="2" t="s">
        <v>497</v>
      </c>
      <c r="I26" s="40">
        <v>45684</v>
      </c>
      <c r="J26" s="2" t="s">
        <v>486</v>
      </c>
    </row>
    <row r="27" spans="1:10" ht="28.8" x14ac:dyDescent="0.3">
      <c r="A27" s="2" t="s">
        <v>511</v>
      </c>
      <c r="B27" s="2" t="s">
        <v>652</v>
      </c>
      <c r="C27" s="2" t="s">
        <v>445</v>
      </c>
      <c r="D27" s="2" t="s">
        <v>445</v>
      </c>
      <c r="E27" s="8">
        <v>100</v>
      </c>
      <c r="F27" s="8">
        <v>50</v>
      </c>
      <c r="G27" s="8">
        <v>30</v>
      </c>
      <c r="H27" s="2" t="s">
        <v>653</v>
      </c>
      <c r="I27" s="40">
        <v>45684</v>
      </c>
      <c r="J27" s="2" t="s">
        <v>455</v>
      </c>
    </row>
    <row r="28" spans="1:10" x14ac:dyDescent="0.3">
      <c r="A28" s="2" t="s">
        <v>372</v>
      </c>
      <c r="B28" s="2" t="s">
        <v>432</v>
      </c>
      <c r="C28" s="2" t="s">
        <v>445</v>
      </c>
      <c r="D28" s="2" t="s">
        <v>445</v>
      </c>
      <c r="E28" s="8">
        <v>100</v>
      </c>
      <c r="F28" s="8">
        <v>50</v>
      </c>
      <c r="G28" s="8">
        <v>30</v>
      </c>
      <c r="H28" s="2" t="s">
        <v>664</v>
      </c>
      <c r="I28" s="40">
        <v>45684</v>
      </c>
      <c r="J28" s="2" t="s">
        <v>447</v>
      </c>
    </row>
    <row r="29" spans="1:10" x14ac:dyDescent="0.3">
      <c r="A29" s="2" t="s">
        <v>518</v>
      </c>
      <c r="B29" s="2" t="s">
        <v>432</v>
      </c>
      <c r="C29" s="2" t="s">
        <v>433</v>
      </c>
      <c r="D29" s="2" t="s">
        <v>433</v>
      </c>
      <c r="E29" s="8">
        <v>100</v>
      </c>
      <c r="F29" s="8">
        <v>50</v>
      </c>
      <c r="G29" s="8">
        <v>80</v>
      </c>
      <c r="H29" s="2" t="s">
        <v>519</v>
      </c>
      <c r="I29" s="40">
        <v>45684</v>
      </c>
      <c r="J29" s="2" t="s">
        <v>455</v>
      </c>
    </row>
    <row r="30" spans="1:10" ht="28.8" x14ac:dyDescent="0.3">
      <c r="A30" s="2" t="s">
        <v>520</v>
      </c>
      <c r="B30" s="2" t="s">
        <v>432</v>
      </c>
      <c r="C30" s="2" t="s">
        <v>572</v>
      </c>
      <c r="D30" s="2" t="s">
        <v>436</v>
      </c>
      <c r="E30" s="8">
        <v>80</v>
      </c>
      <c r="F30" s="8">
        <v>50</v>
      </c>
      <c r="G30" s="8">
        <v>60</v>
      </c>
      <c r="H30" s="2" t="s">
        <v>493</v>
      </c>
      <c r="I30" s="40">
        <v>45684</v>
      </c>
      <c r="J30" s="2" t="s">
        <v>493</v>
      </c>
    </row>
    <row r="31" spans="1:10" ht="72" x14ac:dyDescent="0.3">
      <c r="A31" s="2" t="s">
        <v>665</v>
      </c>
      <c r="B31" s="2" t="s">
        <v>529</v>
      </c>
      <c r="C31" s="2" t="s">
        <v>445</v>
      </c>
      <c r="D31" s="2" t="s">
        <v>445</v>
      </c>
      <c r="E31" s="8">
        <v>100</v>
      </c>
      <c r="F31" s="8">
        <v>50</v>
      </c>
      <c r="G31" s="8">
        <v>30</v>
      </c>
      <c r="H31" s="2" t="s">
        <v>454</v>
      </c>
      <c r="I31" s="40">
        <v>45684</v>
      </c>
      <c r="J31" s="2" t="s">
        <v>455</v>
      </c>
    </row>
    <row r="32" spans="1:10" ht="43.2" x14ac:dyDescent="0.3">
      <c r="A32" s="2" t="s">
        <v>226</v>
      </c>
      <c r="B32" s="2" t="s">
        <v>656</v>
      </c>
      <c r="C32" s="2" t="s">
        <v>445</v>
      </c>
      <c r="D32" s="2" t="s">
        <v>445</v>
      </c>
      <c r="E32" s="8">
        <v>100</v>
      </c>
      <c r="F32" s="8">
        <v>50</v>
      </c>
      <c r="G32" s="8">
        <v>30</v>
      </c>
      <c r="H32" s="2" t="s">
        <v>657</v>
      </c>
      <c r="I32" s="40">
        <v>45684</v>
      </c>
      <c r="J32" s="2" t="s">
        <v>455</v>
      </c>
    </row>
    <row r="33" spans="1:10" ht="28.8" x14ac:dyDescent="0.3">
      <c r="A33" s="2" t="s">
        <v>306</v>
      </c>
      <c r="B33" s="2" t="s">
        <v>622</v>
      </c>
      <c r="C33" s="2" t="s">
        <v>448</v>
      </c>
      <c r="D33" s="2" t="s">
        <v>433</v>
      </c>
      <c r="E33" s="8">
        <v>80</v>
      </c>
      <c r="F33" s="8">
        <v>50</v>
      </c>
      <c r="G33" s="8">
        <v>60</v>
      </c>
      <c r="H33" s="2" t="s">
        <v>535</v>
      </c>
      <c r="I33" s="40">
        <v>45684</v>
      </c>
      <c r="J33" s="2" t="s">
        <v>486</v>
      </c>
    </row>
    <row r="34" spans="1:10" ht="43.2" x14ac:dyDescent="0.3">
      <c r="A34" s="2" t="s">
        <v>536</v>
      </c>
      <c r="B34" s="2" t="s">
        <v>667</v>
      </c>
      <c r="C34" s="2" t="s">
        <v>433</v>
      </c>
      <c r="D34" s="2" t="s">
        <v>433</v>
      </c>
      <c r="E34" s="8">
        <v>100</v>
      </c>
      <c r="F34" s="8">
        <v>50</v>
      </c>
      <c r="G34" s="8">
        <v>60</v>
      </c>
      <c r="H34" s="2" t="s">
        <v>505</v>
      </c>
      <c r="I34" s="40">
        <v>45684</v>
      </c>
      <c r="J34" s="2" t="s">
        <v>455</v>
      </c>
    </row>
    <row r="35" spans="1:10" ht="28.8" x14ac:dyDescent="0.3">
      <c r="A35" s="2" t="s">
        <v>543</v>
      </c>
      <c r="B35" s="2" t="s">
        <v>646</v>
      </c>
      <c r="C35" s="2" t="s">
        <v>448</v>
      </c>
      <c r="D35" s="2" t="s">
        <v>448</v>
      </c>
      <c r="E35" s="8">
        <v>100</v>
      </c>
      <c r="F35" s="8">
        <v>50</v>
      </c>
      <c r="G35" s="8">
        <v>60</v>
      </c>
      <c r="H35" s="2" t="s">
        <v>647</v>
      </c>
      <c r="I35" s="40">
        <v>45684</v>
      </c>
      <c r="J35" s="2" t="s">
        <v>455</v>
      </c>
    </row>
    <row r="36" spans="1:10" ht="28.8" x14ac:dyDescent="0.3">
      <c r="A36" s="2" t="s">
        <v>552</v>
      </c>
      <c r="B36" s="2" t="s">
        <v>432</v>
      </c>
      <c r="C36" s="2" t="s">
        <v>448</v>
      </c>
      <c r="D36" s="2" t="s">
        <v>448</v>
      </c>
      <c r="E36" s="8">
        <v>100</v>
      </c>
      <c r="F36" s="8">
        <v>50</v>
      </c>
      <c r="G36" s="8">
        <v>60</v>
      </c>
      <c r="H36" s="2" t="s">
        <v>654</v>
      </c>
      <c r="I36" s="40">
        <v>45684</v>
      </c>
      <c r="J36" s="2" t="s">
        <v>455</v>
      </c>
    </row>
    <row r="37" spans="1:10" ht="28.8" x14ac:dyDescent="0.3">
      <c r="A37" s="2" t="s">
        <v>558</v>
      </c>
      <c r="B37" s="2" t="s">
        <v>650</v>
      </c>
      <c r="C37" s="2" t="s">
        <v>433</v>
      </c>
      <c r="D37" s="2" t="s">
        <v>433</v>
      </c>
      <c r="E37" s="8">
        <v>100</v>
      </c>
      <c r="F37" s="8">
        <v>50</v>
      </c>
      <c r="G37" s="8">
        <v>60</v>
      </c>
      <c r="H37" s="2" t="s">
        <v>651</v>
      </c>
      <c r="I37" s="40">
        <v>45684</v>
      </c>
      <c r="J37" s="2" t="s">
        <v>455</v>
      </c>
    </row>
    <row r="38" spans="1:10" ht="28.8" x14ac:dyDescent="0.3">
      <c r="A38" s="2" t="s">
        <v>680</v>
      </c>
      <c r="B38" s="2" t="s">
        <v>682</v>
      </c>
      <c r="C38" s="2" t="s">
        <v>448</v>
      </c>
      <c r="D38" s="2" t="s">
        <v>433</v>
      </c>
      <c r="E38" s="8">
        <v>100</v>
      </c>
      <c r="F38" s="8">
        <v>50</v>
      </c>
      <c r="G38" s="8">
        <v>60</v>
      </c>
      <c r="H38" s="2" t="s">
        <v>683</v>
      </c>
      <c r="I38" s="40">
        <v>45684</v>
      </c>
    </row>
    <row r="39" spans="1:10" ht="72" x14ac:dyDescent="0.3">
      <c r="A39" s="2" t="s">
        <v>564</v>
      </c>
      <c r="B39" s="2" t="s">
        <v>432</v>
      </c>
      <c r="C39" s="2" t="s">
        <v>445</v>
      </c>
      <c r="D39" s="2" t="s">
        <v>445</v>
      </c>
      <c r="E39" s="8">
        <v>100</v>
      </c>
      <c r="F39" s="8">
        <v>50</v>
      </c>
      <c r="G39" s="8">
        <v>30</v>
      </c>
      <c r="H39" s="2" t="s">
        <v>454</v>
      </c>
      <c r="I39" s="40">
        <v>45684</v>
      </c>
      <c r="J39" s="2" t="s">
        <v>455</v>
      </c>
    </row>
    <row r="40" spans="1:10" ht="72" x14ac:dyDescent="0.3">
      <c r="A40" s="2" t="s">
        <v>569</v>
      </c>
      <c r="B40" s="2" t="s">
        <v>570</v>
      </c>
      <c r="C40" s="2" t="s">
        <v>445</v>
      </c>
      <c r="D40" s="2" t="s">
        <v>445</v>
      </c>
      <c r="E40" s="8">
        <v>100</v>
      </c>
      <c r="F40" s="8">
        <v>50</v>
      </c>
      <c r="G40" s="8">
        <v>30</v>
      </c>
      <c r="H40" s="2" t="s">
        <v>454</v>
      </c>
      <c r="I40" s="40">
        <v>45684</v>
      </c>
      <c r="J40" s="2" t="s">
        <v>493</v>
      </c>
    </row>
    <row r="41" spans="1:10" ht="72" x14ac:dyDescent="0.3">
      <c r="A41" s="2" t="s">
        <v>571</v>
      </c>
      <c r="B41" s="2" t="s">
        <v>432</v>
      </c>
      <c r="C41" s="2" t="s">
        <v>572</v>
      </c>
      <c r="D41" s="2" t="s">
        <v>572</v>
      </c>
      <c r="E41" s="8">
        <v>70</v>
      </c>
      <c r="F41" s="8">
        <v>50</v>
      </c>
      <c r="G41" s="8">
        <v>40</v>
      </c>
      <c r="H41" s="2" t="s">
        <v>454</v>
      </c>
      <c r="I41" s="40">
        <v>45684</v>
      </c>
      <c r="J41" s="2" t="s">
        <v>493</v>
      </c>
    </row>
    <row r="42" spans="1:10" ht="72" x14ac:dyDescent="0.3">
      <c r="A42" s="2" t="s">
        <v>571</v>
      </c>
      <c r="B42" s="2" t="s">
        <v>432</v>
      </c>
      <c r="C42" s="2" t="s">
        <v>572</v>
      </c>
      <c r="D42" s="2" t="s">
        <v>572</v>
      </c>
      <c r="E42" s="8">
        <v>70</v>
      </c>
      <c r="F42" s="8">
        <v>50</v>
      </c>
      <c r="G42" s="8">
        <v>40</v>
      </c>
      <c r="H42" s="2" t="s">
        <v>454</v>
      </c>
      <c r="I42" s="40">
        <v>45684</v>
      </c>
      <c r="J42" s="2" t="s">
        <v>493</v>
      </c>
    </row>
    <row r="43" spans="1:10" ht="28.8" x14ac:dyDescent="0.3">
      <c r="A43" s="2" t="s">
        <v>302</v>
      </c>
      <c r="B43" s="2" t="s">
        <v>432</v>
      </c>
      <c r="C43" s="2" t="s">
        <v>448</v>
      </c>
      <c r="D43" s="2" t="s">
        <v>436</v>
      </c>
      <c r="E43" s="8">
        <v>80</v>
      </c>
      <c r="F43" s="8">
        <v>60</v>
      </c>
      <c r="G43" s="8">
        <v>60</v>
      </c>
      <c r="H43" s="2" t="s">
        <v>434</v>
      </c>
      <c r="I43" s="40">
        <v>45684</v>
      </c>
      <c r="J43" s="2" t="s">
        <v>449</v>
      </c>
    </row>
    <row r="44" spans="1:10" ht="57.6" x14ac:dyDescent="0.3">
      <c r="A44" s="2" t="s">
        <v>689</v>
      </c>
      <c r="B44" s="2" t="s">
        <v>687</v>
      </c>
      <c r="C44" s="2" t="s">
        <v>436</v>
      </c>
      <c r="D44" s="2" t="s">
        <v>436</v>
      </c>
      <c r="E44" s="8">
        <v>80</v>
      </c>
      <c r="F44" s="8">
        <v>60</v>
      </c>
      <c r="G44" s="8">
        <v>80</v>
      </c>
      <c r="H44" s="2" t="s">
        <v>690</v>
      </c>
      <c r="I44" s="40">
        <v>45684</v>
      </c>
    </row>
    <row r="45" spans="1:10" ht="28.8" x14ac:dyDescent="0.3">
      <c r="A45" s="2" t="s">
        <v>303</v>
      </c>
      <c r="B45" s="2" t="s">
        <v>432</v>
      </c>
      <c r="C45" s="2" t="s">
        <v>448</v>
      </c>
      <c r="D45" s="2" t="s">
        <v>433</v>
      </c>
      <c r="E45" s="8">
        <v>80</v>
      </c>
      <c r="F45" s="8">
        <v>60</v>
      </c>
      <c r="G45" s="8">
        <v>60</v>
      </c>
      <c r="H45" s="2" t="s">
        <v>434</v>
      </c>
      <c r="I45" s="40">
        <v>45684</v>
      </c>
      <c r="J45" s="2" t="s">
        <v>449</v>
      </c>
    </row>
    <row r="46" spans="1:10" x14ac:dyDescent="0.3">
      <c r="A46" s="2" t="s">
        <v>166</v>
      </c>
      <c r="B46" s="2" t="s">
        <v>432</v>
      </c>
      <c r="C46" s="2" t="s">
        <v>433</v>
      </c>
      <c r="D46" s="2" t="s">
        <v>433</v>
      </c>
      <c r="E46" s="8">
        <v>100</v>
      </c>
      <c r="F46" s="8">
        <v>60</v>
      </c>
      <c r="G46" s="8">
        <v>60</v>
      </c>
      <c r="H46" s="2" t="s">
        <v>434</v>
      </c>
      <c r="I46" s="40">
        <v>45684</v>
      </c>
      <c r="J46" s="2" t="s">
        <v>450</v>
      </c>
    </row>
    <row r="47" spans="1:10" ht="28.8" x14ac:dyDescent="0.3">
      <c r="A47" s="2" t="s">
        <v>468</v>
      </c>
      <c r="B47" s="2" t="s">
        <v>432</v>
      </c>
      <c r="C47" s="2" t="s">
        <v>448</v>
      </c>
      <c r="D47" s="2" t="s">
        <v>433</v>
      </c>
      <c r="E47" s="8">
        <v>80</v>
      </c>
      <c r="F47" s="8">
        <v>60</v>
      </c>
      <c r="G47" s="8">
        <v>80</v>
      </c>
      <c r="H47" s="2" t="s">
        <v>460</v>
      </c>
      <c r="I47" s="40">
        <v>45684</v>
      </c>
      <c r="J47" s="2" t="s">
        <v>460</v>
      </c>
    </row>
    <row r="48" spans="1:10" ht="28.8" x14ac:dyDescent="0.3">
      <c r="A48" s="2" t="s">
        <v>253</v>
      </c>
      <c r="B48" s="2" t="s">
        <v>432</v>
      </c>
      <c r="C48" s="2" t="s">
        <v>448</v>
      </c>
      <c r="D48" s="2" t="s">
        <v>448</v>
      </c>
      <c r="E48" s="8">
        <v>80</v>
      </c>
      <c r="F48" s="8">
        <v>60</v>
      </c>
      <c r="G48" s="8">
        <v>60</v>
      </c>
      <c r="H48" s="2" t="s">
        <v>434</v>
      </c>
      <c r="I48" s="40">
        <v>45684</v>
      </c>
      <c r="J48" s="2" t="s">
        <v>466</v>
      </c>
    </row>
    <row r="49" spans="1:10" ht="28.8" x14ac:dyDescent="0.3">
      <c r="A49" s="2" t="s">
        <v>304</v>
      </c>
      <c r="B49" s="2" t="s">
        <v>432</v>
      </c>
      <c r="C49" s="2" t="s">
        <v>448</v>
      </c>
      <c r="D49" s="2" t="s">
        <v>433</v>
      </c>
      <c r="E49" s="8">
        <v>80</v>
      </c>
      <c r="F49" s="8">
        <v>60</v>
      </c>
      <c r="G49" s="8">
        <v>60</v>
      </c>
      <c r="H49" s="2" t="s">
        <v>434</v>
      </c>
      <c r="I49" s="40">
        <v>45684</v>
      </c>
      <c r="J49" s="2" t="s">
        <v>449</v>
      </c>
    </row>
    <row r="50" spans="1:10" ht="28.8" x14ac:dyDescent="0.3">
      <c r="A50" s="2" t="s">
        <v>311</v>
      </c>
      <c r="B50" s="2" t="s">
        <v>432</v>
      </c>
      <c r="C50" s="2" t="s">
        <v>448</v>
      </c>
      <c r="D50" s="2" t="s">
        <v>433</v>
      </c>
      <c r="E50" s="8">
        <v>100</v>
      </c>
      <c r="F50" s="8">
        <v>60</v>
      </c>
      <c r="G50" s="8">
        <v>60</v>
      </c>
      <c r="H50" s="2" t="s">
        <v>434</v>
      </c>
      <c r="I50" s="40">
        <v>45684</v>
      </c>
      <c r="J50" s="2" t="s">
        <v>449</v>
      </c>
    </row>
    <row r="51" spans="1:10" ht="28.8" x14ac:dyDescent="0.3">
      <c r="A51" s="2" t="s">
        <v>258</v>
      </c>
      <c r="B51" s="2" t="s">
        <v>432</v>
      </c>
      <c r="C51" s="2" t="s">
        <v>448</v>
      </c>
      <c r="D51" s="2" t="s">
        <v>433</v>
      </c>
      <c r="E51" s="8">
        <v>100</v>
      </c>
      <c r="F51" s="8">
        <v>60</v>
      </c>
      <c r="G51" s="8">
        <v>60</v>
      </c>
      <c r="H51" s="2" t="s">
        <v>434</v>
      </c>
      <c r="I51" s="40">
        <v>45684</v>
      </c>
      <c r="J51" s="2" t="s">
        <v>449</v>
      </c>
    </row>
    <row r="52" spans="1:10" ht="28.8" x14ac:dyDescent="0.3">
      <c r="A52" s="2" t="s">
        <v>679</v>
      </c>
      <c r="B52" s="2" t="s">
        <v>432</v>
      </c>
      <c r="C52" s="2" t="s">
        <v>448</v>
      </c>
      <c r="D52" s="2" t="s">
        <v>433</v>
      </c>
      <c r="E52" s="8">
        <v>100</v>
      </c>
      <c r="F52" s="8">
        <v>60</v>
      </c>
      <c r="G52" s="8">
        <v>60</v>
      </c>
      <c r="I52" s="40">
        <v>45684</v>
      </c>
    </row>
    <row r="53" spans="1:10" ht="28.8" x14ac:dyDescent="0.3">
      <c r="A53" s="2" t="s">
        <v>261</v>
      </c>
      <c r="B53" s="2" t="s">
        <v>432</v>
      </c>
      <c r="C53" s="2" t="s">
        <v>448</v>
      </c>
      <c r="D53" s="2" t="s">
        <v>448</v>
      </c>
      <c r="E53" s="8">
        <v>80</v>
      </c>
      <c r="F53" s="8">
        <v>60</v>
      </c>
      <c r="G53" s="8">
        <v>60</v>
      </c>
      <c r="H53" s="2" t="s">
        <v>434</v>
      </c>
      <c r="I53" s="40">
        <v>45684</v>
      </c>
      <c r="J53" s="2" t="s">
        <v>466</v>
      </c>
    </row>
    <row r="54" spans="1:10" ht="72" x14ac:dyDescent="0.3">
      <c r="A54" s="2" t="s">
        <v>508</v>
      </c>
      <c r="B54" s="2" t="s">
        <v>400</v>
      </c>
      <c r="C54" s="2" t="s">
        <v>445</v>
      </c>
      <c r="D54" s="2" t="s">
        <v>445</v>
      </c>
      <c r="E54" s="8">
        <v>80</v>
      </c>
      <c r="F54" s="8">
        <v>60</v>
      </c>
      <c r="G54" s="8">
        <v>30</v>
      </c>
      <c r="H54" s="2" t="s">
        <v>454</v>
      </c>
      <c r="I54" s="40">
        <v>45684</v>
      </c>
      <c r="J54" s="2" t="s">
        <v>509</v>
      </c>
    </row>
    <row r="55" spans="1:10" ht="72" x14ac:dyDescent="0.3">
      <c r="A55" s="2" t="s">
        <v>267</v>
      </c>
      <c r="B55" s="2" t="s">
        <v>510</v>
      </c>
      <c r="C55" s="2" t="s">
        <v>441</v>
      </c>
      <c r="D55" s="2" t="s">
        <v>445</v>
      </c>
      <c r="E55" s="8">
        <v>70</v>
      </c>
      <c r="F55" s="8">
        <v>60</v>
      </c>
      <c r="G55" s="8">
        <v>30</v>
      </c>
      <c r="H55" s="2" t="s">
        <v>454</v>
      </c>
      <c r="I55" s="40">
        <v>45684</v>
      </c>
      <c r="J55" s="2" t="s">
        <v>449</v>
      </c>
    </row>
    <row r="56" spans="1:10" ht="28.8" x14ac:dyDescent="0.3">
      <c r="A56" s="2" t="s">
        <v>272</v>
      </c>
      <c r="B56" s="2" t="s">
        <v>432</v>
      </c>
      <c r="C56" s="2" t="s">
        <v>448</v>
      </c>
      <c r="D56" s="2" t="s">
        <v>436</v>
      </c>
      <c r="E56" s="8">
        <v>100</v>
      </c>
      <c r="F56" s="8">
        <v>60</v>
      </c>
      <c r="G56" s="8">
        <v>60</v>
      </c>
      <c r="H56" s="2" t="s">
        <v>434</v>
      </c>
      <c r="I56" s="40">
        <v>45684</v>
      </c>
      <c r="J56" s="2" t="s">
        <v>449</v>
      </c>
    </row>
    <row r="57" spans="1:10" ht="43.2" x14ac:dyDescent="0.3">
      <c r="A57" s="2" t="s">
        <v>639</v>
      </c>
      <c r="B57" s="2" t="s">
        <v>637</v>
      </c>
      <c r="C57" s="2" t="s">
        <v>436</v>
      </c>
      <c r="D57" s="2" t="s">
        <v>436</v>
      </c>
      <c r="E57" s="8">
        <v>70</v>
      </c>
      <c r="F57" s="8">
        <v>60</v>
      </c>
      <c r="G57" s="8">
        <v>80</v>
      </c>
      <c r="H57" s="2" t="s">
        <v>640</v>
      </c>
      <c r="I57" s="40">
        <v>45684</v>
      </c>
    </row>
    <row r="58" spans="1:10" ht="28.8" x14ac:dyDescent="0.3">
      <c r="A58" s="2" t="s">
        <v>277</v>
      </c>
      <c r="B58" s="2" t="s">
        <v>432</v>
      </c>
      <c r="C58" s="2" t="s">
        <v>448</v>
      </c>
      <c r="D58" s="2" t="s">
        <v>433</v>
      </c>
      <c r="E58" s="8">
        <v>80</v>
      </c>
      <c r="F58" s="8">
        <v>60</v>
      </c>
      <c r="G58" s="8">
        <v>60</v>
      </c>
      <c r="H58" s="2" t="s">
        <v>434</v>
      </c>
      <c r="I58" s="40">
        <v>45684</v>
      </c>
      <c r="J58" s="2" t="s">
        <v>449</v>
      </c>
    </row>
    <row r="59" spans="1:10" ht="28.8" x14ac:dyDescent="0.3">
      <c r="A59" s="2" t="s">
        <v>305</v>
      </c>
      <c r="B59" s="2" t="s">
        <v>432</v>
      </c>
      <c r="C59" s="2" t="s">
        <v>448</v>
      </c>
      <c r="D59" s="2" t="s">
        <v>433</v>
      </c>
      <c r="E59" s="8">
        <v>80</v>
      </c>
      <c r="F59" s="8">
        <v>60</v>
      </c>
      <c r="G59" s="8">
        <v>60</v>
      </c>
      <c r="H59" s="2" t="s">
        <v>434</v>
      </c>
      <c r="I59" s="40">
        <v>45684</v>
      </c>
      <c r="J59" s="2" t="s">
        <v>449</v>
      </c>
    </row>
    <row r="60" spans="1:10" ht="100.8" x14ac:dyDescent="0.3">
      <c r="A60" s="2" t="s">
        <v>631</v>
      </c>
      <c r="B60" s="2" t="s">
        <v>623</v>
      </c>
      <c r="C60" s="2" t="s">
        <v>436</v>
      </c>
      <c r="D60" s="2" t="s">
        <v>436</v>
      </c>
      <c r="E60" s="8">
        <v>100</v>
      </c>
      <c r="F60" s="8">
        <v>60</v>
      </c>
      <c r="G60" s="8" t="s">
        <v>626</v>
      </c>
      <c r="H60" s="2" t="s">
        <v>629</v>
      </c>
      <c r="I60" s="40">
        <v>45684</v>
      </c>
      <c r="J60" s="2" t="s">
        <v>482</v>
      </c>
    </row>
    <row r="61" spans="1:10" ht="28.8" x14ac:dyDescent="0.3">
      <c r="A61" s="2" t="s">
        <v>527</v>
      </c>
      <c r="B61" s="2" t="s">
        <v>528</v>
      </c>
      <c r="C61" s="2" t="s">
        <v>448</v>
      </c>
      <c r="D61" s="2" t="s">
        <v>436</v>
      </c>
      <c r="E61" s="8">
        <v>80</v>
      </c>
      <c r="F61" s="8">
        <v>60</v>
      </c>
      <c r="G61" s="8">
        <v>60</v>
      </c>
      <c r="H61" s="2" t="s">
        <v>434</v>
      </c>
      <c r="I61" s="40">
        <v>45684</v>
      </c>
      <c r="J61" s="2" t="s">
        <v>449</v>
      </c>
    </row>
    <row r="62" spans="1:10" ht="86.4" x14ac:dyDescent="0.3">
      <c r="A62" s="2" t="s">
        <v>641</v>
      </c>
      <c r="B62" s="2" t="s">
        <v>642</v>
      </c>
      <c r="C62" s="2" t="s">
        <v>436</v>
      </c>
      <c r="D62" s="2" t="s">
        <v>436</v>
      </c>
      <c r="E62" s="8">
        <v>80</v>
      </c>
      <c r="F62" s="8">
        <v>60</v>
      </c>
      <c r="G62" s="8">
        <v>80</v>
      </c>
      <c r="H62" s="2" t="s">
        <v>644</v>
      </c>
      <c r="I62" s="40">
        <v>45684</v>
      </c>
    </row>
    <row r="63" spans="1:10" ht="28.8" x14ac:dyDescent="0.3">
      <c r="A63" s="2" t="s">
        <v>291</v>
      </c>
      <c r="B63" s="2" t="s">
        <v>432</v>
      </c>
      <c r="C63" s="2" t="s">
        <v>448</v>
      </c>
      <c r="D63" s="2" t="s">
        <v>433</v>
      </c>
      <c r="E63" s="8">
        <v>80</v>
      </c>
      <c r="F63" s="8">
        <v>60</v>
      </c>
      <c r="G63" s="8">
        <v>60</v>
      </c>
      <c r="H63" s="2" t="s">
        <v>434</v>
      </c>
      <c r="I63" s="40">
        <v>45684</v>
      </c>
      <c r="J63" s="2" t="s">
        <v>449</v>
      </c>
    </row>
    <row r="64" spans="1:10" ht="28.8" x14ac:dyDescent="0.3">
      <c r="A64" s="2" t="s">
        <v>541</v>
      </c>
      <c r="B64" s="2" t="s">
        <v>542</v>
      </c>
      <c r="C64" s="2" t="s">
        <v>448</v>
      </c>
      <c r="D64" s="2" t="s">
        <v>448</v>
      </c>
      <c r="E64" s="8">
        <v>70</v>
      </c>
      <c r="F64" s="8">
        <v>60</v>
      </c>
      <c r="G64" s="8">
        <v>60</v>
      </c>
      <c r="H64" s="2" t="s">
        <v>434</v>
      </c>
      <c r="I64" s="40">
        <v>45684</v>
      </c>
      <c r="J64" s="2" t="s">
        <v>486</v>
      </c>
    </row>
    <row r="65" spans="1:10" x14ac:dyDescent="0.3">
      <c r="A65" s="2" t="s">
        <v>184</v>
      </c>
      <c r="B65" s="2" t="s">
        <v>432</v>
      </c>
      <c r="C65" s="2" t="s">
        <v>433</v>
      </c>
      <c r="D65" s="2" t="s">
        <v>433</v>
      </c>
      <c r="E65" s="8">
        <v>100</v>
      </c>
      <c r="F65" s="8">
        <v>60</v>
      </c>
      <c r="G65" s="8">
        <v>60</v>
      </c>
      <c r="H65" s="2" t="s">
        <v>434</v>
      </c>
      <c r="I65" s="40">
        <v>45684</v>
      </c>
      <c r="J65" s="2" t="s">
        <v>450</v>
      </c>
    </row>
    <row r="66" spans="1:10" ht="28.8" x14ac:dyDescent="0.3">
      <c r="A66" s="2" t="s">
        <v>544</v>
      </c>
      <c r="B66" s="2" t="s">
        <v>668</v>
      </c>
      <c r="C66" s="2" t="s">
        <v>436</v>
      </c>
      <c r="D66" s="2" t="s">
        <v>436</v>
      </c>
      <c r="E66" s="8">
        <v>80</v>
      </c>
      <c r="F66" s="8">
        <v>60</v>
      </c>
      <c r="G66" s="8">
        <v>80</v>
      </c>
      <c r="H66" s="2" t="s">
        <v>669</v>
      </c>
      <c r="I66" s="40">
        <v>45684</v>
      </c>
      <c r="J66" s="2" t="s">
        <v>449</v>
      </c>
    </row>
    <row r="67" spans="1:10" ht="28.8" x14ac:dyDescent="0.3">
      <c r="A67" s="2" t="s">
        <v>545</v>
      </c>
      <c r="B67" s="2" t="s">
        <v>432</v>
      </c>
      <c r="C67" s="2" t="s">
        <v>448</v>
      </c>
      <c r="D67" s="2" t="s">
        <v>448</v>
      </c>
      <c r="E67" s="8">
        <v>80</v>
      </c>
      <c r="F67" s="8">
        <v>60</v>
      </c>
      <c r="G67" s="8">
        <v>60</v>
      </c>
      <c r="H67" s="2" t="s">
        <v>434</v>
      </c>
      <c r="I67" s="40">
        <v>45684</v>
      </c>
      <c r="J67" s="2" t="s">
        <v>466</v>
      </c>
    </row>
    <row r="68" spans="1:10" ht="28.8" x14ac:dyDescent="0.3">
      <c r="A68" s="2" t="s">
        <v>307</v>
      </c>
      <c r="B68" s="2" t="s">
        <v>432</v>
      </c>
      <c r="C68" s="2" t="s">
        <v>448</v>
      </c>
      <c r="D68" s="2" t="s">
        <v>433</v>
      </c>
      <c r="E68" s="8">
        <v>100</v>
      </c>
      <c r="F68" s="8">
        <v>60</v>
      </c>
      <c r="G68" s="8">
        <v>60</v>
      </c>
      <c r="H68" s="2" t="s">
        <v>434</v>
      </c>
      <c r="I68" s="40">
        <v>45684</v>
      </c>
      <c r="J68" s="2" t="s">
        <v>449</v>
      </c>
    </row>
    <row r="69" spans="1:10" ht="43.2" x14ac:dyDescent="0.3">
      <c r="A69" s="2" t="s">
        <v>546</v>
      </c>
      <c r="B69" s="2" t="s">
        <v>648</v>
      </c>
      <c r="C69" s="2" t="s">
        <v>436</v>
      </c>
      <c r="D69" s="2" t="s">
        <v>436</v>
      </c>
      <c r="E69" s="8">
        <v>80</v>
      </c>
      <c r="F69" s="8">
        <v>60</v>
      </c>
      <c r="G69" s="8">
        <v>80</v>
      </c>
      <c r="H69" s="2" t="s">
        <v>649</v>
      </c>
      <c r="I69" s="40">
        <v>45684</v>
      </c>
      <c r="J69" s="2" t="s">
        <v>455</v>
      </c>
    </row>
    <row r="70" spans="1:10" ht="43.2" x14ac:dyDescent="0.3">
      <c r="A70" s="2" t="s">
        <v>547</v>
      </c>
      <c r="B70" s="2" t="s">
        <v>548</v>
      </c>
      <c r="C70" s="2" t="s">
        <v>436</v>
      </c>
      <c r="D70" s="2" t="s">
        <v>436</v>
      </c>
      <c r="E70" s="8">
        <v>80</v>
      </c>
      <c r="F70" s="8">
        <v>60</v>
      </c>
      <c r="G70" s="8">
        <v>60</v>
      </c>
      <c r="H70" s="2" t="s">
        <v>434</v>
      </c>
      <c r="I70" s="40">
        <v>45684</v>
      </c>
      <c r="J70" s="2" t="s">
        <v>509</v>
      </c>
    </row>
    <row r="71" spans="1:10" ht="43.2" x14ac:dyDescent="0.3">
      <c r="A71" s="2" t="s">
        <v>553</v>
      </c>
      <c r="B71" s="2" t="s">
        <v>554</v>
      </c>
      <c r="C71" s="2" t="s">
        <v>436</v>
      </c>
      <c r="D71" s="2" t="s">
        <v>436</v>
      </c>
      <c r="E71" s="8">
        <v>80</v>
      </c>
      <c r="F71" s="8">
        <v>60</v>
      </c>
      <c r="G71" s="8">
        <v>60</v>
      </c>
      <c r="H71" s="2" t="s">
        <v>434</v>
      </c>
      <c r="I71" s="40">
        <v>45684</v>
      </c>
      <c r="J71" s="2" t="s">
        <v>509</v>
      </c>
    </row>
    <row r="72" spans="1:10" ht="28.8" x14ac:dyDescent="0.3">
      <c r="A72" s="2" t="s">
        <v>295</v>
      </c>
      <c r="B72" s="2" t="s">
        <v>432</v>
      </c>
      <c r="C72" s="2" t="s">
        <v>448</v>
      </c>
      <c r="D72" s="2" t="s">
        <v>433</v>
      </c>
      <c r="E72" s="8">
        <v>100</v>
      </c>
      <c r="F72" s="8">
        <v>60</v>
      </c>
      <c r="G72" s="8">
        <v>60</v>
      </c>
      <c r="H72" s="2" t="s">
        <v>434</v>
      </c>
      <c r="I72" s="40">
        <v>45684</v>
      </c>
      <c r="J72" s="2" t="s">
        <v>449</v>
      </c>
    </row>
    <row r="73" spans="1:10" x14ac:dyDescent="0.3">
      <c r="A73" s="2" t="s">
        <v>187</v>
      </c>
      <c r="B73" s="2" t="s">
        <v>432</v>
      </c>
      <c r="C73" s="2" t="s">
        <v>433</v>
      </c>
      <c r="D73" s="2" t="s">
        <v>433</v>
      </c>
      <c r="E73" s="8">
        <v>100</v>
      </c>
      <c r="F73" s="8">
        <v>60</v>
      </c>
      <c r="G73" s="8">
        <v>60</v>
      </c>
      <c r="H73" s="2" t="s">
        <v>434</v>
      </c>
      <c r="I73" s="40">
        <v>45684</v>
      </c>
      <c r="J73" s="2" t="s">
        <v>450</v>
      </c>
    </row>
    <row r="74" spans="1:10" ht="28.8" x14ac:dyDescent="0.3">
      <c r="A74" s="2" t="s">
        <v>568</v>
      </c>
      <c r="B74" s="2" t="s">
        <v>432</v>
      </c>
      <c r="C74" s="2" t="s">
        <v>448</v>
      </c>
      <c r="D74" s="2" t="s">
        <v>436</v>
      </c>
      <c r="E74" s="8">
        <v>80</v>
      </c>
      <c r="F74" s="8">
        <v>60</v>
      </c>
      <c r="G74" s="8">
        <v>80</v>
      </c>
      <c r="H74" s="2" t="s">
        <v>460</v>
      </c>
      <c r="I74" s="40">
        <v>45684</v>
      </c>
      <c r="J74" s="2" t="s">
        <v>460</v>
      </c>
    </row>
    <row r="75" spans="1:10" ht="28.8" x14ac:dyDescent="0.3">
      <c r="A75" s="2" t="s">
        <v>308</v>
      </c>
      <c r="B75" s="2" t="s">
        <v>432</v>
      </c>
      <c r="C75" s="2" t="s">
        <v>448</v>
      </c>
      <c r="D75" s="2" t="s">
        <v>436</v>
      </c>
      <c r="E75" s="8">
        <v>80</v>
      </c>
      <c r="F75" s="8">
        <v>60</v>
      </c>
      <c r="G75" s="8">
        <v>80</v>
      </c>
      <c r="H75" s="2" t="s">
        <v>460</v>
      </c>
      <c r="I75" s="40">
        <v>45684</v>
      </c>
      <c r="J75" s="2" t="s">
        <v>460</v>
      </c>
    </row>
    <row r="76" spans="1:10" ht="28.8" x14ac:dyDescent="0.3">
      <c r="A76" s="2" t="s">
        <v>681</v>
      </c>
      <c r="B76" s="2" t="s">
        <v>684</v>
      </c>
      <c r="C76" s="2" t="s">
        <v>448</v>
      </c>
      <c r="D76" s="2" t="s">
        <v>433</v>
      </c>
      <c r="E76" s="8">
        <v>80</v>
      </c>
      <c r="F76" s="8">
        <v>60</v>
      </c>
      <c r="G76" s="8">
        <v>60</v>
      </c>
      <c r="H76" s="2" t="s">
        <v>685</v>
      </c>
      <c r="I76" s="40">
        <v>45684</v>
      </c>
    </row>
    <row r="77" spans="1:10" ht="28.8" x14ac:dyDescent="0.3">
      <c r="A77" s="2" t="s">
        <v>247</v>
      </c>
      <c r="B77" s="2" t="s">
        <v>635</v>
      </c>
      <c r="C77" s="2" t="s">
        <v>448</v>
      </c>
      <c r="D77" s="2" t="s">
        <v>436</v>
      </c>
      <c r="E77" s="8">
        <v>100</v>
      </c>
      <c r="F77" s="8">
        <v>80</v>
      </c>
      <c r="G77" s="8">
        <v>80</v>
      </c>
      <c r="H77" s="2" t="s">
        <v>434</v>
      </c>
      <c r="I77" s="40">
        <v>45684</v>
      </c>
      <c r="J77" s="2" t="s">
        <v>470</v>
      </c>
    </row>
    <row r="78" spans="1:10" ht="28.8" x14ac:dyDescent="0.3">
      <c r="A78" s="2" t="s">
        <v>478</v>
      </c>
      <c r="B78" s="2" t="s">
        <v>617</v>
      </c>
      <c r="C78" s="2" t="s">
        <v>433</v>
      </c>
      <c r="D78" s="2" t="s">
        <v>433</v>
      </c>
      <c r="E78" s="8">
        <v>100</v>
      </c>
      <c r="F78" s="8">
        <v>80</v>
      </c>
      <c r="G78" s="8">
        <v>60</v>
      </c>
      <c r="H78" s="2" t="s">
        <v>659</v>
      </c>
      <c r="I78" s="40">
        <v>45684</v>
      </c>
      <c r="J78" s="2" t="s">
        <v>455</v>
      </c>
    </row>
    <row r="79" spans="1:10" ht="72" x14ac:dyDescent="0.3">
      <c r="A79" s="2" t="s">
        <v>218</v>
      </c>
      <c r="B79" s="2" t="s">
        <v>481</v>
      </c>
      <c r="C79" s="2" t="s">
        <v>436</v>
      </c>
      <c r="D79" s="2" t="s">
        <v>436</v>
      </c>
      <c r="E79" s="8">
        <v>100</v>
      </c>
      <c r="F79" s="8">
        <v>80</v>
      </c>
      <c r="G79" s="8">
        <v>60</v>
      </c>
      <c r="H79" s="2" t="s">
        <v>454</v>
      </c>
      <c r="I79" s="40">
        <v>45684</v>
      </c>
      <c r="J79" s="2" t="s">
        <v>482</v>
      </c>
    </row>
    <row r="80" spans="1:10" ht="28.8" x14ac:dyDescent="0.3">
      <c r="A80" s="2" t="s">
        <v>484</v>
      </c>
      <c r="B80" s="2" t="s">
        <v>432</v>
      </c>
      <c r="C80" s="2" t="s">
        <v>436</v>
      </c>
      <c r="D80" s="2" t="s">
        <v>436</v>
      </c>
      <c r="E80" s="8">
        <v>100</v>
      </c>
      <c r="F80" s="8">
        <v>80</v>
      </c>
      <c r="G80" s="8">
        <v>80</v>
      </c>
      <c r="H80" s="2" t="s">
        <v>434</v>
      </c>
      <c r="I80" s="40">
        <v>45684</v>
      </c>
      <c r="J80" s="2" t="s">
        <v>482</v>
      </c>
    </row>
    <row r="81" spans="1:10" ht="43.2" x14ac:dyDescent="0.3">
      <c r="A81" s="2" t="s">
        <v>638</v>
      </c>
      <c r="B81" s="2" t="s">
        <v>515</v>
      </c>
      <c r="C81" s="2" t="s">
        <v>436</v>
      </c>
      <c r="D81" s="2" t="s">
        <v>436</v>
      </c>
      <c r="E81" s="8">
        <v>100</v>
      </c>
      <c r="F81" s="8">
        <v>80</v>
      </c>
      <c r="G81" s="8">
        <v>80</v>
      </c>
      <c r="H81" s="2" t="s">
        <v>434</v>
      </c>
      <c r="I81" s="40">
        <v>45684</v>
      </c>
      <c r="J81" s="2" t="s">
        <v>482</v>
      </c>
    </row>
    <row r="82" spans="1:10" ht="43.2" x14ac:dyDescent="0.3">
      <c r="A82" s="2" t="s">
        <v>630</v>
      </c>
      <c r="B82" s="2" t="s">
        <v>627</v>
      </c>
      <c r="C82" s="2" t="s">
        <v>436</v>
      </c>
      <c r="D82" s="2" t="s">
        <v>436</v>
      </c>
      <c r="E82" s="8">
        <v>100</v>
      </c>
      <c r="F82" s="8">
        <v>80</v>
      </c>
      <c r="G82" s="8">
        <v>80</v>
      </c>
      <c r="H82" s="2" t="s">
        <v>434</v>
      </c>
      <c r="I82" s="40">
        <v>45684</v>
      </c>
      <c r="J82" s="2" t="s">
        <v>482</v>
      </c>
    </row>
    <row r="83" spans="1:10" ht="28.8" x14ac:dyDescent="0.3">
      <c r="A83" s="2" t="s">
        <v>632</v>
      </c>
      <c r="B83" s="2" t="s">
        <v>628</v>
      </c>
      <c r="C83" s="2" t="s">
        <v>436</v>
      </c>
      <c r="D83" s="2" t="s">
        <v>436</v>
      </c>
      <c r="E83" s="8">
        <v>100</v>
      </c>
      <c r="F83" s="8">
        <v>80</v>
      </c>
      <c r="G83" s="8">
        <v>80</v>
      </c>
      <c r="H83" s="2" t="s">
        <v>434</v>
      </c>
      <c r="I83" s="40">
        <v>45684</v>
      </c>
      <c r="J83" s="2" t="s">
        <v>482</v>
      </c>
    </row>
    <row r="84" spans="1:10" ht="28.8" x14ac:dyDescent="0.3">
      <c r="A84" s="2" t="s">
        <v>633</v>
      </c>
      <c r="B84" s="2" t="s">
        <v>523</v>
      </c>
      <c r="C84" s="2" t="s">
        <v>436</v>
      </c>
      <c r="D84" s="2" t="s">
        <v>436</v>
      </c>
      <c r="E84" s="8">
        <v>100</v>
      </c>
      <c r="F84" s="8">
        <v>80</v>
      </c>
      <c r="G84" s="8">
        <v>80</v>
      </c>
      <c r="H84" s="2" t="s">
        <v>434</v>
      </c>
      <c r="I84" s="40">
        <v>45684</v>
      </c>
      <c r="J84" s="2" t="s">
        <v>482</v>
      </c>
    </row>
    <row r="85" spans="1:10" ht="28.8" x14ac:dyDescent="0.3">
      <c r="A85" s="2" t="s">
        <v>634</v>
      </c>
      <c r="B85" s="2" t="s">
        <v>524</v>
      </c>
      <c r="C85" s="2" t="s">
        <v>436</v>
      </c>
      <c r="D85" s="2" t="s">
        <v>436</v>
      </c>
      <c r="E85" s="8">
        <v>100</v>
      </c>
      <c r="F85" s="8">
        <v>80</v>
      </c>
      <c r="G85" s="8">
        <v>80</v>
      </c>
      <c r="H85" s="2" t="s">
        <v>434</v>
      </c>
      <c r="I85" s="40">
        <v>45684</v>
      </c>
      <c r="J85" s="2" t="s">
        <v>482</v>
      </c>
    </row>
    <row r="86" spans="1:10" ht="28.8" x14ac:dyDescent="0.3">
      <c r="A86" s="2" t="s">
        <v>526</v>
      </c>
      <c r="B86" s="2" t="s">
        <v>432</v>
      </c>
      <c r="C86" s="2" t="s">
        <v>436</v>
      </c>
      <c r="D86" s="2" t="s">
        <v>436</v>
      </c>
      <c r="E86" s="8">
        <v>100</v>
      </c>
      <c r="F86" s="8">
        <v>80</v>
      </c>
      <c r="G86" s="8">
        <v>80</v>
      </c>
      <c r="H86" s="2" t="s">
        <v>434</v>
      </c>
      <c r="I86" s="40">
        <v>45684</v>
      </c>
      <c r="J86" s="2" t="s">
        <v>482</v>
      </c>
    </row>
    <row r="87" spans="1:10" ht="23.4" x14ac:dyDescent="0.3">
      <c r="A87" s="61">
        <f>I88</f>
        <v>46048</v>
      </c>
      <c r="B87" s="57"/>
      <c r="C87" s="58"/>
      <c r="D87" s="58"/>
      <c r="E87" s="59"/>
      <c r="F87" s="59"/>
      <c r="G87" s="59"/>
      <c r="H87" s="58"/>
      <c r="I87" s="60"/>
      <c r="J87" s="58"/>
    </row>
    <row r="88" spans="1:10" x14ac:dyDescent="0.3">
      <c r="A88" s="2" t="s">
        <v>373</v>
      </c>
      <c r="B88" s="2" t="s">
        <v>432</v>
      </c>
      <c r="C88" s="2" t="s">
        <v>445</v>
      </c>
      <c r="D88" s="2" t="s">
        <v>445</v>
      </c>
      <c r="E88" s="8">
        <v>50</v>
      </c>
      <c r="F88" s="8">
        <v>30</v>
      </c>
      <c r="G88" s="8">
        <v>30</v>
      </c>
      <c r="H88" s="2" t="s">
        <v>434</v>
      </c>
      <c r="I88" s="40">
        <v>46048</v>
      </c>
      <c r="J88" s="2" t="s">
        <v>447</v>
      </c>
    </row>
    <row r="89" spans="1:10" ht="15.75" customHeight="1" x14ac:dyDescent="0.3">
      <c r="A89" s="2" t="s">
        <v>476</v>
      </c>
      <c r="B89" s="2" t="s">
        <v>432</v>
      </c>
      <c r="C89" s="2" t="s">
        <v>445</v>
      </c>
      <c r="D89" s="2" t="s">
        <v>445</v>
      </c>
      <c r="E89" s="8">
        <v>50</v>
      </c>
      <c r="F89" s="8">
        <v>30</v>
      </c>
      <c r="G89" s="8">
        <v>30</v>
      </c>
      <c r="H89" s="2" t="s">
        <v>434</v>
      </c>
      <c r="I89" s="40">
        <v>46048</v>
      </c>
      <c r="J89" s="2" t="s">
        <v>447</v>
      </c>
    </row>
    <row r="90" spans="1:10" x14ac:dyDescent="0.3">
      <c r="A90" s="2" t="s">
        <v>359</v>
      </c>
      <c r="B90" s="2" t="s">
        <v>432</v>
      </c>
      <c r="C90" s="2" t="s">
        <v>445</v>
      </c>
      <c r="D90" s="2" t="s">
        <v>445</v>
      </c>
      <c r="E90" s="8">
        <v>50</v>
      </c>
      <c r="F90" s="8">
        <v>30</v>
      </c>
      <c r="G90" s="8">
        <v>30</v>
      </c>
      <c r="H90" s="2" t="s">
        <v>434</v>
      </c>
      <c r="I90" s="40">
        <v>46048</v>
      </c>
      <c r="J90" s="2" t="s">
        <v>447</v>
      </c>
    </row>
    <row r="91" spans="1:10" x14ac:dyDescent="0.3">
      <c r="A91" s="2" t="s">
        <v>367</v>
      </c>
      <c r="B91" s="2" t="s">
        <v>432</v>
      </c>
      <c r="C91" s="2" t="s">
        <v>445</v>
      </c>
      <c r="D91" s="2" t="s">
        <v>445</v>
      </c>
      <c r="E91" s="8">
        <v>50</v>
      </c>
      <c r="F91" s="8">
        <v>30</v>
      </c>
      <c r="G91" s="8">
        <v>30</v>
      </c>
      <c r="H91" s="2" t="s">
        <v>434</v>
      </c>
      <c r="I91" s="40">
        <v>46048</v>
      </c>
      <c r="J91" s="2" t="s">
        <v>447</v>
      </c>
    </row>
    <row r="92" spans="1:10" x14ac:dyDescent="0.3">
      <c r="A92" s="2" t="s">
        <v>368</v>
      </c>
      <c r="B92" s="2" t="s">
        <v>432</v>
      </c>
      <c r="C92" s="2" t="s">
        <v>441</v>
      </c>
      <c r="D92" s="2" t="s">
        <v>441</v>
      </c>
      <c r="E92" s="8">
        <v>50</v>
      </c>
      <c r="F92" s="8">
        <v>30</v>
      </c>
      <c r="G92" s="8">
        <v>60</v>
      </c>
      <c r="H92" s="2" t="s">
        <v>447</v>
      </c>
      <c r="I92" s="40">
        <v>46048</v>
      </c>
      <c r="J92" s="2" t="s">
        <v>447</v>
      </c>
    </row>
    <row r="93" spans="1:10" x14ac:dyDescent="0.3">
      <c r="A93" s="2" t="s">
        <v>369</v>
      </c>
      <c r="B93" s="2" t="s">
        <v>432</v>
      </c>
      <c r="C93" s="2" t="s">
        <v>445</v>
      </c>
      <c r="D93" s="2" t="s">
        <v>445</v>
      </c>
      <c r="E93" s="8">
        <v>50</v>
      </c>
      <c r="F93" s="8">
        <v>30</v>
      </c>
      <c r="G93" s="8">
        <v>30</v>
      </c>
      <c r="H93" s="2" t="s">
        <v>434</v>
      </c>
      <c r="I93" s="40">
        <v>46048</v>
      </c>
      <c r="J93" s="2" t="s">
        <v>447</v>
      </c>
    </row>
    <row r="94" spans="1:10" ht="28.8" x14ac:dyDescent="0.3">
      <c r="A94" s="2" t="s">
        <v>232</v>
      </c>
      <c r="B94" s="2" t="s">
        <v>432</v>
      </c>
      <c r="C94" s="2" t="s">
        <v>445</v>
      </c>
      <c r="D94" s="2" t="s">
        <v>433</v>
      </c>
      <c r="E94" s="8">
        <v>100</v>
      </c>
      <c r="F94" s="8">
        <v>50</v>
      </c>
      <c r="G94" s="8">
        <v>60</v>
      </c>
      <c r="H94" s="2" t="s">
        <v>446</v>
      </c>
      <c r="I94" s="40">
        <v>46048</v>
      </c>
      <c r="J94" s="2" t="s">
        <v>446</v>
      </c>
    </row>
    <row r="95" spans="1:10" ht="28.8" x14ac:dyDescent="0.3">
      <c r="A95" s="2" t="s">
        <v>242</v>
      </c>
      <c r="B95" s="2" t="s">
        <v>432</v>
      </c>
      <c r="C95" s="2" t="s">
        <v>448</v>
      </c>
      <c r="D95" s="2" t="s">
        <v>448</v>
      </c>
      <c r="E95" s="8">
        <v>100</v>
      </c>
      <c r="F95" s="8">
        <v>50</v>
      </c>
      <c r="G95" s="8">
        <v>60</v>
      </c>
      <c r="H95" s="2" t="s">
        <v>467</v>
      </c>
      <c r="I95" s="40">
        <v>46048</v>
      </c>
      <c r="J95" s="2" t="s">
        <v>467</v>
      </c>
    </row>
    <row r="96" spans="1:10" x14ac:dyDescent="0.3">
      <c r="A96" s="2" t="s">
        <v>245</v>
      </c>
      <c r="B96" s="2" t="s">
        <v>432</v>
      </c>
      <c r="C96" s="2" t="s">
        <v>445</v>
      </c>
      <c r="D96" s="2" t="s">
        <v>445</v>
      </c>
      <c r="E96" s="8">
        <v>60</v>
      </c>
      <c r="F96" s="8">
        <v>50</v>
      </c>
      <c r="G96" s="8">
        <v>60</v>
      </c>
      <c r="H96" s="2" t="s">
        <v>469</v>
      </c>
      <c r="I96" s="40">
        <v>46048</v>
      </c>
      <c r="J96" s="2" t="s">
        <v>469</v>
      </c>
    </row>
    <row r="97" spans="1:10" ht="57.6" x14ac:dyDescent="0.3">
      <c r="A97" s="2" t="s">
        <v>473</v>
      </c>
      <c r="B97" s="2" t="s">
        <v>474</v>
      </c>
      <c r="C97" s="2" t="s">
        <v>448</v>
      </c>
      <c r="D97" s="2" t="s">
        <v>448</v>
      </c>
      <c r="E97" s="8">
        <v>60</v>
      </c>
      <c r="F97" s="8">
        <v>50</v>
      </c>
      <c r="G97" s="8">
        <v>60</v>
      </c>
      <c r="H97" s="2" t="s">
        <v>475</v>
      </c>
      <c r="I97" s="40">
        <v>46048</v>
      </c>
      <c r="J97" s="2" t="s">
        <v>475</v>
      </c>
    </row>
    <row r="98" spans="1:10" ht="28.8" x14ac:dyDescent="0.3">
      <c r="A98" s="2" t="s">
        <v>255</v>
      </c>
      <c r="B98" s="2" t="s">
        <v>432</v>
      </c>
      <c r="C98" s="2" t="s">
        <v>448</v>
      </c>
      <c r="D98" s="2" t="s">
        <v>433</v>
      </c>
      <c r="E98" s="8">
        <v>60</v>
      </c>
      <c r="F98" s="8">
        <v>50</v>
      </c>
      <c r="G98" s="8">
        <v>60</v>
      </c>
      <c r="H98" s="2" t="s">
        <v>460</v>
      </c>
      <c r="I98" s="40">
        <v>46048</v>
      </c>
      <c r="J98" s="2" t="s">
        <v>460</v>
      </c>
    </row>
    <row r="99" spans="1:10" ht="72" x14ac:dyDescent="0.3">
      <c r="A99" s="2" t="s">
        <v>485</v>
      </c>
      <c r="B99" s="2" t="s">
        <v>398</v>
      </c>
      <c r="C99" s="2" t="s">
        <v>445</v>
      </c>
      <c r="D99" s="2" t="s">
        <v>445</v>
      </c>
      <c r="E99" s="8">
        <v>70</v>
      </c>
      <c r="F99" s="8">
        <v>50</v>
      </c>
      <c r="G99" s="8">
        <v>30</v>
      </c>
      <c r="H99" s="2" t="s">
        <v>454</v>
      </c>
      <c r="I99" s="40">
        <v>46048</v>
      </c>
      <c r="J99" s="2" t="s">
        <v>486</v>
      </c>
    </row>
    <row r="100" spans="1:10" ht="28.8" x14ac:dyDescent="0.3">
      <c r="A100" s="2" t="s">
        <v>488</v>
      </c>
      <c r="B100" s="2" t="s">
        <v>432</v>
      </c>
      <c r="C100" s="2" t="s">
        <v>445</v>
      </c>
      <c r="D100" s="2" t="s">
        <v>448</v>
      </c>
      <c r="E100" s="8">
        <v>100</v>
      </c>
      <c r="F100" s="8">
        <v>50</v>
      </c>
      <c r="G100" s="8">
        <v>60</v>
      </c>
      <c r="H100" s="2" t="s">
        <v>489</v>
      </c>
      <c r="I100" s="40">
        <v>46048</v>
      </c>
      <c r="J100" s="2" t="s">
        <v>489</v>
      </c>
    </row>
    <row r="101" spans="1:10" ht="28.8" x14ac:dyDescent="0.3">
      <c r="A101" s="2" t="s">
        <v>313</v>
      </c>
      <c r="B101" s="2" t="s">
        <v>432</v>
      </c>
      <c r="C101" s="2" t="s">
        <v>448</v>
      </c>
      <c r="D101" s="2" t="s">
        <v>433</v>
      </c>
      <c r="E101" s="8">
        <v>100</v>
      </c>
      <c r="F101" s="8">
        <v>50</v>
      </c>
      <c r="G101" s="8">
        <v>60</v>
      </c>
      <c r="H101" s="2" t="s">
        <v>460</v>
      </c>
      <c r="I101" s="40">
        <v>46048</v>
      </c>
      <c r="J101" s="2" t="s">
        <v>460</v>
      </c>
    </row>
    <row r="102" spans="1:10" ht="28.8" x14ac:dyDescent="0.3">
      <c r="A102" s="2" t="s">
        <v>314</v>
      </c>
      <c r="B102" s="2" t="s">
        <v>432</v>
      </c>
      <c r="C102" s="2" t="s">
        <v>448</v>
      </c>
      <c r="D102" s="2" t="s">
        <v>433</v>
      </c>
      <c r="E102" s="8">
        <v>100</v>
      </c>
      <c r="F102" s="8">
        <v>50</v>
      </c>
      <c r="G102" s="8">
        <v>60</v>
      </c>
      <c r="H102" s="2" t="s">
        <v>460</v>
      </c>
      <c r="I102" s="40">
        <v>46048</v>
      </c>
      <c r="J102" s="2" t="s">
        <v>460</v>
      </c>
    </row>
    <row r="103" spans="1:10" ht="28.8" x14ac:dyDescent="0.3">
      <c r="A103" s="2" t="s">
        <v>316</v>
      </c>
      <c r="B103" s="2" t="s">
        <v>432</v>
      </c>
      <c r="C103" s="2" t="s">
        <v>448</v>
      </c>
      <c r="D103" s="2" t="s">
        <v>433</v>
      </c>
      <c r="E103" s="8">
        <v>100</v>
      </c>
      <c r="F103" s="8">
        <v>50</v>
      </c>
      <c r="G103" s="8">
        <v>60</v>
      </c>
      <c r="H103" s="2" t="s">
        <v>460</v>
      </c>
      <c r="I103" s="40">
        <v>46048</v>
      </c>
      <c r="J103" s="2" t="s">
        <v>460</v>
      </c>
    </row>
    <row r="104" spans="1:10" ht="28.8" x14ac:dyDescent="0.3">
      <c r="A104" s="2" t="s">
        <v>271</v>
      </c>
      <c r="B104" s="2" t="s">
        <v>432</v>
      </c>
      <c r="C104" s="2" t="s">
        <v>448</v>
      </c>
      <c r="D104" s="2" t="s">
        <v>433</v>
      </c>
      <c r="E104" s="8">
        <v>60</v>
      </c>
      <c r="F104" s="8">
        <v>50</v>
      </c>
      <c r="G104" s="8">
        <v>60</v>
      </c>
      <c r="H104" s="2" t="s">
        <v>460</v>
      </c>
      <c r="I104" s="40">
        <v>46048</v>
      </c>
      <c r="J104" s="2" t="s">
        <v>460</v>
      </c>
    </row>
    <row r="105" spans="1:10" ht="28.8" x14ac:dyDescent="0.3">
      <c r="A105" s="2" t="s">
        <v>525</v>
      </c>
      <c r="B105" s="2" t="s">
        <v>432</v>
      </c>
      <c r="C105" s="2" t="s">
        <v>445</v>
      </c>
      <c r="D105" s="2" t="s">
        <v>433</v>
      </c>
      <c r="E105" s="8">
        <v>100</v>
      </c>
      <c r="F105" s="8">
        <v>50</v>
      </c>
      <c r="G105" s="8">
        <v>60</v>
      </c>
      <c r="H105" s="2" t="s">
        <v>446</v>
      </c>
      <c r="I105" s="40">
        <v>46048</v>
      </c>
      <c r="J105" s="2" t="s">
        <v>446</v>
      </c>
    </row>
    <row r="106" spans="1:10" ht="28.8" x14ac:dyDescent="0.3">
      <c r="A106" s="2" t="s">
        <v>317</v>
      </c>
      <c r="B106" s="2" t="s">
        <v>432</v>
      </c>
      <c r="C106" s="2" t="s">
        <v>448</v>
      </c>
      <c r="D106" s="2" t="s">
        <v>433</v>
      </c>
      <c r="E106" s="8">
        <v>100</v>
      </c>
      <c r="F106" s="8">
        <v>50</v>
      </c>
      <c r="G106" s="8">
        <v>60</v>
      </c>
      <c r="H106" s="2" t="s">
        <v>460</v>
      </c>
      <c r="I106" s="40">
        <v>46048</v>
      </c>
      <c r="J106" s="2" t="s">
        <v>460</v>
      </c>
    </row>
    <row r="107" spans="1:10" ht="28.8" x14ac:dyDescent="0.3">
      <c r="A107" s="2" t="s">
        <v>320</v>
      </c>
      <c r="B107" s="2" t="s">
        <v>677</v>
      </c>
      <c r="C107" s="2" t="s">
        <v>448</v>
      </c>
      <c r="D107" s="2" t="s">
        <v>433</v>
      </c>
      <c r="E107" s="8">
        <v>100</v>
      </c>
      <c r="F107" s="8">
        <v>50</v>
      </c>
      <c r="G107" s="8">
        <v>60</v>
      </c>
      <c r="H107" s="2" t="s">
        <v>678</v>
      </c>
      <c r="I107" s="40">
        <v>46048</v>
      </c>
    </row>
    <row r="108" spans="1:10" ht="28.8" x14ac:dyDescent="0.3">
      <c r="A108" s="2" t="s">
        <v>318</v>
      </c>
      <c r="B108" s="2" t="s">
        <v>432</v>
      </c>
      <c r="C108" s="2" t="s">
        <v>448</v>
      </c>
      <c r="D108" s="2" t="s">
        <v>433</v>
      </c>
      <c r="E108" s="8">
        <v>100</v>
      </c>
      <c r="F108" s="8">
        <v>50</v>
      </c>
      <c r="G108" s="8">
        <v>60</v>
      </c>
      <c r="H108" s="2" t="s">
        <v>460</v>
      </c>
      <c r="I108" s="40">
        <v>46048</v>
      </c>
      <c r="J108" s="2" t="s">
        <v>460</v>
      </c>
    </row>
    <row r="109" spans="1:10" ht="28.8" x14ac:dyDescent="0.3">
      <c r="A109" s="2" t="s">
        <v>557</v>
      </c>
      <c r="B109" s="2" t="s">
        <v>432</v>
      </c>
      <c r="C109" s="2" t="s">
        <v>445</v>
      </c>
      <c r="D109" s="2" t="s">
        <v>448</v>
      </c>
      <c r="E109" s="8">
        <v>100</v>
      </c>
      <c r="F109" s="8">
        <v>50</v>
      </c>
      <c r="G109" s="8">
        <v>60</v>
      </c>
      <c r="H109" s="2" t="s">
        <v>489</v>
      </c>
      <c r="I109" s="40">
        <v>46048</v>
      </c>
      <c r="J109" s="2" t="s">
        <v>489</v>
      </c>
    </row>
    <row r="110" spans="1:10" ht="43.2" x14ac:dyDescent="0.3">
      <c r="A110" s="2" t="s">
        <v>93</v>
      </c>
      <c r="B110" s="2" t="s">
        <v>675</v>
      </c>
      <c r="C110" s="2" t="s">
        <v>448</v>
      </c>
      <c r="D110" s="2" t="s">
        <v>436</v>
      </c>
      <c r="E110" s="8">
        <v>80</v>
      </c>
      <c r="F110" s="8">
        <v>50</v>
      </c>
      <c r="G110" s="8">
        <v>60</v>
      </c>
      <c r="H110" s="2" t="s">
        <v>676</v>
      </c>
      <c r="I110" s="40">
        <v>46048</v>
      </c>
    </row>
    <row r="111" spans="1:10" ht="28.8" x14ac:dyDescent="0.3">
      <c r="A111" s="2" t="s">
        <v>299</v>
      </c>
      <c r="B111" s="2" t="s">
        <v>432</v>
      </c>
      <c r="C111" s="2" t="s">
        <v>445</v>
      </c>
      <c r="D111" s="2" t="s">
        <v>433</v>
      </c>
      <c r="E111" s="8">
        <v>100</v>
      </c>
      <c r="F111" s="8">
        <v>50</v>
      </c>
      <c r="G111" s="8">
        <v>60</v>
      </c>
      <c r="H111" s="2" t="s">
        <v>446</v>
      </c>
      <c r="I111" s="40">
        <v>46048</v>
      </c>
      <c r="J111" s="2" t="s">
        <v>446</v>
      </c>
    </row>
    <row r="112" spans="1:10" ht="43.2" x14ac:dyDescent="0.3">
      <c r="A112" s="2" t="s">
        <v>660</v>
      </c>
      <c r="B112" s="2" t="s">
        <v>609</v>
      </c>
      <c r="C112" s="2" t="s">
        <v>433</v>
      </c>
      <c r="D112" s="2" t="s">
        <v>433</v>
      </c>
      <c r="E112" s="8">
        <v>70</v>
      </c>
      <c r="F112" s="8">
        <v>60</v>
      </c>
      <c r="G112" s="8">
        <v>60</v>
      </c>
      <c r="H112" s="2" t="s">
        <v>434</v>
      </c>
      <c r="I112" s="40">
        <v>46048</v>
      </c>
      <c r="J112" s="2" t="s">
        <v>450</v>
      </c>
    </row>
    <row r="113" spans="1:10" ht="28.8" x14ac:dyDescent="0.3">
      <c r="A113" s="2" t="s">
        <v>661</v>
      </c>
      <c r="B113" s="2" t="s">
        <v>451</v>
      </c>
      <c r="C113" s="2" t="s">
        <v>433</v>
      </c>
      <c r="D113" s="2" t="s">
        <v>433</v>
      </c>
      <c r="E113" s="8">
        <v>80</v>
      </c>
      <c r="F113" s="8">
        <v>60</v>
      </c>
      <c r="G113" s="8">
        <v>60</v>
      </c>
      <c r="H113" s="2" t="s">
        <v>434</v>
      </c>
      <c r="I113" s="40">
        <v>46048</v>
      </c>
      <c r="J113" s="2" t="s">
        <v>450</v>
      </c>
    </row>
    <row r="114" spans="1:10" x14ac:dyDescent="0.3">
      <c r="A114" s="2" t="s">
        <v>457</v>
      </c>
      <c r="B114" s="2" t="s">
        <v>432</v>
      </c>
      <c r="C114" s="2" t="s">
        <v>433</v>
      </c>
      <c r="D114" s="2" t="s">
        <v>433</v>
      </c>
      <c r="E114" s="8">
        <v>100</v>
      </c>
      <c r="F114" s="8">
        <v>60</v>
      </c>
      <c r="G114" s="8">
        <v>60</v>
      </c>
      <c r="H114" s="2" t="s">
        <v>434</v>
      </c>
      <c r="I114" s="40">
        <v>46048</v>
      </c>
      <c r="J114" s="2" t="s">
        <v>458</v>
      </c>
    </row>
    <row r="115" spans="1:10" ht="28.8" x14ac:dyDescent="0.3">
      <c r="A115" s="2" t="s">
        <v>241</v>
      </c>
      <c r="B115" s="2" t="s">
        <v>432</v>
      </c>
      <c r="C115" s="2" t="s">
        <v>448</v>
      </c>
      <c r="D115" s="2" t="s">
        <v>433</v>
      </c>
      <c r="E115" s="8">
        <v>80</v>
      </c>
      <c r="F115" s="8">
        <v>60</v>
      </c>
      <c r="G115" s="8">
        <v>60</v>
      </c>
      <c r="H115" s="2" t="s">
        <v>434</v>
      </c>
      <c r="I115" s="40">
        <v>46048</v>
      </c>
      <c r="J115" s="2" t="s">
        <v>449</v>
      </c>
    </row>
    <row r="116" spans="1:10" x14ac:dyDescent="0.3">
      <c r="A116" s="2" t="s">
        <v>172</v>
      </c>
      <c r="B116" s="2" t="s">
        <v>432</v>
      </c>
      <c r="C116" s="2" t="s">
        <v>433</v>
      </c>
      <c r="D116" s="2" t="s">
        <v>433</v>
      </c>
      <c r="E116" s="8">
        <v>100</v>
      </c>
      <c r="F116" s="8">
        <v>60</v>
      </c>
      <c r="G116" s="8">
        <v>60</v>
      </c>
      <c r="H116" s="2" t="s">
        <v>434</v>
      </c>
      <c r="I116" s="40">
        <v>46048</v>
      </c>
      <c r="J116" s="2" t="s">
        <v>450</v>
      </c>
    </row>
    <row r="117" spans="1:10" ht="28.8" x14ac:dyDescent="0.3">
      <c r="A117" s="2" t="s">
        <v>480</v>
      </c>
      <c r="B117" s="2" t="s">
        <v>432</v>
      </c>
      <c r="C117" s="2" t="s">
        <v>448</v>
      </c>
      <c r="D117" s="2" t="s">
        <v>433</v>
      </c>
      <c r="E117" s="8">
        <v>80</v>
      </c>
      <c r="F117" s="8">
        <v>60</v>
      </c>
      <c r="G117" s="8">
        <v>60</v>
      </c>
      <c r="H117" s="2" t="s">
        <v>434</v>
      </c>
      <c r="I117" s="40">
        <v>46048</v>
      </c>
      <c r="J117" s="2" t="s">
        <v>449</v>
      </c>
    </row>
    <row r="118" spans="1:10" x14ac:dyDescent="0.3">
      <c r="A118" s="2" t="s">
        <v>487</v>
      </c>
      <c r="B118" s="2" t="s">
        <v>432</v>
      </c>
      <c r="C118" s="2" t="s">
        <v>433</v>
      </c>
      <c r="D118" s="2" t="s">
        <v>433</v>
      </c>
      <c r="E118" s="8">
        <v>100</v>
      </c>
      <c r="F118" s="8">
        <v>60</v>
      </c>
      <c r="G118" s="8">
        <v>60</v>
      </c>
      <c r="H118" s="2" t="s">
        <v>434</v>
      </c>
      <c r="I118" s="40">
        <v>46048</v>
      </c>
      <c r="J118" s="2" t="s">
        <v>458</v>
      </c>
    </row>
    <row r="119" spans="1:10" x14ac:dyDescent="0.3">
      <c r="A119" s="2" t="s">
        <v>490</v>
      </c>
      <c r="B119" s="2" t="s">
        <v>432</v>
      </c>
      <c r="C119" s="2" t="s">
        <v>433</v>
      </c>
      <c r="D119" s="2" t="s">
        <v>433</v>
      </c>
      <c r="E119" s="8">
        <v>80</v>
      </c>
      <c r="F119" s="8">
        <v>60</v>
      </c>
      <c r="G119" s="8">
        <v>60</v>
      </c>
      <c r="H119" s="2" t="s">
        <v>434</v>
      </c>
      <c r="I119" s="40">
        <v>46048</v>
      </c>
      <c r="J119" s="2" t="s">
        <v>458</v>
      </c>
    </row>
    <row r="120" spans="1:10" ht="28.8" x14ac:dyDescent="0.3">
      <c r="A120" s="2" t="s">
        <v>315</v>
      </c>
      <c r="B120" s="2" t="s">
        <v>432</v>
      </c>
      <c r="C120" s="2" t="s">
        <v>433</v>
      </c>
      <c r="D120" s="2" t="s">
        <v>433</v>
      </c>
      <c r="E120" s="8">
        <v>100</v>
      </c>
      <c r="F120" s="8">
        <v>60</v>
      </c>
      <c r="G120" s="8">
        <v>60</v>
      </c>
      <c r="H120" s="2" t="s">
        <v>708</v>
      </c>
      <c r="I120" s="40">
        <v>46048</v>
      </c>
      <c r="J120" s="2" t="s">
        <v>498</v>
      </c>
    </row>
    <row r="121" spans="1:10" ht="28.8" x14ac:dyDescent="0.3">
      <c r="A121" s="2" t="s">
        <v>263</v>
      </c>
      <c r="B121" s="2" t="s">
        <v>432</v>
      </c>
      <c r="C121" s="2" t="s">
        <v>448</v>
      </c>
      <c r="D121" s="2" t="s">
        <v>433</v>
      </c>
      <c r="E121" s="8">
        <v>100</v>
      </c>
      <c r="F121" s="8">
        <v>60</v>
      </c>
      <c r="G121" s="8">
        <v>60</v>
      </c>
      <c r="H121" s="2" t="s">
        <v>434</v>
      </c>
      <c r="I121" s="40">
        <v>46048</v>
      </c>
      <c r="J121" s="2" t="s">
        <v>449</v>
      </c>
    </row>
    <row r="122" spans="1:10" ht="28.8" x14ac:dyDescent="0.3">
      <c r="A122" s="2" t="s">
        <v>265</v>
      </c>
      <c r="B122" s="2" t="s">
        <v>673</v>
      </c>
      <c r="C122" s="2" t="s">
        <v>448</v>
      </c>
      <c r="D122" s="2" t="s">
        <v>436</v>
      </c>
      <c r="E122" s="8">
        <v>80</v>
      </c>
      <c r="F122" s="8">
        <v>60</v>
      </c>
      <c r="G122" s="8">
        <v>80</v>
      </c>
      <c r="H122" s="2" t="s">
        <v>486</v>
      </c>
      <c r="I122" s="40">
        <v>46048</v>
      </c>
      <c r="J122" s="2" t="s">
        <v>486</v>
      </c>
    </row>
    <row r="123" spans="1:10" x14ac:dyDescent="0.3">
      <c r="A123" s="2" t="s">
        <v>506</v>
      </c>
      <c r="B123" s="2" t="s">
        <v>507</v>
      </c>
      <c r="C123" s="2" t="s">
        <v>433</v>
      </c>
      <c r="D123" s="2" t="s">
        <v>433</v>
      </c>
      <c r="E123" s="8">
        <v>100</v>
      </c>
      <c r="F123" s="8">
        <v>60</v>
      </c>
      <c r="G123" s="8">
        <v>60</v>
      </c>
      <c r="H123" s="2" t="s">
        <v>434</v>
      </c>
      <c r="I123" s="40">
        <v>46048</v>
      </c>
      <c r="J123" s="2" t="s">
        <v>458</v>
      </c>
    </row>
    <row r="124" spans="1:10" ht="28.8" x14ac:dyDescent="0.3">
      <c r="A124" s="2" t="s">
        <v>512</v>
      </c>
      <c r="B124" s="2" t="s">
        <v>513</v>
      </c>
      <c r="C124" s="2" t="s">
        <v>448</v>
      </c>
      <c r="D124" s="2" t="s">
        <v>448</v>
      </c>
      <c r="E124" s="8">
        <v>80</v>
      </c>
      <c r="F124" s="8">
        <v>60</v>
      </c>
      <c r="G124" s="8">
        <v>80</v>
      </c>
      <c r="H124" s="2" t="s">
        <v>514</v>
      </c>
      <c r="I124" s="40">
        <v>46048</v>
      </c>
      <c r="J124" s="2" t="s">
        <v>514</v>
      </c>
    </row>
    <row r="125" spans="1:10" ht="28.8" x14ac:dyDescent="0.3">
      <c r="A125" s="2" t="s">
        <v>274</v>
      </c>
      <c r="B125" s="2" t="s">
        <v>432</v>
      </c>
      <c r="C125" s="2" t="s">
        <v>448</v>
      </c>
      <c r="D125" s="2" t="s">
        <v>433</v>
      </c>
      <c r="E125" s="8">
        <v>100</v>
      </c>
      <c r="F125" s="8">
        <v>60</v>
      </c>
      <c r="G125" s="8">
        <v>60</v>
      </c>
      <c r="H125" s="2" t="s">
        <v>434</v>
      </c>
      <c r="I125" s="40">
        <v>46048</v>
      </c>
      <c r="J125" s="2" t="s">
        <v>449</v>
      </c>
    </row>
    <row r="126" spans="1:10" ht="28.8" x14ac:dyDescent="0.3">
      <c r="A126" s="2" t="s">
        <v>275</v>
      </c>
      <c r="B126" s="2" t="s">
        <v>432</v>
      </c>
      <c r="C126" s="2" t="s">
        <v>448</v>
      </c>
      <c r="D126" s="2" t="s">
        <v>433</v>
      </c>
      <c r="E126" s="8">
        <v>100</v>
      </c>
      <c r="F126" s="8">
        <v>60</v>
      </c>
      <c r="G126" s="8">
        <v>60</v>
      </c>
      <c r="H126" s="2" t="s">
        <v>434</v>
      </c>
      <c r="I126" s="40">
        <v>46048</v>
      </c>
      <c r="J126" s="2" t="s">
        <v>449</v>
      </c>
    </row>
    <row r="127" spans="1:10" ht="28.8" x14ac:dyDescent="0.3">
      <c r="A127" s="2" t="s">
        <v>278</v>
      </c>
      <c r="B127" s="2" t="s">
        <v>432</v>
      </c>
      <c r="C127" s="2" t="s">
        <v>448</v>
      </c>
      <c r="D127" s="2" t="s">
        <v>433</v>
      </c>
      <c r="E127" s="8">
        <v>100</v>
      </c>
      <c r="F127" s="8">
        <v>60</v>
      </c>
      <c r="G127" s="8">
        <v>60</v>
      </c>
      <c r="H127" s="2" t="s">
        <v>434</v>
      </c>
      <c r="I127" s="40">
        <v>46048</v>
      </c>
      <c r="J127" s="2" t="s">
        <v>449</v>
      </c>
    </row>
    <row r="128" spans="1:10" x14ac:dyDescent="0.3">
      <c r="A128" s="2" t="s">
        <v>180</v>
      </c>
      <c r="B128" s="2" t="s">
        <v>432</v>
      </c>
      <c r="C128" s="2" t="s">
        <v>433</v>
      </c>
      <c r="D128" s="2" t="s">
        <v>433</v>
      </c>
      <c r="E128" s="8">
        <v>100</v>
      </c>
      <c r="F128" s="8">
        <v>60</v>
      </c>
      <c r="G128" s="8">
        <v>60</v>
      </c>
      <c r="H128" s="2" t="s">
        <v>434</v>
      </c>
      <c r="I128" s="40">
        <v>46048</v>
      </c>
      <c r="J128" s="2" t="s">
        <v>450</v>
      </c>
    </row>
    <row r="129" spans="1:10" ht="28.8" x14ac:dyDescent="0.3">
      <c r="A129" s="2" t="s">
        <v>286</v>
      </c>
      <c r="C129" s="2" t="s">
        <v>448</v>
      </c>
      <c r="D129" s="2" t="s">
        <v>436</v>
      </c>
      <c r="E129" s="8">
        <v>80</v>
      </c>
      <c r="F129" s="8">
        <v>60</v>
      </c>
      <c r="G129" s="8">
        <v>60</v>
      </c>
      <c r="H129" s="2" t="s">
        <v>434</v>
      </c>
      <c r="I129" s="40">
        <v>46048</v>
      </c>
      <c r="J129" s="2" t="s">
        <v>486</v>
      </c>
    </row>
    <row r="130" spans="1:10" ht="28.8" x14ac:dyDescent="0.3">
      <c r="A130" s="2" t="s">
        <v>289</v>
      </c>
      <c r="B130" s="2" t="s">
        <v>432</v>
      </c>
      <c r="C130" s="2" t="s">
        <v>448</v>
      </c>
      <c r="D130" s="2" t="s">
        <v>433</v>
      </c>
      <c r="E130" s="8">
        <v>80</v>
      </c>
      <c r="F130" s="8">
        <v>60</v>
      </c>
      <c r="G130" s="8">
        <v>80</v>
      </c>
      <c r="H130" s="2" t="s">
        <v>460</v>
      </c>
      <c r="I130" s="40">
        <v>46048</v>
      </c>
      <c r="J130" s="2" t="s">
        <v>460</v>
      </c>
    </row>
    <row r="131" spans="1:10" ht="28.8" x14ac:dyDescent="0.3">
      <c r="A131" s="2" t="s">
        <v>290</v>
      </c>
      <c r="B131" s="2" t="s">
        <v>432</v>
      </c>
      <c r="C131" s="2" t="s">
        <v>448</v>
      </c>
      <c r="D131" s="2" t="s">
        <v>433</v>
      </c>
      <c r="E131" s="8">
        <v>100</v>
      </c>
      <c r="F131" s="8">
        <v>60</v>
      </c>
      <c r="G131" s="8">
        <v>60</v>
      </c>
      <c r="H131" s="2" t="s">
        <v>434</v>
      </c>
      <c r="I131" s="40">
        <v>46048</v>
      </c>
      <c r="J131" s="2" t="s">
        <v>449</v>
      </c>
    </row>
    <row r="132" spans="1:10" ht="28.8" x14ac:dyDescent="0.3">
      <c r="A132" s="2" t="s">
        <v>537</v>
      </c>
      <c r="B132" s="2" t="s">
        <v>538</v>
      </c>
      <c r="C132" s="2" t="s">
        <v>433</v>
      </c>
      <c r="D132" s="2" t="s">
        <v>433</v>
      </c>
      <c r="E132" s="8">
        <v>80</v>
      </c>
      <c r="F132" s="8">
        <v>60</v>
      </c>
      <c r="G132" s="8">
        <v>60</v>
      </c>
      <c r="H132" s="2" t="s">
        <v>434</v>
      </c>
      <c r="I132" s="40">
        <v>46048</v>
      </c>
      <c r="J132" s="2" t="s">
        <v>458</v>
      </c>
    </row>
    <row r="133" spans="1:10" x14ac:dyDescent="0.3">
      <c r="A133" s="2" t="s">
        <v>539</v>
      </c>
      <c r="B133" s="2" t="s">
        <v>540</v>
      </c>
      <c r="C133" s="2" t="s">
        <v>433</v>
      </c>
      <c r="D133" s="2" t="s">
        <v>433</v>
      </c>
      <c r="E133" s="8">
        <v>100</v>
      </c>
      <c r="F133" s="8">
        <v>60</v>
      </c>
      <c r="G133" s="8">
        <v>60</v>
      </c>
      <c r="H133" s="2" t="s">
        <v>434</v>
      </c>
      <c r="I133" s="40">
        <v>46048</v>
      </c>
      <c r="J133" s="2" t="s">
        <v>458</v>
      </c>
    </row>
    <row r="134" spans="1:10" ht="28.8" x14ac:dyDescent="0.3">
      <c r="A134" s="2" t="s">
        <v>555</v>
      </c>
      <c r="B134" s="2" t="s">
        <v>432</v>
      </c>
      <c r="C134" s="2" t="s">
        <v>448</v>
      </c>
      <c r="D134" s="2" t="s">
        <v>448</v>
      </c>
      <c r="E134" s="8">
        <v>80</v>
      </c>
      <c r="F134" s="8">
        <v>60</v>
      </c>
      <c r="G134" s="8">
        <v>60</v>
      </c>
      <c r="H134" s="2" t="s">
        <v>434</v>
      </c>
      <c r="I134" s="40">
        <v>46048</v>
      </c>
      <c r="J134" s="2" t="s">
        <v>486</v>
      </c>
    </row>
    <row r="135" spans="1:10" x14ac:dyDescent="0.3">
      <c r="A135" s="2" t="s">
        <v>231</v>
      </c>
      <c r="B135" s="2" t="s">
        <v>432</v>
      </c>
      <c r="C135" s="2" t="s">
        <v>433</v>
      </c>
      <c r="D135" s="2" t="s">
        <v>433</v>
      </c>
      <c r="E135" s="8">
        <v>100</v>
      </c>
      <c r="F135" s="8">
        <v>60</v>
      </c>
      <c r="G135" s="8">
        <v>60</v>
      </c>
      <c r="H135" s="2" t="s">
        <v>434</v>
      </c>
      <c r="I135" s="40">
        <v>46048</v>
      </c>
      <c r="J135" s="2" t="s">
        <v>450</v>
      </c>
    </row>
    <row r="136" spans="1:10" ht="28.8" x14ac:dyDescent="0.3">
      <c r="A136" s="2" t="s">
        <v>559</v>
      </c>
      <c r="B136" s="2" t="s">
        <v>560</v>
      </c>
      <c r="C136" s="2" t="s">
        <v>436</v>
      </c>
      <c r="D136" s="2" t="s">
        <v>436</v>
      </c>
      <c r="E136" s="8">
        <v>80</v>
      </c>
      <c r="F136" s="8">
        <v>60</v>
      </c>
      <c r="G136" s="8">
        <v>60</v>
      </c>
      <c r="H136" s="2" t="s">
        <v>434</v>
      </c>
      <c r="I136" s="40">
        <v>46048</v>
      </c>
      <c r="J136" s="2" t="s">
        <v>458</v>
      </c>
    </row>
    <row r="137" spans="1:10" ht="28.8" x14ac:dyDescent="0.3">
      <c r="A137" s="2" t="s">
        <v>203</v>
      </c>
      <c r="B137" s="2" t="s">
        <v>432</v>
      </c>
      <c r="C137" s="2" t="s">
        <v>433</v>
      </c>
      <c r="D137" s="2" t="s">
        <v>433</v>
      </c>
      <c r="E137" s="8">
        <v>100</v>
      </c>
      <c r="F137" s="8">
        <v>60</v>
      </c>
      <c r="G137" s="8">
        <v>60</v>
      </c>
      <c r="H137" s="2" t="s">
        <v>670</v>
      </c>
      <c r="I137" s="40">
        <v>46048</v>
      </c>
      <c r="J137" s="2" t="s">
        <v>565</v>
      </c>
    </row>
    <row r="138" spans="1:10" ht="28.8" x14ac:dyDescent="0.3">
      <c r="A138" s="2" t="s">
        <v>319</v>
      </c>
      <c r="B138" s="2" t="s">
        <v>432</v>
      </c>
      <c r="C138" s="2" t="s">
        <v>448</v>
      </c>
      <c r="D138" s="2" t="s">
        <v>433</v>
      </c>
      <c r="E138" s="8">
        <v>80</v>
      </c>
      <c r="F138" s="8">
        <v>60</v>
      </c>
      <c r="G138" s="8">
        <v>60</v>
      </c>
      <c r="H138" s="2" t="s">
        <v>434</v>
      </c>
      <c r="I138" s="40">
        <v>46048</v>
      </c>
      <c r="J138" s="2" t="s">
        <v>449</v>
      </c>
    </row>
    <row r="139" spans="1:10" ht="28.8" x14ac:dyDescent="0.3">
      <c r="A139" s="2" t="s">
        <v>658</v>
      </c>
      <c r="B139" s="2" t="s">
        <v>643</v>
      </c>
      <c r="C139" s="2" t="s">
        <v>448</v>
      </c>
      <c r="D139" s="2" t="s">
        <v>448</v>
      </c>
      <c r="E139" s="8">
        <v>80</v>
      </c>
      <c r="F139" s="8">
        <v>60</v>
      </c>
      <c r="G139" s="8">
        <v>60</v>
      </c>
      <c r="H139" s="2" t="s">
        <v>514</v>
      </c>
      <c r="I139" s="40">
        <v>46048</v>
      </c>
      <c r="J139" s="2" t="s">
        <v>455</v>
      </c>
    </row>
    <row r="140" spans="1:10" x14ac:dyDescent="0.3">
      <c r="A140" s="2" t="s">
        <v>204</v>
      </c>
      <c r="B140" s="2" t="s">
        <v>567</v>
      </c>
      <c r="C140" s="2" t="s">
        <v>433</v>
      </c>
      <c r="D140" s="2" t="s">
        <v>433</v>
      </c>
      <c r="E140" s="8">
        <v>100</v>
      </c>
      <c r="F140" s="8">
        <v>60</v>
      </c>
      <c r="G140" s="8">
        <v>60</v>
      </c>
      <c r="H140" s="2" t="s">
        <v>434</v>
      </c>
      <c r="I140" s="40">
        <v>46048</v>
      </c>
      <c r="J140" s="2" t="s">
        <v>450</v>
      </c>
    </row>
    <row r="141" spans="1:10" ht="28.8" x14ac:dyDescent="0.3">
      <c r="A141" s="2" t="s">
        <v>300</v>
      </c>
      <c r="B141" s="2" t="s">
        <v>621</v>
      </c>
      <c r="C141" s="2" t="s">
        <v>448</v>
      </c>
      <c r="D141" s="2" t="s">
        <v>436</v>
      </c>
      <c r="E141" s="8">
        <v>80</v>
      </c>
      <c r="F141" s="8">
        <v>60</v>
      </c>
      <c r="G141" s="8">
        <v>60</v>
      </c>
      <c r="H141" s="2" t="s">
        <v>434</v>
      </c>
      <c r="I141" s="40">
        <v>46048</v>
      </c>
      <c r="J141" s="2" t="s">
        <v>486</v>
      </c>
    </row>
    <row r="142" spans="1:10" ht="72" x14ac:dyDescent="0.3">
      <c r="A142" s="2" t="s">
        <v>462</v>
      </c>
      <c r="B142" s="2" t="s">
        <v>463</v>
      </c>
      <c r="C142" s="2" t="s">
        <v>433</v>
      </c>
      <c r="D142" s="2" t="s">
        <v>433</v>
      </c>
      <c r="E142" s="8">
        <v>100</v>
      </c>
      <c r="F142" s="8">
        <v>80</v>
      </c>
      <c r="G142" s="8">
        <v>60</v>
      </c>
      <c r="H142" s="2" t="s">
        <v>454</v>
      </c>
      <c r="I142" s="40">
        <v>46048</v>
      </c>
      <c r="J142" s="2" t="s">
        <v>464</v>
      </c>
    </row>
    <row r="143" spans="1:10" ht="28.8" x14ac:dyDescent="0.3">
      <c r="A143" s="2" t="s">
        <v>521</v>
      </c>
      <c r="B143" s="2" t="s">
        <v>522</v>
      </c>
      <c r="C143" s="2" t="s">
        <v>433</v>
      </c>
      <c r="D143" s="2" t="s">
        <v>433</v>
      </c>
      <c r="E143" s="8">
        <v>100</v>
      </c>
      <c r="F143" s="8">
        <v>80</v>
      </c>
      <c r="G143" s="8">
        <v>80</v>
      </c>
      <c r="H143" s="2" t="s">
        <v>434</v>
      </c>
      <c r="I143" s="40">
        <v>46048</v>
      </c>
      <c r="J143" s="2" t="s">
        <v>458</v>
      </c>
    </row>
    <row r="144" spans="1:10" ht="72" x14ac:dyDescent="0.3">
      <c r="A144" s="2" t="s">
        <v>549</v>
      </c>
      <c r="B144" s="2" t="s">
        <v>550</v>
      </c>
      <c r="C144" s="2" t="s">
        <v>436</v>
      </c>
      <c r="D144" s="2" t="s">
        <v>436</v>
      </c>
      <c r="E144" s="8">
        <v>100</v>
      </c>
      <c r="F144" s="8">
        <v>80</v>
      </c>
      <c r="G144" s="8">
        <v>60</v>
      </c>
      <c r="H144" s="2" t="s">
        <v>454</v>
      </c>
      <c r="I144" s="40">
        <v>46048</v>
      </c>
      <c r="J144" s="2" t="s">
        <v>486</v>
      </c>
    </row>
    <row r="145" spans="1:10" ht="28.8" x14ac:dyDescent="0.3">
      <c r="A145" s="2" t="s">
        <v>561</v>
      </c>
      <c r="B145" s="2" t="s">
        <v>562</v>
      </c>
      <c r="C145" s="2" t="s">
        <v>436</v>
      </c>
      <c r="D145" s="2" t="s">
        <v>436</v>
      </c>
      <c r="E145" s="8">
        <v>100</v>
      </c>
      <c r="F145" s="8">
        <v>80</v>
      </c>
      <c r="G145" s="8">
        <v>80</v>
      </c>
      <c r="H145" s="2" t="s">
        <v>434</v>
      </c>
      <c r="I145" s="40">
        <v>46048</v>
      </c>
      <c r="J145" s="2" t="s">
        <v>486</v>
      </c>
    </row>
    <row r="146" spans="1:10" ht="23.4" x14ac:dyDescent="0.3">
      <c r="A146" s="61">
        <f>I147</f>
        <v>46412</v>
      </c>
      <c r="B146" s="57"/>
      <c r="C146" s="58"/>
      <c r="D146" s="58"/>
      <c r="E146" s="59"/>
      <c r="F146" s="59"/>
      <c r="G146" s="59"/>
      <c r="H146" s="58"/>
      <c r="I146" s="60"/>
      <c r="J146" s="58"/>
    </row>
    <row r="147" spans="1:10" x14ac:dyDescent="0.3">
      <c r="A147" s="2" t="s">
        <v>321</v>
      </c>
      <c r="B147" s="2" t="s">
        <v>432</v>
      </c>
      <c r="C147" s="2" t="s">
        <v>433</v>
      </c>
      <c r="D147" s="2" t="s">
        <v>433</v>
      </c>
      <c r="E147" s="8">
        <v>50</v>
      </c>
      <c r="F147" s="8">
        <v>30</v>
      </c>
      <c r="G147" s="8">
        <v>60</v>
      </c>
      <c r="H147" s="2" t="s">
        <v>447</v>
      </c>
      <c r="I147" s="40">
        <v>46412</v>
      </c>
      <c r="J147" s="2" t="s">
        <v>447</v>
      </c>
    </row>
    <row r="148" spans="1:10" x14ac:dyDescent="0.3">
      <c r="A148" s="2" t="s">
        <v>323</v>
      </c>
      <c r="B148" s="2" t="s">
        <v>432</v>
      </c>
      <c r="C148" s="2" t="s">
        <v>433</v>
      </c>
      <c r="D148" s="2" t="s">
        <v>433</v>
      </c>
      <c r="E148" s="8">
        <v>50</v>
      </c>
      <c r="F148" s="8">
        <v>30</v>
      </c>
      <c r="G148" s="8">
        <v>60</v>
      </c>
      <c r="H148" s="2" t="s">
        <v>447</v>
      </c>
      <c r="I148" s="40">
        <v>46412</v>
      </c>
      <c r="J148" s="2" t="s">
        <v>447</v>
      </c>
    </row>
    <row r="149" spans="1:10" ht="28.8" x14ac:dyDescent="0.3">
      <c r="A149" s="2" t="s">
        <v>325</v>
      </c>
      <c r="B149" s="2" t="s">
        <v>432</v>
      </c>
      <c r="C149" s="2" t="s">
        <v>448</v>
      </c>
      <c r="D149" s="2" t="s">
        <v>448</v>
      </c>
      <c r="E149" s="8">
        <v>50</v>
      </c>
      <c r="F149" s="8">
        <v>30</v>
      </c>
      <c r="G149" s="8">
        <v>60</v>
      </c>
      <c r="H149" s="2" t="s">
        <v>447</v>
      </c>
      <c r="I149" s="40">
        <v>46412</v>
      </c>
      <c r="J149" s="2" t="s">
        <v>447</v>
      </c>
    </row>
    <row r="150" spans="1:10" x14ac:dyDescent="0.3">
      <c r="A150" s="2" t="s">
        <v>328</v>
      </c>
      <c r="B150" s="2" t="s">
        <v>432</v>
      </c>
      <c r="C150" s="2" t="s">
        <v>445</v>
      </c>
      <c r="D150" s="2" t="s">
        <v>445</v>
      </c>
      <c r="E150" s="8">
        <v>50</v>
      </c>
      <c r="F150" s="8">
        <v>30</v>
      </c>
      <c r="G150" s="8">
        <v>30</v>
      </c>
      <c r="H150" s="2" t="s">
        <v>434</v>
      </c>
      <c r="I150" s="40">
        <v>46412</v>
      </c>
      <c r="J150" s="2" t="s">
        <v>447</v>
      </c>
    </row>
    <row r="151" spans="1:10" x14ac:dyDescent="0.3">
      <c r="A151" s="2" t="s">
        <v>500</v>
      </c>
      <c r="C151" s="2" t="s">
        <v>445</v>
      </c>
      <c r="D151" s="2" t="s">
        <v>445</v>
      </c>
      <c r="E151" s="8">
        <v>50</v>
      </c>
      <c r="F151" s="8">
        <v>30</v>
      </c>
      <c r="G151" s="8">
        <v>30</v>
      </c>
      <c r="H151" s="2" t="s">
        <v>434</v>
      </c>
      <c r="I151" s="40">
        <v>46412</v>
      </c>
      <c r="J151" s="2" t="s">
        <v>447</v>
      </c>
    </row>
    <row r="152" spans="1:10" x14ac:dyDescent="0.3">
      <c r="A152" s="2" t="s">
        <v>337</v>
      </c>
      <c r="B152" s="2" t="s">
        <v>432</v>
      </c>
      <c r="C152" s="2" t="s">
        <v>445</v>
      </c>
      <c r="D152" s="2" t="s">
        <v>445</v>
      </c>
      <c r="E152" s="8">
        <v>50</v>
      </c>
      <c r="F152" s="8">
        <v>30</v>
      </c>
      <c r="G152" s="8">
        <v>30</v>
      </c>
      <c r="H152" s="2" t="s">
        <v>434</v>
      </c>
      <c r="I152" s="40">
        <v>46412</v>
      </c>
      <c r="J152" s="2" t="s">
        <v>447</v>
      </c>
    </row>
    <row r="153" spans="1:10" ht="28.8" x14ac:dyDescent="0.3">
      <c r="A153" s="2" t="s">
        <v>363</v>
      </c>
      <c r="B153" s="2" t="s">
        <v>432</v>
      </c>
      <c r="C153" s="2" t="s">
        <v>448</v>
      </c>
      <c r="D153" s="2" t="s">
        <v>448</v>
      </c>
      <c r="E153" s="8">
        <v>50</v>
      </c>
      <c r="F153" s="8">
        <v>30</v>
      </c>
      <c r="G153" s="8">
        <v>60</v>
      </c>
      <c r="H153" s="2" t="s">
        <v>447</v>
      </c>
      <c r="I153" s="40">
        <v>46412</v>
      </c>
      <c r="J153" s="2" t="s">
        <v>447</v>
      </c>
    </row>
    <row r="154" spans="1:10" ht="28.8" x14ac:dyDescent="0.3">
      <c r="A154" s="2" t="s">
        <v>530</v>
      </c>
      <c r="B154" s="2" t="s">
        <v>432</v>
      </c>
      <c r="C154" s="2" t="s">
        <v>448</v>
      </c>
      <c r="D154" s="2" t="s">
        <v>448</v>
      </c>
      <c r="E154" s="8">
        <v>50</v>
      </c>
      <c r="F154" s="8">
        <v>30</v>
      </c>
      <c r="G154" s="8">
        <v>60</v>
      </c>
      <c r="H154" s="2" t="s">
        <v>447</v>
      </c>
      <c r="I154" s="40">
        <v>46412</v>
      </c>
      <c r="J154" s="2" t="s">
        <v>447</v>
      </c>
    </row>
    <row r="155" spans="1:10" ht="28.8" x14ac:dyDescent="0.3">
      <c r="A155" s="2" t="s">
        <v>374</v>
      </c>
      <c r="B155" s="2" t="s">
        <v>432</v>
      </c>
      <c r="C155" s="2" t="s">
        <v>448</v>
      </c>
      <c r="D155" s="2" t="s">
        <v>448</v>
      </c>
      <c r="E155" s="8">
        <v>50</v>
      </c>
      <c r="F155" s="8">
        <v>30</v>
      </c>
      <c r="G155" s="8">
        <v>60</v>
      </c>
      <c r="H155" s="2" t="s">
        <v>447</v>
      </c>
      <c r="I155" s="40">
        <v>46412</v>
      </c>
      <c r="J155" s="2" t="s">
        <v>447</v>
      </c>
    </row>
    <row r="156" spans="1:10" ht="28.8" x14ac:dyDescent="0.3">
      <c r="A156" s="2" t="s">
        <v>531</v>
      </c>
      <c r="B156" s="2" t="s">
        <v>666</v>
      </c>
      <c r="C156" s="2" t="s">
        <v>445</v>
      </c>
      <c r="D156" s="2" t="s">
        <v>445</v>
      </c>
      <c r="E156" s="8">
        <v>50</v>
      </c>
      <c r="F156" s="8">
        <v>30</v>
      </c>
      <c r="G156" s="8">
        <v>30</v>
      </c>
      <c r="H156" s="2" t="s">
        <v>434</v>
      </c>
      <c r="I156" s="40">
        <v>46412</v>
      </c>
      <c r="J156" s="2" t="s">
        <v>447</v>
      </c>
    </row>
    <row r="157" spans="1:10" ht="28.8" x14ac:dyDescent="0.3">
      <c r="A157" s="2" t="s">
        <v>370</v>
      </c>
      <c r="B157" s="2" t="s">
        <v>432</v>
      </c>
      <c r="C157" s="2" t="s">
        <v>448</v>
      </c>
      <c r="D157" s="2" t="s">
        <v>448</v>
      </c>
      <c r="E157" s="8">
        <v>50</v>
      </c>
      <c r="F157" s="8">
        <v>30</v>
      </c>
      <c r="G157" s="8">
        <v>60</v>
      </c>
      <c r="H157" s="2" t="s">
        <v>447</v>
      </c>
      <c r="I157" s="40">
        <v>46412</v>
      </c>
      <c r="J157" s="2" t="s">
        <v>447</v>
      </c>
    </row>
    <row r="158" spans="1:10" x14ac:dyDescent="0.3">
      <c r="A158" s="2" t="s">
        <v>358</v>
      </c>
      <c r="B158" s="2" t="s">
        <v>432</v>
      </c>
      <c r="C158" s="2" t="s">
        <v>445</v>
      </c>
      <c r="D158" s="2" t="s">
        <v>445</v>
      </c>
      <c r="E158" s="8">
        <v>50</v>
      </c>
      <c r="F158" s="8">
        <v>30</v>
      </c>
      <c r="G158" s="8">
        <v>30</v>
      </c>
      <c r="H158" s="2" t="s">
        <v>434</v>
      </c>
      <c r="I158" s="40">
        <v>46412</v>
      </c>
      <c r="J158" s="2" t="s">
        <v>447</v>
      </c>
    </row>
    <row r="159" spans="1:10" ht="72" x14ac:dyDescent="0.3">
      <c r="A159" s="2" t="s">
        <v>477</v>
      </c>
      <c r="B159" s="2" t="s">
        <v>432</v>
      </c>
      <c r="C159" s="2" t="s">
        <v>445</v>
      </c>
      <c r="D159" s="2" t="s">
        <v>445</v>
      </c>
      <c r="E159" s="8">
        <v>100</v>
      </c>
      <c r="F159" s="8">
        <v>50</v>
      </c>
      <c r="G159" s="8">
        <v>30</v>
      </c>
      <c r="H159" s="2" t="s">
        <v>454</v>
      </c>
      <c r="I159" s="40">
        <v>46412</v>
      </c>
      <c r="J159" s="2" t="s">
        <v>466</v>
      </c>
    </row>
    <row r="160" spans="1:10" ht="28.8" x14ac:dyDescent="0.3">
      <c r="A160" s="2" t="s">
        <v>269</v>
      </c>
      <c r="B160" s="2" t="s">
        <v>432</v>
      </c>
      <c r="C160" s="2" t="s">
        <v>445</v>
      </c>
      <c r="D160" s="2" t="s">
        <v>433</v>
      </c>
      <c r="E160" s="8">
        <v>100</v>
      </c>
      <c r="F160" s="8">
        <v>50</v>
      </c>
      <c r="G160" s="8">
        <v>60</v>
      </c>
      <c r="H160" s="2" t="s">
        <v>446</v>
      </c>
      <c r="I160" s="40">
        <v>46412</v>
      </c>
      <c r="J160" s="2" t="s">
        <v>446</v>
      </c>
    </row>
    <row r="161" spans="1:10" ht="28.8" x14ac:dyDescent="0.3">
      <c r="A161" s="2" t="s">
        <v>281</v>
      </c>
      <c r="B161" s="2" t="s">
        <v>432</v>
      </c>
      <c r="C161" s="2" t="s">
        <v>448</v>
      </c>
      <c r="D161" s="2" t="s">
        <v>433</v>
      </c>
      <c r="E161" s="8">
        <v>100</v>
      </c>
      <c r="F161" s="8">
        <v>50</v>
      </c>
      <c r="G161" s="8">
        <v>60</v>
      </c>
      <c r="H161" s="2" t="s">
        <v>460</v>
      </c>
      <c r="I161" s="40">
        <v>46412</v>
      </c>
      <c r="J161" s="2" t="s">
        <v>460</v>
      </c>
    </row>
    <row r="162" spans="1:10" ht="28.8" x14ac:dyDescent="0.3">
      <c r="A162" s="2" t="s">
        <v>285</v>
      </c>
      <c r="B162" s="2" t="s">
        <v>432</v>
      </c>
      <c r="C162" s="2" t="s">
        <v>445</v>
      </c>
      <c r="D162" s="2" t="s">
        <v>433</v>
      </c>
      <c r="E162" s="8">
        <v>100</v>
      </c>
      <c r="F162" s="8">
        <v>50</v>
      </c>
      <c r="G162" s="8">
        <v>60</v>
      </c>
      <c r="H162" s="2" t="s">
        <v>446</v>
      </c>
      <c r="I162" s="40">
        <v>46412</v>
      </c>
      <c r="J162" s="2" t="s">
        <v>446</v>
      </c>
    </row>
    <row r="163" spans="1:10" ht="72" x14ac:dyDescent="0.3">
      <c r="A163" s="2" t="s">
        <v>294</v>
      </c>
      <c r="B163" s="2" t="s">
        <v>432</v>
      </c>
      <c r="C163" s="2" t="s">
        <v>445</v>
      </c>
      <c r="D163" s="2" t="s">
        <v>445</v>
      </c>
      <c r="E163" s="8">
        <v>80</v>
      </c>
      <c r="F163" s="8">
        <v>50</v>
      </c>
      <c r="G163" s="8">
        <v>30</v>
      </c>
      <c r="H163" s="2" t="s">
        <v>454</v>
      </c>
      <c r="I163" s="40">
        <v>46412</v>
      </c>
      <c r="J163" s="2" t="s">
        <v>466</v>
      </c>
    </row>
    <row r="164" spans="1:10" ht="28.8" x14ac:dyDescent="0.3">
      <c r="A164" s="2" t="s">
        <v>297</v>
      </c>
      <c r="B164" s="2" t="s">
        <v>432</v>
      </c>
      <c r="C164" s="2" t="s">
        <v>445</v>
      </c>
      <c r="D164" s="2" t="s">
        <v>433</v>
      </c>
      <c r="E164" s="8">
        <v>100</v>
      </c>
      <c r="F164" s="8">
        <v>50</v>
      </c>
      <c r="G164" s="8">
        <v>60</v>
      </c>
      <c r="H164" s="2" t="s">
        <v>446</v>
      </c>
      <c r="I164" s="40">
        <v>46412</v>
      </c>
      <c r="J164" s="2" t="s">
        <v>446</v>
      </c>
    </row>
    <row r="165" spans="1:10" ht="72" x14ac:dyDescent="0.3">
      <c r="A165" s="2" t="s">
        <v>574</v>
      </c>
      <c r="B165" s="2" t="s">
        <v>432</v>
      </c>
      <c r="C165" s="2" t="s">
        <v>445</v>
      </c>
      <c r="D165" s="2" t="s">
        <v>433</v>
      </c>
      <c r="E165" s="8">
        <v>100</v>
      </c>
      <c r="F165" s="8">
        <v>50</v>
      </c>
      <c r="G165" s="8">
        <v>30</v>
      </c>
      <c r="H165" s="2" t="s">
        <v>454</v>
      </c>
      <c r="I165" s="40">
        <v>46412</v>
      </c>
      <c r="J165" s="2" t="s">
        <v>449</v>
      </c>
    </row>
    <row r="166" spans="1:10" x14ac:dyDescent="0.3">
      <c r="A166" s="2" t="s">
        <v>216</v>
      </c>
      <c r="B166" s="2" t="s">
        <v>432</v>
      </c>
      <c r="C166" s="2" t="s">
        <v>433</v>
      </c>
      <c r="D166" s="2" t="s">
        <v>433</v>
      </c>
      <c r="E166" s="8">
        <v>80</v>
      </c>
      <c r="F166" s="8">
        <v>60</v>
      </c>
      <c r="G166" s="8">
        <v>60</v>
      </c>
      <c r="H166" s="2" t="s">
        <v>434</v>
      </c>
      <c r="I166" s="40">
        <v>46412</v>
      </c>
      <c r="J166" s="2" t="s">
        <v>450</v>
      </c>
    </row>
    <row r="167" spans="1:10" ht="28.8" x14ac:dyDescent="0.3">
      <c r="A167" s="2" t="s">
        <v>236</v>
      </c>
      <c r="B167" s="2" t="s">
        <v>432</v>
      </c>
      <c r="C167" s="2" t="s">
        <v>448</v>
      </c>
      <c r="D167" s="2" t="s">
        <v>433</v>
      </c>
      <c r="E167" s="8">
        <v>100</v>
      </c>
      <c r="F167" s="8">
        <v>60</v>
      </c>
      <c r="G167" s="8">
        <v>60</v>
      </c>
      <c r="H167" s="2" t="s">
        <v>434</v>
      </c>
      <c r="I167" s="40">
        <v>46412</v>
      </c>
      <c r="J167" s="2" t="s">
        <v>449</v>
      </c>
    </row>
    <row r="168" spans="1:10" ht="28.8" x14ac:dyDescent="0.3">
      <c r="A168" s="2" t="s">
        <v>456</v>
      </c>
      <c r="B168" s="2" t="s">
        <v>432</v>
      </c>
      <c r="C168" s="2" t="s">
        <v>448</v>
      </c>
      <c r="D168" s="2" t="s">
        <v>433</v>
      </c>
      <c r="E168" s="8">
        <v>100</v>
      </c>
      <c r="F168" s="8">
        <v>60</v>
      </c>
      <c r="G168" s="8">
        <v>60</v>
      </c>
      <c r="H168" s="2" t="s">
        <v>434</v>
      </c>
      <c r="I168" s="40">
        <v>46412</v>
      </c>
      <c r="J168" s="2" t="s">
        <v>449</v>
      </c>
    </row>
    <row r="169" spans="1:10" ht="28.8" x14ac:dyDescent="0.3">
      <c r="A169" s="2" t="s">
        <v>256</v>
      </c>
      <c r="B169" s="2" t="s">
        <v>432</v>
      </c>
      <c r="C169" s="2" t="s">
        <v>448</v>
      </c>
      <c r="D169" s="2" t="s">
        <v>433</v>
      </c>
      <c r="E169" s="8">
        <v>100</v>
      </c>
      <c r="F169" s="8">
        <v>60</v>
      </c>
      <c r="G169" s="8">
        <v>60</v>
      </c>
      <c r="H169" s="2" t="s">
        <v>434</v>
      </c>
      <c r="I169" s="40">
        <v>46412</v>
      </c>
      <c r="J169" s="2" t="s">
        <v>449</v>
      </c>
    </row>
    <row r="170" spans="1:10" ht="28.8" x14ac:dyDescent="0.3">
      <c r="A170" s="2" t="s">
        <v>176</v>
      </c>
      <c r="B170" s="2" t="s">
        <v>435</v>
      </c>
      <c r="C170" s="2" t="s">
        <v>436</v>
      </c>
      <c r="D170" s="2" t="s">
        <v>436</v>
      </c>
      <c r="E170" s="8">
        <v>100</v>
      </c>
      <c r="F170" s="8">
        <v>60</v>
      </c>
      <c r="G170" s="8">
        <v>60</v>
      </c>
      <c r="H170" s="2" t="s">
        <v>434</v>
      </c>
      <c r="I170" s="40">
        <v>46412</v>
      </c>
      <c r="J170" s="2" t="s">
        <v>450</v>
      </c>
    </row>
    <row r="171" spans="1:10" x14ac:dyDescent="0.3">
      <c r="A171" s="2" t="s">
        <v>210</v>
      </c>
      <c r="B171" s="2" t="s">
        <v>432</v>
      </c>
      <c r="C171" s="2" t="s">
        <v>433</v>
      </c>
      <c r="D171" s="2" t="s">
        <v>433</v>
      </c>
      <c r="E171" s="8">
        <v>100</v>
      </c>
      <c r="F171" s="8">
        <v>60</v>
      </c>
      <c r="G171" s="8">
        <v>60</v>
      </c>
      <c r="H171" s="2" t="s">
        <v>434</v>
      </c>
      <c r="I171" s="40">
        <v>46412</v>
      </c>
      <c r="J171" s="2" t="s">
        <v>450</v>
      </c>
    </row>
    <row r="172" spans="1:10" x14ac:dyDescent="0.3">
      <c r="A172" s="2" t="s">
        <v>222</v>
      </c>
      <c r="B172" s="2" t="s">
        <v>432</v>
      </c>
      <c r="C172" s="2" t="s">
        <v>433</v>
      </c>
      <c r="D172" s="2" t="s">
        <v>433</v>
      </c>
      <c r="E172" s="8">
        <v>100</v>
      </c>
      <c r="F172" s="8">
        <v>60</v>
      </c>
      <c r="G172" s="8">
        <v>60</v>
      </c>
      <c r="H172" s="2" t="s">
        <v>434</v>
      </c>
      <c r="I172" s="40">
        <v>46412</v>
      </c>
      <c r="J172" s="2" t="s">
        <v>450</v>
      </c>
    </row>
    <row r="173" spans="1:10" x14ac:dyDescent="0.3">
      <c r="A173" s="2" t="s">
        <v>182</v>
      </c>
      <c r="B173" s="2" t="s">
        <v>432</v>
      </c>
      <c r="C173" s="2" t="s">
        <v>433</v>
      </c>
      <c r="D173" s="2" t="s">
        <v>433</v>
      </c>
      <c r="E173" s="8">
        <v>100</v>
      </c>
      <c r="F173" s="8">
        <v>60</v>
      </c>
      <c r="G173" s="8">
        <v>60</v>
      </c>
      <c r="H173" s="2" t="s">
        <v>434</v>
      </c>
      <c r="I173" s="40">
        <v>46412</v>
      </c>
      <c r="J173" s="2" t="s">
        <v>450</v>
      </c>
    </row>
    <row r="174" spans="1:10" ht="28.8" x14ac:dyDescent="0.3">
      <c r="A174" s="2" t="s">
        <v>212</v>
      </c>
      <c r="B174" s="2" t="s">
        <v>432</v>
      </c>
      <c r="C174" s="2" t="s">
        <v>433</v>
      </c>
      <c r="D174" s="2" t="s">
        <v>433</v>
      </c>
      <c r="E174" s="8">
        <v>100</v>
      </c>
      <c r="F174" s="8">
        <v>60</v>
      </c>
      <c r="G174" s="8">
        <v>60</v>
      </c>
      <c r="H174" s="2" t="s">
        <v>434</v>
      </c>
      <c r="I174" s="40">
        <v>46412</v>
      </c>
      <c r="J174" s="2" t="s">
        <v>450</v>
      </c>
    </row>
    <row r="175" spans="1:10" x14ac:dyDescent="0.3">
      <c r="A175" s="2" t="s">
        <v>213</v>
      </c>
      <c r="B175" s="2" t="s">
        <v>432</v>
      </c>
      <c r="C175" s="2" t="s">
        <v>433</v>
      </c>
      <c r="D175" s="2" t="s">
        <v>433</v>
      </c>
      <c r="E175" s="8">
        <v>100</v>
      </c>
      <c r="F175" s="8">
        <v>60</v>
      </c>
      <c r="G175" s="8">
        <v>60</v>
      </c>
      <c r="H175" s="2" t="s">
        <v>434</v>
      </c>
      <c r="I175" s="40">
        <v>46412</v>
      </c>
      <c r="J175" s="2" t="s">
        <v>450</v>
      </c>
    </row>
    <row r="176" spans="1:10" ht="43.2" x14ac:dyDescent="0.3">
      <c r="A176" s="2" t="s">
        <v>230</v>
      </c>
      <c r="B176" s="2" t="s">
        <v>566</v>
      </c>
      <c r="C176" s="2" t="s">
        <v>433</v>
      </c>
      <c r="D176" s="2" t="s">
        <v>433</v>
      </c>
      <c r="E176" s="8">
        <v>100</v>
      </c>
      <c r="F176" s="8">
        <v>60</v>
      </c>
      <c r="G176" s="8">
        <v>60</v>
      </c>
      <c r="H176" s="2" t="s">
        <v>434</v>
      </c>
      <c r="I176" s="40">
        <v>46412</v>
      </c>
      <c r="J176" s="2" t="s">
        <v>450</v>
      </c>
    </row>
    <row r="177" spans="1:10" ht="23.4" x14ac:dyDescent="0.3">
      <c r="A177" s="61">
        <f>I178</f>
        <v>46776</v>
      </c>
      <c r="B177" s="57"/>
      <c r="C177" s="58"/>
      <c r="D177" s="58"/>
      <c r="E177" s="59"/>
      <c r="F177" s="59"/>
      <c r="G177" s="59"/>
      <c r="H177" s="58"/>
      <c r="I177" s="60"/>
      <c r="J177" s="58"/>
    </row>
    <row r="178" spans="1:10" x14ac:dyDescent="0.3">
      <c r="A178" s="2" t="s">
        <v>375</v>
      </c>
      <c r="B178" s="2" t="s">
        <v>432</v>
      </c>
      <c r="C178" s="2" t="s">
        <v>445</v>
      </c>
      <c r="D178" s="2" t="s">
        <v>445</v>
      </c>
      <c r="E178" s="8">
        <v>50</v>
      </c>
      <c r="F178" s="8">
        <v>30</v>
      </c>
      <c r="G178" s="8">
        <v>30</v>
      </c>
      <c r="H178" s="2" t="s">
        <v>434</v>
      </c>
      <c r="I178" s="40">
        <v>46776</v>
      </c>
      <c r="J178" s="2" t="s">
        <v>447</v>
      </c>
    </row>
    <row r="179" spans="1:10" x14ac:dyDescent="0.3">
      <c r="A179" s="2" t="s">
        <v>330</v>
      </c>
      <c r="B179" s="2" t="s">
        <v>432</v>
      </c>
      <c r="C179" s="2" t="s">
        <v>445</v>
      </c>
      <c r="D179" s="2" t="s">
        <v>445</v>
      </c>
      <c r="E179" s="8">
        <v>50</v>
      </c>
      <c r="F179" s="8">
        <v>30</v>
      </c>
      <c r="G179" s="8">
        <v>30</v>
      </c>
      <c r="H179" s="2" t="s">
        <v>434</v>
      </c>
      <c r="I179" s="40">
        <v>46776</v>
      </c>
      <c r="J179" s="2" t="s">
        <v>447</v>
      </c>
    </row>
    <row r="180" spans="1:10" x14ac:dyDescent="0.3">
      <c r="A180" s="2" t="s">
        <v>332</v>
      </c>
      <c r="B180" s="2" t="s">
        <v>432</v>
      </c>
      <c r="C180" s="2" t="s">
        <v>445</v>
      </c>
      <c r="D180" s="2" t="s">
        <v>445</v>
      </c>
      <c r="E180" s="8">
        <v>50</v>
      </c>
      <c r="F180" s="8">
        <v>30</v>
      </c>
      <c r="G180" s="8">
        <v>30</v>
      </c>
      <c r="H180" s="2" t="s">
        <v>434</v>
      </c>
      <c r="I180" s="40">
        <v>46776</v>
      </c>
      <c r="J180" s="2" t="s">
        <v>447</v>
      </c>
    </row>
    <row r="181" spans="1:10" x14ac:dyDescent="0.3">
      <c r="A181" s="2" t="s">
        <v>333</v>
      </c>
      <c r="B181" s="2" t="s">
        <v>432</v>
      </c>
      <c r="C181" s="2" t="s">
        <v>445</v>
      </c>
      <c r="D181" s="2" t="s">
        <v>445</v>
      </c>
      <c r="E181" s="8">
        <v>50</v>
      </c>
      <c r="F181" s="8">
        <v>30</v>
      </c>
      <c r="G181" s="8">
        <v>30</v>
      </c>
      <c r="H181" s="2" t="s">
        <v>434</v>
      </c>
      <c r="I181" s="40">
        <v>46776</v>
      </c>
      <c r="J181" s="2" t="s">
        <v>447</v>
      </c>
    </row>
    <row r="182" spans="1:10" x14ac:dyDescent="0.3">
      <c r="A182" s="2" t="s">
        <v>334</v>
      </c>
      <c r="B182" s="2" t="s">
        <v>432</v>
      </c>
      <c r="C182" s="2" t="s">
        <v>494</v>
      </c>
      <c r="D182" s="2" t="s">
        <v>494</v>
      </c>
      <c r="E182" s="8">
        <v>50</v>
      </c>
      <c r="F182" s="8">
        <v>30</v>
      </c>
      <c r="G182" s="8">
        <v>30</v>
      </c>
      <c r="H182" s="2" t="s">
        <v>434</v>
      </c>
      <c r="I182" s="40">
        <v>46776</v>
      </c>
      <c r="J182" s="2" t="s">
        <v>447</v>
      </c>
    </row>
    <row r="183" spans="1:10" ht="28.8" x14ac:dyDescent="0.3">
      <c r="A183" s="2" t="s">
        <v>335</v>
      </c>
      <c r="B183" s="2" t="s">
        <v>432</v>
      </c>
      <c r="C183" s="2" t="s">
        <v>445</v>
      </c>
      <c r="D183" s="2" t="s">
        <v>445</v>
      </c>
      <c r="E183" s="8">
        <v>50</v>
      </c>
      <c r="F183" s="8">
        <v>30</v>
      </c>
      <c r="G183" s="8">
        <v>30</v>
      </c>
      <c r="H183" s="2" t="s">
        <v>434</v>
      </c>
      <c r="I183" s="40">
        <v>46776</v>
      </c>
      <c r="J183" s="2" t="s">
        <v>447</v>
      </c>
    </row>
    <row r="184" spans="1:10" x14ac:dyDescent="0.3">
      <c r="A184" s="2" t="s">
        <v>364</v>
      </c>
      <c r="B184" s="2" t="s">
        <v>432</v>
      </c>
      <c r="C184" s="2" t="s">
        <v>433</v>
      </c>
      <c r="D184" s="2" t="s">
        <v>433</v>
      </c>
      <c r="E184" s="8">
        <v>50</v>
      </c>
      <c r="F184" s="8">
        <v>30</v>
      </c>
      <c r="G184" s="8">
        <v>60</v>
      </c>
      <c r="H184" s="2" t="s">
        <v>447</v>
      </c>
      <c r="I184" s="40">
        <v>46776</v>
      </c>
      <c r="J184" s="2" t="s">
        <v>447</v>
      </c>
    </row>
    <row r="185" spans="1:10" ht="28.8" x14ac:dyDescent="0.3">
      <c r="A185" s="2" t="s">
        <v>338</v>
      </c>
      <c r="B185" s="2" t="s">
        <v>674</v>
      </c>
      <c r="C185" s="2" t="s">
        <v>445</v>
      </c>
      <c r="D185" s="2" t="s">
        <v>445</v>
      </c>
      <c r="E185" s="8">
        <v>50</v>
      </c>
      <c r="F185" s="8">
        <v>30</v>
      </c>
      <c r="G185" s="8">
        <v>30</v>
      </c>
      <c r="H185" s="2" t="s">
        <v>434</v>
      </c>
      <c r="I185" s="40">
        <v>46776</v>
      </c>
      <c r="J185" s="2" t="s">
        <v>447</v>
      </c>
    </row>
    <row r="186" spans="1:10" x14ac:dyDescent="0.3">
      <c r="A186" s="2" t="s">
        <v>339</v>
      </c>
      <c r="B186" s="2" t="s">
        <v>432</v>
      </c>
      <c r="C186" s="2" t="s">
        <v>433</v>
      </c>
      <c r="D186" s="2" t="s">
        <v>433</v>
      </c>
      <c r="E186" s="8">
        <v>100</v>
      </c>
      <c r="F186" s="8">
        <v>30</v>
      </c>
      <c r="G186" s="8">
        <v>60</v>
      </c>
      <c r="H186" s="2" t="s">
        <v>447</v>
      </c>
      <c r="I186" s="40">
        <v>46776</v>
      </c>
      <c r="J186" s="2" t="s">
        <v>447</v>
      </c>
    </row>
    <row r="187" spans="1:10" ht="28.8" x14ac:dyDescent="0.3">
      <c r="A187" s="2" t="s">
        <v>501</v>
      </c>
      <c r="B187" s="2" t="s">
        <v>502</v>
      </c>
      <c r="C187" s="2" t="s">
        <v>445</v>
      </c>
      <c r="D187" s="2" t="s">
        <v>445</v>
      </c>
      <c r="E187" s="8">
        <v>50</v>
      </c>
      <c r="F187" s="8">
        <v>30</v>
      </c>
      <c r="G187" s="8">
        <v>30</v>
      </c>
      <c r="H187" s="2" t="s">
        <v>447</v>
      </c>
      <c r="I187" s="40">
        <v>46776</v>
      </c>
      <c r="J187" s="2" t="s">
        <v>447</v>
      </c>
    </row>
    <row r="188" spans="1:10" ht="28.8" x14ac:dyDescent="0.3">
      <c r="A188" s="2" t="s">
        <v>662</v>
      </c>
      <c r="B188" s="2" t="s">
        <v>503</v>
      </c>
      <c r="C188" s="2" t="s">
        <v>445</v>
      </c>
      <c r="D188" s="2" t="s">
        <v>433</v>
      </c>
      <c r="E188" s="8">
        <v>50</v>
      </c>
      <c r="F188" s="8">
        <v>30</v>
      </c>
      <c r="G188" s="8">
        <v>30</v>
      </c>
      <c r="H188" s="2" t="s">
        <v>434</v>
      </c>
      <c r="I188" s="40">
        <v>46776</v>
      </c>
    </row>
    <row r="189" spans="1:10" x14ac:dyDescent="0.3">
      <c r="A189" s="2" t="s">
        <v>343</v>
      </c>
      <c r="B189" s="2" t="s">
        <v>432</v>
      </c>
      <c r="C189" s="2" t="s">
        <v>445</v>
      </c>
      <c r="D189" s="2" t="s">
        <v>445</v>
      </c>
      <c r="E189" s="8">
        <v>50</v>
      </c>
      <c r="F189" s="8">
        <v>30</v>
      </c>
      <c r="G189" s="8">
        <v>30</v>
      </c>
      <c r="H189" s="2" t="s">
        <v>434</v>
      </c>
      <c r="I189" s="40">
        <v>46776</v>
      </c>
      <c r="J189" s="2" t="s">
        <v>447</v>
      </c>
    </row>
    <row r="190" spans="1:10" x14ac:dyDescent="0.3">
      <c r="A190" s="2" t="s">
        <v>345</v>
      </c>
      <c r="B190" s="2" t="s">
        <v>432</v>
      </c>
      <c r="C190" s="2" t="s">
        <v>445</v>
      </c>
      <c r="D190" s="2" t="s">
        <v>445</v>
      </c>
      <c r="E190" s="8">
        <v>50</v>
      </c>
      <c r="F190" s="8">
        <v>30</v>
      </c>
      <c r="G190" s="8">
        <v>30</v>
      </c>
      <c r="H190" s="2" t="s">
        <v>434</v>
      </c>
      <c r="I190" s="40">
        <v>46776</v>
      </c>
      <c r="J190" s="2" t="s">
        <v>447</v>
      </c>
    </row>
    <row r="191" spans="1:10" x14ac:dyDescent="0.3">
      <c r="A191" s="2" t="s">
        <v>376</v>
      </c>
      <c r="B191" s="2" t="s">
        <v>432</v>
      </c>
      <c r="C191" s="2" t="s">
        <v>445</v>
      </c>
      <c r="D191" s="2" t="s">
        <v>445</v>
      </c>
      <c r="E191" s="8">
        <v>50</v>
      </c>
      <c r="F191" s="8">
        <v>30</v>
      </c>
      <c r="G191" s="8">
        <v>30</v>
      </c>
      <c r="H191" s="2" t="s">
        <v>434</v>
      </c>
      <c r="I191" s="40">
        <v>46776</v>
      </c>
      <c r="J191" s="2" t="s">
        <v>447</v>
      </c>
    </row>
    <row r="192" spans="1:10" x14ac:dyDescent="0.3">
      <c r="A192" s="2" t="s">
        <v>346</v>
      </c>
      <c r="B192" s="2" t="s">
        <v>432</v>
      </c>
      <c r="C192" s="2" t="s">
        <v>445</v>
      </c>
      <c r="D192" s="2" t="s">
        <v>445</v>
      </c>
      <c r="E192" s="8">
        <v>50</v>
      </c>
      <c r="F192" s="8">
        <v>30</v>
      </c>
      <c r="G192" s="8">
        <v>30</v>
      </c>
      <c r="H192" s="2" t="s">
        <v>434</v>
      </c>
      <c r="I192" s="40">
        <v>46776</v>
      </c>
      <c r="J192" s="2" t="s">
        <v>447</v>
      </c>
    </row>
    <row r="193" spans="1:10" x14ac:dyDescent="0.3">
      <c r="A193" s="2" t="s">
        <v>366</v>
      </c>
      <c r="B193" s="2" t="s">
        <v>432</v>
      </c>
      <c r="C193" s="2" t="s">
        <v>445</v>
      </c>
      <c r="D193" s="2" t="s">
        <v>445</v>
      </c>
      <c r="E193" s="8">
        <v>50</v>
      </c>
      <c r="F193" s="8">
        <v>30</v>
      </c>
      <c r="G193" s="8">
        <v>30</v>
      </c>
      <c r="H193" s="2" t="s">
        <v>434</v>
      </c>
      <c r="I193" s="40">
        <v>46776</v>
      </c>
      <c r="J193" s="2" t="s">
        <v>447</v>
      </c>
    </row>
    <row r="194" spans="1:10" x14ac:dyDescent="0.3">
      <c r="A194" s="2" t="s">
        <v>365</v>
      </c>
      <c r="B194" s="2" t="s">
        <v>432</v>
      </c>
      <c r="C194" s="2" t="s">
        <v>445</v>
      </c>
      <c r="D194" s="2" t="s">
        <v>445</v>
      </c>
      <c r="E194" s="8">
        <v>50</v>
      </c>
      <c r="F194" s="8">
        <v>30</v>
      </c>
      <c r="G194" s="8">
        <v>30</v>
      </c>
      <c r="H194" s="2" t="s">
        <v>434</v>
      </c>
      <c r="I194" s="40">
        <v>46776</v>
      </c>
      <c r="J194" s="2" t="s">
        <v>447</v>
      </c>
    </row>
    <row r="195" spans="1:10" x14ac:dyDescent="0.3">
      <c r="A195" s="2" t="s">
        <v>351</v>
      </c>
      <c r="B195" s="2" t="s">
        <v>432</v>
      </c>
      <c r="C195" s="2" t="s">
        <v>445</v>
      </c>
      <c r="D195" s="2" t="s">
        <v>445</v>
      </c>
      <c r="E195" s="8">
        <v>50</v>
      </c>
      <c r="F195" s="8">
        <v>30</v>
      </c>
      <c r="G195" s="8">
        <v>30</v>
      </c>
      <c r="H195" s="2" t="s">
        <v>434</v>
      </c>
      <c r="I195" s="40">
        <v>46776</v>
      </c>
      <c r="J195" s="2" t="s">
        <v>447</v>
      </c>
    </row>
    <row r="196" spans="1:10" x14ac:dyDescent="0.3">
      <c r="A196" s="2" t="s">
        <v>353</v>
      </c>
      <c r="B196" s="2" t="s">
        <v>432</v>
      </c>
      <c r="C196" s="2" t="s">
        <v>445</v>
      </c>
      <c r="D196" s="2" t="s">
        <v>445</v>
      </c>
      <c r="E196" s="8">
        <v>50</v>
      </c>
      <c r="F196" s="8">
        <v>30</v>
      </c>
      <c r="G196" s="8">
        <v>30</v>
      </c>
      <c r="H196" s="2" t="s">
        <v>434</v>
      </c>
      <c r="I196" s="40">
        <v>46776</v>
      </c>
      <c r="J196" s="2" t="s">
        <v>447</v>
      </c>
    </row>
    <row r="197" spans="1:10" ht="28.8" x14ac:dyDescent="0.3">
      <c r="A197" s="2" t="s">
        <v>355</v>
      </c>
      <c r="B197" s="2" t="s">
        <v>432</v>
      </c>
      <c r="C197" s="2" t="s">
        <v>433</v>
      </c>
      <c r="D197" s="2" t="s">
        <v>433</v>
      </c>
      <c r="E197" s="8">
        <v>60</v>
      </c>
      <c r="F197" s="8">
        <v>30</v>
      </c>
      <c r="G197" s="8">
        <v>60</v>
      </c>
      <c r="H197" s="2" t="s">
        <v>447</v>
      </c>
      <c r="I197" s="40">
        <v>46776</v>
      </c>
      <c r="J197" s="2" t="s">
        <v>447</v>
      </c>
    </row>
    <row r="198" spans="1:10" ht="28.8" x14ac:dyDescent="0.3">
      <c r="A198" s="2" t="s">
        <v>279</v>
      </c>
      <c r="B198" s="2" t="s">
        <v>432</v>
      </c>
      <c r="C198" s="2" t="s">
        <v>448</v>
      </c>
      <c r="D198" s="2" t="s">
        <v>433</v>
      </c>
      <c r="E198" s="8">
        <v>100</v>
      </c>
      <c r="F198" s="8">
        <v>50</v>
      </c>
      <c r="G198" s="8">
        <v>60</v>
      </c>
      <c r="H198" s="2" t="s">
        <v>460</v>
      </c>
      <c r="I198" s="40">
        <v>46776</v>
      </c>
      <c r="J198" s="2" t="s">
        <v>460</v>
      </c>
    </row>
    <row r="199" spans="1:10" x14ac:dyDescent="0.3">
      <c r="A199" s="2" t="s">
        <v>214</v>
      </c>
      <c r="B199" s="2" t="s">
        <v>432</v>
      </c>
      <c r="C199" s="2" t="s">
        <v>433</v>
      </c>
      <c r="D199" s="2" t="s">
        <v>433</v>
      </c>
      <c r="E199" s="8">
        <v>100</v>
      </c>
      <c r="F199" s="8">
        <v>60</v>
      </c>
      <c r="G199" s="8">
        <v>60</v>
      </c>
      <c r="H199" s="2" t="s">
        <v>434</v>
      </c>
      <c r="I199" s="40">
        <v>46776</v>
      </c>
      <c r="J199" s="2" t="s">
        <v>450</v>
      </c>
    </row>
    <row r="200" spans="1:10" ht="28.8" x14ac:dyDescent="0.3">
      <c r="A200" s="2" t="s">
        <v>452</v>
      </c>
      <c r="B200" s="2" t="s">
        <v>432</v>
      </c>
      <c r="C200" s="2" t="s">
        <v>448</v>
      </c>
      <c r="D200" s="2" t="s">
        <v>433</v>
      </c>
      <c r="E200" s="8">
        <v>100</v>
      </c>
      <c r="F200" s="8">
        <v>60</v>
      </c>
      <c r="G200" s="8">
        <v>60</v>
      </c>
      <c r="H200" s="2" t="s">
        <v>434</v>
      </c>
      <c r="I200" s="40">
        <v>46776</v>
      </c>
      <c r="J200" s="2" t="s">
        <v>449</v>
      </c>
    </row>
    <row r="201" spans="1:10" x14ac:dyDescent="0.3">
      <c r="A201" s="2" t="s">
        <v>168</v>
      </c>
      <c r="B201" s="2" t="s">
        <v>432</v>
      </c>
      <c r="C201" s="2" t="s">
        <v>433</v>
      </c>
      <c r="D201" s="2" t="s">
        <v>433</v>
      </c>
      <c r="E201" s="8">
        <v>100</v>
      </c>
      <c r="F201" s="8">
        <v>60</v>
      </c>
      <c r="G201" s="8">
        <v>60</v>
      </c>
      <c r="H201" s="2" t="s">
        <v>434</v>
      </c>
      <c r="I201" s="40">
        <v>46776</v>
      </c>
      <c r="J201" s="2" t="s">
        <v>450</v>
      </c>
    </row>
    <row r="202" spans="1:10" x14ac:dyDescent="0.3">
      <c r="A202" s="2" t="s">
        <v>217</v>
      </c>
      <c r="B202" s="2" t="s">
        <v>432</v>
      </c>
      <c r="C202" s="2" t="s">
        <v>433</v>
      </c>
      <c r="D202" s="2" t="s">
        <v>433</v>
      </c>
      <c r="E202" s="8">
        <v>100</v>
      </c>
      <c r="F202" s="8">
        <v>60</v>
      </c>
      <c r="G202" s="8">
        <v>60</v>
      </c>
      <c r="H202" s="2" t="s">
        <v>434</v>
      </c>
      <c r="I202" s="40">
        <v>46776</v>
      </c>
      <c r="J202" s="2" t="s">
        <v>450</v>
      </c>
    </row>
    <row r="203" spans="1:10" x14ac:dyDescent="0.3">
      <c r="A203" s="2" t="s">
        <v>170</v>
      </c>
      <c r="B203" s="2" t="s">
        <v>432</v>
      </c>
      <c r="C203" s="2" t="s">
        <v>433</v>
      </c>
      <c r="D203" s="2" t="s">
        <v>433</v>
      </c>
      <c r="E203" s="8">
        <v>100</v>
      </c>
      <c r="F203" s="8">
        <v>60</v>
      </c>
      <c r="G203" s="8">
        <v>60</v>
      </c>
      <c r="H203" s="2" t="s">
        <v>434</v>
      </c>
      <c r="I203" s="40">
        <v>46776</v>
      </c>
      <c r="J203" s="2" t="s">
        <v>450</v>
      </c>
    </row>
    <row r="204" spans="1:10" ht="28.8" x14ac:dyDescent="0.3">
      <c r="A204" s="2" t="s">
        <v>208</v>
      </c>
      <c r="B204" s="2" t="s">
        <v>461</v>
      </c>
      <c r="C204" s="2" t="s">
        <v>433</v>
      </c>
      <c r="D204" s="2" t="s">
        <v>433</v>
      </c>
      <c r="E204" s="8">
        <v>80</v>
      </c>
      <c r="F204" s="8">
        <v>60</v>
      </c>
      <c r="G204" s="8">
        <v>60</v>
      </c>
      <c r="H204" s="2" t="s">
        <v>434</v>
      </c>
      <c r="I204" s="40">
        <v>46776</v>
      </c>
      <c r="J204" s="2" t="s">
        <v>450</v>
      </c>
    </row>
    <row r="205" spans="1:10" x14ac:dyDescent="0.3">
      <c r="A205" s="2" t="s">
        <v>191</v>
      </c>
      <c r="B205" s="2" t="s">
        <v>432</v>
      </c>
      <c r="C205" s="2" t="s">
        <v>433</v>
      </c>
      <c r="D205" s="2" t="s">
        <v>433</v>
      </c>
      <c r="E205" s="8">
        <v>100</v>
      </c>
      <c r="F205" s="8">
        <v>60</v>
      </c>
      <c r="G205" s="8">
        <v>60</v>
      </c>
      <c r="H205" s="2" t="s">
        <v>434</v>
      </c>
      <c r="I205" s="40">
        <v>46776</v>
      </c>
      <c r="J205" s="2" t="s">
        <v>450</v>
      </c>
    </row>
    <row r="206" spans="1:10" x14ac:dyDescent="0.3">
      <c r="A206" s="2" t="s">
        <v>173</v>
      </c>
      <c r="B206" s="2" t="s">
        <v>432</v>
      </c>
      <c r="C206" s="2" t="s">
        <v>433</v>
      </c>
      <c r="D206" s="2" t="s">
        <v>433</v>
      </c>
      <c r="E206" s="8">
        <v>100</v>
      </c>
      <c r="F206" s="8">
        <v>60</v>
      </c>
      <c r="G206" s="8">
        <v>60</v>
      </c>
      <c r="H206" s="2" t="s">
        <v>434</v>
      </c>
      <c r="I206" s="40">
        <v>46776</v>
      </c>
      <c r="J206" s="2" t="s">
        <v>450</v>
      </c>
    </row>
    <row r="207" spans="1:10" ht="57.6" x14ac:dyDescent="0.3">
      <c r="A207" s="2" t="s">
        <v>218</v>
      </c>
      <c r="B207" s="2" t="s">
        <v>483</v>
      </c>
      <c r="C207" s="2" t="s">
        <v>433</v>
      </c>
      <c r="D207" s="2" t="s">
        <v>433</v>
      </c>
      <c r="E207" s="8">
        <v>100</v>
      </c>
      <c r="F207" s="8">
        <v>60</v>
      </c>
      <c r="G207" s="8">
        <v>60</v>
      </c>
      <c r="H207" s="2" t="s">
        <v>434</v>
      </c>
      <c r="I207" s="40">
        <v>46776</v>
      </c>
      <c r="J207" s="2" t="s">
        <v>450</v>
      </c>
    </row>
    <row r="208" spans="1:10" ht="28.8" x14ac:dyDescent="0.3">
      <c r="A208" s="2" t="s">
        <v>175</v>
      </c>
      <c r="B208" s="2" t="s">
        <v>671</v>
      </c>
      <c r="C208" s="2" t="s">
        <v>433</v>
      </c>
      <c r="D208" s="2" t="s">
        <v>433</v>
      </c>
      <c r="E208" s="8">
        <v>100</v>
      </c>
      <c r="F208" s="8">
        <v>60</v>
      </c>
      <c r="G208" s="8">
        <v>60</v>
      </c>
      <c r="H208" s="2" t="s">
        <v>434</v>
      </c>
      <c r="I208" s="40">
        <v>46776</v>
      </c>
      <c r="J208" s="2" t="s">
        <v>450</v>
      </c>
    </row>
    <row r="209" spans="1:10" x14ac:dyDescent="0.3">
      <c r="A209" s="2" t="s">
        <v>192</v>
      </c>
      <c r="B209" s="2" t="s">
        <v>432</v>
      </c>
      <c r="C209" s="2" t="s">
        <v>433</v>
      </c>
      <c r="D209" s="2" t="s">
        <v>433</v>
      </c>
      <c r="E209" s="8">
        <v>100</v>
      </c>
      <c r="F209" s="8">
        <v>60</v>
      </c>
      <c r="G209" s="8">
        <v>60</v>
      </c>
      <c r="H209" s="2" t="s">
        <v>434</v>
      </c>
      <c r="I209" s="40">
        <v>46776</v>
      </c>
      <c r="J209" s="2" t="s">
        <v>450</v>
      </c>
    </row>
    <row r="210" spans="1:10" ht="28.8" x14ac:dyDescent="0.3">
      <c r="A210" s="2" t="s">
        <v>188</v>
      </c>
      <c r="B210" s="2" t="s">
        <v>495</v>
      </c>
      <c r="C210" s="2" t="s">
        <v>433</v>
      </c>
      <c r="D210" s="2" t="s">
        <v>433</v>
      </c>
      <c r="E210" s="8">
        <v>100</v>
      </c>
      <c r="F210" s="8">
        <v>60</v>
      </c>
      <c r="G210" s="8">
        <v>60</v>
      </c>
      <c r="H210" s="2" t="s">
        <v>434</v>
      </c>
      <c r="I210" s="40">
        <v>46776</v>
      </c>
      <c r="J210" s="2" t="s">
        <v>450</v>
      </c>
    </row>
    <row r="211" spans="1:10" ht="28.8" x14ac:dyDescent="0.3">
      <c r="A211" s="2" t="s">
        <v>220</v>
      </c>
      <c r="B211" s="2" t="s">
        <v>432</v>
      </c>
      <c r="C211" s="2" t="s">
        <v>433</v>
      </c>
      <c r="D211" s="2" t="s">
        <v>433</v>
      </c>
      <c r="E211" s="8">
        <v>100</v>
      </c>
      <c r="F211" s="8">
        <v>60</v>
      </c>
      <c r="G211" s="8">
        <v>60</v>
      </c>
      <c r="H211" s="2" t="s">
        <v>434</v>
      </c>
      <c r="I211" s="40">
        <v>46776</v>
      </c>
      <c r="J211" s="2" t="s">
        <v>450</v>
      </c>
    </row>
    <row r="212" spans="1:10" ht="43.2" x14ac:dyDescent="0.3">
      <c r="A212" s="2" t="s">
        <v>221</v>
      </c>
      <c r="B212" s="2" t="s">
        <v>499</v>
      </c>
      <c r="C212" s="2" t="s">
        <v>433</v>
      </c>
      <c r="D212" s="2" t="s">
        <v>433</v>
      </c>
      <c r="E212" s="8">
        <v>100</v>
      </c>
      <c r="F212" s="8">
        <v>60</v>
      </c>
      <c r="G212" s="8">
        <v>60</v>
      </c>
      <c r="H212" s="2" t="s">
        <v>434</v>
      </c>
      <c r="I212" s="40">
        <v>46776</v>
      </c>
      <c r="J212" s="2" t="s">
        <v>450</v>
      </c>
    </row>
    <row r="213" spans="1:10" ht="28.8" x14ac:dyDescent="0.3">
      <c r="A213" s="2" t="s">
        <v>193</v>
      </c>
      <c r="B213" s="2" t="s">
        <v>432</v>
      </c>
      <c r="C213" s="2" t="s">
        <v>433</v>
      </c>
      <c r="D213" s="2" t="s">
        <v>433</v>
      </c>
      <c r="E213" s="8">
        <v>100</v>
      </c>
      <c r="F213" s="8">
        <v>60</v>
      </c>
      <c r="G213" s="8">
        <v>60</v>
      </c>
      <c r="H213" s="2" t="s">
        <v>434</v>
      </c>
      <c r="I213" s="40">
        <v>46776</v>
      </c>
      <c r="J213" s="2" t="s">
        <v>450</v>
      </c>
    </row>
    <row r="214" spans="1:10" ht="28.8" x14ac:dyDescent="0.3">
      <c r="A214" s="2" t="s">
        <v>663</v>
      </c>
      <c r="B214" s="2" t="s">
        <v>504</v>
      </c>
      <c r="C214" s="2" t="s">
        <v>448</v>
      </c>
      <c r="D214" s="2" t="s">
        <v>433</v>
      </c>
      <c r="E214" s="8">
        <v>100</v>
      </c>
      <c r="F214" s="8">
        <v>60</v>
      </c>
      <c r="G214" s="8">
        <v>80</v>
      </c>
      <c r="H214" s="2" t="s">
        <v>486</v>
      </c>
      <c r="I214" s="40">
        <v>46776</v>
      </c>
      <c r="J214" s="2" t="s">
        <v>486</v>
      </c>
    </row>
    <row r="215" spans="1:10" x14ac:dyDescent="0.3">
      <c r="A215" s="2" t="s">
        <v>195</v>
      </c>
      <c r="B215" s="2" t="s">
        <v>432</v>
      </c>
      <c r="C215" s="2" t="s">
        <v>433</v>
      </c>
      <c r="D215" s="2" t="s">
        <v>433</v>
      </c>
      <c r="E215" s="8">
        <v>100</v>
      </c>
      <c r="F215" s="8">
        <v>60</v>
      </c>
      <c r="G215" s="8">
        <v>60</v>
      </c>
      <c r="H215" s="2" t="s">
        <v>434</v>
      </c>
      <c r="I215" s="40">
        <v>46776</v>
      </c>
      <c r="J215" s="2" t="s">
        <v>450</v>
      </c>
    </row>
    <row r="216" spans="1:10" x14ac:dyDescent="0.3">
      <c r="A216" s="2" t="s">
        <v>177</v>
      </c>
      <c r="B216" s="2" t="s">
        <v>432</v>
      </c>
      <c r="C216" s="2" t="s">
        <v>433</v>
      </c>
      <c r="D216" s="2" t="s">
        <v>433</v>
      </c>
      <c r="E216" s="8">
        <v>100</v>
      </c>
      <c r="F216" s="8">
        <v>60</v>
      </c>
      <c r="G216" s="8">
        <v>60</v>
      </c>
      <c r="H216" s="2" t="s">
        <v>434</v>
      </c>
      <c r="I216" s="40">
        <v>46776</v>
      </c>
      <c r="J216" s="2" t="s">
        <v>450</v>
      </c>
    </row>
    <row r="217" spans="1:10" x14ac:dyDescent="0.3">
      <c r="A217" s="2" t="s">
        <v>196</v>
      </c>
      <c r="B217" s="2" t="s">
        <v>432</v>
      </c>
      <c r="C217" s="2" t="s">
        <v>433</v>
      </c>
      <c r="D217" s="2" t="s">
        <v>433</v>
      </c>
      <c r="E217" s="8">
        <v>100</v>
      </c>
      <c r="F217" s="8">
        <v>60</v>
      </c>
      <c r="G217" s="8">
        <v>60</v>
      </c>
      <c r="H217" s="2" t="s">
        <v>434</v>
      </c>
      <c r="I217" s="40">
        <v>46776</v>
      </c>
      <c r="J217" s="2" t="s">
        <v>450</v>
      </c>
    </row>
    <row r="218" spans="1:10" x14ac:dyDescent="0.3">
      <c r="A218" s="2" t="s">
        <v>179</v>
      </c>
      <c r="B218" s="2" t="s">
        <v>432</v>
      </c>
      <c r="C218" s="2" t="s">
        <v>433</v>
      </c>
      <c r="D218" s="2" t="s">
        <v>433</v>
      </c>
      <c r="E218" s="8">
        <v>100</v>
      </c>
      <c r="F218" s="8">
        <v>60</v>
      </c>
      <c r="G218" s="8">
        <v>60</v>
      </c>
      <c r="H218" s="2" t="s">
        <v>434</v>
      </c>
      <c r="I218" s="40">
        <v>46776</v>
      </c>
      <c r="J218" s="2" t="s">
        <v>450</v>
      </c>
    </row>
    <row r="219" spans="1:10" x14ac:dyDescent="0.3">
      <c r="A219" s="2" t="s">
        <v>198</v>
      </c>
      <c r="B219" s="2" t="s">
        <v>432</v>
      </c>
      <c r="C219" s="2" t="s">
        <v>433</v>
      </c>
      <c r="D219" s="2" t="s">
        <v>433</v>
      </c>
      <c r="E219" s="8">
        <v>100</v>
      </c>
      <c r="F219" s="8">
        <v>60</v>
      </c>
      <c r="G219" s="8">
        <v>60</v>
      </c>
      <c r="H219" s="2" t="s">
        <v>434</v>
      </c>
      <c r="I219" s="40">
        <v>46776</v>
      </c>
      <c r="J219" s="2" t="s">
        <v>450</v>
      </c>
    </row>
    <row r="220" spans="1:10" ht="28.8" x14ac:dyDescent="0.3">
      <c r="A220" s="2" t="s">
        <v>283</v>
      </c>
      <c r="B220" s="2" t="s">
        <v>432</v>
      </c>
      <c r="C220" s="2" t="s">
        <v>448</v>
      </c>
      <c r="D220" s="2" t="s">
        <v>433</v>
      </c>
      <c r="E220" s="8">
        <v>100</v>
      </c>
      <c r="F220" s="8">
        <v>60</v>
      </c>
      <c r="G220" s="8">
        <v>60</v>
      </c>
      <c r="H220" s="2" t="s">
        <v>434</v>
      </c>
      <c r="I220" s="40">
        <v>46776</v>
      </c>
      <c r="J220" s="2" t="s">
        <v>449</v>
      </c>
    </row>
    <row r="221" spans="1:10" x14ac:dyDescent="0.3">
      <c r="A221" s="2" t="s">
        <v>181</v>
      </c>
      <c r="B221" s="2" t="s">
        <v>432</v>
      </c>
      <c r="C221" s="2" t="s">
        <v>433</v>
      </c>
      <c r="D221" s="2" t="s">
        <v>433</v>
      </c>
      <c r="E221" s="8">
        <v>100</v>
      </c>
      <c r="F221" s="8">
        <v>60</v>
      </c>
      <c r="G221" s="8">
        <v>60</v>
      </c>
      <c r="H221" s="2" t="s">
        <v>434</v>
      </c>
      <c r="I221" s="40">
        <v>46776</v>
      </c>
      <c r="J221" s="2" t="s">
        <v>450</v>
      </c>
    </row>
    <row r="222" spans="1:10" ht="28.8" x14ac:dyDescent="0.3">
      <c r="A222" s="2" t="s">
        <v>287</v>
      </c>
      <c r="B222" s="2" t="s">
        <v>432</v>
      </c>
      <c r="C222" s="2" t="s">
        <v>448</v>
      </c>
      <c r="D222" s="2" t="s">
        <v>433</v>
      </c>
      <c r="E222" s="8">
        <v>100</v>
      </c>
      <c r="F222" s="8">
        <v>60</v>
      </c>
      <c r="G222" s="8">
        <v>60</v>
      </c>
      <c r="H222" s="2" t="s">
        <v>434</v>
      </c>
      <c r="I222" s="40">
        <v>46776</v>
      </c>
      <c r="J222" s="2" t="s">
        <v>449</v>
      </c>
    </row>
    <row r="223" spans="1:10" x14ac:dyDescent="0.3">
      <c r="A223" s="2" t="s">
        <v>223</v>
      </c>
      <c r="B223" s="2" t="s">
        <v>432</v>
      </c>
      <c r="C223" s="2" t="s">
        <v>433</v>
      </c>
      <c r="D223" s="2" t="s">
        <v>433</v>
      </c>
      <c r="E223" s="8">
        <v>100</v>
      </c>
      <c r="F223" s="8">
        <v>60</v>
      </c>
      <c r="G223" s="8">
        <v>60</v>
      </c>
      <c r="H223" s="2" t="s">
        <v>434</v>
      </c>
      <c r="I223" s="40">
        <v>46776</v>
      </c>
      <c r="J223" s="2" t="s">
        <v>450</v>
      </c>
    </row>
    <row r="224" spans="1:10" x14ac:dyDescent="0.3">
      <c r="A224" s="2" t="s">
        <v>224</v>
      </c>
      <c r="B224" s="2" t="s">
        <v>432</v>
      </c>
      <c r="C224" s="2" t="s">
        <v>433</v>
      </c>
      <c r="D224" s="2" t="s">
        <v>433</v>
      </c>
      <c r="E224" s="8">
        <v>100</v>
      </c>
      <c r="F224" s="8">
        <v>60</v>
      </c>
      <c r="G224" s="8">
        <v>60</v>
      </c>
      <c r="H224" s="2" t="s">
        <v>434</v>
      </c>
      <c r="I224" s="40">
        <v>46776</v>
      </c>
      <c r="J224" s="2" t="s">
        <v>450</v>
      </c>
    </row>
    <row r="225" spans="1:11" x14ac:dyDescent="0.3">
      <c r="A225" s="2" t="s">
        <v>225</v>
      </c>
      <c r="B225" s="2" t="s">
        <v>432</v>
      </c>
      <c r="C225" s="2" t="s">
        <v>433</v>
      </c>
      <c r="D225" s="2" t="s">
        <v>433</v>
      </c>
      <c r="E225" s="8">
        <v>100</v>
      </c>
      <c r="F225" s="8">
        <v>60</v>
      </c>
      <c r="G225" s="8">
        <v>60</v>
      </c>
      <c r="H225" s="2" t="s">
        <v>434</v>
      </c>
      <c r="I225" s="40">
        <v>46776</v>
      </c>
      <c r="J225" s="2" t="s">
        <v>450</v>
      </c>
    </row>
    <row r="226" spans="1:11" ht="43.2" x14ac:dyDescent="0.3">
      <c r="A226" s="2" t="s">
        <v>226</v>
      </c>
      <c r="B226" s="2" t="s">
        <v>532</v>
      </c>
      <c r="C226" s="2" t="s">
        <v>433</v>
      </c>
      <c r="D226" s="2" t="s">
        <v>433</v>
      </c>
      <c r="E226" s="8">
        <v>100</v>
      </c>
      <c r="F226" s="8">
        <v>60</v>
      </c>
      <c r="G226" s="8">
        <v>60</v>
      </c>
      <c r="H226" s="2" t="s">
        <v>434</v>
      </c>
      <c r="I226" s="40">
        <v>46776</v>
      </c>
      <c r="J226" s="2" t="s">
        <v>450</v>
      </c>
    </row>
    <row r="227" spans="1:11" ht="28.8" x14ac:dyDescent="0.3">
      <c r="A227" s="2" t="s">
        <v>227</v>
      </c>
      <c r="B227" s="2" t="s">
        <v>551</v>
      </c>
      <c r="C227" s="2" t="s">
        <v>433</v>
      </c>
      <c r="D227" s="2" t="s">
        <v>433</v>
      </c>
      <c r="E227" s="8">
        <v>100</v>
      </c>
      <c r="F227" s="8">
        <v>60</v>
      </c>
      <c r="G227" s="8">
        <v>60</v>
      </c>
      <c r="H227" s="2" t="s">
        <v>434</v>
      </c>
      <c r="I227" s="40">
        <v>46776</v>
      </c>
      <c r="J227" s="2" t="s">
        <v>450</v>
      </c>
    </row>
    <row r="228" spans="1:11" ht="43.2" x14ac:dyDescent="0.3">
      <c r="A228" s="2" t="s">
        <v>619</v>
      </c>
      <c r="B228" s="2" t="s">
        <v>620</v>
      </c>
      <c r="C228" s="2" t="s">
        <v>433</v>
      </c>
      <c r="D228" s="2" t="s">
        <v>433</v>
      </c>
      <c r="E228" s="8">
        <v>80</v>
      </c>
      <c r="F228" s="8">
        <v>60</v>
      </c>
      <c r="G228" s="8">
        <v>60</v>
      </c>
      <c r="I228" s="40">
        <v>46776</v>
      </c>
    </row>
    <row r="229" spans="1:11" ht="28.8" x14ac:dyDescent="0.3">
      <c r="A229" s="2" t="s">
        <v>199</v>
      </c>
      <c r="B229" s="2" t="s">
        <v>556</v>
      </c>
      <c r="C229" s="2" t="s">
        <v>433</v>
      </c>
      <c r="D229" s="2" t="s">
        <v>433</v>
      </c>
      <c r="E229" s="8">
        <v>100</v>
      </c>
      <c r="F229" s="8">
        <v>60</v>
      </c>
      <c r="G229" s="8">
        <v>60</v>
      </c>
      <c r="H229" s="2" t="s">
        <v>434</v>
      </c>
      <c r="I229" s="40">
        <v>46776</v>
      </c>
      <c r="J229" s="2" t="s">
        <v>450</v>
      </c>
    </row>
    <row r="230" spans="1:11" x14ac:dyDescent="0.3">
      <c r="A230" s="2" t="s">
        <v>229</v>
      </c>
      <c r="B230" s="2" t="s">
        <v>432</v>
      </c>
      <c r="C230" s="2" t="s">
        <v>433</v>
      </c>
      <c r="D230" s="2" t="s">
        <v>433</v>
      </c>
      <c r="E230" s="8">
        <v>100</v>
      </c>
      <c r="F230" s="8">
        <v>60</v>
      </c>
      <c r="G230" s="8">
        <v>60</v>
      </c>
      <c r="H230" s="2" t="s">
        <v>434</v>
      </c>
      <c r="I230" s="40">
        <v>46776</v>
      </c>
      <c r="J230" s="2" t="s">
        <v>450</v>
      </c>
    </row>
    <row r="231" spans="1:11" ht="43.2" x14ac:dyDescent="0.3">
      <c r="A231" s="2" t="s">
        <v>200</v>
      </c>
      <c r="B231" s="2" t="s">
        <v>437</v>
      </c>
      <c r="C231" s="2" t="s">
        <v>433</v>
      </c>
      <c r="D231" s="2" t="s">
        <v>433</v>
      </c>
      <c r="E231" s="8">
        <v>100</v>
      </c>
      <c r="F231" s="8">
        <v>60</v>
      </c>
      <c r="G231" s="8">
        <v>60</v>
      </c>
      <c r="H231" s="2" t="s">
        <v>434</v>
      </c>
      <c r="I231" s="40">
        <v>46776</v>
      </c>
      <c r="J231" s="2" t="s">
        <v>450</v>
      </c>
    </row>
    <row r="232" spans="1:11" ht="28.8" x14ac:dyDescent="0.3">
      <c r="A232" s="2" t="s">
        <v>202</v>
      </c>
      <c r="B232" s="2" t="s">
        <v>563</v>
      </c>
      <c r="C232" s="2" t="s">
        <v>433</v>
      </c>
      <c r="D232" s="2" t="s">
        <v>433</v>
      </c>
      <c r="E232" s="8">
        <v>100</v>
      </c>
      <c r="F232" s="8">
        <v>60</v>
      </c>
      <c r="G232" s="8">
        <v>60</v>
      </c>
      <c r="H232" s="2" t="s">
        <v>434</v>
      </c>
      <c r="I232" s="40">
        <v>46776</v>
      </c>
      <c r="J232" s="2" t="s">
        <v>450</v>
      </c>
    </row>
    <row r="233" spans="1:11" x14ac:dyDescent="0.3">
      <c r="A233" s="2" t="s">
        <v>186</v>
      </c>
      <c r="B233" s="2" t="s">
        <v>432</v>
      </c>
      <c r="C233" s="2" t="s">
        <v>433</v>
      </c>
      <c r="D233" s="2" t="s">
        <v>433</v>
      </c>
      <c r="E233" s="8">
        <v>100</v>
      </c>
      <c r="F233" s="8">
        <v>60</v>
      </c>
      <c r="G233" s="8">
        <v>60</v>
      </c>
      <c r="H233" s="2" t="s">
        <v>434</v>
      </c>
      <c r="I233" s="40">
        <v>46776</v>
      </c>
      <c r="J233" s="2" t="s">
        <v>450</v>
      </c>
    </row>
    <row r="234" spans="1:11" x14ac:dyDescent="0.3">
      <c r="A234" s="2" t="s">
        <v>206</v>
      </c>
      <c r="B234" s="2" t="s">
        <v>432</v>
      </c>
      <c r="C234" s="2" t="s">
        <v>433</v>
      </c>
      <c r="D234" s="2" t="s">
        <v>433</v>
      </c>
      <c r="E234" s="8">
        <v>100</v>
      </c>
      <c r="F234" s="8">
        <v>60</v>
      </c>
      <c r="G234" s="8">
        <v>60</v>
      </c>
      <c r="H234" s="2" t="s">
        <v>434</v>
      </c>
      <c r="I234" s="40">
        <v>46776</v>
      </c>
      <c r="J234" s="2" t="s">
        <v>450</v>
      </c>
    </row>
    <row r="235" spans="1:11" ht="28.8" x14ac:dyDescent="0.3">
      <c r="A235" s="2" t="s">
        <v>207</v>
      </c>
      <c r="B235" s="2" t="s">
        <v>432</v>
      </c>
      <c r="C235" s="2" t="s">
        <v>433</v>
      </c>
      <c r="D235" s="2" t="s">
        <v>433</v>
      </c>
      <c r="E235" s="8">
        <v>100</v>
      </c>
      <c r="F235" s="8">
        <v>60</v>
      </c>
      <c r="G235" s="8">
        <v>60</v>
      </c>
      <c r="H235" s="2" t="s">
        <v>434</v>
      </c>
      <c r="I235" s="40">
        <v>46776</v>
      </c>
      <c r="J235" s="2" t="s">
        <v>450</v>
      </c>
    </row>
    <row r="236" spans="1:11" ht="28.8" x14ac:dyDescent="0.3">
      <c r="A236" s="2" t="s">
        <v>573</v>
      </c>
      <c r="B236" s="2" t="s">
        <v>610</v>
      </c>
      <c r="C236" s="2" t="s">
        <v>448</v>
      </c>
      <c r="D236" s="2" t="s">
        <v>448</v>
      </c>
      <c r="E236" s="8">
        <v>70</v>
      </c>
      <c r="F236" s="8">
        <v>60</v>
      </c>
      <c r="G236" s="8">
        <v>60</v>
      </c>
      <c r="H236" s="2" t="s">
        <v>611</v>
      </c>
      <c r="I236" s="40">
        <v>46776</v>
      </c>
      <c r="J236" s="2" t="s">
        <v>486</v>
      </c>
    </row>
    <row r="237" spans="1:11" ht="28.8" x14ac:dyDescent="0.3">
      <c r="A237" s="2" t="s">
        <v>612</v>
      </c>
      <c r="B237" s="2" t="s">
        <v>432</v>
      </c>
      <c r="C237" s="2" t="s">
        <v>436</v>
      </c>
      <c r="D237" s="2" t="s">
        <v>436</v>
      </c>
      <c r="E237" s="8">
        <v>100</v>
      </c>
      <c r="F237" s="8">
        <v>60</v>
      </c>
      <c r="G237" s="8">
        <v>80</v>
      </c>
      <c r="H237" s="2" t="s">
        <v>636</v>
      </c>
      <c r="I237" s="40">
        <v>46778</v>
      </c>
    </row>
    <row r="238" spans="1:11" x14ac:dyDescent="0.3">
      <c r="K238" s="31"/>
    </row>
    <row r="250" spans="3:16" s="2" customFormat="1" x14ac:dyDescent="0.3">
      <c r="C250" s="5"/>
      <c r="E250" s="8"/>
      <c r="F250" s="8"/>
      <c r="G250" s="8"/>
      <c r="I250" s="8"/>
      <c r="K250"/>
      <c r="L250"/>
      <c r="M250"/>
      <c r="N250"/>
      <c r="O250"/>
      <c r="P250"/>
    </row>
    <row r="261" spans="2:16" s="2" customFormat="1" x14ac:dyDescent="0.3">
      <c r="B261" s="11"/>
      <c r="C261" s="11"/>
      <c r="D261" s="11"/>
      <c r="E261" s="56"/>
      <c r="F261" s="8"/>
      <c r="G261" s="56"/>
      <c r="H261" s="11"/>
      <c r="I261" s="56"/>
      <c r="K261"/>
      <c r="L261"/>
      <c r="M261"/>
      <c r="N261"/>
      <c r="O261"/>
      <c r="P261"/>
    </row>
    <row r="267" spans="2:16" s="2" customFormat="1" x14ac:dyDescent="0.3">
      <c r="B267" s="11"/>
      <c r="C267" s="11"/>
      <c r="D267" s="11"/>
      <c r="E267" s="56"/>
      <c r="F267" s="8"/>
      <c r="G267" s="56"/>
      <c r="H267" s="11"/>
      <c r="I267" s="56"/>
      <c r="K267"/>
      <c r="L267"/>
      <c r="M267"/>
      <c r="N267"/>
      <c r="O267"/>
      <c r="P267"/>
    </row>
    <row r="292" spans="2:16" s="2" customFormat="1" x14ac:dyDescent="0.3">
      <c r="B292" s="12"/>
      <c r="E292" s="8"/>
      <c r="F292" s="8"/>
      <c r="G292" s="8"/>
      <c r="I292" s="8"/>
      <c r="K292"/>
      <c r="L292"/>
      <c r="M292"/>
      <c r="N292"/>
      <c r="O292"/>
      <c r="P292"/>
    </row>
    <row r="294" spans="2:16" s="2" customFormat="1" x14ac:dyDescent="0.3">
      <c r="B294" s="12"/>
      <c r="E294" s="8"/>
      <c r="F294" s="8"/>
      <c r="G294" s="8"/>
      <c r="I294" s="8"/>
      <c r="K294"/>
      <c r="L294"/>
      <c r="M294"/>
      <c r="N294"/>
      <c r="O294"/>
      <c r="P294"/>
    </row>
  </sheetData>
  <conditionalFormatting sqref="C3:C86 C88:C145 C147:C176 C178:C237">
    <cfRule type="cellIs" dxfId="159" priority="5" operator="equal">
      <formula>D3</formula>
    </cfRule>
  </conditionalFormatting>
  <conditionalFormatting sqref="C2">
    <cfRule type="cellIs" dxfId="158" priority="4" operator="equal">
      <formula>D2</formula>
    </cfRule>
  </conditionalFormatting>
  <conditionalFormatting sqref="C87">
    <cfRule type="cellIs" dxfId="157" priority="3" operator="equal">
      <formula>D87</formula>
    </cfRule>
  </conditionalFormatting>
  <conditionalFormatting sqref="C146">
    <cfRule type="cellIs" dxfId="156" priority="2" operator="equal">
      <formula>D146</formula>
    </cfRule>
  </conditionalFormatting>
  <conditionalFormatting sqref="C177">
    <cfRule type="cellIs" dxfId="155" priority="1" operator="equal">
      <formula>D177</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5886-4C84-4379-83CB-938E9E78DFA2}">
  <dimension ref="A1:P296"/>
  <sheetViews>
    <sheetView topLeftCell="A222" workbookViewId="0">
      <selection activeCell="A2" sqref="A2:J2"/>
    </sheetView>
  </sheetViews>
  <sheetFormatPr defaultColWidth="8.6640625" defaultRowHeight="14.4" x14ac:dyDescent="0.3"/>
  <cols>
    <col min="1" max="2" width="25.6640625" style="2" customWidth="1"/>
    <col min="3" max="4" width="14.6640625" style="2" customWidth="1"/>
    <col min="5" max="7" width="9.6640625" style="8" customWidth="1"/>
    <col min="8" max="8" width="40.6640625" style="2" customWidth="1"/>
    <col min="9" max="9" width="21.33203125" style="8" customWidth="1"/>
    <col min="10" max="10" width="47" style="2" customWidth="1"/>
  </cols>
  <sheetData>
    <row r="1" spans="1:10" ht="43.2" x14ac:dyDescent="0.3">
      <c r="A1" s="2" t="s">
        <v>382</v>
      </c>
      <c r="B1" s="2" t="s">
        <v>426</v>
      </c>
      <c r="C1" s="2" t="s">
        <v>428</v>
      </c>
      <c r="D1" s="2" t="s">
        <v>427</v>
      </c>
      <c r="E1" s="8" t="s">
        <v>424</v>
      </c>
      <c r="F1" s="8" t="s">
        <v>5</v>
      </c>
      <c r="G1" s="8" t="s">
        <v>429</v>
      </c>
      <c r="H1" s="2" t="s">
        <v>430</v>
      </c>
      <c r="I1" s="40" t="s">
        <v>431</v>
      </c>
      <c r="J1" s="2" t="s">
        <v>438</v>
      </c>
    </row>
    <row r="2" spans="1:10" ht="23.4" x14ac:dyDescent="0.3">
      <c r="A2" s="57">
        <f>F3</f>
        <v>10</v>
      </c>
      <c r="B2" s="57" t="s">
        <v>712</v>
      </c>
      <c r="C2" s="58"/>
      <c r="D2" s="58"/>
      <c r="E2" s="59"/>
      <c r="F2" s="59"/>
      <c r="G2" s="59"/>
      <c r="H2" s="58"/>
      <c r="I2" s="60"/>
      <c r="J2" s="58"/>
    </row>
    <row r="3" spans="1:10" ht="43.2" hidden="1" x14ac:dyDescent="0.3">
      <c r="A3" s="2" t="s">
        <v>516</v>
      </c>
      <c r="B3" s="2" t="s">
        <v>432</v>
      </c>
      <c r="C3" s="2" t="s">
        <v>448</v>
      </c>
      <c r="D3" s="2" t="s">
        <v>448</v>
      </c>
      <c r="E3" s="8">
        <v>100</v>
      </c>
      <c r="F3" s="8">
        <v>10</v>
      </c>
      <c r="G3" s="8">
        <v>60</v>
      </c>
      <c r="H3" s="2" t="s">
        <v>517</v>
      </c>
      <c r="I3" s="40">
        <v>45684</v>
      </c>
      <c r="J3" s="2" t="s">
        <v>455</v>
      </c>
    </row>
    <row r="4" spans="1:10" ht="23.4" x14ac:dyDescent="0.3">
      <c r="A4" s="57">
        <f>F5</f>
        <v>30</v>
      </c>
      <c r="B4" s="57" t="s">
        <v>712</v>
      </c>
      <c r="C4" s="58"/>
      <c r="D4" s="58"/>
      <c r="E4" s="59"/>
      <c r="F4" s="59"/>
      <c r="G4" s="59"/>
      <c r="H4" s="58"/>
      <c r="I4" s="60"/>
      <c r="J4" s="58"/>
    </row>
    <row r="5" spans="1:10" ht="28.8" x14ac:dyDescent="0.3">
      <c r="A5" s="2" t="s">
        <v>459</v>
      </c>
      <c r="B5" s="2" t="s">
        <v>432</v>
      </c>
      <c r="C5" s="2" t="s">
        <v>445</v>
      </c>
      <c r="D5" s="2" t="s">
        <v>445</v>
      </c>
      <c r="E5" s="8">
        <v>50</v>
      </c>
      <c r="F5" s="8">
        <v>30</v>
      </c>
      <c r="G5" s="8">
        <v>30</v>
      </c>
      <c r="H5" s="2" t="s">
        <v>434</v>
      </c>
      <c r="I5" s="40">
        <v>45684</v>
      </c>
      <c r="J5" s="2" t="s">
        <v>447</v>
      </c>
    </row>
    <row r="6" spans="1:10" ht="28.8" hidden="1" x14ac:dyDescent="0.3">
      <c r="A6" s="2" t="s">
        <v>249</v>
      </c>
      <c r="B6" s="2" t="s">
        <v>432</v>
      </c>
      <c r="C6" s="2" t="s">
        <v>445</v>
      </c>
      <c r="D6" s="2" t="s">
        <v>433</v>
      </c>
      <c r="E6" s="8">
        <v>100</v>
      </c>
      <c r="F6" s="8">
        <v>30</v>
      </c>
      <c r="G6" s="8">
        <v>60</v>
      </c>
      <c r="H6" s="2" t="s">
        <v>446</v>
      </c>
      <c r="I6" s="40">
        <v>45684</v>
      </c>
      <c r="J6" s="2" t="s">
        <v>446</v>
      </c>
    </row>
    <row r="7" spans="1:10" ht="28.8" hidden="1" x14ac:dyDescent="0.3">
      <c r="A7" s="2" t="s">
        <v>327</v>
      </c>
      <c r="B7" s="2" t="s">
        <v>432</v>
      </c>
      <c r="C7" s="2" t="s">
        <v>445</v>
      </c>
      <c r="D7" s="2" t="s">
        <v>445</v>
      </c>
      <c r="E7" s="8">
        <v>50</v>
      </c>
      <c r="F7" s="8">
        <v>30</v>
      </c>
      <c r="G7" s="8">
        <v>30</v>
      </c>
      <c r="H7" s="2" t="s">
        <v>691</v>
      </c>
      <c r="I7" s="40">
        <v>45684</v>
      </c>
    </row>
    <row r="8" spans="1:10" ht="28.8" x14ac:dyDescent="0.3">
      <c r="A8" s="2" t="s">
        <v>361</v>
      </c>
      <c r="B8" s="2" t="s">
        <v>362</v>
      </c>
      <c r="C8" s="2" t="s">
        <v>445</v>
      </c>
      <c r="D8" s="2" t="s">
        <v>445</v>
      </c>
      <c r="E8" s="8">
        <v>50</v>
      </c>
      <c r="F8" s="8">
        <v>30</v>
      </c>
      <c r="G8" s="8">
        <v>30</v>
      </c>
      <c r="H8" s="2" t="s">
        <v>434</v>
      </c>
      <c r="I8" s="40">
        <v>45684</v>
      </c>
      <c r="J8" s="2" t="s">
        <v>447</v>
      </c>
    </row>
    <row r="9" spans="1:10" ht="28.8" hidden="1" x14ac:dyDescent="0.3">
      <c r="A9" s="2" t="s">
        <v>341</v>
      </c>
      <c r="B9" s="2" t="s">
        <v>432</v>
      </c>
      <c r="C9" s="2" t="s">
        <v>448</v>
      </c>
      <c r="D9" s="2" t="s">
        <v>448</v>
      </c>
      <c r="E9" s="8">
        <v>50</v>
      </c>
      <c r="F9" s="8">
        <v>30</v>
      </c>
      <c r="G9" s="8">
        <v>60</v>
      </c>
      <c r="H9" s="2" t="s">
        <v>691</v>
      </c>
      <c r="I9" s="40">
        <v>45684</v>
      </c>
    </row>
    <row r="10" spans="1:10" x14ac:dyDescent="0.3">
      <c r="A10" s="2" t="s">
        <v>342</v>
      </c>
      <c r="B10" s="2" t="s">
        <v>432</v>
      </c>
      <c r="C10" s="2" t="s">
        <v>494</v>
      </c>
      <c r="D10" s="2" t="s">
        <v>494</v>
      </c>
      <c r="E10" s="8">
        <v>50</v>
      </c>
      <c r="F10" s="8">
        <v>30</v>
      </c>
      <c r="G10" s="8">
        <v>30</v>
      </c>
      <c r="H10" s="2" t="s">
        <v>434</v>
      </c>
      <c r="I10" s="40">
        <v>45684</v>
      </c>
      <c r="J10" s="2" t="s">
        <v>447</v>
      </c>
    </row>
    <row r="11" spans="1:10" ht="28.8" hidden="1" x14ac:dyDescent="0.3">
      <c r="A11" s="2" t="s">
        <v>371</v>
      </c>
      <c r="B11" s="2" t="s">
        <v>432</v>
      </c>
      <c r="C11" s="2" t="s">
        <v>445</v>
      </c>
      <c r="D11" s="2" t="s">
        <v>445</v>
      </c>
      <c r="E11" s="8">
        <v>50</v>
      </c>
      <c r="F11" s="8">
        <v>30</v>
      </c>
      <c r="G11" s="8">
        <v>30</v>
      </c>
      <c r="H11" s="2" t="s">
        <v>691</v>
      </c>
      <c r="I11" s="40">
        <v>45684</v>
      </c>
    </row>
    <row r="12" spans="1:10" x14ac:dyDescent="0.3">
      <c r="A12" s="2" t="s">
        <v>348</v>
      </c>
      <c r="B12" s="2" t="s">
        <v>432</v>
      </c>
      <c r="C12" s="2" t="s">
        <v>445</v>
      </c>
      <c r="D12" s="2" t="s">
        <v>445</v>
      </c>
      <c r="E12" s="8">
        <v>50</v>
      </c>
      <c r="F12" s="8">
        <v>30</v>
      </c>
      <c r="G12" s="8">
        <v>30</v>
      </c>
      <c r="H12" s="2" t="s">
        <v>434</v>
      </c>
      <c r="I12" s="40">
        <v>45684</v>
      </c>
      <c r="J12" s="2" t="s">
        <v>447</v>
      </c>
    </row>
    <row r="13" spans="1:10" x14ac:dyDescent="0.3">
      <c r="A13" s="2" t="s">
        <v>645</v>
      </c>
      <c r="B13" s="2" t="s">
        <v>432</v>
      </c>
      <c r="C13" s="2" t="s">
        <v>445</v>
      </c>
      <c r="D13" s="2" t="s">
        <v>445</v>
      </c>
      <c r="E13" s="8">
        <v>100</v>
      </c>
      <c r="F13" s="8">
        <v>30</v>
      </c>
      <c r="G13" s="8">
        <v>30</v>
      </c>
      <c r="I13" s="40">
        <v>45684</v>
      </c>
    </row>
    <row r="14" spans="1:10" x14ac:dyDescent="0.3">
      <c r="A14" s="2" t="s">
        <v>350</v>
      </c>
      <c r="B14" s="2" t="s">
        <v>432</v>
      </c>
      <c r="C14" s="2" t="s">
        <v>445</v>
      </c>
      <c r="D14" s="2" t="s">
        <v>445</v>
      </c>
      <c r="E14" s="8">
        <v>50</v>
      </c>
      <c r="F14" s="8">
        <v>30</v>
      </c>
      <c r="G14" s="8">
        <v>30</v>
      </c>
      <c r="H14" s="2" t="s">
        <v>434</v>
      </c>
      <c r="I14" s="40">
        <v>45684</v>
      </c>
      <c r="J14" s="2" t="s">
        <v>447</v>
      </c>
    </row>
    <row r="15" spans="1:10" x14ac:dyDescent="0.3">
      <c r="A15" s="2" t="s">
        <v>352</v>
      </c>
      <c r="B15" s="2" t="s">
        <v>432</v>
      </c>
      <c r="C15" s="2" t="s">
        <v>445</v>
      </c>
      <c r="D15" s="2" t="s">
        <v>445</v>
      </c>
      <c r="E15" s="8">
        <v>100</v>
      </c>
      <c r="F15" s="8">
        <v>30</v>
      </c>
      <c r="G15" s="8">
        <v>30</v>
      </c>
      <c r="H15" s="2" t="s">
        <v>434</v>
      </c>
      <c r="I15" s="40">
        <v>45684</v>
      </c>
      <c r="J15" s="2" t="s">
        <v>447</v>
      </c>
    </row>
    <row r="16" spans="1:10" x14ac:dyDescent="0.3">
      <c r="A16" s="2" t="s">
        <v>357</v>
      </c>
      <c r="B16" s="2" t="s">
        <v>432</v>
      </c>
      <c r="C16" s="2" t="s">
        <v>445</v>
      </c>
      <c r="D16" s="2" t="s">
        <v>445</v>
      </c>
      <c r="E16" s="8">
        <v>100</v>
      </c>
      <c r="F16" s="8">
        <v>30</v>
      </c>
      <c r="G16" s="8">
        <v>30</v>
      </c>
      <c r="I16" s="40">
        <v>45684</v>
      </c>
    </row>
    <row r="17" spans="1:10" x14ac:dyDescent="0.3">
      <c r="A17" s="2" t="s">
        <v>373</v>
      </c>
      <c r="B17" s="2" t="s">
        <v>432</v>
      </c>
      <c r="C17" s="2" t="s">
        <v>445</v>
      </c>
      <c r="D17" s="2" t="s">
        <v>445</v>
      </c>
      <c r="E17" s="8">
        <v>50</v>
      </c>
      <c r="F17" s="8">
        <v>30</v>
      </c>
      <c r="G17" s="8">
        <v>30</v>
      </c>
      <c r="H17" s="2" t="s">
        <v>434</v>
      </c>
      <c r="I17" s="40">
        <v>46048</v>
      </c>
      <c r="J17" s="2" t="s">
        <v>447</v>
      </c>
    </row>
    <row r="18" spans="1:10" x14ac:dyDescent="0.3">
      <c r="A18" s="2" t="s">
        <v>476</v>
      </c>
      <c r="B18" s="2" t="s">
        <v>432</v>
      </c>
      <c r="C18" s="2" t="s">
        <v>445</v>
      </c>
      <c r="D18" s="2" t="s">
        <v>445</v>
      </c>
      <c r="E18" s="8">
        <v>50</v>
      </c>
      <c r="F18" s="8">
        <v>30</v>
      </c>
      <c r="G18" s="8">
        <v>30</v>
      </c>
      <c r="H18" s="2" t="s">
        <v>434</v>
      </c>
      <c r="I18" s="40">
        <v>46048</v>
      </c>
      <c r="J18" s="2" t="s">
        <v>447</v>
      </c>
    </row>
    <row r="19" spans="1:10" x14ac:dyDescent="0.3">
      <c r="A19" s="2" t="s">
        <v>359</v>
      </c>
      <c r="B19" s="2" t="s">
        <v>432</v>
      </c>
      <c r="C19" s="2" t="s">
        <v>445</v>
      </c>
      <c r="D19" s="2" t="s">
        <v>445</v>
      </c>
      <c r="E19" s="8">
        <v>50</v>
      </c>
      <c r="F19" s="8">
        <v>30</v>
      </c>
      <c r="G19" s="8">
        <v>30</v>
      </c>
      <c r="H19" s="2" t="s">
        <v>434</v>
      </c>
      <c r="I19" s="40">
        <v>46048</v>
      </c>
      <c r="J19" s="2" t="s">
        <v>447</v>
      </c>
    </row>
    <row r="20" spans="1:10" x14ac:dyDescent="0.3">
      <c r="A20" s="2" t="s">
        <v>367</v>
      </c>
      <c r="B20" s="2" t="s">
        <v>432</v>
      </c>
      <c r="C20" s="2" t="s">
        <v>445</v>
      </c>
      <c r="D20" s="2" t="s">
        <v>445</v>
      </c>
      <c r="E20" s="8">
        <v>50</v>
      </c>
      <c r="F20" s="8">
        <v>30</v>
      </c>
      <c r="G20" s="8">
        <v>30</v>
      </c>
      <c r="H20" s="2" t="s">
        <v>434</v>
      </c>
      <c r="I20" s="40">
        <v>46048</v>
      </c>
      <c r="J20" s="2" t="s">
        <v>447</v>
      </c>
    </row>
    <row r="21" spans="1:10" hidden="1" x14ac:dyDescent="0.3">
      <c r="A21" s="2" t="s">
        <v>368</v>
      </c>
      <c r="B21" s="2" t="s">
        <v>432</v>
      </c>
      <c r="C21" s="2" t="s">
        <v>441</v>
      </c>
      <c r="D21" s="2" t="s">
        <v>441</v>
      </c>
      <c r="E21" s="8">
        <v>50</v>
      </c>
      <c r="F21" s="8">
        <v>30</v>
      </c>
      <c r="G21" s="8">
        <v>60</v>
      </c>
      <c r="H21" s="2" t="s">
        <v>447</v>
      </c>
      <c r="I21" s="40">
        <v>46048</v>
      </c>
      <c r="J21" s="2" t="s">
        <v>447</v>
      </c>
    </row>
    <row r="22" spans="1:10" x14ac:dyDescent="0.3">
      <c r="A22" s="2" t="s">
        <v>369</v>
      </c>
      <c r="B22" s="2" t="s">
        <v>432</v>
      </c>
      <c r="C22" s="2" t="s">
        <v>445</v>
      </c>
      <c r="D22" s="2" t="s">
        <v>445</v>
      </c>
      <c r="E22" s="8">
        <v>50</v>
      </c>
      <c r="F22" s="8">
        <v>30</v>
      </c>
      <c r="G22" s="8">
        <v>30</v>
      </c>
      <c r="H22" s="2" t="s">
        <v>434</v>
      </c>
      <c r="I22" s="40">
        <v>46048</v>
      </c>
      <c r="J22" s="2" t="s">
        <v>447</v>
      </c>
    </row>
    <row r="23" spans="1:10" hidden="1" x14ac:dyDescent="0.3">
      <c r="A23" s="2" t="s">
        <v>321</v>
      </c>
      <c r="B23" s="2" t="s">
        <v>432</v>
      </c>
      <c r="C23" s="2" t="s">
        <v>433</v>
      </c>
      <c r="D23" s="2" t="s">
        <v>433</v>
      </c>
      <c r="E23" s="8">
        <v>50</v>
      </c>
      <c r="F23" s="8">
        <v>30</v>
      </c>
      <c r="G23" s="8">
        <v>60</v>
      </c>
      <c r="H23" s="2" t="s">
        <v>447</v>
      </c>
      <c r="I23" s="40">
        <v>46412</v>
      </c>
      <c r="J23" s="2" t="s">
        <v>447</v>
      </c>
    </row>
    <row r="24" spans="1:10" hidden="1" x14ac:dyDescent="0.3">
      <c r="A24" s="2" t="s">
        <v>323</v>
      </c>
      <c r="B24" s="2" t="s">
        <v>432</v>
      </c>
      <c r="C24" s="2" t="s">
        <v>433</v>
      </c>
      <c r="D24" s="2" t="s">
        <v>433</v>
      </c>
      <c r="E24" s="8">
        <v>50</v>
      </c>
      <c r="F24" s="8">
        <v>30</v>
      </c>
      <c r="G24" s="8">
        <v>60</v>
      </c>
      <c r="H24" s="2" t="s">
        <v>447</v>
      </c>
      <c r="I24" s="40">
        <v>46412</v>
      </c>
      <c r="J24" s="2" t="s">
        <v>447</v>
      </c>
    </row>
    <row r="25" spans="1:10" ht="28.8" hidden="1" x14ac:dyDescent="0.3">
      <c r="A25" s="2" t="s">
        <v>325</v>
      </c>
      <c r="B25" s="2" t="s">
        <v>432</v>
      </c>
      <c r="C25" s="2" t="s">
        <v>448</v>
      </c>
      <c r="D25" s="2" t="s">
        <v>448</v>
      </c>
      <c r="E25" s="8">
        <v>50</v>
      </c>
      <c r="F25" s="8">
        <v>30</v>
      </c>
      <c r="G25" s="8">
        <v>60</v>
      </c>
      <c r="H25" s="2" t="s">
        <v>447</v>
      </c>
      <c r="I25" s="40">
        <v>46412</v>
      </c>
      <c r="J25" s="2" t="s">
        <v>447</v>
      </c>
    </row>
    <row r="26" spans="1:10" x14ac:dyDescent="0.3">
      <c r="A26" s="2" t="s">
        <v>328</v>
      </c>
      <c r="B26" s="2" t="s">
        <v>432</v>
      </c>
      <c r="C26" s="2" t="s">
        <v>445</v>
      </c>
      <c r="D26" s="2" t="s">
        <v>445</v>
      </c>
      <c r="E26" s="8">
        <v>50</v>
      </c>
      <c r="F26" s="8">
        <v>30</v>
      </c>
      <c r="G26" s="8">
        <v>30</v>
      </c>
      <c r="H26" s="2" t="s">
        <v>434</v>
      </c>
      <c r="I26" s="40">
        <v>46412</v>
      </c>
      <c r="J26" s="2" t="s">
        <v>447</v>
      </c>
    </row>
    <row r="27" spans="1:10" x14ac:dyDescent="0.3">
      <c r="A27" s="2" t="s">
        <v>500</v>
      </c>
      <c r="C27" s="2" t="s">
        <v>445</v>
      </c>
      <c r="D27" s="2" t="s">
        <v>445</v>
      </c>
      <c r="E27" s="8">
        <v>50</v>
      </c>
      <c r="F27" s="8">
        <v>30</v>
      </c>
      <c r="G27" s="8">
        <v>30</v>
      </c>
      <c r="H27" s="2" t="s">
        <v>434</v>
      </c>
      <c r="I27" s="40">
        <v>46412</v>
      </c>
      <c r="J27" s="2" t="s">
        <v>447</v>
      </c>
    </row>
    <row r="28" spans="1:10" x14ac:dyDescent="0.3">
      <c r="A28" s="2" t="s">
        <v>337</v>
      </c>
      <c r="B28" s="2" t="s">
        <v>432</v>
      </c>
      <c r="C28" s="2" t="s">
        <v>445</v>
      </c>
      <c r="D28" s="2" t="s">
        <v>445</v>
      </c>
      <c r="E28" s="8">
        <v>50</v>
      </c>
      <c r="F28" s="8">
        <v>30</v>
      </c>
      <c r="G28" s="8">
        <v>30</v>
      </c>
      <c r="H28" s="2" t="s">
        <v>434</v>
      </c>
      <c r="I28" s="40">
        <v>46412</v>
      </c>
      <c r="J28" s="2" t="s">
        <v>447</v>
      </c>
    </row>
    <row r="29" spans="1:10" ht="28.8" hidden="1" x14ac:dyDescent="0.3">
      <c r="A29" s="2" t="s">
        <v>363</v>
      </c>
      <c r="B29" s="2" t="s">
        <v>432</v>
      </c>
      <c r="C29" s="2" t="s">
        <v>448</v>
      </c>
      <c r="D29" s="2" t="s">
        <v>448</v>
      </c>
      <c r="E29" s="8">
        <v>50</v>
      </c>
      <c r="F29" s="8">
        <v>30</v>
      </c>
      <c r="G29" s="8">
        <v>60</v>
      </c>
      <c r="H29" s="2" t="s">
        <v>447</v>
      </c>
      <c r="I29" s="40">
        <v>46412</v>
      </c>
      <c r="J29" s="2" t="s">
        <v>447</v>
      </c>
    </row>
    <row r="30" spans="1:10" ht="28.8" hidden="1" x14ac:dyDescent="0.3">
      <c r="A30" s="2" t="s">
        <v>530</v>
      </c>
      <c r="B30" s="2" t="s">
        <v>432</v>
      </c>
      <c r="C30" s="2" t="s">
        <v>448</v>
      </c>
      <c r="D30" s="2" t="s">
        <v>448</v>
      </c>
      <c r="E30" s="8">
        <v>50</v>
      </c>
      <c r="F30" s="8">
        <v>30</v>
      </c>
      <c r="G30" s="8">
        <v>60</v>
      </c>
      <c r="H30" s="2" t="s">
        <v>447</v>
      </c>
      <c r="I30" s="40">
        <v>46412</v>
      </c>
      <c r="J30" s="2" t="s">
        <v>447</v>
      </c>
    </row>
    <row r="31" spans="1:10" ht="28.8" hidden="1" x14ac:dyDescent="0.3">
      <c r="A31" s="2" t="s">
        <v>374</v>
      </c>
      <c r="B31" s="2" t="s">
        <v>432</v>
      </c>
      <c r="C31" s="2" t="s">
        <v>448</v>
      </c>
      <c r="D31" s="2" t="s">
        <v>448</v>
      </c>
      <c r="E31" s="8">
        <v>50</v>
      </c>
      <c r="F31" s="8">
        <v>30</v>
      </c>
      <c r="G31" s="8">
        <v>60</v>
      </c>
      <c r="H31" s="2" t="s">
        <v>447</v>
      </c>
      <c r="I31" s="40">
        <v>46412</v>
      </c>
      <c r="J31" s="2" t="s">
        <v>447</v>
      </c>
    </row>
    <row r="32" spans="1:10" ht="28.8" x14ac:dyDescent="0.3">
      <c r="A32" s="2" t="s">
        <v>531</v>
      </c>
      <c r="B32" s="2" t="s">
        <v>666</v>
      </c>
      <c r="C32" s="2" t="s">
        <v>445</v>
      </c>
      <c r="D32" s="2" t="s">
        <v>445</v>
      </c>
      <c r="E32" s="8">
        <v>50</v>
      </c>
      <c r="F32" s="8">
        <v>30</v>
      </c>
      <c r="G32" s="8">
        <v>30</v>
      </c>
      <c r="H32" s="2" t="s">
        <v>434</v>
      </c>
      <c r="I32" s="40">
        <v>46412</v>
      </c>
      <c r="J32" s="2" t="s">
        <v>447</v>
      </c>
    </row>
    <row r="33" spans="1:10" ht="28.8" hidden="1" x14ac:dyDescent="0.3">
      <c r="A33" s="2" t="s">
        <v>370</v>
      </c>
      <c r="B33" s="2" t="s">
        <v>432</v>
      </c>
      <c r="C33" s="2" t="s">
        <v>448</v>
      </c>
      <c r="D33" s="2" t="s">
        <v>448</v>
      </c>
      <c r="E33" s="8">
        <v>50</v>
      </c>
      <c r="F33" s="8">
        <v>30</v>
      </c>
      <c r="G33" s="8">
        <v>60</v>
      </c>
      <c r="H33" s="2" t="s">
        <v>447</v>
      </c>
      <c r="I33" s="40">
        <v>46412</v>
      </c>
      <c r="J33" s="2" t="s">
        <v>447</v>
      </c>
    </row>
    <row r="34" spans="1:10" x14ac:dyDescent="0.3">
      <c r="A34" s="2" t="s">
        <v>358</v>
      </c>
      <c r="B34" s="2" t="s">
        <v>432</v>
      </c>
      <c r="C34" s="2" t="s">
        <v>445</v>
      </c>
      <c r="D34" s="2" t="s">
        <v>445</v>
      </c>
      <c r="E34" s="8">
        <v>50</v>
      </c>
      <c r="F34" s="8">
        <v>30</v>
      </c>
      <c r="G34" s="8">
        <v>30</v>
      </c>
      <c r="H34" s="2" t="s">
        <v>434</v>
      </c>
      <c r="I34" s="40">
        <v>46412</v>
      </c>
      <c r="J34" s="2" t="s">
        <v>447</v>
      </c>
    </row>
    <row r="35" spans="1:10" x14ac:dyDescent="0.3">
      <c r="A35" s="2" t="s">
        <v>375</v>
      </c>
      <c r="B35" s="2" t="s">
        <v>432</v>
      </c>
      <c r="C35" s="2" t="s">
        <v>445</v>
      </c>
      <c r="D35" s="2" t="s">
        <v>445</v>
      </c>
      <c r="E35" s="8">
        <v>50</v>
      </c>
      <c r="F35" s="8">
        <v>30</v>
      </c>
      <c r="G35" s="8">
        <v>30</v>
      </c>
      <c r="H35" s="2" t="s">
        <v>434</v>
      </c>
      <c r="I35" s="40">
        <v>46776</v>
      </c>
      <c r="J35" s="2" t="s">
        <v>447</v>
      </c>
    </row>
    <row r="36" spans="1:10" x14ac:dyDescent="0.3">
      <c r="A36" s="2" t="s">
        <v>330</v>
      </c>
      <c r="B36" s="2" t="s">
        <v>432</v>
      </c>
      <c r="C36" s="2" t="s">
        <v>445</v>
      </c>
      <c r="D36" s="2" t="s">
        <v>445</v>
      </c>
      <c r="E36" s="8">
        <v>50</v>
      </c>
      <c r="F36" s="8">
        <v>30</v>
      </c>
      <c r="G36" s="8">
        <v>30</v>
      </c>
      <c r="H36" s="2" t="s">
        <v>434</v>
      </c>
      <c r="I36" s="40">
        <v>46776</v>
      </c>
      <c r="J36" s="2" t="s">
        <v>447</v>
      </c>
    </row>
    <row r="37" spans="1:10" x14ac:dyDescent="0.3">
      <c r="A37" s="2" t="s">
        <v>332</v>
      </c>
      <c r="B37" s="2" t="s">
        <v>432</v>
      </c>
      <c r="C37" s="2" t="s">
        <v>445</v>
      </c>
      <c r="D37" s="2" t="s">
        <v>445</v>
      </c>
      <c r="E37" s="8">
        <v>50</v>
      </c>
      <c r="F37" s="8">
        <v>30</v>
      </c>
      <c r="G37" s="8">
        <v>30</v>
      </c>
      <c r="H37" s="2" t="s">
        <v>434</v>
      </c>
      <c r="I37" s="40">
        <v>46776</v>
      </c>
      <c r="J37" s="2" t="s">
        <v>447</v>
      </c>
    </row>
    <row r="38" spans="1:10" x14ac:dyDescent="0.3">
      <c r="A38" s="2" t="s">
        <v>333</v>
      </c>
      <c r="B38" s="2" t="s">
        <v>432</v>
      </c>
      <c r="C38" s="2" t="s">
        <v>445</v>
      </c>
      <c r="D38" s="2" t="s">
        <v>445</v>
      </c>
      <c r="E38" s="8">
        <v>50</v>
      </c>
      <c r="F38" s="8">
        <v>30</v>
      </c>
      <c r="G38" s="8">
        <v>30</v>
      </c>
      <c r="H38" s="2" t="s">
        <v>434</v>
      </c>
      <c r="I38" s="40">
        <v>46776</v>
      </c>
      <c r="J38" s="2" t="s">
        <v>447</v>
      </c>
    </row>
    <row r="39" spans="1:10" x14ac:dyDescent="0.3">
      <c r="A39" s="2" t="s">
        <v>334</v>
      </c>
      <c r="B39" s="2" t="s">
        <v>432</v>
      </c>
      <c r="C39" s="2" t="s">
        <v>494</v>
      </c>
      <c r="D39" s="2" t="s">
        <v>494</v>
      </c>
      <c r="E39" s="8">
        <v>50</v>
      </c>
      <c r="F39" s="8">
        <v>30</v>
      </c>
      <c r="G39" s="8">
        <v>30</v>
      </c>
      <c r="H39" s="2" t="s">
        <v>434</v>
      </c>
      <c r="I39" s="40">
        <v>46776</v>
      </c>
      <c r="J39" s="2" t="s">
        <v>447</v>
      </c>
    </row>
    <row r="40" spans="1:10" ht="28.8" x14ac:dyDescent="0.3">
      <c r="A40" s="2" t="s">
        <v>335</v>
      </c>
      <c r="B40" s="2" t="s">
        <v>432</v>
      </c>
      <c r="C40" s="2" t="s">
        <v>445</v>
      </c>
      <c r="D40" s="2" t="s">
        <v>445</v>
      </c>
      <c r="E40" s="8">
        <v>50</v>
      </c>
      <c r="F40" s="8">
        <v>30</v>
      </c>
      <c r="G40" s="8">
        <v>30</v>
      </c>
      <c r="H40" s="2" t="s">
        <v>434</v>
      </c>
      <c r="I40" s="40">
        <v>46776</v>
      </c>
      <c r="J40" s="2" t="s">
        <v>447</v>
      </c>
    </row>
    <row r="41" spans="1:10" hidden="1" x14ac:dyDescent="0.3">
      <c r="A41" s="2" t="s">
        <v>364</v>
      </c>
      <c r="B41" s="2" t="s">
        <v>432</v>
      </c>
      <c r="C41" s="2" t="s">
        <v>433</v>
      </c>
      <c r="D41" s="2" t="s">
        <v>433</v>
      </c>
      <c r="E41" s="8">
        <v>50</v>
      </c>
      <c r="F41" s="8">
        <v>30</v>
      </c>
      <c r="G41" s="8">
        <v>60</v>
      </c>
      <c r="H41" s="2" t="s">
        <v>447</v>
      </c>
      <c r="I41" s="40">
        <v>46776</v>
      </c>
      <c r="J41" s="2" t="s">
        <v>447</v>
      </c>
    </row>
    <row r="42" spans="1:10" ht="28.8" x14ac:dyDescent="0.3">
      <c r="A42" s="2" t="s">
        <v>338</v>
      </c>
      <c r="B42" s="2" t="s">
        <v>674</v>
      </c>
      <c r="C42" s="2" t="s">
        <v>445</v>
      </c>
      <c r="D42" s="2" t="s">
        <v>445</v>
      </c>
      <c r="E42" s="8">
        <v>50</v>
      </c>
      <c r="F42" s="8">
        <v>30</v>
      </c>
      <c r="G42" s="8">
        <v>30</v>
      </c>
      <c r="H42" s="2" t="s">
        <v>434</v>
      </c>
      <c r="I42" s="40">
        <v>46776</v>
      </c>
      <c r="J42" s="2" t="s">
        <v>447</v>
      </c>
    </row>
    <row r="43" spans="1:10" hidden="1" x14ac:dyDescent="0.3">
      <c r="A43" s="2" t="s">
        <v>339</v>
      </c>
      <c r="B43" s="2" t="s">
        <v>432</v>
      </c>
      <c r="C43" s="2" t="s">
        <v>433</v>
      </c>
      <c r="D43" s="2" t="s">
        <v>433</v>
      </c>
      <c r="E43" s="8">
        <v>100</v>
      </c>
      <c r="F43" s="8">
        <v>30</v>
      </c>
      <c r="G43" s="8">
        <v>60</v>
      </c>
      <c r="H43" s="2" t="s">
        <v>447</v>
      </c>
      <c r="I43" s="40">
        <v>46776</v>
      </c>
      <c r="J43" s="2" t="s">
        <v>447</v>
      </c>
    </row>
    <row r="44" spans="1:10" ht="28.8" hidden="1" x14ac:dyDescent="0.3">
      <c r="A44" s="2" t="s">
        <v>501</v>
      </c>
      <c r="B44" s="2" t="s">
        <v>502</v>
      </c>
      <c r="C44" s="2" t="s">
        <v>445</v>
      </c>
      <c r="D44" s="2" t="s">
        <v>445</v>
      </c>
      <c r="E44" s="8">
        <v>50</v>
      </c>
      <c r="F44" s="8">
        <v>30</v>
      </c>
      <c r="G44" s="8">
        <v>30</v>
      </c>
      <c r="H44" s="2" t="s">
        <v>447</v>
      </c>
      <c r="I44" s="40">
        <v>46776</v>
      </c>
      <c r="J44" s="2" t="s">
        <v>447</v>
      </c>
    </row>
    <row r="45" spans="1:10" ht="28.8" x14ac:dyDescent="0.3">
      <c r="A45" s="2" t="s">
        <v>662</v>
      </c>
      <c r="B45" s="2" t="s">
        <v>503</v>
      </c>
      <c r="C45" s="2" t="s">
        <v>445</v>
      </c>
      <c r="D45" s="2" t="s">
        <v>433</v>
      </c>
      <c r="E45" s="8">
        <v>50</v>
      </c>
      <c r="F45" s="8">
        <v>30</v>
      </c>
      <c r="G45" s="8">
        <v>30</v>
      </c>
      <c r="H45" s="2" t="s">
        <v>434</v>
      </c>
      <c r="I45" s="40">
        <v>46776</v>
      </c>
    </row>
    <row r="46" spans="1:10" x14ac:dyDescent="0.3">
      <c r="A46" s="2" t="s">
        <v>343</v>
      </c>
      <c r="B46" s="2" t="s">
        <v>432</v>
      </c>
      <c r="C46" s="2" t="s">
        <v>445</v>
      </c>
      <c r="D46" s="2" t="s">
        <v>445</v>
      </c>
      <c r="E46" s="8">
        <v>50</v>
      </c>
      <c r="F46" s="8">
        <v>30</v>
      </c>
      <c r="G46" s="8">
        <v>30</v>
      </c>
      <c r="H46" s="2" t="s">
        <v>434</v>
      </c>
      <c r="I46" s="40">
        <v>46776</v>
      </c>
      <c r="J46" s="2" t="s">
        <v>447</v>
      </c>
    </row>
    <row r="47" spans="1:10" x14ac:dyDescent="0.3">
      <c r="A47" s="2" t="s">
        <v>345</v>
      </c>
      <c r="B47" s="2" t="s">
        <v>432</v>
      </c>
      <c r="C47" s="2" t="s">
        <v>445</v>
      </c>
      <c r="D47" s="2" t="s">
        <v>445</v>
      </c>
      <c r="E47" s="8">
        <v>50</v>
      </c>
      <c r="F47" s="8">
        <v>30</v>
      </c>
      <c r="G47" s="8">
        <v>30</v>
      </c>
      <c r="H47" s="2" t="s">
        <v>434</v>
      </c>
      <c r="I47" s="40">
        <v>46776</v>
      </c>
      <c r="J47" s="2" t="s">
        <v>447</v>
      </c>
    </row>
    <row r="48" spans="1:10" x14ac:dyDescent="0.3">
      <c r="A48" s="2" t="s">
        <v>376</v>
      </c>
      <c r="B48" s="2" t="s">
        <v>432</v>
      </c>
      <c r="C48" s="2" t="s">
        <v>445</v>
      </c>
      <c r="D48" s="2" t="s">
        <v>445</v>
      </c>
      <c r="E48" s="8">
        <v>50</v>
      </c>
      <c r="F48" s="8">
        <v>30</v>
      </c>
      <c r="G48" s="8">
        <v>30</v>
      </c>
      <c r="H48" s="2" t="s">
        <v>434</v>
      </c>
      <c r="I48" s="40">
        <v>46776</v>
      </c>
      <c r="J48" s="2" t="s">
        <v>447</v>
      </c>
    </row>
    <row r="49" spans="1:10" x14ac:dyDescent="0.3">
      <c r="A49" s="2" t="s">
        <v>346</v>
      </c>
      <c r="B49" s="2" t="s">
        <v>432</v>
      </c>
      <c r="C49" s="2" t="s">
        <v>445</v>
      </c>
      <c r="D49" s="2" t="s">
        <v>445</v>
      </c>
      <c r="E49" s="8">
        <v>50</v>
      </c>
      <c r="F49" s="8">
        <v>30</v>
      </c>
      <c r="G49" s="8">
        <v>30</v>
      </c>
      <c r="H49" s="2" t="s">
        <v>434</v>
      </c>
      <c r="I49" s="40">
        <v>46776</v>
      </c>
      <c r="J49" s="2" t="s">
        <v>447</v>
      </c>
    </row>
    <row r="50" spans="1:10" x14ac:dyDescent="0.3">
      <c r="A50" s="2" t="s">
        <v>366</v>
      </c>
      <c r="B50" s="2" t="s">
        <v>432</v>
      </c>
      <c r="C50" s="2" t="s">
        <v>445</v>
      </c>
      <c r="D50" s="2" t="s">
        <v>445</v>
      </c>
      <c r="E50" s="8">
        <v>50</v>
      </c>
      <c r="F50" s="8">
        <v>30</v>
      </c>
      <c r="G50" s="8">
        <v>30</v>
      </c>
      <c r="H50" s="2" t="s">
        <v>434</v>
      </c>
      <c r="I50" s="40">
        <v>46776</v>
      </c>
      <c r="J50" s="2" t="s">
        <v>447</v>
      </c>
    </row>
    <row r="51" spans="1:10" x14ac:dyDescent="0.3">
      <c r="A51" s="2" t="s">
        <v>365</v>
      </c>
      <c r="B51" s="2" t="s">
        <v>432</v>
      </c>
      <c r="C51" s="2" t="s">
        <v>445</v>
      </c>
      <c r="D51" s="2" t="s">
        <v>445</v>
      </c>
      <c r="E51" s="8">
        <v>50</v>
      </c>
      <c r="F51" s="8">
        <v>30</v>
      </c>
      <c r="G51" s="8">
        <v>30</v>
      </c>
      <c r="H51" s="2" t="s">
        <v>434</v>
      </c>
      <c r="I51" s="40">
        <v>46776</v>
      </c>
      <c r="J51" s="2" t="s">
        <v>447</v>
      </c>
    </row>
    <row r="52" spans="1:10" x14ac:dyDescent="0.3">
      <c r="A52" s="2" t="s">
        <v>351</v>
      </c>
      <c r="B52" s="2" t="s">
        <v>432</v>
      </c>
      <c r="C52" s="2" t="s">
        <v>445</v>
      </c>
      <c r="D52" s="2" t="s">
        <v>445</v>
      </c>
      <c r="E52" s="8">
        <v>50</v>
      </c>
      <c r="F52" s="8">
        <v>30</v>
      </c>
      <c r="G52" s="8">
        <v>30</v>
      </c>
      <c r="H52" s="2" t="s">
        <v>434</v>
      </c>
      <c r="I52" s="40">
        <v>46776</v>
      </c>
      <c r="J52" s="2" t="s">
        <v>447</v>
      </c>
    </row>
    <row r="53" spans="1:10" x14ac:dyDescent="0.3">
      <c r="A53" s="2" t="s">
        <v>353</v>
      </c>
      <c r="B53" s="2" t="s">
        <v>432</v>
      </c>
      <c r="C53" s="2" t="s">
        <v>445</v>
      </c>
      <c r="D53" s="2" t="s">
        <v>445</v>
      </c>
      <c r="E53" s="8">
        <v>50</v>
      </c>
      <c r="F53" s="8">
        <v>30</v>
      </c>
      <c r="G53" s="8">
        <v>30</v>
      </c>
      <c r="H53" s="2" t="s">
        <v>434</v>
      </c>
      <c r="I53" s="40">
        <v>46776</v>
      </c>
      <c r="J53" s="2" t="s">
        <v>447</v>
      </c>
    </row>
    <row r="54" spans="1:10" ht="28.8" hidden="1" x14ac:dyDescent="0.3">
      <c r="A54" s="2" t="s">
        <v>355</v>
      </c>
      <c r="B54" s="2" t="s">
        <v>432</v>
      </c>
      <c r="C54" s="2" t="s">
        <v>433</v>
      </c>
      <c r="D54" s="2" t="s">
        <v>433</v>
      </c>
      <c r="E54" s="8">
        <v>60</v>
      </c>
      <c r="F54" s="8">
        <v>30</v>
      </c>
      <c r="G54" s="8">
        <v>60</v>
      </c>
      <c r="H54" s="2" t="s">
        <v>447</v>
      </c>
      <c r="I54" s="40">
        <v>46776</v>
      </c>
      <c r="J54" s="2" t="s">
        <v>447</v>
      </c>
    </row>
    <row r="55" spans="1:10" ht="23.4" x14ac:dyDescent="0.3">
      <c r="A55" s="57">
        <f>F56</f>
        <v>40</v>
      </c>
      <c r="B55" s="57" t="s">
        <v>712</v>
      </c>
      <c r="C55" s="58"/>
      <c r="D55" s="58"/>
      <c r="E55" s="59"/>
      <c r="F55" s="59"/>
      <c r="G55" s="59"/>
      <c r="H55" s="58"/>
      <c r="I55" s="60"/>
      <c r="J55" s="58"/>
    </row>
    <row r="56" spans="1:10" ht="28.8" hidden="1" x14ac:dyDescent="0.3">
      <c r="A56" s="2" t="s">
        <v>533</v>
      </c>
      <c r="B56" s="2" t="s">
        <v>432</v>
      </c>
      <c r="C56" s="2" t="s">
        <v>448</v>
      </c>
      <c r="D56" s="2" t="s">
        <v>448</v>
      </c>
      <c r="E56" s="8">
        <v>80</v>
      </c>
      <c r="F56" s="8">
        <v>40</v>
      </c>
      <c r="G56" s="8">
        <v>60</v>
      </c>
      <c r="H56" s="2" t="s">
        <v>534</v>
      </c>
      <c r="I56" s="40">
        <v>45684</v>
      </c>
      <c r="J56" s="2" t="s">
        <v>455</v>
      </c>
    </row>
    <row r="57" spans="1:10" ht="23.4" x14ac:dyDescent="0.3">
      <c r="A57" s="57">
        <f>F58</f>
        <v>50</v>
      </c>
      <c r="B57" s="57" t="s">
        <v>712</v>
      </c>
      <c r="C57" s="58"/>
      <c r="D57" s="58"/>
      <c r="E57" s="59"/>
      <c r="F57" s="59"/>
      <c r="G57" s="59"/>
      <c r="H57" s="58"/>
      <c r="I57" s="60"/>
      <c r="J57" s="58"/>
    </row>
    <row r="58" spans="1:10" ht="43.2" hidden="1" x14ac:dyDescent="0.3">
      <c r="A58" s="2" t="s">
        <v>439</v>
      </c>
      <c r="B58" s="2" t="s">
        <v>440</v>
      </c>
      <c r="C58" s="2" t="str">
        <f>Table11121[[#This Row],[ONF Category Current]]</f>
        <v>Local, Rural, and Peri-Urban</v>
      </c>
      <c r="D58" s="2" t="s">
        <v>442</v>
      </c>
      <c r="E58" s="8">
        <v>60</v>
      </c>
      <c r="F58" s="8">
        <v>50</v>
      </c>
      <c r="G58" s="8">
        <v>60</v>
      </c>
      <c r="H58" s="2" t="s">
        <v>443</v>
      </c>
      <c r="I58" s="40">
        <v>45684</v>
      </c>
      <c r="J58" s="2" t="s">
        <v>444</v>
      </c>
    </row>
    <row r="59" spans="1:10" ht="72" hidden="1" x14ac:dyDescent="0.3">
      <c r="A59" s="2" t="s">
        <v>688</v>
      </c>
      <c r="B59" s="2" t="s">
        <v>686</v>
      </c>
      <c r="C59" s="2" t="s">
        <v>445</v>
      </c>
      <c r="D59" s="2" t="s">
        <v>445</v>
      </c>
      <c r="E59" s="8">
        <v>60</v>
      </c>
      <c r="F59" s="8">
        <v>50</v>
      </c>
      <c r="G59" s="8">
        <v>30</v>
      </c>
      <c r="H59" s="2" t="s">
        <v>454</v>
      </c>
      <c r="I59" s="40">
        <v>45684</v>
      </c>
    </row>
    <row r="60" spans="1:10" ht="72" hidden="1" x14ac:dyDescent="0.3">
      <c r="A60" s="2" t="s">
        <v>453</v>
      </c>
      <c r="B60" s="2" t="s">
        <v>432</v>
      </c>
      <c r="C60" s="2" t="s">
        <v>445</v>
      </c>
      <c r="D60" s="2" t="s">
        <v>445</v>
      </c>
      <c r="E60" s="8">
        <v>100</v>
      </c>
      <c r="F60" s="8">
        <v>50</v>
      </c>
      <c r="G60" s="8">
        <v>30</v>
      </c>
      <c r="H60" s="2" t="s">
        <v>454</v>
      </c>
      <c r="I60" s="40">
        <v>45684</v>
      </c>
      <c r="J60" s="2" t="s">
        <v>455</v>
      </c>
    </row>
    <row r="61" spans="1:10" ht="28.8" hidden="1" x14ac:dyDescent="0.3">
      <c r="A61" s="2" t="s">
        <v>239</v>
      </c>
      <c r="B61" s="2" t="s">
        <v>432</v>
      </c>
      <c r="C61" s="2" t="s">
        <v>448</v>
      </c>
      <c r="D61" s="2" t="s">
        <v>433</v>
      </c>
      <c r="E61" s="8">
        <v>100</v>
      </c>
      <c r="F61" s="8">
        <v>50</v>
      </c>
      <c r="G61" s="8">
        <v>60</v>
      </c>
      <c r="H61" s="2" t="s">
        <v>460</v>
      </c>
      <c r="I61" s="40">
        <v>45684</v>
      </c>
      <c r="J61" s="2" t="s">
        <v>460</v>
      </c>
    </row>
    <row r="62" spans="1:10" ht="43.2" hidden="1" x14ac:dyDescent="0.3">
      <c r="A62" s="2" t="s">
        <v>465</v>
      </c>
      <c r="B62" s="2" t="s">
        <v>618</v>
      </c>
      <c r="C62" s="2" t="s">
        <v>445</v>
      </c>
      <c r="D62" s="2" t="s">
        <v>445</v>
      </c>
      <c r="E62" s="8">
        <v>100</v>
      </c>
      <c r="F62" s="8">
        <v>50</v>
      </c>
      <c r="G62" s="8">
        <v>30</v>
      </c>
      <c r="H62" s="2" t="s">
        <v>657</v>
      </c>
      <c r="I62" s="40">
        <v>45684</v>
      </c>
      <c r="J62" s="2" t="s">
        <v>466</v>
      </c>
    </row>
    <row r="63" spans="1:10" ht="72" hidden="1" x14ac:dyDescent="0.3">
      <c r="A63" s="2" t="s">
        <v>471</v>
      </c>
      <c r="B63" s="2" t="s">
        <v>432</v>
      </c>
      <c r="C63" s="2" t="s">
        <v>445</v>
      </c>
      <c r="D63" s="2" t="s">
        <v>445</v>
      </c>
      <c r="E63" s="8">
        <v>70</v>
      </c>
      <c r="F63" s="8">
        <v>50</v>
      </c>
      <c r="G63" s="8">
        <v>30</v>
      </c>
      <c r="H63" s="2" t="s">
        <v>454</v>
      </c>
      <c r="I63" s="40">
        <v>45684</v>
      </c>
      <c r="J63" s="2" t="s">
        <v>472</v>
      </c>
    </row>
    <row r="64" spans="1:10" ht="72" hidden="1" x14ac:dyDescent="0.3">
      <c r="A64" s="2" t="s">
        <v>479</v>
      </c>
      <c r="B64" s="2" t="s">
        <v>655</v>
      </c>
      <c r="C64" s="2" t="s">
        <v>445</v>
      </c>
      <c r="D64" s="2" t="s">
        <v>445</v>
      </c>
      <c r="E64" s="8">
        <v>100</v>
      </c>
      <c r="F64" s="8">
        <v>50</v>
      </c>
      <c r="G64" s="8">
        <v>30</v>
      </c>
      <c r="H64" s="2" t="s">
        <v>454</v>
      </c>
      <c r="I64" s="40">
        <v>45684</v>
      </c>
      <c r="J64" s="2" t="s">
        <v>466</v>
      </c>
    </row>
    <row r="65" spans="1:10" ht="72" hidden="1" x14ac:dyDescent="0.3">
      <c r="A65" s="2" t="s">
        <v>491</v>
      </c>
      <c r="B65" s="2" t="s">
        <v>492</v>
      </c>
      <c r="C65" s="2" t="s">
        <v>445</v>
      </c>
      <c r="D65" s="2" t="s">
        <v>445</v>
      </c>
      <c r="E65" s="8">
        <v>70</v>
      </c>
      <c r="F65" s="8">
        <v>50</v>
      </c>
      <c r="G65" s="8">
        <v>30</v>
      </c>
      <c r="H65" s="2" t="s">
        <v>454</v>
      </c>
      <c r="I65" s="40">
        <v>45684</v>
      </c>
      <c r="J65" s="2" t="s">
        <v>493</v>
      </c>
    </row>
    <row r="66" spans="1:10" ht="72" hidden="1" x14ac:dyDescent="0.3">
      <c r="A66" s="2" t="s">
        <v>410</v>
      </c>
      <c r="B66" s="2" t="s">
        <v>432</v>
      </c>
      <c r="C66" s="2" t="s">
        <v>445</v>
      </c>
      <c r="D66" s="2" t="s">
        <v>445</v>
      </c>
      <c r="E66" s="8">
        <v>100</v>
      </c>
      <c r="F66" s="8">
        <v>50</v>
      </c>
      <c r="G66" s="8">
        <v>30</v>
      </c>
      <c r="H66" s="2" t="s">
        <v>454</v>
      </c>
      <c r="I66" s="40">
        <v>45684</v>
      </c>
      <c r="J66" s="2" t="s">
        <v>455</v>
      </c>
    </row>
    <row r="67" spans="1:10" ht="28.8" hidden="1" x14ac:dyDescent="0.3">
      <c r="A67" s="2" t="s">
        <v>496</v>
      </c>
      <c r="B67" s="2" t="s">
        <v>672</v>
      </c>
      <c r="C67" s="2" t="s">
        <v>448</v>
      </c>
      <c r="D67" s="2" t="s">
        <v>433</v>
      </c>
      <c r="E67" s="8">
        <v>60</v>
      </c>
      <c r="F67" s="8">
        <v>50</v>
      </c>
      <c r="G67" s="8">
        <v>60</v>
      </c>
      <c r="H67" s="2" t="s">
        <v>497</v>
      </c>
      <c r="I67" s="40">
        <v>45684</v>
      </c>
      <c r="J67" s="2" t="s">
        <v>486</v>
      </c>
    </row>
    <row r="68" spans="1:10" ht="28.8" hidden="1" x14ac:dyDescent="0.3">
      <c r="A68" s="2" t="s">
        <v>511</v>
      </c>
      <c r="B68" s="2" t="s">
        <v>652</v>
      </c>
      <c r="C68" s="2" t="s">
        <v>445</v>
      </c>
      <c r="D68" s="2" t="s">
        <v>445</v>
      </c>
      <c r="E68" s="8">
        <v>100</v>
      </c>
      <c r="F68" s="8">
        <v>50</v>
      </c>
      <c r="G68" s="8">
        <v>30</v>
      </c>
      <c r="H68" s="2" t="s">
        <v>653</v>
      </c>
      <c r="I68" s="40">
        <v>45684</v>
      </c>
      <c r="J68" s="2" t="s">
        <v>455</v>
      </c>
    </row>
    <row r="69" spans="1:10" hidden="1" x14ac:dyDescent="0.3">
      <c r="A69" s="2" t="s">
        <v>372</v>
      </c>
      <c r="B69" s="2" t="s">
        <v>432</v>
      </c>
      <c r="C69" s="2" t="s">
        <v>445</v>
      </c>
      <c r="D69" s="2" t="s">
        <v>445</v>
      </c>
      <c r="E69" s="8">
        <v>100</v>
      </c>
      <c r="F69" s="8">
        <v>50</v>
      </c>
      <c r="G69" s="8">
        <v>30</v>
      </c>
      <c r="H69" s="2" t="s">
        <v>664</v>
      </c>
      <c r="I69" s="40">
        <v>45684</v>
      </c>
      <c r="J69" s="2" t="s">
        <v>447</v>
      </c>
    </row>
    <row r="70" spans="1:10" hidden="1" x14ac:dyDescent="0.3">
      <c r="A70" s="2" t="s">
        <v>518</v>
      </c>
      <c r="B70" s="2" t="s">
        <v>432</v>
      </c>
      <c r="C70" s="2" t="s">
        <v>433</v>
      </c>
      <c r="D70" s="2" t="s">
        <v>433</v>
      </c>
      <c r="E70" s="8">
        <v>100</v>
      </c>
      <c r="F70" s="8">
        <v>50</v>
      </c>
      <c r="G70" s="8">
        <v>80</v>
      </c>
      <c r="H70" s="2" t="s">
        <v>519</v>
      </c>
      <c r="I70" s="40">
        <v>45684</v>
      </c>
      <c r="J70" s="2" t="s">
        <v>455</v>
      </c>
    </row>
    <row r="71" spans="1:10" ht="28.8" hidden="1" x14ac:dyDescent="0.3">
      <c r="A71" s="2" t="s">
        <v>520</v>
      </c>
      <c r="B71" s="2" t="s">
        <v>432</v>
      </c>
      <c r="C71" s="2" t="s">
        <v>572</v>
      </c>
      <c r="D71" s="2" t="s">
        <v>436</v>
      </c>
      <c r="E71" s="8">
        <v>80</v>
      </c>
      <c r="F71" s="8">
        <v>50</v>
      </c>
      <c r="G71" s="8">
        <v>60</v>
      </c>
      <c r="H71" s="2" t="s">
        <v>493</v>
      </c>
      <c r="I71" s="40">
        <v>45684</v>
      </c>
      <c r="J71" s="2" t="s">
        <v>493</v>
      </c>
    </row>
    <row r="72" spans="1:10" ht="72" hidden="1" x14ac:dyDescent="0.3">
      <c r="A72" s="2" t="s">
        <v>665</v>
      </c>
      <c r="B72" s="2" t="s">
        <v>529</v>
      </c>
      <c r="C72" s="2" t="s">
        <v>445</v>
      </c>
      <c r="D72" s="2" t="s">
        <v>445</v>
      </c>
      <c r="E72" s="8">
        <v>100</v>
      </c>
      <c r="F72" s="8">
        <v>50</v>
      </c>
      <c r="G72" s="8">
        <v>30</v>
      </c>
      <c r="H72" s="2" t="s">
        <v>454</v>
      </c>
      <c r="I72" s="40">
        <v>45684</v>
      </c>
      <c r="J72" s="2" t="s">
        <v>455</v>
      </c>
    </row>
    <row r="73" spans="1:10" ht="43.2" hidden="1" x14ac:dyDescent="0.3">
      <c r="A73" s="2" t="s">
        <v>226</v>
      </c>
      <c r="B73" s="2" t="s">
        <v>656</v>
      </c>
      <c r="C73" s="2" t="s">
        <v>445</v>
      </c>
      <c r="D73" s="2" t="s">
        <v>445</v>
      </c>
      <c r="E73" s="8">
        <v>100</v>
      </c>
      <c r="F73" s="8">
        <v>50</v>
      </c>
      <c r="G73" s="8">
        <v>30</v>
      </c>
      <c r="H73" s="2" t="s">
        <v>657</v>
      </c>
      <c r="I73" s="40">
        <v>45684</v>
      </c>
      <c r="J73" s="2" t="s">
        <v>455</v>
      </c>
    </row>
    <row r="74" spans="1:10" ht="28.8" hidden="1" x14ac:dyDescent="0.3">
      <c r="A74" s="2" t="s">
        <v>306</v>
      </c>
      <c r="B74" s="2" t="s">
        <v>622</v>
      </c>
      <c r="C74" s="2" t="s">
        <v>448</v>
      </c>
      <c r="D74" s="2" t="s">
        <v>433</v>
      </c>
      <c r="E74" s="8">
        <v>80</v>
      </c>
      <c r="F74" s="8">
        <v>50</v>
      </c>
      <c r="G74" s="8">
        <v>60</v>
      </c>
      <c r="H74" s="2" t="s">
        <v>535</v>
      </c>
      <c r="I74" s="40">
        <v>45684</v>
      </c>
      <c r="J74" s="2" t="s">
        <v>486</v>
      </c>
    </row>
    <row r="75" spans="1:10" ht="43.2" hidden="1" x14ac:dyDescent="0.3">
      <c r="A75" s="2" t="s">
        <v>536</v>
      </c>
      <c r="B75" s="2" t="s">
        <v>667</v>
      </c>
      <c r="C75" s="2" t="s">
        <v>433</v>
      </c>
      <c r="D75" s="2" t="s">
        <v>433</v>
      </c>
      <c r="E75" s="8">
        <v>100</v>
      </c>
      <c r="F75" s="8">
        <v>50</v>
      </c>
      <c r="G75" s="8">
        <v>60</v>
      </c>
      <c r="H75" s="2" t="s">
        <v>505</v>
      </c>
      <c r="I75" s="40">
        <v>45684</v>
      </c>
      <c r="J75" s="2" t="s">
        <v>455</v>
      </c>
    </row>
    <row r="76" spans="1:10" ht="28.8" hidden="1" x14ac:dyDescent="0.3">
      <c r="A76" s="2" t="s">
        <v>543</v>
      </c>
      <c r="B76" s="2" t="s">
        <v>646</v>
      </c>
      <c r="C76" s="2" t="s">
        <v>448</v>
      </c>
      <c r="D76" s="2" t="s">
        <v>448</v>
      </c>
      <c r="E76" s="8">
        <v>100</v>
      </c>
      <c r="F76" s="8">
        <v>50</v>
      </c>
      <c r="G76" s="8">
        <v>60</v>
      </c>
      <c r="H76" s="2" t="s">
        <v>647</v>
      </c>
      <c r="I76" s="40">
        <v>45684</v>
      </c>
      <c r="J76" s="2" t="s">
        <v>455</v>
      </c>
    </row>
    <row r="77" spans="1:10" ht="28.8" hidden="1" x14ac:dyDescent="0.3">
      <c r="A77" s="2" t="s">
        <v>552</v>
      </c>
      <c r="B77" s="2" t="s">
        <v>432</v>
      </c>
      <c r="C77" s="2" t="s">
        <v>448</v>
      </c>
      <c r="D77" s="2" t="s">
        <v>448</v>
      </c>
      <c r="E77" s="8">
        <v>100</v>
      </c>
      <c r="F77" s="8">
        <v>50</v>
      </c>
      <c r="G77" s="8">
        <v>60</v>
      </c>
      <c r="H77" s="2" t="s">
        <v>654</v>
      </c>
      <c r="I77" s="40">
        <v>45684</v>
      </c>
      <c r="J77" s="2" t="s">
        <v>455</v>
      </c>
    </row>
    <row r="78" spans="1:10" ht="28.8" hidden="1" x14ac:dyDescent="0.3">
      <c r="A78" s="2" t="s">
        <v>558</v>
      </c>
      <c r="B78" s="2" t="s">
        <v>650</v>
      </c>
      <c r="C78" s="2" t="s">
        <v>433</v>
      </c>
      <c r="D78" s="2" t="s">
        <v>433</v>
      </c>
      <c r="E78" s="8">
        <v>100</v>
      </c>
      <c r="F78" s="8">
        <v>50</v>
      </c>
      <c r="G78" s="8">
        <v>60</v>
      </c>
      <c r="H78" s="2" t="s">
        <v>651</v>
      </c>
      <c r="I78" s="40">
        <v>45684</v>
      </c>
      <c r="J78" s="2" t="s">
        <v>455</v>
      </c>
    </row>
    <row r="79" spans="1:10" ht="28.8" hidden="1" x14ac:dyDescent="0.3">
      <c r="A79" s="2" t="s">
        <v>680</v>
      </c>
      <c r="B79" s="2" t="s">
        <v>682</v>
      </c>
      <c r="C79" s="2" t="s">
        <v>448</v>
      </c>
      <c r="D79" s="2" t="s">
        <v>433</v>
      </c>
      <c r="E79" s="8">
        <v>100</v>
      </c>
      <c r="F79" s="8">
        <v>50</v>
      </c>
      <c r="G79" s="8">
        <v>60</v>
      </c>
      <c r="H79" s="2" t="s">
        <v>683</v>
      </c>
      <c r="I79" s="40">
        <v>45684</v>
      </c>
    </row>
    <row r="80" spans="1:10" ht="72" hidden="1" x14ac:dyDescent="0.3">
      <c r="A80" s="2" t="s">
        <v>564</v>
      </c>
      <c r="B80" s="2" t="s">
        <v>432</v>
      </c>
      <c r="C80" s="2" t="s">
        <v>445</v>
      </c>
      <c r="D80" s="2" t="s">
        <v>445</v>
      </c>
      <c r="E80" s="8">
        <v>100</v>
      </c>
      <c r="F80" s="8">
        <v>50</v>
      </c>
      <c r="G80" s="8">
        <v>30</v>
      </c>
      <c r="H80" s="2" t="s">
        <v>454</v>
      </c>
      <c r="I80" s="40">
        <v>45684</v>
      </c>
      <c r="J80" s="2" t="s">
        <v>455</v>
      </c>
    </row>
    <row r="81" spans="1:10" ht="72" hidden="1" x14ac:dyDescent="0.3">
      <c r="A81" s="2" t="s">
        <v>569</v>
      </c>
      <c r="B81" s="2" t="s">
        <v>570</v>
      </c>
      <c r="C81" s="2" t="s">
        <v>445</v>
      </c>
      <c r="D81" s="2" t="s">
        <v>445</v>
      </c>
      <c r="E81" s="8">
        <v>100</v>
      </c>
      <c r="F81" s="8">
        <v>50</v>
      </c>
      <c r="G81" s="8">
        <v>30</v>
      </c>
      <c r="H81" s="2" t="s">
        <v>454</v>
      </c>
      <c r="I81" s="40">
        <v>45684</v>
      </c>
      <c r="J81" s="2" t="s">
        <v>493</v>
      </c>
    </row>
    <row r="82" spans="1:10" ht="72" hidden="1" x14ac:dyDescent="0.3">
      <c r="A82" s="2" t="s">
        <v>571</v>
      </c>
      <c r="B82" s="2" t="s">
        <v>432</v>
      </c>
      <c r="C82" s="2" t="s">
        <v>572</v>
      </c>
      <c r="D82" s="2" t="s">
        <v>572</v>
      </c>
      <c r="E82" s="8">
        <v>70</v>
      </c>
      <c r="F82" s="8">
        <v>50</v>
      </c>
      <c r="G82" s="8">
        <v>40</v>
      </c>
      <c r="H82" s="2" t="s">
        <v>454</v>
      </c>
      <c r="I82" s="40">
        <v>45684</v>
      </c>
      <c r="J82" s="2" t="s">
        <v>493</v>
      </c>
    </row>
    <row r="83" spans="1:10" ht="72" hidden="1" x14ac:dyDescent="0.3">
      <c r="A83" s="2" t="s">
        <v>571</v>
      </c>
      <c r="B83" s="2" t="s">
        <v>432</v>
      </c>
      <c r="C83" s="2" t="s">
        <v>572</v>
      </c>
      <c r="D83" s="2" t="s">
        <v>572</v>
      </c>
      <c r="E83" s="8">
        <v>70</v>
      </c>
      <c r="F83" s="8">
        <v>50</v>
      </c>
      <c r="G83" s="8">
        <v>40</v>
      </c>
      <c r="H83" s="2" t="s">
        <v>454</v>
      </c>
      <c r="I83" s="40">
        <v>45684</v>
      </c>
      <c r="J83" s="2" t="s">
        <v>493</v>
      </c>
    </row>
    <row r="84" spans="1:10" ht="28.8" hidden="1" x14ac:dyDescent="0.3">
      <c r="A84" s="2" t="s">
        <v>232</v>
      </c>
      <c r="B84" s="2" t="s">
        <v>432</v>
      </c>
      <c r="C84" s="2" t="s">
        <v>445</v>
      </c>
      <c r="D84" s="2" t="s">
        <v>433</v>
      </c>
      <c r="E84" s="8">
        <v>100</v>
      </c>
      <c r="F84" s="8">
        <v>50</v>
      </c>
      <c r="G84" s="8">
        <v>60</v>
      </c>
      <c r="H84" s="2" t="s">
        <v>446</v>
      </c>
      <c r="I84" s="40">
        <v>46048</v>
      </c>
      <c r="J84" s="2" t="s">
        <v>446</v>
      </c>
    </row>
    <row r="85" spans="1:10" ht="28.8" hidden="1" x14ac:dyDescent="0.3">
      <c r="A85" s="2" t="s">
        <v>242</v>
      </c>
      <c r="B85" s="2" t="s">
        <v>432</v>
      </c>
      <c r="C85" s="2" t="s">
        <v>448</v>
      </c>
      <c r="D85" s="2" t="s">
        <v>448</v>
      </c>
      <c r="E85" s="8">
        <v>100</v>
      </c>
      <c r="F85" s="8">
        <v>50</v>
      </c>
      <c r="G85" s="8">
        <v>60</v>
      </c>
      <c r="H85" s="2" t="s">
        <v>467</v>
      </c>
      <c r="I85" s="40">
        <v>46048</v>
      </c>
      <c r="J85" s="2" t="s">
        <v>467</v>
      </c>
    </row>
    <row r="86" spans="1:10" hidden="1" x14ac:dyDescent="0.3">
      <c r="A86" s="2" t="s">
        <v>245</v>
      </c>
      <c r="B86" s="2" t="s">
        <v>432</v>
      </c>
      <c r="C86" s="2" t="s">
        <v>445</v>
      </c>
      <c r="D86" s="2" t="s">
        <v>445</v>
      </c>
      <c r="E86" s="8">
        <v>60</v>
      </c>
      <c r="F86" s="8">
        <v>50</v>
      </c>
      <c r="G86" s="8">
        <v>60</v>
      </c>
      <c r="H86" s="2" t="s">
        <v>469</v>
      </c>
      <c r="I86" s="40">
        <v>46048</v>
      </c>
      <c r="J86" s="2" t="s">
        <v>469</v>
      </c>
    </row>
    <row r="87" spans="1:10" ht="57.6" hidden="1" x14ac:dyDescent="0.3">
      <c r="A87" s="2" t="s">
        <v>473</v>
      </c>
      <c r="B87" s="2" t="s">
        <v>474</v>
      </c>
      <c r="C87" s="2" t="s">
        <v>448</v>
      </c>
      <c r="D87" s="2" t="s">
        <v>448</v>
      </c>
      <c r="E87" s="8">
        <v>60</v>
      </c>
      <c r="F87" s="8">
        <v>50</v>
      </c>
      <c r="G87" s="8">
        <v>60</v>
      </c>
      <c r="H87" s="2" t="s">
        <v>475</v>
      </c>
      <c r="I87" s="40">
        <v>46048</v>
      </c>
      <c r="J87" s="2" t="s">
        <v>475</v>
      </c>
    </row>
    <row r="88" spans="1:10" ht="28.8" hidden="1" x14ac:dyDescent="0.3">
      <c r="A88" s="2" t="s">
        <v>255</v>
      </c>
      <c r="B88" s="2" t="s">
        <v>432</v>
      </c>
      <c r="C88" s="2" t="s">
        <v>448</v>
      </c>
      <c r="D88" s="2" t="s">
        <v>433</v>
      </c>
      <c r="E88" s="8">
        <v>60</v>
      </c>
      <c r="F88" s="8">
        <v>50</v>
      </c>
      <c r="G88" s="8">
        <v>60</v>
      </c>
      <c r="H88" s="2" t="s">
        <v>460</v>
      </c>
      <c r="I88" s="40">
        <v>46048</v>
      </c>
      <c r="J88" s="2" t="s">
        <v>460</v>
      </c>
    </row>
    <row r="89" spans="1:10" ht="72" hidden="1" x14ac:dyDescent="0.3">
      <c r="A89" s="2" t="s">
        <v>485</v>
      </c>
      <c r="B89" s="2" t="s">
        <v>398</v>
      </c>
      <c r="C89" s="2" t="s">
        <v>445</v>
      </c>
      <c r="D89" s="2" t="s">
        <v>445</v>
      </c>
      <c r="E89" s="8">
        <v>70</v>
      </c>
      <c r="F89" s="8">
        <v>50</v>
      </c>
      <c r="G89" s="8">
        <v>30</v>
      </c>
      <c r="H89" s="2" t="s">
        <v>454</v>
      </c>
      <c r="I89" s="40">
        <v>46048</v>
      </c>
      <c r="J89" s="2" t="s">
        <v>486</v>
      </c>
    </row>
    <row r="90" spans="1:10" ht="28.8" hidden="1" x14ac:dyDescent="0.3">
      <c r="A90" s="2" t="s">
        <v>488</v>
      </c>
      <c r="B90" s="2" t="s">
        <v>432</v>
      </c>
      <c r="C90" s="2" t="s">
        <v>445</v>
      </c>
      <c r="D90" s="2" t="s">
        <v>448</v>
      </c>
      <c r="E90" s="8">
        <v>100</v>
      </c>
      <c r="F90" s="8">
        <v>50</v>
      </c>
      <c r="G90" s="8">
        <v>60</v>
      </c>
      <c r="H90" s="2" t="s">
        <v>489</v>
      </c>
      <c r="I90" s="40">
        <v>46048</v>
      </c>
      <c r="J90" s="2" t="s">
        <v>489</v>
      </c>
    </row>
    <row r="91" spans="1:10" ht="15.75" hidden="1" customHeight="1" x14ac:dyDescent="0.3">
      <c r="A91" s="2" t="s">
        <v>313</v>
      </c>
      <c r="B91" s="2" t="s">
        <v>432</v>
      </c>
      <c r="C91" s="2" t="s">
        <v>448</v>
      </c>
      <c r="D91" s="2" t="s">
        <v>433</v>
      </c>
      <c r="E91" s="8">
        <v>100</v>
      </c>
      <c r="F91" s="8">
        <v>50</v>
      </c>
      <c r="G91" s="8">
        <v>60</v>
      </c>
      <c r="H91" s="2" t="s">
        <v>460</v>
      </c>
      <c r="I91" s="40">
        <v>46048</v>
      </c>
      <c r="J91" s="2" t="s">
        <v>460</v>
      </c>
    </row>
    <row r="92" spans="1:10" ht="28.8" hidden="1" x14ac:dyDescent="0.3">
      <c r="A92" s="2" t="s">
        <v>314</v>
      </c>
      <c r="B92" s="2" t="s">
        <v>432</v>
      </c>
      <c r="C92" s="2" t="s">
        <v>448</v>
      </c>
      <c r="D92" s="2" t="s">
        <v>433</v>
      </c>
      <c r="E92" s="8">
        <v>100</v>
      </c>
      <c r="F92" s="8">
        <v>50</v>
      </c>
      <c r="G92" s="8">
        <v>60</v>
      </c>
      <c r="H92" s="2" t="s">
        <v>460</v>
      </c>
      <c r="I92" s="40">
        <v>46048</v>
      </c>
      <c r="J92" s="2" t="s">
        <v>460</v>
      </c>
    </row>
    <row r="93" spans="1:10" ht="28.8" hidden="1" x14ac:dyDescent="0.3">
      <c r="A93" s="2" t="s">
        <v>316</v>
      </c>
      <c r="B93" s="2" t="s">
        <v>432</v>
      </c>
      <c r="C93" s="2" t="s">
        <v>448</v>
      </c>
      <c r="D93" s="2" t="s">
        <v>433</v>
      </c>
      <c r="E93" s="8">
        <v>100</v>
      </c>
      <c r="F93" s="8">
        <v>50</v>
      </c>
      <c r="G93" s="8">
        <v>60</v>
      </c>
      <c r="H93" s="2" t="s">
        <v>460</v>
      </c>
      <c r="I93" s="40">
        <v>46048</v>
      </c>
      <c r="J93" s="2" t="s">
        <v>460</v>
      </c>
    </row>
    <row r="94" spans="1:10" ht="28.8" hidden="1" x14ac:dyDescent="0.3">
      <c r="A94" s="2" t="s">
        <v>271</v>
      </c>
      <c r="B94" s="2" t="s">
        <v>432</v>
      </c>
      <c r="C94" s="2" t="s">
        <v>448</v>
      </c>
      <c r="D94" s="2" t="s">
        <v>433</v>
      </c>
      <c r="E94" s="8">
        <v>60</v>
      </c>
      <c r="F94" s="8">
        <v>50</v>
      </c>
      <c r="G94" s="8">
        <v>60</v>
      </c>
      <c r="H94" s="2" t="s">
        <v>460</v>
      </c>
      <c r="I94" s="40">
        <v>46048</v>
      </c>
      <c r="J94" s="2" t="s">
        <v>460</v>
      </c>
    </row>
    <row r="95" spans="1:10" ht="28.8" hidden="1" x14ac:dyDescent="0.3">
      <c r="A95" s="2" t="s">
        <v>525</v>
      </c>
      <c r="B95" s="2" t="s">
        <v>432</v>
      </c>
      <c r="C95" s="2" t="s">
        <v>445</v>
      </c>
      <c r="D95" s="2" t="s">
        <v>433</v>
      </c>
      <c r="E95" s="8">
        <v>100</v>
      </c>
      <c r="F95" s="8">
        <v>50</v>
      </c>
      <c r="G95" s="8">
        <v>60</v>
      </c>
      <c r="H95" s="2" t="s">
        <v>446</v>
      </c>
      <c r="I95" s="40">
        <v>46048</v>
      </c>
      <c r="J95" s="2" t="s">
        <v>446</v>
      </c>
    </row>
    <row r="96" spans="1:10" ht="28.8" hidden="1" x14ac:dyDescent="0.3">
      <c r="A96" s="2" t="s">
        <v>317</v>
      </c>
      <c r="B96" s="2" t="s">
        <v>432</v>
      </c>
      <c r="C96" s="2" t="s">
        <v>448</v>
      </c>
      <c r="D96" s="2" t="s">
        <v>433</v>
      </c>
      <c r="E96" s="8">
        <v>100</v>
      </c>
      <c r="F96" s="8">
        <v>50</v>
      </c>
      <c r="G96" s="8">
        <v>60</v>
      </c>
      <c r="H96" s="2" t="s">
        <v>460</v>
      </c>
      <c r="I96" s="40">
        <v>46048</v>
      </c>
      <c r="J96" s="2" t="s">
        <v>460</v>
      </c>
    </row>
    <row r="97" spans="1:10" ht="28.8" hidden="1" x14ac:dyDescent="0.3">
      <c r="A97" s="2" t="s">
        <v>320</v>
      </c>
      <c r="B97" s="2" t="s">
        <v>677</v>
      </c>
      <c r="C97" s="2" t="s">
        <v>448</v>
      </c>
      <c r="D97" s="2" t="s">
        <v>433</v>
      </c>
      <c r="E97" s="8">
        <v>100</v>
      </c>
      <c r="F97" s="8">
        <v>50</v>
      </c>
      <c r="G97" s="8">
        <v>60</v>
      </c>
      <c r="H97" s="2" t="s">
        <v>678</v>
      </c>
      <c r="I97" s="40">
        <v>46048</v>
      </c>
    </row>
    <row r="98" spans="1:10" ht="28.8" hidden="1" x14ac:dyDescent="0.3">
      <c r="A98" s="2" t="s">
        <v>318</v>
      </c>
      <c r="B98" s="2" t="s">
        <v>432</v>
      </c>
      <c r="C98" s="2" t="s">
        <v>448</v>
      </c>
      <c r="D98" s="2" t="s">
        <v>433</v>
      </c>
      <c r="E98" s="8">
        <v>100</v>
      </c>
      <c r="F98" s="8">
        <v>50</v>
      </c>
      <c r="G98" s="8">
        <v>60</v>
      </c>
      <c r="H98" s="2" t="s">
        <v>460</v>
      </c>
      <c r="I98" s="40">
        <v>46048</v>
      </c>
      <c r="J98" s="2" t="s">
        <v>460</v>
      </c>
    </row>
    <row r="99" spans="1:10" ht="28.8" hidden="1" x14ac:dyDescent="0.3">
      <c r="A99" s="2" t="s">
        <v>557</v>
      </c>
      <c r="B99" s="2" t="s">
        <v>432</v>
      </c>
      <c r="C99" s="2" t="s">
        <v>445</v>
      </c>
      <c r="D99" s="2" t="s">
        <v>448</v>
      </c>
      <c r="E99" s="8">
        <v>100</v>
      </c>
      <c r="F99" s="8">
        <v>50</v>
      </c>
      <c r="G99" s="8">
        <v>60</v>
      </c>
      <c r="H99" s="2" t="s">
        <v>489</v>
      </c>
      <c r="I99" s="40">
        <v>46048</v>
      </c>
      <c r="J99" s="2" t="s">
        <v>489</v>
      </c>
    </row>
    <row r="100" spans="1:10" ht="43.2" hidden="1" x14ac:dyDescent="0.3">
      <c r="A100" s="2" t="s">
        <v>93</v>
      </c>
      <c r="B100" s="2" t="s">
        <v>675</v>
      </c>
      <c r="C100" s="2" t="s">
        <v>448</v>
      </c>
      <c r="D100" s="2" t="s">
        <v>436</v>
      </c>
      <c r="E100" s="8">
        <v>80</v>
      </c>
      <c r="F100" s="8">
        <v>50</v>
      </c>
      <c r="G100" s="8">
        <v>60</v>
      </c>
      <c r="H100" s="2" t="s">
        <v>676</v>
      </c>
      <c r="I100" s="40">
        <v>46048</v>
      </c>
    </row>
    <row r="101" spans="1:10" ht="28.8" hidden="1" x14ac:dyDescent="0.3">
      <c r="A101" s="2" t="s">
        <v>299</v>
      </c>
      <c r="B101" s="2" t="s">
        <v>432</v>
      </c>
      <c r="C101" s="2" t="s">
        <v>445</v>
      </c>
      <c r="D101" s="2" t="s">
        <v>433</v>
      </c>
      <c r="E101" s="8">
        <v>100</v>
      </c>
      <c r="F101" s="8">
        <v>50</v>
      </c>
      <c r="G101" s="8">
        <v>60</v>
      </c>
      <c r="H101" s="2" t="s">
        <v>446</v>
      </c>
      <c r="I101" s="40">
        <v>46048</v>
      </c>
      <c r="J101" s="2" t="s">
        <v>446</v>
      </c>
    </row>
    <row r="102" spans="1:10" ht="72" hidden="1" x14ac:dyDescent="0.3">
      <c r="A102" s="2" t="s">
        <v>477</v>
      </c>
      <c r="B102" s="2" t="s">
        <v>432</v>
      </c>
      <c r="C102" s="2" t="s">
        <v>445</v>
      </c>
      <c r="D102" s="2" t="s">
        <v>445</v>
      </c>
      <c r="E102" s="8">
        <v>100</v>
      </c>
      <c r="F102" s="8">
        <v>50</v>
      </c>
      <c r="G102" s="8">
        <v>30</v>
      </c>
      <c r="H102" s="2" t="s">
        <v>454</v>
      </c>
      <c r="I102" s="40">
        <v>46412</v>
      </c>
      <c r="J102" s="2" t="s">
        <v>466</v>
      </c>
    </row>
    <row r="103" spans="1:10" ht="28.8" hidden="1" x14ac:dyDescent="0.3">
      <c r="A103" s="2" t="s">
        <v>269</v>
      </c>
      <c r="B103" s="2" t="s">
        <v>432</v>
      </c>
      <c r="C103" s="2" t="s">
        <v>445</v>
      </c>
      <c r="D103" s="2" t="s">
        <v>433</v>
      </c>
      <c r="E103" s="8">
        <v>100</v>
      </c>
      <c r="F103" s="8">
        <v>50</v>
      </c>
      <c r="G103" s="8">
        <v>60</v>
      </c>
      <c r="H103" s="2" t="s">
        <v>446</v>
      </c>
      <c r="I103" s="40">
        <v>46412</v>
      </c>
      <c r="J103" s="2" t="s">
        <v>446</v>
      </c>
    </row>
    <row r="104" spans="1:10" ht="28.8" hidden="1" x14ac:dyDescent="0.3">
      <c r="A104" s="2" t="s">
        <v>281</v>
      </c>
      <c r="B104" s="2" t="s">
        <v>432</v>
      </c>
      <c r="C104" s="2" t="s">
        <v>448</v>
      </c>
      <c r="D104" s="2" t="s">
        <v>433</v>
      </c>
      <c r="E104" s="8">
        <v>100</v>
      </c>
      <c r="F104" s="8">
        <v>50</v>
      </c>
      <c r="G104" s="8">
        <v>60</v>
      </c>
      <c r="H104" s="2" t="s">
        <v>460</v>
      </c>
      <c r="I104" s="40">
        <v>46412</v>
      </c>
      <c r="J104" s="2" t="s">
        <v>460</v>
      </c>
    </row>
    <row r="105" spans="1:10" ht="28.8" hidden="1" x14ac:dyDescent="0.3">
      <c r="A105" s="2" t="s">
        <v>285</v>
      </c>
      <c r="B105" s="2" t="s">
        <v>432</v>
      </c>
      <c r="C105" s="2" t="s">
        <v>445</v>
      </c>
      <c r="D105" s="2" t="s">
        <v>433</v>
      </c>
      <c r="E105" s="8">
        <v>100</v>
      </c>
      <c r="F105" s="8">
        <v>50</v>
      </c>
      <c r="G105" s="8">
        <v>60</v>
      </c>
      <c r="H105" s="2" t="s">
        <v>446</v>
      </c>
      <c r="I105" s="40">
        <v>46412</v>
      </c>
      <c r="J105" s="2" t="s">
        <v>446</v>
      </c>
    </row>
    <row r="106" spans="1:10" ht="72" hidden="1" x14ac:dyDescent="0.3">
      <c r="A106" s="2" t="s">
        <v>294</v>
      </c>
      <c r="B106" s="2" t="s">
        <v>432</v>
      </c>
      <c r="C106" s="2" t="s">
        <v>445</v>
      </c>
      <c r="D106" s="2" t="s">
        <v>445</v>
      </c>
      <c r="E106" s="8">
        <v>80</v>
      </c>
      <c r="F106" s="8">
        <v>50</v>
      </c>
      <c r="G106" s="8">
        <v>30</v>
      </c>
      <c r="H106" s="2" t="s">
        <v>454</v>
      </c>
      <c r="I106" s="40">
        <v>46412</v>
      </c>
      <c r="J106" s="2" t="s">
        <v>466</v>
      </c>
    </row>
    <row r="107" spans="1:10" ht="28.8" hidden="1" x14ac:dyDescent="0.3">
      <c r="A107" s="2" t="s">
        <v>297</v>
      </c>
      <c r="B107" s="2" t="s">
        <v>432</v>
      </c>
      <c r="C107" s="2" t="s">
        <v>445</v>
      </c>
      <c r="D107" s="2" t="s">
        <v>433</v>
      </c>
      <c r="E107" s="8">
        <v>100</v>
      </c>
      <c r="F107" s="8">
        <v>50</v>
      </c>
      <c r="G107" s="8">
        <v>60</v>
      </c>
      <c r="H107" s="2" t="s">
        <v>446</v>
      </c>
      <c r="I107" s="40">
        <v>46412</v>
      </c>
      <c r="J107" s="2" t="s">
        <v>446</v>
      </c>
    </row>
    <row r="108" spans="1:10" ht="72" hidden="1" x14ac:dyDescent="0.3">
      <c r="A108" s="2" t="s">
        <v>574</v>
      </c>
      <c r="B108" s="2" t="s">
        <v>432</v>
      </c>
      <c r="C108" s="2" t="s">
        <v>445</v>
      </c>
      <c r="D108" s="2" t="s">
        <v>433</v>
      </c>
      <c r="E108" s="8">
        <v>100</v>
      </c>
      <c r="F108" s="8">
        <v>50</v>
      </c>
      <c r="G108" s="8">
        <v>30</v>
      </c>
      <c r="H108" s="2" t="s">
        <v>454</v>
      </c>
      <c r="I108" s="40">
        <v>46412</v>
      </c>
      <c r="J108" s="2" t="s">
        <v>449</v>
      </c>
    </row>
    <row r="109" spans="1:10" ht="28.8" hidden="1" x14ac:dyDescent="0.3">
      <c r="A109" s="2" t="s">
        <v>279</v>
      </c>
      <c r="B109" s="2" t="s">
        <v>432</v>
      </c>
      <c r="C109" s="2" t="s">
        <v>448</v>
      </c>
      <c r="D109" s="2" t="s">
        <v>433</v>
      </c>
      <c r="E109" s="8">
        <v>100</v>
      </c>
      <c r="F109" s="8">
        <v>50</v>
      </c>
      <c r="G109" s="8">
        <v>60</v>
      </c>
      <c r="H109" s="2" t="s">
        <v>460</v>
      </c>
      <c r="I109" s="40">
        <v>46776</v>
      </c>
      <c r="J109" s="2" t="s">
        <v>460</v>
      </c>
    </row>
    <row r="110" spans="1:10" ht="23.4" x14ac:dyDescent="0.3">
      <c r="A110" s="57">
        <f>F111</f>
        <v>60</v>
      </c>
      <c r="B110" s="57" t="s">
        <v>712</v>
      </c>
      <c r="C110" s="58"/>
      <c r="D110" s="58"/>
      <c r="E110" s="59"/>
      <c r="F110" s="59"/>
      <c r="G110" s="59"/>
      <c r="H110" s="58"/>
      <c r="I110" s="60"/>
      <c r="J110" s="58"/>
    </row>
    <row r="111" spans="1:10" ht="28.8" x14ac:dyDescent="0.3">
      <c r="A111" s="2" t="s">
        <v>302</v>
      </c>
      <c r="B111" s="2" t="s">
        <v>432</v>
      </c>
      <c r="C111" s="2" t="s">
        <v>448</v>
      </c>
      <c r="D111" s="2" t="s">
        <v>436</v>
      </c>
      <c r="E111" s="8">
        <v>80</v>
      </c>
      <c r="F111" s="8">
        <v>60</v>
      </c>
      <c r="G111" s="8">
        <v>60</v>
      </c>
      <c r="H111" s="2" t="s">
        <v>434</v>
      </c>
      <c r="I111" s="40">
        <v>45684</v>
      </c>
      <c r="J111" s="2" t="s">
        <v>449</v>
      </c>
    </row>
    <row r="112" spans="1:10" ht="57.6" hidden="1" x14ac:dyDescent="0.3">
      <c r="A112" s="2" t="s">
        <v>689</v>
      </c>
      <c r="B112" s="2" t="s">
        <v>687</v>
      </c>
      <c r="C112" s="2" t="s">
        <v>436</v>
      </c>
      <c r="D112" s="2" t="s">
        <v>436</v>
      </c>
      <c r="E112" s="8">
        <v>80</v>
      </c>
      <c r="F112" s="8">
        <v>60</v>
      </c>
      <c r="G112" s="8">
        <v>80</v>
      </c>
      <c r="H112" s="2" t="s">
        <v>690</v>
      </c>
      <c r="I112" s="40">
        <v>45684</v>
      </c>
    </row>
    <row r="113" spans="1:10" ht="28.8" x14ac:dyDescent="0.3">
      <c r="A113" s="2" t="s">
        <v>303</v>
      </c>
      <c r="B113" s="2" t="s">
        <v>432</v>
      </c>
      <c r="C113" s="2" t="s">
        <v>448</v>
      </c>
      <c r="D113" s="2" t="s">
        <v>433</v>
      </c>
      <c r="E113" s="8">
        <v>80</v>
      </c>
      <c r="F113" s="8">
        <v>60</v>
      </c>
      <c r="G113" s="8">
        <v>60</v>
      </c>
      <c r="H113" s="2" t="s">
        <v>434</v>
      </c>
      <c r="I113" s="40">
        <v>45684</v>
      </c>
      <c r="J113" s="2" t="s">
        <v>449</v>
      </c>
    </row>
    <row r="114" spans="1:10" x14ac:dyDescent="0.3">
      <c r="A114" s="2" t="s">
        <v>166</v>
      </c>
      <c r="B114" s="2" t="s">
        <v>432</v>
      </c>
      <c r="C114" s="2" t="s">
        <v>433</v>
      </c>
      <c r="D114" s="2" t="s">
        <v>433</v>
      </c>
      <c r="E114" s="8">
        <v>100</v>
      </c>
      <c r="F114" s="8">
        <v>60</v>
      </c>
      <c r="G114" s="8">
        <v>60</v>
      </c>
      <c r="H114" s="2" t="s">
        <v>434</v>
      </c>
      <c r="I114" s="40">
        <v>45684</v>
      </c>
      <c r="J114" s="2" t="s">
        <v>450</v>
      </c>
    </row>
    <row r="115" spans="1:10" ht="28.8" hidden="1" x14ac:dyDescent="0.3">
      <c r="A115" s="2" t="s">
        <v>468</v>
      </c>
      <c r="B115" s="2" t="s">
        <v>432</v>
      </c>
      <c r="C115" s="2" t="s">
        <v>448</v>
      </c>
      <c r="D115" s="2" t="s">
        <v>433</v>
      </c>
      <c r="E115" s="8">
        <v>80</v>
      </c>
      <c r="F115" s="8">
        <v>60</v>
      </c>
      <c r="G115" s="8">
        <v>80</v>
      </c>
      <c r="H115" s="2" t="s">
        <v>460</v>
      </c>
      <c r="I115" s="40">
        <v>45684</v>
      </c>
      <c r="J115" s="2" t="s">
        <v>460</v>
      </c>
    </row>
    <row r="116" spans="1:10" ht="28.8" x14ac:dyDescent="0.3">
      <c r="A116" s="2" t="s">
        <v>253</v>
      </c>
      <c r="B116" s="2" t="s">
        <v>432</v>
      </c>
      <c r="C116" s="2" t="s">
        <v>448</v>
      </c>
      <c r="D116" s="2" t="s">
        <v>448</v>
      </c>
      <c r="E116" s="8">
        <v>80</v>
      </c>
      <c r="F116" s="8">
        <v>60</v>
      </c>
      <c r="G116" s="8">
        <v>60</v>
      </c>
      <c r="H116" s="2" t="s">
        <v>434</v>
      </c>
      <c r="I116" s="40">
        <v>45684</v>
      </c>
      <c r="J116" s="2" t="s">
        <v>466</v>
      </c>
    </row>
    <row r="117" spans="1:10" ht="28.8" x14ac:dyDescent="0.3">
      <c r="A117" s="2" t="s">
        <v>304</v>
      </c>
      <c r="B117" s="2" t="s">
        <v>432</v>
      </c>
      <c r="C117" s="2" t="s">
        <v>448</v>
      </c>
      <c r="D117" s="2" t="s">
        <v>433</v>
      </c>
      <c r="E117" s="8">
        <v>80</v>
      </c>
      <c r="F117" s="8">
        <v>60</v>
      </c>
      <c r="G117" s="8">
        <v>60</v>
      </c>
      <c r="H117" s="2" t="s">
        <v>434</v>
      </c>
      <c r="I117" s="40">
        <v>45684</v>
      </c>
      <c r="J117" s="2" t="s">
        <v>449</v>
      </c>
    </row>
    <row r="118" spans="1:10" ht="28.8" x14ac:dyDescent="0.3">
      <c r="A118" s="2" t="s">
        <v>311</v>
      </c>
      <c r="B118" s="2" t="s">
        <v>432</v>
      </c>
      <c r="C118" s="2" t="s">
        <v>448</v>
      </c>
      <c r="D118" s="2" t="s">
        <v>433</v>
      </c>
      <c r="E118" s="8">
        <v>100</v>
      </c>
      <c r="F118" s="8">
        <v>60</v>
      </c>
      <c r="G118" s="8">
        <v>60</v>
      </c>
      <c r="H118" s="2" t="s">
        <v>434</v>
      </c>
      <c r="I118" s="40">
        <v>45684</v>
      </c>
      <c r="J118" s="2" t="s">
        <v>449</v>
      </c>
    </row>
    <row r="119" spans="1:10" ht="28.8" x14ac:dyDescent="0.3">
      <c r="A119" s="2" t="s">
        <v>258</v>
      </c>
      <c r="B119" s="2" t="s">
        <v>432</v>
      </c>
      <c r="C119" s="2" t="s">
        <v>448</v>
      </c>
      <c r="D119" s="2" t="s">
        <v>433</v>
      </c>
      <c r="E119" s="8">
        <v>100</v>
      </c>
      <c r="F119" s="8">
        <v>60</v>
      </c>
      <c r="G119" s="8">
        <v>60</v>
      </c>
      <c r="H119" s="2" t="s">
        <v>434</v>
      </c>
      <c r="I119" s="40">
        <v>45684</v>
      </c>
      <c r="J119" s="2" t="s">
        <v>449</v>
      </c>
    </row>
    <row r="120" spans="1:10" ht="28.8" x14ac:dyDescent="0.3">
      <c r="A120" s="2" t="s">
        <v>679</v>
      </c>
      <c r="B120" s="2" t="s">
        <v>432</v>
      </c>
      <c r="C120" s="2" t="s">
        <v>448</v>
      </c>
      <c r="D120" s="2" t="s">
        <v>433</v>
      </c>
      <c r="E120" s="8">
        <v>100</v>
      </c>
      <c r="F120" s="8">
        <v>60</v>
      </c>
      <c r="G120" s="8">
        <v>60</v>
      </c>
      <c r="I120" s="40">
        <v>45684</v>
      </c>
    </row>
    <row r="121" spans="1:10" ht="28.8" x14ac:dyDescent="0.3">
      <c r="A121" s="2" t="s">
        <v>261</v>
      </c>
      <c r="B121" s="2" t="s">
        <v>432</v>
      </c>
      <c r="C121" s="2" t="s">
        <v>448</v>
      </c>
      <c r="D121" s="2" t="s">
        <v>448</v>
      </c>
      <c r="E121" s="8">
        <v>80</v>
      </c>
      <c r="F121" s="8">
        <v>60</v>
      </c>
      <c r="G121" s="8">
        <v>60</v>
      </c>
      <c r="H121" s="2" t="s">
        <v>434</v>
      </c>
      <c r="I121" s="40">
        <v>45684</v>
      </c>
      <c r="J121" s="2" t="s">
        <v>466</v>
      </c>
    </row>
    <row r="122" spans="1:10" ht="72" hidden="1" x14ac:dyDescent="0.3">
      <c r="A122" s="2" t="s">
        <v>508</v>
      </c>
      <c r="B122" s="2" t="s">
        <v>400</v>
      </c>
      <c r="C122" s="2" t="s">
        <v>445</v>
      </c>
      <c r="D122" s="2" t="s">
        <v>445</v>
      </c>
      <c r="E122" s="8">
        <v>80</v>
      </c>
      <c r="F122" s="8">
        <v>60</v>
      </c>
      <c r="G122" s="8">
        <v>30</v>
      </c>
      <c r="H122" s="2" t="s">
        <v>454</v>
      </c>
      <c r="I122" s="40">
        <v>45684</v>
      </c>
      <c r="J122" s="2" t="s">
        <v>509</v>
      </c>
    </row>
    <row r="123" spans="1:10" ht="72" hidden="1" x14ac:dyDescent="0.3">
      <c r="A123" s="2" t="s">
        <v>267</v>
      </c>
      <c r="B123" s="2" t="s">
        <v>510</v>
      </c>
      <c r="C123" s="2" t="s">
        <v>441</v>
      </c>
      <c r="D123" s="2" t="s">
        <v>445</v>
      </c>
      <c r="E123" s="8">
        <v>70</v>
      </c>
      <c r="F123" s="8">
        <v>60</v>
      </c>
      <c r="G123" s="8">
        <v>30</v>
      </c>
      <c r="H123" s="2" t="s">
        <v>454</v>
      </c>
      <c r="I123" s="40">
        <v>45684</v>
      </c>
      <c r="J123" s="2" t="s">
        <v>449</v>
      </c>
    </row>
    <row r="124" spans="1:10" ht="28.8" x14ac:dyDescent="0.3">
      <c r="A124" s="2" t="s">
        <v>272</v>
      </c>
      <c r="B124" s="2" t="s">
        <v>432</v>
      </c>
      <c r="C124" s="2" t="s">
        <v>448</v>
      </c>
      <c r="D124" s="2" t="s">
        <v>436</v>
      </c>
      <c r="E124" s="8">
        <v>100</v>
      </c>
      <c r="F124" s="8">
        <v>60</v>
      </c>
      <c r="G124" s="8">
        <v>60</v>
      </c>
      <c r="H124" s="2" t="s">
        <v>434</v>
      </c>
      <c r="I124" s="40">
        <v>45684</v>
      </c>
      <c r="J124" s="2" t="s">
        <v>449</v>
      </c>
    </row>
    <row r="125" spans="1:10" ht="43.2" hidden="1" x14ac:dyDescent="0.3">
      <c r="A125" s="2" t="s">
        <v>639</v>
      </c>
      <c r="B125" s="2" t="s">
        <v>637</v>
      </c>
      <c r="C125" s="2" t="s">
        <v>436</v>
      </c>
      <c r="D125" s="2" t="s">
        <v>436</v>
      </c>
      <c r="E125" s="8">
        <v>70</v>
      </c>
      <c r="F125" s="8">
        <v>60</v>
      </c>
      <c r="G125" s="8">
        <v>80</v>
      </c>
      <c r="H125" s="2" t="s">
        <v>640</v>
      </c>
      <c r="I125" s="40">
        <v>45684</v>
      </c>
    </row>
    <row r="126" spans="1:10" ht="28.8" x14ac:dyDescent="0.3">
      <c r="A126" s="2" t="s">
        <v>277</v>
      </c>
      <c r="B126" s="2" t="s">
        <v>432</v>
      </c>
      <c r="C126" s="2" t="s">
        <v>448</v>
      </c>
      <c r="D126" s="2" t="s">
        <v>433</v>
      </c>
      <c r="E126" s="8">
        <v>80</v>
      </c>
      <c r="F126" s="8">
        <v>60</v>
      </c>
      <c r="G126" s="8">
        <v>60</v>
      </c>
      <c r="H126" s="2" t="s">
        <v>434</v>
      </c>
      <c r="I126" s="40">
        <v>45684</v>
      </c>
      <c r="J126" s="2" t="s">
        <v>449</v>
      </c>
    </row>
    <row r="127" spans="1:10" ht="28.8" x14ac:dyDescent="0.3">
      <c r="A127" s="2" t="s">
        <v>305</v>
      </c>
      <c r="B127" s="2" t="s">
        <v>432</v>
      </c>
      <c r="C127" s="2" t="s">
        <v>448</v>
      </c>
      <c r="D127" s="2" t="s">
        <v>433</v>
      </c>
      <c r="E127" s="8">
        <v>80</v>
      </c>
      <c r="F127" s="8">
        <v>60</v>
      </c>
      <c r="G127" s="8">
        <v>60</v>
      </c>
      <c r="H127" s="2" t="s">
        <v>434</v>
      </c>
      <c r="I127" s="40">
        <v>45684</v>
      </c>
      <c r="J127" s="2" t="s">
        <v>449</v>
      </c>
    </row>
    <row r="128" spans="1:10" ht="100.8" hidden="1" x14ac:dyDescent="0.3">
      <c r="A128" s="2" t="s">
        <v>631</v>
      </c>
      <c r="B128" s="2" t="s">
        <v>623</v>
      </c>
      <c r="C128" s="2" t="s">
        <v>436</v>
      </c>
      <c r="D128" s="2" t="s">
        <v>436</v>
      </c>
      <c r="E128" s="8">
        <v>100</v>
      </c>
      <c r="F128" s="8">
        <v>60</v>
      </c>
      <c r="G128" s="8" t="s">
        <v>626</v>
      </c>
      <c r="H128" s="2" t="s">
        <v>629</v>
      </c>
      <c r="I128" s="40">
        <v>45684</v>
      </c>
      <c r="J128" s="2" t="s">
        <v>482</v>
      </c>
    </row>
    <row r="129" spans="1:10" ht="28.8" x14ac:dyDescent="0.3">
      <c r="A129" s="2" t="s">
        <v>527</v>
      </c>
      <c r="B129" s="2" t="s">
        <v>528</v>
      </c>
      <c r="C129" s="2" t="s">
        <v>448</v>
      </c>
      <c r="D129" s="2" t="s">
        <v>436</v>
      </c>
      <c r="E129" s="8">
        <v>80</v>
      </c>
      <c r="F129" s="8">
        <v>60</v>
      </c>
      <c r="G129" s="8">
        <v>60</v>
      </c>
      <c r="H129" s="2" t="s">
        <v>434</v>
      </c>
      <c r="I129" s="40">
        <v>45684</v>
      </c>
      <c r="J129" s="2" t="s">
        <v>449</v>
      </c>
    </row>
    <row r="130" spans="1:10" ht="86.4" hidden="1" x14ac:dyDescent="0.3">
      <c r="A130" s="2" t="s">
        <v>641</v>
      </c>
      <c r="B130" s="2" t="s">
        <v>642</v>
      </c>
      <c r="C130" s="2" t="s">
        <v>436</v>
      </c>
      <c r="D130" s="2" t="s">
        <v>436</v>
      </c>
      <c r="E130" s="8">
        <v>80</v>
      </c>
      <c r="F130" s="8">
        <v>60</v>
      </c>
      <c r="G130" s="8">
        <v>80</v>
      </c>
      <c r="H130" s="2" t="s">
        <v>644</v>
      </c>
      <c r="I130" s="40">
        <v>45684</v>
      </c>
    </row>
    <row r="131" spans="1:10" ht="28.8" x14ac:dyDescent="0.3">
      <c r="A131" s="2" t="s">
        <v>291</v>
      </c>
      <c r="B131" s="2" t="s">
        <v>432</v>
      </c>
      <c r="C131" s="2" t="s">
        <v>448</v>
      </c>
      <c r="D131" s="2" t="s">
        <v>433</v>
      </c>
      <c r="E131" s="8">
        <v>80</v>
      </c>
      <c r="F131" s="8">
        <v>60</v>
      </c>
      <c r="G131" s="8">
        <v>60</v>
      </c>
      <c r="H131" s="2" t="s">
        <v>434</v>
      </c>
      <c r="I131" s="40">
        <v>45684</v>
      </c>
      <c r="J131" s="2" t="s">
        <v>449</v>
      </c>
    </row>
    <row r="132" spans="1:10" ht="28.8" x14ac:dyDescent="0.3">
      <c r="A132" s="2" t="s">
        <v>541</v>
      </c>
      <c r="B132" s="2" t="s">
        <v>542</v>
      </c>
      <c r="C132" s="2" t="s">
        <v>448</v>
      </c>
      <c r="D132" s="2" t="s">
        <v>448</v>
      </c>
      <c r="E132" s="8">
        <v>70</v>
      </c>
      <c r="F132" s="8">
        <v>60</v>
      </c>
      <c r="G132" s="8">
        <v>60</v>
      </c>
      <c r="H132" s="2" t="s">
        <v>434</v>
      </c>
      <c r="I132" s="40">
        <v>45684</v>
      </c>
      <c r="J132" s="2" t="s">
        <v>486</v>
      </c>
    </row>
    <row r="133" spans="1:10" x14ac:dyDescent="0.3">
      <c r="A133" s="2" t="s">
        <v>184</v>
      </c>
      <c r="B133" s="2" t="s">
        <v>432</v>
      </c>
      <c r="C133" s="2" t="s">
        <v>433</v>
      </c>
      <c r="D133" s="2" t="s">
        <v>433</v>
      </c>
      <c r="E133" s="8">
        <v>100</v>
      </c>
      <c r="F133" s="8">
        <v>60</v>
      </c>
      <c r="G133" s="8">
        <v>60</v>
      </c>
      <c r="H133" s="2" t="s">
        <v>434</v>
      </c>
      <c r="I133" s="40">
        <v>45684</v>
      </c>
      <c r="J133" s="2" t="s">
        <v>450</v>
      </c>
    </row>
    <row r="134" spans="1:10" ht="28.8" hidden="1" x14ac:dyDescent="0.3">
      <c r="A134" s="2" t="s">
        <v>544</v>
      </c>
      <c r="B134" s="2" t="s">
        <v>668</v>
      </c>
      <c r="C134" s="2" t="s">
        <v>436</v>
      </c>
      <c r="D134" s="2" t="s">
        <v>436</v>
      </c>
      <c r="E134" s="8">
        <v>80</v>
      </c>
      <c r="F134" s="8">
        <v>60</v>
      </c>
      <c r="G134" s="8">
        <v>80</v>
      </c>
      <c r="H134" s="2" t="s">
        <v>669</v>
      </c>
      <c r="I134" s="40">
        <v>45684</v>
      </c>
      <c r="J134" s="2" t="s">
        <v>449</v>
      </c>
    </row>
    <row r="135" spans="1:10" ht="28.8" x14ac:dyDescent="0.3">
      <c r="A135" s="2" t="s">
        <v>545</v>
      </c>
      <c r="B135" s="2" t="s">
        <v>432</v>
      </c>
      <c r="C135" s="2" t="s">
        <v>448</v>
      </c>
      <c r="D135" s="2" t="s">
        <v>448</v>
      </c>
      <c r="E135" s="8">
        <v>80</v>
      </c>
      <c r="F135" s="8">
        <v>60</v>
      </c>
      <c r="G135" s="8">
        <v>60</v>
      </c>
      <c r="H135" s="2" t="s">
        <v>434</v>
      </c>
      <c r="I135" s="40">
        <v>45684</v>
      </c>
      <c r="J135" s="2" t="s">
        <v>466</v>
      </c>
    </row>
    <row r="136" spans="1:10" ht="28.8" x14ac:dyDescent="0.3">
      <c r="A136" s="2" t="s">
        <v>307</v>
      </c>
      <c r="B136" s="2" t="s">
        <v>432</v>
      </c>
      <c r="C136" s="2" t="s">
        <v>448</v>
      </c>
      <c r="D136" s="2" t="s">
        <v>433</v>
      </c>
      <c r="E136" s="8">
        <v>100</v>
      </c>
      <c r="F136" s="8">
        <v>60</v>
      </c>
      <c r="G136" s="8">
        <v>60</v>
      </c>
      <c r="H136" s="2" t="s">
        <v>434</v>
      </c>
      <c r="I136" s="40">
        <v>45684</v>
      </c>
      <c r="J136" s="2" t="s">
        <v>449</v>
      </c>
    </row>
    <row r="137" spans="1:10" ht="43.2" hidden="1" x14ac:dyDescent="0.3">
      <c r="A137" s="2" t="s">
        <v>546</v>
      </c>
      <c r="B137" s="2" t="s">
        <v>648</v>
      </c>
      <c r="C137" s="2" t="s">
        <v>436</v>
      </c>
      <c r="D137" s="2" t="s">
        <v>436</v>
      </c>
      <c r="E137" s="8">
        <v>80</v>
      </c>
      <c r="F137" s="8">
        <v>60</v>
      </c>
      <c r="G137" s="8">
        <v>80</v>
      </c>
      <c r="H137" s="2" t="s">
        <v>649</v>
      </c>
      <c r="I137" s="40">
        <v>45684</v>
      </c>
      <c r="J137" s="2" t="s">
        <v>455</v>
      </c>
    </row>
    <row r="138" spans="1:10" ht="43.2" x14ac:dyDescent="0.3">
      <c r="A138" s="2" t="s">
        <v>547</v>
      </c>
      <c r="B138" s="2" t="s">
        <v>548</v>
      </c>
      <c r="C138" s="2" t="s">
        <v>436</v>
      </c>
      <c r="D138" s="2" t="s">
        <v>436</v>
      </c>
      <c r="E138" s="8">
        <v>80</v>
      </c>
      <c r="F138" s="8">
        <v>60</v>
      </c>
      <c r="G138" s="8">
        <v>60</v>
      </c>
      <c r="H138" s="2" t="s">
        <v>434</v>
      </c>
      <c r="I138" s="40">
        <v>45684</v>
      </c>
      <c r="J138" s="2" t="s">
        <v>509</v>
      </c>
    </row>
    <row r="139" spans="1:10" ht="43.2" x14ac:dyDescent="0.3">
      <c r="A139" s="2" t="s">
        <v>553</v>
      </c>
      <c r="B139" s="2" t="s">
        <v>554</v>
      </c>
      <c r="C139" s="2" t="s">
        <v>436</v>
      </c>
      <c r="D139" s="2" t="s">
        <v>436</v>
      </c>
      <c r="E139" s="8">
        <v>80</v>
      </c>
      <c r="F139" s="8">
        <v>60</v>
      </c>
      <c r="G139" s="8">
        <v>60</v>
      </c>
      <c r="H139" s="2" t="s">
        <v>434</v>
      </c>
      <c r="I139" s="40">
        <v>45684</v>
      </c>
      <c r="J139" s="2" t="s">
        <v>509</v>
      </c>
    </row>
    <row r="140" spans="1:10" ht="28.8" x14ac:dyDescent="0.3">
      <c r="A140" s="2" t="s">
        <v>295</v>
      </c>
      <c r="B140" s="2" t="s">
        <v>432</v>
      </c>
      <c r="C140" s="2" t="s">
        <v>448</v>
      </c>
      <c r="D140" s="2" t="s">
        <v>433</v>
      </c>
      <c r="E140" s="8">
        <v>100</v>
      </c>
      <c r="F140" s="8">
        <v>60</v>
      </c>
      <c r="G140" s="8">
        <v>60</v>
      </c>
      <c r="H140" s="2" t="s">
        <v>434</v>
      </c>
      <c r="I140" s="40">
        <v>45684</v>
      </c>
      <c r="J140" s="2" t="s">
        <v>449</v>
      </c>
    </row>
    <row r="141" spans="1:10" x14ac:dyDescent="0.3">
      <c r="A141" s="2" t="s">
        <v>187</v>
      </c>
      <c r="B141" s="2" t="s">
        <v>432</v>
      </c>
      <c r="C141" s="2" t="s">
        <v>433</v>
      </c>
      <c r="D141" s="2" t="s">
        <v>433</v>
      </c>
      <c r="E141" s="8">
        <v>100</v>
      </c>
      <c r="F141" s="8">
        <v>60</v>
      </c>
      <c r="G141" s="8">
        <v>60</v>
      </c>
      <c r="H141" s="2" t="s">
        <v>434</v>
      </c>
      <c r="I141" s="40">
        <v>45684</v>
      </c>
      <c r="J141" s="2" t="s">
        <v>450</v>
      </c>
    </row>
    <row r="142" spans="1:10" ht="28.8" hidden="1" x14ac:dyDescent="0.3">
      <c r="A142" s="2" t="s">
        <v>568</v>
      </c>
      <c r="B142" s="2" t="s">
        <v>432</v>
      </c>
      <c r="C142" s="2" t="s">
        <v>448</v>
      </c>
      <c r="D142" s="2" t="s">
        <v>436</v>
      </c>
      <c r="E142" s="8">
        <v>80</v>
      </c>
      <c r="F142" s="8">
        <v>60</v>
      </c>
      <c r="G142" s="8">
        <v>80</v>
      </c>
      <c r="H142" s="2" t="s">
        <v>460</v>
      </c>
      <c r="I142" s="40">
        <v>45684</v>
      </c>
      <c r="J142" s="2" t="s">
        <v>460</v>
      </c>
    </row>
    <row r="143" spans="1:10" ht="28.8" hidden="1" x14ac:dyDescent="0.3">
      <c r="A143" s="2" t="s">
        <v>308</v>
      </c>
      <c r="B143" s="2" t="s">
        <v>432</v>
      </c>
      <c r="C143" s="2" t="s">
        <v>448</v>
      </c>
      <c r="D143" s="2" t="s">
        <v>436</v>
      </c>
      <c r="E143" s="8">
        <v>80</v>
      </c>
      <c r="F143" s="8">
        <v>60</v>
      </c>
      <c r="G143" s="8">
        <v>80</v>
      </c>
      <c r="H143" s="2" t="s">
        <v>460</v>
      </c>
      <c r="I143" s="40">
        <v>45684</v>
      </c>
      <c r="J143" s="2" t="s">
        <v>460</v>
      </c>
    </row>
    <row r="144" spans="1:10" ht="28.8" hidden="1" x14ac:dyDescent="0.3">
      <c r="A144" s="2" t="s">
        <v>681</v>
      </c>
      <c r="B144" s="2" t="s">
        <v>684</v>
      </c>
      <c r="C144" s="2" t="s">
        <v>448</v>
      </c>
      <c r="D144" s="2" t="s">
        <v>433</v>
      </c>
      <c r="E144" s="8">
        <v>80</v>
      </c>
      <c r="F144" s="8">
        <v>60</v>
      </c>
      <c r="G144" s="8">
        <v>60</v>
      </c>
      <c r="H144" s="2" t="s">
        <v>685</v>
      </c>
      <c r="I144" s="40">
        <v>45684</v>
      </c>
    </row>
    <row r="145" spans="1:10" ht="43.2" x14ac:dyDescent="0.3">
      <c r="A145" s="2" t="s">
        <v>660</v>
      </c>
      <c r="B145" s="2" t="s">
        <v>609</v>
      </c>
      <c r="C145" s="2" t="s">
        <v>433</v>
      </c>
      <c r="D145" s="2" t="s">
        <v>433</v>
      </c>
      <c r="E145" s="8">
        <v>70</v>
      </c>
      <c r="F145" s="8">
        <v>60</v>
      </c>
      <c r="G145" s="8">
        <v>60</v>
      </c>
      <c r="H145" s="2" t="s">
        <v>434</v>
      </c>
      <c r="I145" s="40">
        <v>46048</v>
      </c>
      <c r="J145" s="2" t="s">
        <v>450</v>
      </c>
    </row>
    <row r="146" spans="1:10" ht="28.8" x14ac:dyDescent="0.3">
      <c r="A146" s="2" t="s">
        <v>661</v>
      </c>
      <c r="B146" s="2" t="s">
        <v>451</v>
      </c>
      <c r="C146" s="2" t="s">
        <v>433</v>
      </c>
      <c r="D146" s="2" t="s">
        <v>433</v>
      </c>
      <c r="E146" s="8">
        <v>80</v>
      </c>
      <c r="F146" s="8">
        <v>60</v>
      </c>
      <c r="G146" s="8">
        <v>60</v>
      </c>
      <c r="H146" s="2" t="s">
        <v>434</v>
      </c>
      <c r="I146" s="40">
        <v>46048</v>
      </c>
      <c r="J146" s="2" t="s">
        <v>450</v>
      </c>
    </row>
    <row r="147" spans="1:10" x14ac:dyDescent="0.3">
      <c r="A147" s="2" t="s">
        <v>457</v>
      </c>
      <c r="B147" s="2" t="s">
        <v>432</v>
      </c>
      <c r="C147" s="2" t="s">
        <v>433</v>
      </c>
      <c r="D147" s="2" t="s">
        <v>433</v>
      </c>
      <c r="E147" s="8">
        <v>100</v>
      </c>
      <c r="F147" s="8">
        <v>60</v>
      </c>
      <c r="G147" s="8">
        <v>60</v>
      </c>
      <c r="H147" s="2" t="s">
        <v>434</v>
      </c>
      <c r="I147" s="40">
        <v>46048</v>
      </c>
      <c r="J147" s="2" t="s">
        <v>458</v>
      </c>
    </row>
    <row r="148" spans="1:10" ht="28.8" x14ac:dyDescent="0.3">
      <c r="A148" s="2" t="s">
        <v>241</v>
      </c>
      <c r="B148" s="2" t="s">
        <v>432</v>
      </c>
      <c r="C148" s="2" t="s">
        <v>448</v>
      </c>
      <c r="D148" s="2" t="s">
        <v>433</v>
      </c>
      <c r="E148" s="8">
        <v>80</v>
      </c>
      <c r="F148" s="8">
        <v>60</v>
      </c>
      <c r="G148" s="8">
        <v>60</v>
      </c>
      <c r="H148" s="2" t="s">
        <v>434</v>
      </c>
      <c r="I148" s="40">
        <v>46048</v>
      </c>
      <c r="J148" s="2" t="s">
        <v>449</v>
      </c>
    </row>
    <row r="149" spans="1:10" x14ac:dyDescent="0.3">
      <c r="A149" s="2" t="s">
        <v>172</v>
      </c>
      <c r="B149" s="2" t="s">
        <v>432</v>
      </c>
      <c r="C149" s="2" t="s">
        <v>433</v>
      </c>
      <c r="D149" s="2" t="s">
        <v>433</v>
      </c>
      <c r="E149" s="8">
        <v>100</v>
      </c>
      <c r="F149" s="8">
        <v>60</v>
      </c>
      <c r="G149" s="8">
        <v>60</v>
      </c>
      <c r="H149" s="2" t="s">
        <v>434</v>
      </c>
      <c r="I149" s="40">
        <v>46048</v>
      </c>
      <c r="J149" s="2" t="s">
        <v>450</v>
      </c>
    </row>
    <row r="150" spans="1:10" ht="28.8" x14ac:dyDescent="0.3">
      <c r="A150" s="2" t="s">
        <v>480</v>
      </c>
      <c r="B150" s="2" t="s">
        <v>432</v>
      </c>
      <c r="C150" s="2" t="s">
        <v>448</v>
      </c>
      <c r="D150" s="2" t="s">
        <v>433</v>
      </c>
      <c r="E150" s="8">
        <v>80</v>
      </c>
      <c r="F150" s="8">
        <v>60</v>
      </c>
      <c r="G150" s="8">
        <v>60</v>
      </c>
      <c r="H150" s="2" t="s">
        <v>434</v>
      </c>
      <c r="I150" s="40">
        <v>46048</v>
      </c>
      <c r="J150" s="2" t="s">
        <v>449</v>
      </c>
    </row>
    <row r="151" spans="1:10" x14ac:dyDescent="0.3">
      <c r="A151" s="2" t="s">
        <v>487</v>
      </c>
      <c r="B151" s="2" t="s">
        <v>432</v>
      </c>
      <c r="C151" s="2" t="s">
        <v>433</v>
      </c>
      <c r="D151" s="2" t="s">
        <v>433</v>
      </c>
      <c r="E151" s="8">
        <v>100</v>
      </c>
      <c r="F151" s="8">
        <v>60</v>
      </c>
      <c r="G151" s="8">
        <v>60</v>
      </c>
      <c r="H151" s="2" t="s">
        <v>434</v>
      </c>
      <c r="I151" s="40">
        <v>46048</v>
      </c>
      <c r="J151" s="2" t="s">
        <v>458</v>
      </c>
    </row>
    <row r="152" spans="1:10" x14ac:dyDescent="0.3">
      <c r="A152" s="2" t="s">
        <v>490</v>
      </c>
      <c r="B152" s="2" t="s">
        <v>432</v>
      </c>
      <c r="C152" s="2" t="s">
        <v>433</v>
      </c>
      <c r="D152" s="2" t="s">
        <v>433</v>
      </c>
      <c r="E152" s="8">
        <v>80</v>
      </c>
      <c r="F152" s="8">
        <v>60</v>
      </c>
      <c r="G152" s="8">
        <v>60</v>
      </c>
      <c r="H152" s="2" t="s">
        <v>434</v>
      </c>
      <c r="I152" s="40">
        <v>46048</v>
      </c>
      <c r="J152" s="2" t="s">
        <v>458</v>
      </c>
    </row>
    <row r="153" spans="1:10" ht="28.8" hidden="1" x14ac:dyDescent="0.3">
      <c r="A153" s="2" t="s">
        <v>315</v>
      </c>
      <c r="B153" s="2" t="s">
        <v>432</v>
      </c>
      <c r="C153" s="2" t="s">
        <v>433</v>
      </c>
      <c r="D153" s="2" t="s">
        <v>433</v>
      </c>
      <c r="E153" s="8">
        <v>100</v>
      </c>
      <c r="F153" s="8">
        <v>60</v>
      </c>
      <c r="G153" s="8">
        <v>60</v>
      </c>
      <c r="H153" s="2" t="s">
        <v>708</v>
      </c>
      <c r="I153" s="40">
        <v>46048</v>
      </c>
      <c r="J153" s="2" t="s">
        <v>498</v>
      </c>
    </row>
    <row r="154" spans="1:10" ht="28.8" x14ac:dyDescent="0.3">
      <c r="A154" s="2" t="s">
        <v>263</v>
      </c>
      <c r="B154" s="2" t="s">
        <v>432</v>
      </c>
      <c r="C154" s="2" t="s">
        <v>448</v>
      </c>
      <c r="D154" s="2" t="s">
        <v>433</v>
      </c>
      <c r="E154" s="8">
        <v>100</v>
      </c>
      <c r="F154" s="8">
        <v>60</v>
      </c>
      <c r="G154" s="8">
        <v>60</v>
      </c>
      <c r="H154" s="2" t="s">
        <v>434</v>
      </c>
      <c r="I154" s="40">
        <v>46048</v>
      </c>
      <c r="J154" s="2" t="s">
        <v>449</v>
      </c>
    </row>
    <row r="155" spans="1:10" ht="28.8" hidden="1" x14ac:dyDescent="0.3">
      <c r="A155" s="2" t="s">
        <v>265</v>
      </c>
      <c r="B155" s="2" t="s">
        <v>673</v>
      </c>
      <c r="C155" s="2" t="s">
        <v>448</v>
      </c>
      <c r="D155" s="2" t="s">
        <v>436</v>
      </c>
      <c r="E155" s="8">
        <v>80</v>
      </c>
      <c r="F155" s="8">
        <v>60</v>
      </c>
      <c r="G155" s="8">
        <v>80</v>
      </c>
      <c r="H155" s="2" t="s">
        <v>486</v>
      </c>
      <c r="I155" s="40">
        <v>46048</v>
      </c>
      <c r="J155" s="2" t="s">
        <v>486</v>
      </c>
    </row>
    <row r="156" spans="1:10" x14ac:dyDescent="0.3">
      <c r="A156" s="2" t="s">
        <v>506</v>
      </c>
      <c r="B156" s="2" t="s">
        <v>507</v>
      </c>
      <c r="C156" s="2" t="s">
        <v>433</v>
      </c>
      <c r="D156" s="2" t="s">
        <v>433</v>
      </c>
      <c r="E156" s="8">
        <v>100</v>
      </c>
      <c r="F156" s="8">
        <v>60</v>
      </c>
      <c r="G156" s="8">
        <v>60</v>
      </c>
      <c r="H156" s="2" t="s">
        <v>434</v>
      </c>
      <c r="I156" s="40">
        <v>46048</v>
      </c>
      <c r="J156" s="2" t="s">
        <v>458</v>
      </c>
    </row>
    <row r="157" spans="1:10" ht="28.8" hidden="1" x14ac:dyDescent="0.3">
      <c r="A157" s="2" t="s">
        <v>512</v>
      </c>
      <c r="B157" s="2" t="s">
        <v>513</v>
      </c>
      <c r="C157" s="2" t="s">
        <v>448</v>
      </c>
      <c r="D157" s="2" t="s">
        <v>448</v>
      </c>
      <c r="E157" s="8">
        <v>80</v>
      </c>
      <c r="F157" s="8">
        <v>60</v>
      </c>
      <c r="G157" s="8">
        <v>80</v>
      </c>
      <c r="H157" s="2" t="s">
        <v>514</v>
      </c>
      <c r="I157" s="40">
        <v>46048</v>
      </c>
      <c r="J157" s="2" t="s">
        <v>514</v>
      </c>
    </row>
    <row r="158" spans="1:10" ht="28.8" x14ac:dyDescent="0.3">
      <c r="A158" s="2" t="s">
        <v>274</v>
      </c>
      <c r="B158" s="2" t="s">
        <v>432</v>
      </c>
      <c r="C158" s="2" t="s">
        <v>448</v>
      </c>
      <c r="D158" s="2" t="s">
        <v>433</v>
      </c>
      <c r="E158" s="8">
        <v>100</v>
      </c>
      <c r="F158" s="8">
        <v>60</v>
      </c>
      <c r="G158" s="8">
        <v>60</v>
      </c>
      <c r="H158" s="2" t="s">
        <v>434</v>
      </c>
      <c r="I158" s="40">
        <v>46048</v>
      </c>
      <c r="J158" s="2" t="s">
        <v>449</v>
      </c>
    </row>
    <row r="159" spans="1:10" ht="28.8" x14ac:dyDescent="0.3">
      <c r="A159" s="2" t="s">
        <v>275</v>
      </c>
      <c r="B159" s="2" t="s">
        <v>432</v>
      </c>
      <c r="C159" s="2" t="s">
        <v>448</v>
      </c>
      <c r="D159" s="2" t="s">
        <v>433</v>
      </c>
      <c r="E159" s="8">
        <v>100</v>
      </c>
      <c r="F159" s="8">
        <v>60</v>
      </c>
      <c r="G159" s="8">
        <v>60</v>
      </c>
      <c r="H159" s="2" t="s">
        <v>434</v>
      </c>
      <c r="I159" s="40">
        <v>46048</v>
      </c>
      <c r="J159" s="2" t="s">
        <v>449</v>
      </c>
    </row>
    <row r="160" spans="1:10" ht="28.8" x14ac:dyDescent="0.3">
      <c r="A160" s="2" t="s">
        <v>278</v>
      </c>
      <c r="B160" s="2" t="s">
        <v>432</v>
      </c>
      <c r="C160" s="2" t="s">
        <v>448</v>
      </c>
      <c r="D160" s="2" t="s">
        <v>433</v>
      </c>
      <c r="E160" s="8">
        <v>100</v>
      </c>
      <c r="F160" s="8">
        <v>60</v>
      </c>
      <c r="G160" s="8">
        <v>60</v>
      </c>
      <c r="H160" s="2" t="s">
        <v>434</v>
      </c>
      <c r="I160" s="40">
        <v>46048</v>
      </c>
      <c r="J160" s="2" t="s">
        <v>449</v>
      </c>
    </row>
    <row r="161" spans="1:10" x14ac:dyDescent="0.3">
      <c r="A161" s="2" t="s">
        <v>180</v>
      </c>
      <c r="B161" s="2" t="s">
        <v>432</v>
      </c>
      <c r="C161" s="2" t="s">
        <v>433</v>
      </c>
      <c r="D161" s="2" t="s">
        <v>433</v>
      </c>
      <c r="E161" s="8">
        <v>100</v>
      </c>
      <c r="F161" s="8">
        <v>60</v>
      </c>
      <c r="G161" s="8">
        <v>60</v>
      </c>
      <c r="H161" s="2" t="s">
        <v>434</v>
      </c>
      <c r="I161" s="40">
        <v>46048</v>
      </c>
      <c r="J161" s="2" t="s">
        <v>450</v>
      </c>
    </row>
    <row r="162" spans="1:10" ht="28.8" x14ac:dyDescent="0.3">
      <c r="A162" s="2" t="s">
        <v>286</v>
      </c>
      <c r="C162" s="2" t="s">
        <v>448</v>
      </c>
      <c r="D162" s="2" t="s">
        <v>436</v>
      </c>
      <c r="E162" s="8">
        <v>80</v>
      </c>
      <c r="F162" s="8">
        <v>60</v>
      </c>
      <c r="G162" s="8">
        <v>60</v>
      </c>
      <c r="H162" s="2" t="s">
        <v>434</v>
      </c>
      <c r="I162" s="40">
        <v>46048</v>
      </c>
      <c r="J162" s="2" t="s">
        <v>486</v>
      </c>
    </row>
    <row r="163" spans="1:10" ht="28.8" hidden="1" x14ac:dyDescent="0.3">
      <c r="A163" s="2" t="s">
        <v>289</v>
      </c>
      <c r="B163" s="2" t="s">
        <v>432</v>
      </c>
      <c r="C163" s="2" t="s">
        <v>448</v>
      </c>
      <c r="D163" s="2" t="s">
        <v>433</v>
      </c>
      <c r="E163" s="8">
        <v>80</v>
      </c>
      <c r="F163" s="8">
        <v>60</v>
      </c>
      <c r="G163" s="8">
        <v>80</v>
      </c>
      <c r="H163" s="2" t="s">
        <v>460</v>
      </c>
      <c r="I163" s="40">
        <v>46048</v>
      </c>
      <c r="J163" s="2" t="s">
        <v>460</v>
      </c>
    </row>
    <row r="164" spans="1:10" ht="28.8" x14ac:dyDescent="0.3">
      <c r="A164" s="2" t="s">
        <v>290</v>
      </c>
      <c r="B164" s="2" t="s">
        <v>432</v>
      </c>
      <c r="C164" s="2" t="s">
        <v>448</v>
      </c>
      <c r="D164" s="2" t="s">
        <v>433</v>
      </c>
      <c r="E164" s="8">
        <v>100</v>
      </c>
      <c r="F164" s="8">
        <v>60</v>
      </c>
      <c r="G164" s="8">
        <v>60</v>
      </c>
      <c r="H164" s="2" t="s">
        <v>434</v>
      </c>
      <c r="I164" s="40">
        <v>46048</v>
      </c>
      <c r="J164" s="2" t="s">
        <v>449</v>
      </c>
    </row>
    <row r="165" spans="1:10" ht="28.8" x14ac:dyDescent="0.3">
      <c r="A165" s="2" t="s">
        <v>537</v>
      </c>
      <c r="B165" s="2" t="s">
        <v>538</v>
      </c>
      <c r="C165" s="2" t="s">
        <v>433</v>
      </c>
      <c r="D165" s="2" t="s">
        <v>433</v>
      </c>
      <c r="E165" s="8">
        <v>80</v>
      </c>
      <c r="F165" s="8">
        <v>60</v>
      </c>
      <c r="G165" s="8">
        <v>60</v>
      </c>
      <c r="H165" s="2" t="s">
        <v>434</v>
      </c>
      <c r="I165" s="40">
        <v>46048</v>
      </c>
      <c r="J165" s="2" t="s">
        <v>458</v>
      </c>
    </row>
    <row r="166" spans="1:10" x14ac:dyDescent="0.3">
      <c r="A166" s="2" t="s">
        <v>539</v>
      </c>
      <c r="B166" s="2" t="s">
        <v>540</v>
      </c>
      <c r="C166" s="2" t="s">
        <v>433</v>
      </c>
      <c r="D166" s="2" t="s">
        <v>433</v>
      </c>
      <c r="E166" s="8">
        <v>100</v>
      </c>
      <c r="F166" s="8">
        <v>60</v>
      </c>
      <c r="G166" s="8">
        <v>60</v>
      </c>
      <c r="H166" s="2" t="s">
        <v>434</v>
      </c>
      <c r="I166" s="40">
        <v>46048</v>
      </c>
      <c r="J166" s="2" t="s">
        <v>458</v>
      </c>
    </row>
    <row r="167" spans="1:10" ht="28.8" x14ac:dyDescent="0.3">
      <c r="A167" s="2" t="s">
        <v>555</v>
      </c>
      <c r="B167" s="2" t="s">
        <v>432</v>
      </c>
      <c r="C167" s="2" t="s">
        <v>448</v>
      </c>
      <c r="D167" s="2" t="s">
        <v>448</v>
      </c>
      <c r="E167" s="8">
        <v>80</v>
      </c>
      <c r="F167" s="8">
        <v>60</v>
      </c>
      <c r="G167" s="8">
        <v>60</v>
      </c>
      <c r="H167" s="2" t="s">
        <v>434</v>
      </c>
      <c r="I167" s="40">
        <v>46048</v>
      </c>
      <c r="J167" s="2" t="s">
        <v>486</v>
      </c>
    </row>
    <row r="168" spans="1:10" x14ac:dyDescent="0.3">
      <c r="A168" s="2" t="s">
        <v>231</v>
      </c>
      <c r="B168" s="2" t="s">
        <v>432</v>
      </c>
      <c r="C168" s="2" t="s">
        <v>433</v>
      </c>
      <c r="D168" s="2" t="s">
        <v>433</v>
      </c>
      <c r="E168" s="8">
        <v>100</v>
      </c>
      <c r="F168" s="8">
        <v>60</v>
      </c>
      <c r="G168" s="8">
        <v>60</v>
      </c>
      <c r="H168" s="2" t="s">
        <v>434</v>
      </c>
      <c r="I168" s="40">
        <v>46048</v>
      </c>
      <c r="J168" s="2" t="s">
        <v>450</v>
      </c>
    </row>
    <row r="169" spans="1:10" ht="28.8" x14ac:dyDescent="0.3">
      <c r="A169" s="2" t="s">
        <v>559</v>
      </c>
      <c r="B169" s="2" t="s">
        <v>560</v>
      </c>
      <c r="C169" s="2" t="s">
        <v>436</v>
      </c>
      <c r="D169" s="2" t="s">
        <v>436</v>
      </c>
      <c r="E169" s="8">
        <v>80</v>
      </c>
      <c r="F169" s="8">
        <v>60</v>
      </c>
      <c r="G169" s="8">
        <v>60</v>
      </c>
      <c r="H169" s="2" t="s">
        <v>434</v>
      </c>
      <c r="I169" s="40">
        <v>46048</v>
      </c>
      <c r="J169" s="2" t="s">
        <v>458</v>
      </c>
    </row>
    <row r="170" spans="1:10" ht="28.8" hidden="1" x14ac:dyDescent="0.3">
      <c r="A170" s="2" t="s">
        <v>203</v>
      </c>
      <c r="B170" s="2" t="s">
        <v>432</v>
      </c>
      <c r="C170" s="2" t="s">
        <v>433</v>
      </c>
      <c r="D170" s="2" t="s">
        <v>433</v>
      </c>
      <c r="E170" s="8">
        <v>100</v>
      </c>
      <c r="F170" s="8">
        <v>60</v>
      </c>
      <c r="G170" s="8">
        <v>60</v>
      </c>
      <c r="H170" s="2" t="s">
        <v>670</v>
      </c>
      <c r="I170" s="40">
        <v>46048</v>
      </c>
      <c r="J170" s="2" t="s">
        <v>565</v>
      </c>
    </row>
    <row r="171" spans="1:10" ht="28.8" x14ac:dyDescent="0.3">
      <c r="A171" s="2" t="s">
        <v>319</v>
      </c>
      <c r="B171" s="2" t="s">
        <v>432</v>
      </c>
      <c r="C171" s="2" t="s">
        <v>448</v>
      </c>
      <c r="D171" s="2" t="s">
        <v>433</v>
      </c>
      <c r="E171" s="8">
        <v>80</v>
      </c>
      <c r="F171" s="8">
        <v>60</v>
      </c>
      <c r="G171" s="8">
        <v>60</v>
      </c>
      <c r="H171" s="2" t="s">
        <v>434</v>
      </c>
      <c r="I171" s="40">
        <v>46048</v>
      </c>
      <c r="J171" s="2" t="s">
        <v>449</v>
      </c>
    </row>
    <row r="172" spans="1:10" ht="28.8" hidden="1" x14ac:dyDescent="0.3">
      <c r="A172" s="2" t="s">
        <v>658</v>
      </c>
      <c r="B172" s="2" t="s">
        <v>643</v>
      </c>
      <c r="C172" s="2" t="s">
        <v>448</v>
      </c>
      <c r="D172" s="2" t="s">
        <v>448</v>
      </c>
      <c r="E172" s="8">
        <v>80</v>
      </c>
      <c r="F172" s="8">
        <v>60</v>
      </c>
      <c r="G172" s="8">
        <v>60</v>
      </c>
      <c r="H172" s="2" t="s">
        <v>514</v>
      </c>
      <c r="I172" s="40">
        <v>46048</v>
      </c>
      <c r="J172" s="2" t="s">
        <v>455</v>
      </c>
    </row>
    <row r="173" spans="1:10" x14ac:dyDescent="0.3">
      <c r="A173" s="2" t="s">
        <v>204</v>
      </c>
      <c r="B173" s="2" t="s">
        <v>567</v>
      </c>
      <c r="C173" s="2" t="s">
        <v>433</v>
      </c>
      <c r="D173" s="2" t="s">
        <v>433</v>
      </c>
      <c r="E173" s="8">
        <v>100</v>
      </c>
      <c r="F173" s="8">
        <v>60</v>
      </c>
      <c r="G173" s="8">
        <v>60</v>
      </c>
      <c r="H173" s="2" t="s">
        <v>434</v>
      </c>
      <c r="I173" s="40">
        <v>46048</v>
      </c>
      <c r="J173" s="2" t="s">
        <v>450</v>
      </c>
    </row>
    <row r="174" spans="1:10" ht="28.8" x14ac:dyDescent="0.3">
      <c r="A174" s="2" t="s">
        <v>300</v>
      </c>
      <c r="B174" s="2" t="s">
        <v>621</v>
      </c>
      <c r="C174" s="2" t="s">
        <v>448</v>
      </c>
      <c r="D174" s="2" t="s">
        <v>436</v>
      </c>
      <c r="E174" s="8">
        <v>80</v>
      </c>
      <c r="F174" s="8">
        <v>60</v>
      </c>
      <c r="G174" s="8">
        <v>60</v>
      </c>
      <c r="H174" s="2" t="s">
        <v>434</v>
      </c>
      <c r="I174" s="40">
        <v>46048</v>
      </c>
      <c r="J174" s="2" t="s">
        <v>486</v>
      </c>
    </row>
    <row r="175" spans="1:10" x14ac:dyDescent="0.3">
      <c r="A175" s="2" t="s">
        <v>216</v>
      </c>
      <c r="B175" s="2" t="s">
        <v>432</v>
      </c>
      <c r="C175" s="2" t="s">
        <v>433</v>
      </c>
      <c r="D175" s="2" t="s">
        <v>433</v>
      </c>
      <c r="E175" s="8">
        <v>80</v>
      </c>
      <c r="F175" s="8">
        <v>60</v>
      </c>
      <c r="G175" s="8">
        <v>60</v>
      </c>
      <c r="H175" s="2" t="s">
        <v>434</v>
      </c>
      <c r="I175" s="40">
        <v>46412</v>
      </c>
      <c r="J175" s="2" t="s">
        <v>450</v>
      </c>
    </row>
    <row r="176" spans="1:10" ht="28.8" x14ac:dyDescent="0.3">
      <c r="A176" s="2" t="s">
        <v>236</v>
      </c>
      <c r="B176" s="2" t="s">
        <v>432</v>
      </c>
      <c r="C176" s="2" t="s">
        <v>448</v>
      </c>
      <c r="D176" s="2" t="s">
        <v>433</v>
      </c>
      <c r="E176" s="8">
        <v>100</v>
      </c>
      <c r="F176" s="8">
        <v>60</v>
      </c>
      <c r="G176" s="8">
        <v>60</v>
      </c>
      <c r="H176" s="2" t="s">
        <v>434</v>
      </c>
      <c r="I176" s="40">
        <v>46412</v>
      </c>
      <c r="J176" s="2" t="s">
        <v>449</v>
      </c>
    </row>
    <row r="177" spans="1:10" ht="28.8" x14ac:dyDescent="0.3">
      <c r="A177" s="2" t="s">
        <v>456</v>
      </c>
      <c r="B177" s="2" t="s">
        <v>432</v>
      </c>
      <c r="C177" s="2" t="s">
        <v>448</v>
      </c>
      <c r="D177" s="2" t="s">
        <v>433</v>
      </c>
      <c r="E177" s="8">
        <v>100</v>
      </c>
      <c r="F177" s="8">
        <v>60</v>
      </c>
      <c r="G177" s="8">
        <v>60</v>
      </c>
      <c r="H177" s="2" t="s">
        <v>434</v>
      </c>
      <c r="I177" s="40">
        <v>46412</v>
      </c>
      <c r="J177" s="2" t="s">
        <v>449</v>
      </c>
    </row>
    <row r="178" spans="1:10" ht="28.8" x14ac:dyDescent="0.3">
      <c r="A178" s="2" t="s">
        <v>256</v>
      </c>
      <c r="B178" s="2" t="s">
        <v>432</v>
      </c>
      <c r="C178" s="2" t="s">
        <v>448</v>
      </c>
      <c r="D178" s="2" t="s">
        <v>433</v>
      </c>
      <c r="E178" s="8">
        <v>100</v>
      </c>
      <c r="F178" s="8">
        <v>60</v>
      </c>
      <c r="G178" s="8">
        <v>60</v>
      </c>
      <c r="H178" s="2" t="s">
        <v>434</v>
      </c>
      <c r="I178" s="40">
        <v>46412</v>
      </c>
      <c r="J178" s="2" t="s">
        <v>449</v>
      </c>
    </row>
    <row r="179" spans="1:10" ht="28.8" x14ac:dyDescent="0.3">
      <c r="A179" s="2" t="s">
        <v>176</v>
      </c>
      <c r="B179" s="2" t="s">
        <v>435</v>
      </c>
      <c r="C179" s="2" t="s">
        <v>436</v>
      </c>
      <c r="D179" s="2" t="s">
        <v>436</v>
      </c>
      <c r="E179" s="8">
        <v>100</v>
      </c>
      <c r="F179" s="8">
        <v>60</v>
      </c>
      <c r="G179" s="8">
        <v>60</v>
      </c>
      <c r="H179" s="2" t="s">
        <v>434</v>
      </c>
      <c r="I179" s="40">
        <v>46412</v>
      </c>
      <c r="J179" s="2" t="s">
        <v>450</v>
      </c>
    </row>
    <row r="180" spans="1:10" x14ac:dyDescent="0.3">
      <c r="A180" s="2" t="s">
        <v>210</v>
      </c>
      <c r="B180" s="2" t="s">
        <v>432</v>
      </c>
      <c r="C180" s="2" t="s">
        <v>433</v>
      </c>
      <c r="D180" s="2" t="s">
        <v>433</v>
      </c>
      <c r="E180" s="8">
        <v>100</v>
      </c>
      <c r="F180" s="8">
        <v>60</v>
      </c>
      <c r="G180" s="8">
        <v>60</v>
      </c>
      <c r="H180" s="2" t="s">
        <v>434</v>
      </c>
      <c r="I180" s="40">
        <v>46412</v>
      </c>
      <c r="J180" s="2" t="s">
        <v>450</v>
      </c>
    </row>
    <row r="181" spans="1:10" x14ac:dyDescent="0.3">
      <c r="A181" s="2" t="s">
        <v>222</v>
      </c>
      <c r="B181" s="2" t="s">
        <v>432</v>
      </c>
      <c r="C181" s="2" t="s">
        <v>433</v>
      </c>
      <c r="D181" s="2" t="s">
        <v>433</v>
      </c>
      <c r="E181" s="8">
        <v>100</v>
      </c>
      <c r="F181" s="8">
        <v>60</v>
      </c>
      <c r="G181" s="8">
        <v>60</v>
      </c>
      <c r="H181" s="2" t="s">
        <v>434</v>
      </c>
      <c r="I181" s="40">
        <v>46412</v>
      </c>
      <c r="J181" s="2" t="s">
        <v>450</v>
      </c>
    </row>
    <row r="182" spans="1:10" x14ac:dyDescent="0.3">
      <c r="A182" s="2" t="s">
        <v>182</v>
      </c>
      <c r="B182" s="2" t="s">
        <v>432</v>
      </c>
      <c r="C182" s="2" t="s">
        <v>433</v>
      </c>
      <c r="D182" s="2" t="s">
        <v>433</v>
      </c>
      <c r="E182" s="8">
        <v>100</v>
      </c>
      <c r="F182" s="8">
        <v>60</v>
      </c>
      <c r="G182" s="8">
        <v>60</v>
      </c>
      <c r="H182" s="2" t="s">
        <v>434</v>
      </c>
      <c r="I182" s="40">
        <v>46412</v>
      </c>
      <c r="J182" s="2" t="s">
        <v>450</v>
      </c>
    </row>
    <row r="183" spans="1:10" ht="28.8" x14ac:dyDescent="0.3">
      <c r="A183" s="2" t="s">
        <v>212</v>
      </c>
      <c r="B183" s="2" t="s">
        <v>432</v>
      </c>
      <c r="C183" s="2" t="s">
        <v>433</v>
      </c>
      <c r="D183" s="2" t="s">
        <v>433</v>
      </c>
      <c r="E183" s="8">
        <v>100</v>
      </c>
      <c r="F183" s="8">
        <v>60</v>
      </c>
      <c r="G183" s="8">
        <v>60</v>
      </c>
      <c r="H183" s="2" t="s">
        <v>434</v>
      </c>
      <c r="I183" s="40">
        <v>46412</v>
      </c>
      <c r="J183" s="2" t="s">
        <v>450</v>
      </c>
    </row>
    <row r="184" spans="1:10" x14ac:dyDescent="0.3">
      <c r="A184" s="2" t="s">
        <v>213</v>
      </c>
      <c r="B184" s="2" t="s">
        <v>432</v>
      </c>
      <c r="C184" s="2" t="s">
        <v>433</v>
      </c>
      <c r="D184" s="2" t="s">
        <v>433</v>
      </c>
      <c r="E184" s="8">
        <v>100</v>
      </c>
      <c r="F184" s="8">
        <v>60</v>
      </c>
      <c r="G184" s="8">
        <v>60</v>
      </c>
      <c r="H184" s="2" t="s">
        <v>434</v>
      </c>
      <c r="I184" s="40">
        <v>46412</v>
      </c>
      <c r="J184" s="2" t="s">
        <v>450</v>
      </c>
    </row>
    <row r="185" spans="1:10" ht="43.2" x14ac:dyDescent="0.3">
      <c r="A185" s="2" t="s">
        <v>230</v>
      </c>
      <c r="B185" s="2" t="s">
        <v>566</v>
      </c>
      <c r="C185" s="2" t="s">
        <v>433</v>
      </c>
      <c r="D185" s="2" t="s">
        <v>433</v>
      </c>
      <c r="E185" s="8">
        <v>100</v>
      </c>
      <c r="F185" s="8">
        <v>60</v>
      </c>
      <c r="G185" s="8">
        <v>60</v>
      </c>
      <c r="H185" s="2" t="s">
        <v>434</v>
      </c>
      <c r="I185" s="40">
        <v>46412</v>
      </c>
      <c r="J185" s="2" t="s">
        <v>450</v>
      </c>
    </row>
    <row r="186" spans="1:10" x14ac:dyDescent="0.3">
      <c r="A186" s="2" t="s">
        <v>214</v>
      </c>
      <c r="B186" s="2" t="s">
        <v>432</v>
      </c>
      <c r="C186" s="2" t="s">
        <v>433</v>
      </c>
      <c r="D186" s="2" t="s">
        <v>433</v>
      </c>
      <c r="E186" s="8">
        <v>100</v>
      </c>
      <c r="F186" s="8">
        <v>60</v>
      </c>
      <c r="G186" s="8">
        <v>60</v>
      </c>
      <c r="H186" s="2" t="s">
        <v>434</v>
      </c>
      <c r="I186" s="40">
        <v>46776</v>
      </c>
      <c r="J186" s="2" t="s">
        <v>450</v>
      </c>
    </row>
    <row r="187" spans="1:10" ht="28.8" x14ac:dyDescent="0.3">
      <c r="A187" s="2" t="s">
        <v>452</v>
      </c>
      <c r="B187" s="2" t="s">
        <v>432</v>
      </c>
      <c r="C187" s="2" t="s">
        <v>448</v>
      </c>
      <c r="D187" s="2" t="s">
        <v>433</v>
      </c>
      <c r="E187" s="8">
        <v>100</v>
      </c>
      <c r="F187" s="8">
        <v>60</v>
      </c>
      <c r="G187" s="8">
        <v>60</v>
      </c>
      <c r="H187" s="2" t="s">
        <v>434</v>
      </c>
      <c r="I187" s="40">
        <v>46776</v>
      </c>
      <c r="J187" s="2" t="s">
        <v>449</v>
      </c>
    </row>
    <row r="188" spans="1:10" x14ac:dyDescent="0.3">
      <c r="A188" s="2" t="s">
        <v>168</v>
      </c>
      <c r="B188" s="2" t="s">
        <v>432</v>
      </c>
      <c r="C188" s="2" t="s">
        <v>433</v>
      </c>
      <c r="D188" s="2" t="s">
        <v>433</v>
      </c>
      <c r="E188" s="8">
        <v>100</v>
      </c>
      <c r="F188" s="8">
        <v>60</v>
      </c>
      <c r="G188" s="8">
        <v>60</v>
      </c>
      <c r="H188" s="2" t="s">
        <v>434</v>
      </c>
      <c r="I188" s="40">
        <v>46776</v>
      </c>
      <c r="J188" s="2" t="s">
        <v>450</v>
      </c>
    </row>
    <row r="189" spans="1:10" x14ac:dyDescent="0.3">
      <c r="A189" s="2" t="s">
        <v>217</v>
      </c>
      <c r="B189" s="2" t="s">
        <v>432</v>
      </c>
      <c r="C189" s="2" t="s">
        <v>433</v>
      </c>
      <c r="D189" s="2" t="s">
        <v>433</v>
      </c>
      <c r="E189" s="8">
        <v>100</v>
      </c>
      <c r="F189" s="8">
        <v>60</v>
      </c>
      <c r="G189" s="8">
        <v>60</v>
      </c>
      <c r="H189" s="2" t="s">
        <v>434</v>
      </c>
      <c r="I189" s="40">
        <v>46776</v>
      </c>
      <c r="J189" s="2" t="s">
        <v>450</v>
      </c>
    </row>
    <row r="190" spans="1:10" x14ac:dyDescent="0.3">
      <c r="A190" s="2" t="s">
        <v>170</v>
      </c>
      <c r="B190" s="2" t="s">
        <v>432</v>
      </c>
      <c r="C190" s="2" t="s">
        <v>433</v>
      </c>
      <c r="D190" s="2" t="s">
        <v>433</v>
      </c>
      <c r="E190" s="8">
        <v>100</v>
      </c>
      <c r="F190" s="8">
        <v>60</v>
      </c>
      <c r="G190" s="8">
        <v>60</v>
      </c>
      <c r="H190" s="2" t="s">
        <v>434</v>
      </c>
      <c r="I190" s="40">
        <v>46776</v>
      </c>
      <c r="J190" s="2" t="s">
        <v>450</v>
      </c>
    </row>
    <row r="191" spans="1:10" ht="28.8" x14ac:dyDescent="0.3">
      <c r="A191" s="2" t="s">
        <v>208</v>
      </c>
      <c r="B191" s="2" t="s">
        <v>461</v>
      </c>
      <c r="C191" s="2" t="s">
        <v>433</v>
      </c>
      <c r="D191" s="2" t="s">
        <v>433</v>
      </c>
      <c r="E191" s="8">
        <v>80</v>
      </c>
      <c r="F191" s="8">
        <v>60</v>
      </c>
      <c r="G191" s="8">
        <v>60</v>
      </c>
      <c r="H191" s="2" t="s">
        <v>434</v>
      </c>
      <c r="I191" s="40">
        <v>46776</v>
      </c>
      <c r="J191" s="2" t="s">
        <v>450</v>
      </c>
    </row>
    <row r="192" spans="1:10" x14ac:dyDescent="0.3">
      <c r="A192" s="2" t="s">
        <v>191</v>
      </c>
      <c r="B192" s="2" t="s">
        <v>432</v>
      </c>
      <c r="C192" s="2" t="s">
        <v>433</v>
      </c>
      <c r="D192" s="2" t="s">
        <v>433</v>
      </c>
      <c r="E192" s="8">
        <v>100</v>
      </c>
      <c r="F192" s="8">
        <v>60</v>
      </c>
      <c r="G192" s="8">
        <v>60</v>
      </c>
      <c r="H192" s="2" t="s">
        <v>434</v>
      </c>
      <c r="I192" s="40">
        <v>46776</v>
      </c>
      <c r="J192" s="2" t="s">
        <v>450</v>
      </c>
    </row>
    <row r="193" spans="1:10" x14ac:dyDescent="0.3">
      <c r="A193" s="2" t="s">
        <v>173</v>
      </c>
      <c r="B193" s="2" t="s">
        <v>432</v>
      </c>
      <c r="C193" s="2" t="s">
        <v>433</v>
      </c>
      <c r="D193" s="2" t="s">
        <v>433</v>
      </c>
      <c r="E193" s="8">
        <v>100</v>
      </c>
      <c r="F193" s="8">
        <v>60</v>
      </c>
      <c r="G193" s="8">
        <v>60</v>
      </c>
      <c r="H193" s="2" t="s">
        <v>434</v>
      </c>
      <c r="I193" s="40">
        <v>46776</v>
      </c>
      <c r="J193" s="2" t="s">
        <v>450</v>
      </c>
    </row>
    <row r="194" spans="1:10" ht="57.6" x14ac:dyDescent="0.3">
      <c r="A194" s="2" t="s">
        <v>218</v>
      </c>
      <c r="B194" s="2" t="s">
        <v>483</v>
      </c>
      <c r="C194" s="2" t="s">
        <v>433</v>
      </c>
      <c r="D194" s="2" t="s">
        <v>433</v>
      </c>
      <c r="E194" s="8">
        <v>100</v>
      </c>
      <c r="F194" s="8">
        <v>60</v>
      </c>
      <c r="G194" s="8">
        <v>60</v>
      </c>
      <c r="H194" s="2" t="s">
        <v>434</v>
      </c>
      <c r="I194" s="40">
        <v>46776</v>
      </c>
      <c r="J194" s="2" t="s">
        <v>450</v>
      </c>
    </row>
    <row r="195" spans="1:10" ht="28.8" x14ac:dyDescent="0.3">
      <c r="A195" s="2" t="s">
        <v>175</v>
      </c>
      <c r="B195" s="2" t="s">
        <v>671</v>
      </c>
      <c r="C195" s="2" t="s">
        <v>433</v>
      </c>
      <c r="D195" s="2" t="s">
        <v>433</v>
      </c>
      <c r="E195" s="8">
        <v>100</v>
      </c>
      <c r="F195" s="8">
        <v>60</v>
      </c>
      <c r="G195" s="8">
        <v>60</v>
      </c>
      <c r="H195" s="2" t="s">
        <v>434</v>
      </c>
      <c r="I195" s="40">
        <v>46776</v>
      </c>
      <c r="J195" s="2" t="s">
        <v>450</v>
      </c>
    </row>
    <row r="196" spans="1:10" x14ac:dyDescent="0.3">
      <c r="A196" s="2" t="s">
        <v>192</v>
      </c>
      <c r="B196" s="2" t="s">
        <v>432</v>
      </c>
      <c r="C196" s="2" t="s">
        <v>433</v>
      </c>
      <c r="D196" s="2" t="s">
        <v>433</v>
      </c>
      <c r="E196" s="8">
        <v>100</v>
      </c>
      <c r="F196" s="8">
        <v>60</v>
      </c>
      <c r="G196" s="8">
        <v>60</v>
      </c>
      <c r="H196" s="2" t="s">
        <v>434</v>
      </c>
      <c r="I196" s="40">
        <v>46776</v>
      </c>
      <c r="J196" s="2" t="s">
        <v>450</v>
      </c>
    </row>
    <row r="197" spans="1:10" ht="28.8" x14ac:dyDescent="0.3">
      <c r="A197" s="2" t="s">
        <v>188</v>
      </c>
      <c r="B197" s="2" t="s">
        <v>495</v>
      </c>
      <c r="C197" s="2" t="s">
        <v>433</v>
      </c>
      <c r="D197" s="2" t="s">
        <v>433</v>
      </c>
      <c r="E197" s="8">
        <v>100</v>
      </c>
      <c r="F197" s="8">
        <v>60</v>
      </c>
      <c r="G197" s="8">
        <v>60</v>
      </c>
      <c r="H197" s="2" t="s">
        <v>434</v>
      </c>
      <c r="I197" s="40">
        <v>46776</v>
      </c>
      <c r="J197" s="2" t="s">
        <v>450</v>
      </c>
    </row>
    <row r="198" spans="1:10" ht="28.8" x14ac:dyDescent="0.3">
      <c r="A198" s="2" t="s">
        <v>220</v>
      </c>
      <c r="B198" s="2" t="s">
        <v>432</v>
      </c>
      <c r="C198" s="2" t="s">
        <v>433</v>
      </c>
      <c r="D198" s="2" t="s">
        <v>433</v>
      </c>
      <c r="E198" s="8">
        <v>100</v>
      </c>
      <c r="F198" s="8">
        <v>60</v>
      </c>
      <c r="G198" s="8">
        <v>60</v>
      </c>
      <c r="H198" s="2" t="s">
        <v>434</v>
      </c>
      <c r="I198" s="40">
        <v>46776</v>
      </c>
      <c r="J198" s="2" t="s">
        <v>450</v>
      </c>
    </row>
    <row r="199" spans="1:10" ht="43.2" x14ac:dyDescent="0.3">
      <c r="A199" s="2" t="s">
        <v>221</v>
      </c>
      <c r="B199" s="2" t="s">
        <v>499</v>
      </c>
      <c r="C199" s="2" t="s">
        <v>433</v>
      </c>
      <c r="D199" s="2" t="s">
        <v>433</v>
      </c>
      <c r="E199" s="8">
        <v>100</v>
      </c>
      <c r="F199" s="8">
        <v>60</v>
      </c>
      <c r="G199" s="8">
        <v>60</v>
      </c>
      <c r="H199" s="2" t="s">
        <v>434</v>
      </c>
      <c r="I199" s="40">
        <v>46776</v>
      </c>
      <c r="J199" s="2" t="s">
        <v>450</v>
      </c>
    </row>
    <row r="200" spans="1:10" ht="28.8" x14ac:dyDescent="0.3">
      <c r="A200" s="2" t="s">
        <v>193</v>
      </c>
      <c r="B200" s="2" t="s">
        <v>432</v>
      </c>
      <c r="C200" s="2" t="s">
        <v>433</v>
      </c>
      <c r="D200" s="2" t="s">
        <v>433</v>
      </c>
      <c r="E200" s="8">
        <v>100</v>
      </c>
      <c r="F200" s="8">
        <v>60</v>
      </c>
      <c r="G200" s="8">
        <v>60</v>
      </c>
      <c r="H200" s="2" t="s">
        <v>434</v>
      </c>
      <c r="I200" s="40">
        <v>46776</v>
      </c>
      <c r="J200" s="2" t="s">
        <v>450</v>
      </c>
    </row>
    <row r="201" spans="1:10" ht="28.8" hidden="1" x14ac:dyDescent="0.3">
      <c r="A201" s="2" t="s">
        <v>663</v>
      </c>
      <c r="B201" s="2" t="s">
        <v>504</v>
      </c>
      <c r="C201" s="2" t="s">
        <v>448</v>
      </c>
      <c r="D201" s="2" t="s">
        <v>433</v>
      </c>
      <c r="E201" s="8">
        <v>100</v>
      </c>
      <c r="F201" s="8">
        <v>60</v>
      </c>
      <c r="G201" s="8">
        <v>80</v>
      </c>
      <c r="H201" s="2" t="s">
        <v>486</v>
      </c>
      <c r="I201" s="40">
        <v>46776</v>
      </c>
      <c r="J201" s="2" t="s">
        <v>486</v>
      </c>
    </row>
    <row r="202" spans="1:10" x14ac:dyDescent="0.3">
      <c r="A202" s="2" t="s">
        <v>195</v>
      </c>
      <c r="B202" s="2" t="s">
        <v>432</v>
      </c>
      <c r="C202" s="2" t="s">
        <v>433</v>
      </c>
      <c r="D202" s="2" t="s">
        <v>433</v>
      </c>
      <c r="E202" s="8">
        <v>100</v>
      </c>
      <c r="F202" s="8">
        <v>60</v>
      </c>
      <c r="G202" s="8">
        <v>60</v>
      </c>
      <c r="H202" s="2" t="s">
        <v>434</v>
      </c>
      <c r="I202" s="40">
        <v>46776</v>
      </c>
      <c r="J202" s="2" t="s">
        <v>450</v>
      </c>
    </row>
    <row r="203" spans="1:10" x14ac:dyDescent="0.3">
      <c r="A203" s="2" t="s">
        <v>177</v>
      </c>
      <c r="B203" s="2" t="s">
        <v>432</v>
      </c>
      <c r="C203" s="2" t="s">
        <v>433</v>
      </c>
      <c r="D203" s="2" t="s">
        <v>433</v>
      </c>
      <c r="E203" s="8">
        <v>100</v>
      </c>
      <c r="F203" s="8">
        <v>60</v>
      </c>
      <c r="G203" s="8">
        <v>60</v>
      </c>
      <c r="H203" s="2" t="s">
        <v>434</v>
      </c>
      <c r="I203" s="40">
        <v>46776</v>
      </c>
      <c r="J203" s="2" t="s">
        <v>450</v>
      </c>
    </row>
    <row r="204" spans="1:10" x14ac:dyDescent="0.3">
      <c r="A204" s="2" t="s">
        <v>196</v>
      </c>
      <c r="B204" s="2" t="s">
        <v>432</v>
      </c>
      <c r="C204" s="2" t="s">
        <v>433</v>
      </c>
      <c r="D204" s="2" t="s">
        <v>433</v>
      </c>
      <c r="E204" s="8">
        <v>100</v>
      </c>
      <c r="F204" s="8">
        <v>60</v>
      </c>
      <c r="G204" s="8">
        <v>60</v>
      </c>
      <c r="H204" s="2" t="s">
        <v>434</v>
      </c>
      <c r="I204" s="40">
        <v>46776</v>
      </c>
      <c r="J204" s="2" t="s">
        <v>450</v>
      </c>
    </row>
    <row r="205" spans="1:10" x14ac:dyDescent="0.3">
      <c r="A205" s="2" t="s">
        <v>179</v>
      </c>
      <c r="B205" s="2" t="s">
        <v>432</v>
      </c>
      <c r="C205" s="2" t="s">
        <v>433</v>
      </c>
      <c r="D205" s="2" t="s">
        <v>433</v>
      </c>
      <c r="E205" s="8">
        <v>100</v>
      </c>
      <c r="F205" s="8">
        <v>60</v>
      </c>
      <c r="G205" s="8">
        <v>60</v>
      </c>
      <c r="H205" s="2" t="s">
        <v>434</v>
      </c>
      <c r="I205" s="40">
        <v>46776</v>
      </c>
      <c r="J205" s="2" t="s">
        <v>450</v>
      </c>
    </row>
    <row r="206" spans="1:10" x14ac:dyDescent="0.3">
      <c r="A206" s="2" t="s">
        <v>198</v>
      </c>
      <c r="B206" s="2" t="s">
        <v>432</v>
      </c>
      <c r="C206" s="2" t="s">
        <v>433</v>
      </c>
      <c r="D206" s="2" t="s">
        <v>433</v>
      </c>
      <c r="E206" s="8">
        <v>100</v>
      </c>
      <c r="F206" s="8">
        <v>60</v>
      </c>
      <c r="G206" s="8">
        <v>60</v>
      </c>
      <c r="H206" s="2" t="s">
        <v>434</v>
      </c>
      <c r="I206" s="40">
        <v>46776</v>
      </c>
      <c r="J206" s="2" t="s">
        <v>450</v>
      </c>
    </row>
    <row r="207" spans="1:10" ht="28.8" x14ac:dyDescent="0.3">
      <c r="A207" s="2" t="s">
        <v>283</v>
      </c>
      <c r="B207" s="2" t="s">
        <v>432</v>
      </c>
      <c r="C207" s="2" t="s">
        <v>448</v>
      </c>
      <c r="D207" s="2" t="s">
        <v>433</v>
      </c>
      <c r="E207" s="8">
        <v>100</v>
      </c>
      <c r="F207" s="8">
        <v>60</v>
      </c>
      <c r="G207" s="8">
        <v>60</v>
      </c>
      <c r="H207" s="2" t="s">
        <v>434</v>
      </c>
      <c r="I207" s="40">
        <v>46776</v>
      </c>
      <c r="J207" s="2" t="s">
        <v>449</v>
      </c>
    </row>
    <row r="208" spans="1:10" x14ac:dyDescent="0.3">
      <c r="A208" s="2" t="s">
        <v>181</v>
      </c>
      <c r="B208" s="2" t="s">
        <v>432</v>
      </c>
      <c r="C208" s="2" t="s">
        <v>433</v>
      </c>
      <c r="D208" s="2" t="s">
        <v>433</v>
      </c>
      <c r="E208" s="8">
        <v>100</v>
      </c>
      <c r="F208" s="8">
        <v>60</v>
      </c>
      <c r="G208" s="8">
        <v>60</v>
      </c>
      <c r="H208" s="2" t="s">
        <v>434</v>
      </c>
      <c r="I208" s="40">
        <v>46776</v>
      </c>
      <c r="J208" s="2" t="s">
        <v>450</v>
      </c>
    </row>
    <row r="209" spans="1:10" ht="28.8" x14ac:dyDescent="0.3">
      <c r="A209" s="2" t="s">
        <v>287</v>
      </c>
      <c r="B209" s="2" t="s">
        <v>432</v>
      </c>
      <c r="C209" s="2" t="s">
        <v>448</v>
      </c>
      <c r="D209" s="2" t="s">
        <v>433</v>
      </c>
      <c r="E209" s="8">
        <v>100</v>
      </c>
      <c r="F209" s="8">
        <v>60</v>
      </c>
      <c r="G209" s="8">
        <v>60</v>
      </c>
      <c r="H209" s="2" t="s">
        <v>434</v>
      </c>
      <c r="I209" s="40">
        <v>46776</v>
      </c>
      <c r="J209" s="2" t="s">
        <v>449</v>
      </c>
    </row>
    <row r="210" spans="1:10" x14ac:dyDescent="0.3">
      <c r="A210" s="2" t="s">
        <v>223</v>
      </c>
      <c r="B210" s="2" t="s">
        <v>432</v>
      </c>
      <c r="C210" s="2" t="s">
        <v>433</v>
      </c>
      <c r="D210" s="2" t="s">
        <v>433</v>
      </c>
      <c r="E210" s="8">
        <v>100</v>
      </c>
      <c r="F210" s="8">
        <v>60</v>
      </c>
      <c r="G210" s="8">
        <v>60</v>
      </c>
      <c r="H210" s="2" t="s">
        <v>434</v>
      </c>
      <c r="I210" s="40">
        <v>46776</v>
      </c>
      <c r="J210" s="2" t="s">
        <v>450</v>
      </c>
    </row>
    <row r="211" spans="1:10" x14ac:dyDescent="0.3">
      <c r="A211" s="2" t="s">
        <v>224</v>
      </c>
      <c r="B211" s="2" t="s">
        <v>432</v>
      </c>
      <c r="C211" s="2" t="s">
        <v>433</v>
      </c>
      <c r="D211" s="2" t="s">
        <v>433</v>
      </c>
      <c r="E211" s="8">
        <v>100</v>
      </c>
      <c r="F211" s="8">
        <v>60</v>
      </c>
      <c r="G211" s="8">
        <v>60</v>
      </c>
      <c r="H211" s="2" t="s">
        <v>434</v>
      </c>
      <c r="I211" s="40">
        <v>46776</v>
      </c>
      <c r="J211" s="2" t="s">
        <v>450</v>
      </c>
    </row>
    <row r="212" spans="1:10" x14ac:dyDescent="0.3">
      <c r="A212" s="2" t="s">
        <v>225</v>
      </c>
      <c r="B212" s="2" t="s">
        <v>432</v>
      </c>
      <c r="C212" s="2" t="s">
        <v>433</v>
      </c>
      <c r="D212" s="2" t="s">
        <v>433</v>
      </c>
      <c r="E212" s="8">
        <v>100</v>
      </c>
      <c r="F212" s="8">
        <v>60</v>
      </c>
      <c r="G212" s="8">
        <v>60</v>
      </c>
      <c r="H212" s="2" t="s">
        <v>434</v>
      </c>
      <c r="I212" s="40">
        <v>46776</v>
      </c>
      <c r="J212" s="2" t="s">
        <v>450</v>
      </c>
    </row>
    <row r="213" spans="1:10" ht="43.2" x14ac:dyDescent="0.3">
      <c r="A213" s="2" t="s">
        <v>226</v>
      </c>
      <c r="B213" s="2" t="s">
        <v>532</v>
      </c>
      <c r="C213" s="2" t="s">
        <v>433</v>
      </c>
      <c r="D213" s="2" t="s">
        <v>433</v>
      </c>
      <c r="E213" s="8">
        <v>100</v>
      </c>
      <c r="F213" s="8">
        <v>60</v>
      </c>
      <c r="G213" s="8">
        <v>60</v>
      </c>
      <c r="H213" s="2" t="s">
        <v>434</v>
      </c>
      <c r="I213" s="40">
        <v>46776</v>
      </c>
      <c r="J213" s="2" t="s">
        <v>450</v>
      </c>
    </row>
    <row r="214" spans="1:10" ht="28.8" x14ac:dyDescent="0.3">
      <c r="A214" s="2" t="s">
        <v>227</v>
      </c>
      <c r="B214" s="2" t="s">
        <v>551</v>
      </c>
      <c r="C214" s="2" t="s">
        <v>433</v>
      </c>
      <c r="D214" s="2" t="s">
        <v>433</v>
      </c>
      <c r="E214" s="8">
        <v>100</v>
      </c>
      <c r="F214" s="8">
        <v>60</v>
      </c>
      <c r="G214" s="8">
        <v>60</v>
      </c>
      <c r="H214" s="2" t="s">
        <v>434</v>
      </c>
      <c r="I214" s="40">
        <v>46776</v>
      </c>
      <c r="J214" s="2" t="s">
        <v>450</v>
      </c>
    </row>
    <row r="215" spans="1:10" ht="43.2" x14ac:dyDescent="0.3">
      <c r="A215" s="2" t="s">
        <v>619</v>
      </c>
      <c r="B215" s="2" t="s">
        <v>620</v>
      </c>
      <c r="C215" s="2" t="s">
        <v>433</v>
      </c>
      <c r="D215" s="2" t="s">
        <v>433</v>
      </c>
      <c r="E215" s="8">
        <v>80</v>
      </c>
      <c r="F215" s="8">
        <v>60</v>
      </c>
      <c r="G215" s="8">
        <v>60</v>
      </c>
      <c r="I215" s="40">
        <v>46776</v>
      </c>
    </row>
    <row r="216" spans="1:10" ht="28.8" x14ac:dyDescent="0.3">
      <c r="A216" s="2" t="s">
        <v>199</v>
      </c>
      <c r="B216" s="2" t="s">
        <v>556</v>
      </c>
      <c r="C216" s="2" t="s">
        <v>433</v>
      </c>
      <c r="D216" s="2" t="s">
        <v>433</v>
      </c>
      <c r="E216" s="8">
        <v>100</v>
      </c>
      <c r="F216" s="8">
        <v>60</v>
      </c>
      <c r="G216" s="8">
        <v>60</v>
      </c>
      <c r="H216" s="2" t="s">
        <v>434</v>
      </c>
      <c r="I216" s="40">
        <v>46776</v>
      </c>
      <c r="J216" s="2" t="s">
        <v>450</v>
      </c>
    </row>
    <row r="217" spans="1:10" x14ac:dyDescent="0.3">
      <c r="A217" s="2" t="s">
        <v>229</v>
      </c>
      <c r="B217" s="2" t="s">
        <v>432</v>
      </c>
      <c r="C217" s="2" t="s">
        <v>433</v>
      </c>
      <c r="D217" s="2" t="s">
        <v>433</v>
      </c>
      <c r="E217" s="8">
        <v>100</v>
      </c>
      <c r="F217" s="8">
        <v>60</v>
      </c>
      <c r="G217" s="8">
        <v>60</v>
      </c>
      <c r="H217" s="2" t="s">
        <v>434</v>
      </c>
      <c r="I217" s="40">
        <v>46776</v>
      </c>
      <c r="J217" s="2" t="s">
        <v>450</v>
      </c>
    </row>
    <row r="218" spans="1:10" ht="43.2" x14ac:dyDescent="0.3">
      <c r="A218" s="2" t="s">
        <v>200</v>
      </c>
      <c r="B218" s="2" t="s">
        <v>437</v>
      </c>
      <c r="C218" s="2" t="s">
        <v>433</v>
      </c>
      <c r="D218" s="2" t="s">
        <v>433</v>
      </c>
      <c r="E218" s="8">
        <v>100</v>
      </c>
      <c r="F218" s="8">
        <v>60</v>
      </c>
      <c r="G218" s="8">
        <v>60</v>
      </c>
      <c r="H218" s="2" t="s">
        <v>434</v>
      </c>
      <c r="I218" s="40">
        <v>46776</v>
      </c>
      <c r="J218" s="2" t="s">
        <v>450</v>
      </c>
    </row>
    <row r="219" spans="1:10" ht="28.8" x14ac:dyDescent="0.3">
      <c r="A219" s="2" t="s">
        <v>202</v>
      </c>
      <c r="B219" s="2" t="s">
        <v>563</v>
      </c>
      <c r="C219" s="2" t="s">
        <v>433</v>
      </c>
      <c r="D219" s="2" t="s">
        <v>433</v>
      </c>
      <c r="E219" s="8">
        <v>100</v>
      </c>
      <c r="F219" s="8">
        <v>60</v>
      </c>
      <c r="G219" s="8">
        <v>60</v>
      </c>
      <c r="H219" s="2" t="s">
        <v>434</v>
      </c>
      <c r="I219" s="40">
        <v>46776</v>
      </c>
      <c r="J219" s="2" t="s">
        <v>450</v>
      </c>
    </row>
    <row r="220" spans="1:10" x14ac:dyDescent="0.3">
      <c r="A220" s="2" t="s">
        <v>186</v>
      </c>
      <c r="B220" s="2" t="s">
        <v>432</v>
      </c>
      <c r="C220" s="2" t="s">
        <v>433</v>
      </c>
      <c r="D220" s="2" t="s">
        <v>433</v>
      </c>
      <c r="E220" s="8">
        <v>100</v>
      </c>
      <c r="F220" s="8">
        <v>60</v>
      </c>
      <c r="G220" s="8">
        <v>60</v>
      </c>
      <c r="H220" s="2" t="s">
        <v>434</v>
      </c>
      <c r="I220" s="40">
        <v>46776</v>
      </c>
      <c r="J220" s="2" t="s">
        <v>450</v>
      </c>
    </row>
    <row r="221" spans="1:10" x14ac:dyDescent="0.3">
      <c r="A221" s="2" t="s">
        <v>206</v>
      </c>
      <c r="B221" s="2" t="s">
        <v>432</v>
      </c>
      <c r="C221" s="2" t="s">
        <v>433</v>
      </c>
      <c r="D221" s="2" t="s">
        <v>433</v>
      </c>
      <c r="E221" s="8">
        <v>100</v>
      </c>
      <c r="F221" s="8">
        <v>60</v>
      </c>
      <c r="G221" s="8">
        <v>60</v>
      </c>
      <c r="H221" s="2" t="s">
        <v>434</v>
      </c>
      <c r="I221" s="40">
        <v>46776</v>
      </c>
      <c r="J221" s="2" t="s">
        <v>450</v>
      </c>
    </row>
    <row r="222" spans="1:10" ht="28.8" x14ac:dyDescent="0.3">
      <c r="A222" s="2" t="s">
        <v>207</v>
      </c>
      <c r="B222" s="2" t="s">
        <v>432</v>
      </c>
      <c r="C222" s="2" t="s">
        <v>433</v>
      </c>
      <c r="D222" s="2" t="s">
        <v>433</v>
      </c>
      <c r="E222" s="8">
        <v>100</v>
      </c>
      <c r="F222" s="8">
        <v>60</v>
      </c>
      <c r="G222" s="8">
        <v>60</v>
      </c>
      <c r="H222" s="2" t="s">
        <v>434</v>
      </c>
      <c r="I222" s="40">
        <v>46776</v>
      </c>
      <c r="J222" s="2" t="s">
        <v>450</v>
      </c>
    </row>
    <row r="223" spans="1:10" ht="28.8" hidden="1" x14ac:dyDescent="0.3">
      <c r="A223" s="2" t="s">
        <v>573</v>
      </c>
      <c r="B223" s="2" t="s">
        <v>610</v>
      </c>
      <c r="C223" s="2" t="s">
        <v>448</v>
      </c>
      <c r="D223" s="2" t="s">
        <v>448</v>
      </c>
      <c r="E223" s="8">
        <v>70</v>
      </c>
      <c r="F223" s="8">
        <v>60</v>
      </c>
      <c r="G223" s="8">
        <v>60</v>
      </c>
      <c r="H223" s="2" t="s">
        <v>611</v>
      </c>
      <c r="I223" s="40">
        <v>46776</v>
      </c>
      <c r="J223" s="2" t="s">
        <v>486</v>
      </c>
    </row>
    <row r="224" spans="1:10" ht="28.8" hidden="1" x14ac:dyDescent="0.3">
      <c r="A224" s="2" t="s">
        <v>612</v>
      </c>
      <c r="B224" s="2" t="s">
        <v>432</v>
      </c>
      <c r="C224" s="2" t="s">
        <v>436</v>
      </c>
      <c r="D224" s="2" t="s">
        <v>436</v>
      </c>
      <c r="E224" s="8">
        <v>100</v>
      </c>
      <c r="F224" s="8">
        <v>60</v>
      </c>
      <c r="G224" s="8">
        <v>80</v>
      </c>
      <c r="H224" s="2" t="s">
        <v>636</v>
      </c>
      <c r="I224" s="40">
        <v>46778</v>
      </c>
    </row>
    <row r="225" spans="1:11" ht="23.4" x14ac:dyDescent="0.3">
      <c r="A225" s="57">
        <f>F226</f>
        <v>80</v>
      </c>
      <c r="B225" s="57" t="s">
        <v>712</v>
      </c>
      <c r="C225" s="58"/>
      <c r="D225" s="58"/>
      <c r="E225" s="59"/>
      <c r="F225" s="59"/>
      <c r="G225" s="59"/>
      <c r="H225" s="58"/>
      <c r="I225" s="60"/>
      <c r="J225" s="58"/>
    </row>
    <row r="226" spans="1:11" ht="28.8" hidden="1" x14ac:dyDescent="0.3">
      <c r="A226" s="2" t="s">
        <v>478</v>
      </c>
      <c r="B226" s="2" t="s">
        <v>617</v>
      </c>
      <c r="C226" s="2" t="s">
        <v>433</v>
      </c>
      <c r="D226" s="2" t="s">
        <v>433</v>
      </c>
      <c r="E226" s="8">
        <v>100</v>
      </c>
      <c r="F226" s="8">
        <v>80</v>
      </c>
      <c r="G226" s="8">
        <v>60</v>
      </c>
      <c r="H226" s="2" t="s">
        <v>659</v>
      </c>
      <c r="I226" s="40">
        <v>45683</v>
      </c>
      <c r="J226" s="2" t="s">
        <v>455</v>
      </c>
    </row>
    <row r="227" spans="1:11" ht="28.8" x14ac:dyDescent="0.3">
      <c r="A227" s="2" t="s">
        <v>247</v>
      </c>
      <c r="B227" s="2" t="s">
        <v>635</v>
      </c>
      <c r="C227" s="2" t="s">
        <v>448</v>
      </c>
      <c r="D227" s="2" t="s">
        <v>436</v>
      </c>
      <c r="E227" s="8">
        <v>100</v>
      </c>
      <c r="F227" s="8">
        <v>80</v>
      </c>
      <c r="G227" s="8">
        <v>80</v>
      </c>
      <c r="H227" s="2" t="s">
        <v>434</v>
      </c>
      <c r="I227" s="40">
        <v>45684</v>
      </c>
      <c r="J227" s="2" t="s">
        <v>470</v>
      </c>
    </row>
    <row r="228" spans="1:11" ht="72" hidden="1" x14ac:dyDescent="0.3">
      <c r="A228" s="2" t="s">
        <v>218</v>
      </c>
      <c r="B228" s="2" t="s">
        <v>481</v>
      </c>
      <c r="C228" s="2" t="s">
        <v>436</v>
      </c>
      <c r="D228" s="2" t="s">
        <v>436</v>
      </c>
      <c r="E228" s="8">
        <v>100</v>
      </c>
      <c r="F228" s="8">
        <v>80</v>
      </c>
      <c r="G228" s="8">
        <v>60</v>
      </c>
      <c r="H228" s="2" t="s">
        <v>454</v>
      </c>
      <c r="I228" s="40">
        <v>45684</v>
      </c>
      <c r="J228" s="2" t="s">
        <v>482</v>
      </c>
    </row>
    <row r="229" spans="1:11" ht="28.8" x14ac:dyDescent="0.3">
      <c r="A229" s="2" t="s">
        <v>484</v>
      </c>
      <c r="B229" s="2" t="s">
        <v>432</v>
      </c>
      <c r="C229" s="2" t="s">
        <v>436</v>
      </c>
      <c r="D229" s="2" t="s">
        <v>436</v>
      </c>
      <c r="E229" s="8">
        <v>100</v>
      </c>
      <c r="F229" s="8">
        <v>80</v>
      </c>
      <c r="G229" s="8">
        <v>80</v>
      </c>
      <c r="H229" s="2" t="s">
        <v>434</v>
      </c>
      <c r="I229" s="40">
        <v>45684</v>
      </c>
      <c r="J229" s="2" t="s">
        <v>482</v>
      </c>
    </row>
    <row r="230" spans="1:11" ht="43.2" x14ac:dyDescent="0.3">
      <c r="A230" s="2" t="s">
        <v>638</v>
      </c>
      <c r="B230" s="2" t="s">
        <v>515</v>
      </c>
      <c r="C230" s="2" t="s">
        <v>436</v>
      </c>
      <c r="D230" s="2" t="s">
        <v>436</v>
      </c>
      <c r="E230" s="8">
        <v>100</v>
      </c>
      <c r="F230" s="8">
        <v>80</v>
      </c>
      <c r="G230" s="8">
        <v>80</v>
      </c>
      <c r="H230" s="2" t="s">
        <v>434</v>
      </c>
      <c r="I230" s="40">
        <v>45684</v>
      </c>
      <c r="J230" s="2" t="s">
        <v>482</v>
      </c>
    </row>
    <row r="231" spans="1:11" ht="43.2" x14ac:dyDescent="0.3">
      <c r="A231" s="2" t="s">
        <v>630</v>
      </c>
      <c r="B231" s="2" t="s">
        <v>627</v>
      </c>
      <c r="C231" s="2" t="s">
        <v>436</v>
      </c>
      <c r="D231" s="2" t="s">
        <v>436</v>
      </c>
      <c r="E231" s="8">
        <v>100</v>
      </c>
      <c r="F231" s="8">
        <v>80</v>
      </c>
      <c r="G231" s="8">
        <v>80</v>
      </c>
      <c r="H231" s="2" t="s">
        <v>434</v>
      </c>
      <c r="I231" s="40">
        <v>45684</v>
      </c>
      <c r="J231" s="2" t="s">
        <v>482</v>
      </c>
    </row>
    <row r="232" spans="1:11" ht="28.8" x14ac:dyDescent="0.3">
      <c r="A232" s="2" t="s">
        <v>632</v>
      </c>
      <c r="B232" s="2" t="s">
        <v>628</v>
      </c>
      <c r="C232" s="2" t="s">
        <v>436</v>
      </c>
      <c r="D232" s="2" t="s">
        <v>436</v>
      </c>
      <c r="E232" s="8">
        <v>100</v>
      </c>
      <c r="F232" s="8">
        <v>80</v>
      </c>
      <c r="G232" s="8">
        <v>80</v>
      </c>
      <c r="H232" s="2" t="s">
        <v>434</v>
      </c>
      <c r="I232" s="40">
        <v>45684</v>
      </c>
      <c r="J232" s="2" t="s">
        <v>482</v>
      </c>
    </row>
    <row r="233" spans="1:11" ht="28.8" x14ac:dyDescent="0.3">
      <c r="A233" s="2" t="s">
        <v>633</v>
      </c>
      <c r="B233" s="2" t="s">
        <v>523</v>
      </c>
      <c r="C233" s="2" t="s">
        <v>436</v>
      </c>
      <c r="D233" s="2" t="s">
        <v>436</v>
      </c>
      <c r="E233" s="8">
        <v>100</v>
      </c>
      <c r="F233" s="8">
        <v>80</v>
      </c>
      <c r="G233" s="8">
        <v>80</v>
      </c>
      <c r="H233" s="2" t="s">
        <v>434</v>
      </c>
      <c r="I233" s="40">
        <v>45684</v>
      </c>
      <c r="J233" s="2" t="s">
        <v>482</v>
      </c>
    </row>
    <row r="234" spans="1:11" ht="28.8" x14ac:dyDescent="0.3">
      <c r="A234" s="2" t="s">
        <v>634</v>
      </c>
      <c r="B234" s="2" t="s">
        <v>524</v>
      </c>
      <c r="C234" s="2" t="s">
        <v>436</v>
      </c>
      <c r="D234" s="2" t="s">
        <v>436</v>
      </c>
      <c r="E234" s="8">
        <v>100</v>
      </c>
      <c r="F234" s="8">
        <v>80</v>
      </c>
      <c r="G234" s="8">
        <v>80</v>
      </c>
      <c r="H234" s="2" t="s">
        <v>434</v>
      </c>
      <c r="I234" s="40">
        <v>45684</v>
      </c>
      <c r="J234" s="2" t="s">
        <v>482</v>
      </c>
    </row>
    <row r="235" spans="1:11" ht="28.8" x14ac:dyDescent="0.3">
      <c r="A235" s="2" t="s">
        <v>526</v>
      </c>
      <c r="B235" s="2" t="s">
        <v>432</v>
      </c>
      <c r="C235" s="2" t="s">
        <v>436</v>
      </c>
      <c r="D235" s="2" t="s">
        <v>436</v>
      </c>
      <c r="E235" s="8">
        <v>100</v>
      </c>
      <c r="F235" s="8">
        <v>80</v>
      </c>
      <c r="G235" s="8">
        <v>80</v>
      </c>
      <c r="H235" s="2" t="s">
        <v>434</v>
      </c>
      <c r="I235" s="40">
        <v>45684</v>
      </c>
      <c r="J235" s="2" t="s">
        <v>482</v>
      </c>
    </row>
    <row r="236" spans="1:11" ht="72" hidden="1" x14ac:dyDescent="0.3">
      <c r="A236" s="2" t="s">
        <v>462</v>
      </c>
      <c r="B236" s="2" t="s">
        <v>463</v>
      </c>
      <c r="C236" s="2" t="s">
        <v>433</v>
      </c>
      <c r="D236" s="2" t="s">
        <v>433</v>
      </c>
      <c r="E236" s="8">
        <v>100</v>
      </c>
      <c r="F236" s="8">
        <v>80</v>
      </c>
      <c r="G236" s="8">
        <v>60</v>
      </c>
      <c r="H236" s="2" t="s">
        <v>454</v>
      </c>
      <c r="I236" s="40">
        <v>46048</v>
      </c>
      <c r="J236" s="2" t="s">
        <v>464</v>
      </c>
    </row>
    <row r="237" spans="1:11" ht="28.8" x14ac:dyDescent="0.3">
      <c r="A237" s="2" t="s">
        <v>521</v>
      </c>
      <c r="B237" s="2" t="s">
        <v>522</v>
      </c>
      <c r="C237" s="2" t="s">
        <v>433</v>
      </c>
      <c r="D237" s="2" t="s">
        <v>433</v>
      </c>
      <c r="E237" s="8">
        <v>100</v>
      </c>
      <c r="F237" s="8">
        <v>80</v>
      </c>
      <c r="G237" s="8">
        <v>80</v>
      </c>
      <c r="H237" s="2" t="s">
        <v>434</v>
      </c>
      <c r="I237" s="40">
        <v>46048</v>
      </c>
      <c r="J237" s="2" t="s">
        <v>458</v>
      </c>
    </row>
    <row r="238" spans="1:11" ht="72" hidden="1" x14ac:dyDescent="0.3">
      <c r="A238" s="2" t="s">
        <v>549</v>
      </c>
      <c r="B238" s="2" t="s">
        <v>550</v>
      </c>
      <c r="C238" s="2" t="s">
        <v>436</v>
      </c>
      <c r="D238" s="2" t="s">
        <v>436</v>
      </c>
      <c r="E238" s="8">
        <v>100</v>
      </c>
      <c r="F238" s="8">
        <v>80</v>
      </c>
      <c r="G238" s="8">
        <v>60</v>
      </c>
      <c r="H238" s="2" t="s">
        <v>454</v>
      </c>
      <c r="I238" s="40">
        <v>46048</v>
      </c>
      <c r="J238" s="2" t="s">
        <v>486</v>
      </c>
    </row>
    <row r="239" spans="1:11" ht="28.8" x14ac:dyDescent="0.3">
      <c r="A239" s="2" t="s">
        <v>561</v>
      </c>
      <c r="B239" s="2" t="s">
        <v>562</v>
      </c>
      <c r="C239" s="2" t="s">
        <v>436</v>
      </c>
      <c r="D239" s="2" t="s">
        <v>436</v>
      </c>
      <c r="E239" s="8">
        <v>100</v>
      </c>
      <c r="F239" s="8">
        <v>80</v>
      </c>
      <c r="G239" s="8">
        <v>80</v>
      </c>
      <c r="H239" s="2" t="s">
        <v>434</v>
      </c>
      <c r="I239" s="40">
        <v>46048</v>
      </c>
      <c r="J239" s="2" t="s">
        <v>486</v>
      </c>
    </row>
    <row r="240" spans="1:11" x14ac:dyDescent="0.3">
      <c r="K240" s="31"/>
    </row>
    <row r="252" spans="3:16" s="2" customFormat="1" x14ac:dyDescent="0.3">
      <c r="C252" s="5"/>
      <c r="E252" s="8"/>
      <c r="F252" s="8"/>
      <c r="G252" s="8"/>
      <c r="I252" s="8"/>
      <c r="K252"/>
      <c r="L252"/>
      <c r="M252"/>
      <c r="N252"/>
      <c r="O252"/>
      <c r="P252"/>
    </row>
    <row r="263" spans="2:16" s="2" customFormat="1" x14ac:dyDescent="0.3">
      <c r="B263" s="11"/>
      <c r="C263" s="11"/>
      <c r="D263" s="11"/>
      <c r="E263" s="56"/>
      <c r="F263" s="8"/>
      <c r="G263" s="56"/>
      <c r="H263" s="11"/>
      <c r="I263" s="56"/>
      <c r="K263"/>
      <c r="L263"/>
      <c r="M263"/>
      <c r="N263"/>
      <c r="O263"/>
      <c r="P263"/>
    </row>
    <row r="269" spans="2:16" s="2" customFormat="1" x14ac:dyDescent="0.3">
      <c r="B269" s="11"/>
      <c r="C269" s="11"/>
      <c r="D269" s="11"/>
      <c r="E269" s="56"/>
      <c r="F269" s="8"/>
      <c r="G269" s="56"/>
      <c r="H269" s="11"/>
      <c r="I269" s="56"/>
      <c r="K269"/>
      <c r="L269"/>
      <c r="M269"/>
      <c r="N269"/>
      <c r="O269"/>
      <c r="P269"/>
    </row>
    <row r="294" spans="2:16" s="2" customFormat="1" x14ac:dyDescent="0.3">
      <c r="B294" s="12"/>
      <c r="E294" s="8"/>
      <c r="F294" s="8"/>
      <c r="G294" s="8"/>
      <c r="I294" s="8"/>
      <c r="K294"/>
      <c r="L294"/>
      <c r="M294"/>
      <c r="N294"/>
      <c r="O294"/>
      <c r="P294"/>
    </row>
    <row r="296" spans="2:16" s="2" customFormat="1" x14ac:dyDescent="0.3">
      <c r="B296" s="12"/>
      <c r="E296" s="8"/>
      <c r="F296" s="8"/>
      <c r="G296" s="8"/>
      <c r="I296" s="8"/>
      <c r="K296"/>
      <c r="L296"/>
      <c r="M296"/>
      <c r="N296"/>
      <c r="O296"/>
      <c r="P296"/>
    </row>
  </sheetData>
  <conditionalFormatting sqref="C2:C239">
    <cfRule type="cellIs" dxfId="142" priority="1" operator="equal">
      <formula>D2</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43B4B-94E9-47FD-9F05-B13BF1986922}">
  <dimension ref="A1:K290"/>
  <sheetViews>
    <sheetView workbookViewId="0"/>
  </sheetViews>
  <sheetFormatPr defaultColWidth="8.6640625" defaultRowHeight="14.4" x14ac:dyDescent="0.3"/>
  <cols>
    <col min="1" max="2" width="25.6640625" style="2" customWidth="1"/>
    <col min="3" max="4" width="14.6640625" style="2" customWidth="1"/>
    <col min="5" max="7" width="9.6640625" style="8" customWidth="1"/>
    <col min="8" max="8" width="40.6640625" style="2" customWidth="1"/>
    <col min="9" max="9" width="21.33203125" style="8" customWidth="1"/>
    <col min="10" max="10" width="47" style="2" customWidth="1"/>
  </cols>
  <sheetData>
    <row r="1" spans="1:10" ht="43.2" x14ac:dyDescent="0.3">
      <c r="A1" s="2" t="s">
        <v>382</v>
      </c>
      <c r="B1" s="2" t="s">
        <v>426</v>
      </c>
      <c r="C1" s="2" t="s">
        <v>428</v>
      </c>
      <c r="D1" s="2" t="s">
        <v>427</v>
      </c>
      <c r="E1" s="8" t="s">
        <v>424</v>
      </c>
      <c r="F1" s="8" t="s">
        <v>5</v>
      </c>
      <c r="G1" s="8" t="s">
        <v>429</v>
      </c>
      <c r="H1" s="2" t="s">
        <v>430</v>
      </c>
      <c r="I1" s="40" t="s">
        <v>431</v>
      </c>
      <c r="J1" s="2" t="s">
        <v>438</v>
      </c>
    </row>
    <row r="2" spans="1:10" ht="28.8" x14ac:dyDescent="0.3">
      <c r="A2" s="2" t="s">
        <v>478</v>
      </c>
      <c r="B2" s="2" t="s">
        <v>617</v>
      </c>
      <c r="C2" s="2" t="s">
        <v>433</v>
      </c>
      <c r="D2" s="2" t="s">
        <v>433</v>
      </c>
      <c r="E2" s="8">
        <v>100</v>
      </c>
      <c r="F2" s="8">
        <v>80</v>
      </c>
      <c r="G2" s="8">
        <v>60</v>
      </c>
      <c r="H2" s="2" t="s">
        <v>659</v>
      </c>
      <c r="I2" s="40">
        <v>45683</v>
      </c>
      <c r="J2" s="2" t="s">
        <v>455</v>
      </c>
    </row>
    <row r="3" spans="1:10" ht="43.2" x14ac:dyDescent="0.3">
      <c r="A3" s="2" t="s">
        <v>439</v>
      </c>
      <c r="B3" s="2" t="s">
        <v>440</v>
      </c>
      <c r="C3" s="2" t="str">
        <f>Table11119[[#This Row],[ONF Category Current]]</f>
        <v>Local, Rural, and Peri-Urban</v>
      </c>
      <c r="D3" s="2" t="s">
        <v>442</v>
      </c>
      <c r="E3" s="8">
        <v>60</v>
      </c>
      <c r="F3" s="8">
        <v>50</v>
      </c>
      <c r="G3" s="8">
        <v>60</v>
      </c>
      <c r="H3" s="2" t="s">
        <v>443</v>
      </c>
      <c r="I3" s="40">
        <v>45684</v>
      </c>
      <c r="J3" s="2" t="s">
        <v>444</v>
      </c>
    </row>
    <row r="4" spans="1:10" ht="28.8" x14ac:dyDescent="0.3">
      <c r="A4" s="2" t="s">
        <v>302</v>
      </c>
      <c r="B4" s="2" t="s">
        <v>432</v>
      </c>
      <c r="C4" s="2" t="s">
        <v>448</v>
      </c>
      <c r="D4" s="2" t="s">
        <v>436</v>
      </c>
      <c r="E4" s="8">
        <v>80</v>
      </c>
      <c r="F4" s="8">
        <v>60</v>
      </c>
      <c r="G4" s="8">
        <v>60</v>
      </c>
      <c r="H4" s="2" t="s">
        <v>434</v>
      </c>
      <c r="I4" s="40">
        <v>45684</v>
      </c>
      <c r="J4" s="2" t="s">
        <v>449</v>
      </c>
    </row>
    <row r="5" spans="1:10" ht="72" x14ac:dyDescent="0.3">
      <c r="A5" s="2" t="s">
        <v>688</v>
      </c>
      <c r="B5" s="2" t="s">
        <v>686</v>
      </c>
      <c r="C5" s="2" t="s">
        <v>445</v>
      </c>
      <c r="D5" s="2" t="s">
        <v>445</v>
      </c>
      <c r="E5" s="8">
        <v>60</v>
      </c>
      <c r="F5" s="8">
        <v>50</v>
      </c>
      <c r="G5" s="8">
        <v>30</v>
      </c>
      <c r="H5" s="2" t="s">
        <v>454</v>
      </c>
      <c r="I5" s="40">
        <v>45684</v>
      </c>
    </row>
    <row r="6" spans="1:10" ht="57.6" x14ac:dyDescent="0.3">
      <c r="A6" s="2" t="s">
        <v>689</v>
      </c>
      <c r="B6" s="2" t="s">
        <v>687</v>
      </c>
      <c r="C6" s="2" t="s">
        <v>436</v>
      </c>
      <c r="D6" s="2" t="s">
        <v>436</v>
      </c>
      <c r="E6" s="8">
        <v>80</v>
      </c>
      <c r="F6" s="8">
        <v>60</v>
      </c>
      <c r="G6" s="8">
        <v>80</v>
      </c>
      <c r="H6" s="2" t="s">
        <v>690</v>
      </c>
      <c r="I6" s="40">
        <v>45684</v>
      </c>
    </row>
    <row r="7" spans="1:10" ht="72" x14ac:dyDescent="0.3">
      <c r="A7" s="2" t="s">
        <v>453</v>
      </c>
      <c r="B7" s="2" t="s">
        <v>432</v>
      </c>
      <c r="C7" s="2" t="s">
        <v>445</v>
      </c>
      <c r="D7" s="2" t="s">
        <v>445</v>
      </c>
      <c r="E7" s="8">
        <v>100</v>
      </c>
      <c r="F7" s="8">
        <v>50</v>
      </c>
      <c r="G7" s="8">
        <v>30</v>
      </c>
      <c r="H7" s="2" t="s">
        <v>454</v>
      </c>
      <c r="I7" s="40">
        <v>45684</v>
      </c>
      <c r="J7" s="2" t="s">
        <v>455</v>
      </c>
    </row>
    <row r="8" spans="1:10" ht="28.8" x14ac:dyDescent="0.3">
      <c r="A8" s="2" t="s">
        <v>303</v>
      </c>
      <c r="B8" s="2" t="s">
        <v>432</v>
      </c>
      <c r="C8" s="2" t="s">
        <v>448</v>
      </c>
      <c r="D8" s="2" t="s">
        <v>433</v>
      </c>
      <c r="E8" s="8">
        <v>80</v>
      </c>
      <c r="F8" s="8">
        <v>60</v>
      </c>
      <c r="G8" s="8">
        <v>60</v>
      </c>
      <c r="H8" s="2" t="s">
        <v>434</v>
      </c>
      <c r="I8" s="40">
        <v>45684</v>
      </c>
      <c r="J8" s="2" t="s">
        <v>449</v>
      </c>
    </row>
    <row r="9" spans="1:10" x14ac:dyDescent="0.3">
      <c r="A9" s="2" t="s">
        <v>166</v>
      </c>
      <c r="B9" s="2" t="s">
        <v>432</v>
      </c>
      <c r="C9" s="2" t="s">
        <v>433</v>
      </c>
      <c r="D9" s="2" t="s">
        <v>433</v>
      </c>
      <c r="E9" s="8">
        <v>100</v>
      </c>
      <c r="F9" s="8">
        <v>60</v>
      </c>
      <c r="G9" s="8">
        <v>60</v>
      </c>
      <c r="H9" s="2" t="s">
        <v>434</v>
      </c>
      <c r="I9" s="40">
        <v>45684</v>
      </c>
      <c r="J9" s="2" t="s">
        <v>450</v>
      </c>
    </row>
    <row r="10" spans="1:10" ht="28.8" x14ac:dyDescent="0.3">
      <c r="A10" s="2" t="s">
        <v>459</v>
      </c>
      <c r="B10" s="2" t="s">
        <v>432</v>
      </c>
      <c r="C10" s="2" t="s">
        <v>445</v>
      </c>
      <c r="D10" s="2" t="s">
        <v>445</v>
      </c>
      <c r="E10" s="8">
        <v>50</v>
      </c>
      <c r="F10" s="8">
        <v>30</v>
      </c>
      <c r="G10" s="8">
        <v>30</v>
      </c>
      <c r="H10" s="2" t="s">
        <v>434</v>
      </c>
      <c r="I10" s="40">
        <v>45684</v>
      </c>
      <c r="J10" s="2" t="s">
        <v>447</v>
      </c>
    </row>
    <row r="11" spans="1:10" ht="28.8" x14ac:dyDescent="0.3">
      <c r="A11" s="2" t="s">
        <v>239</v>
      </c>
      <c r="B11" s="2" t="s">
        <v>432</v>
      </c>
      <c r="C11" s="2" t="s">
        <v>448</v>
      </c>
      <c r="D11" s="2" t="s">
        <v>433</v>
      </c>
      <c r="E11" s="8">
        <v>100</v>
      </c>
      <c r="F11" s="8">
        <v>50</v>
      </c>
      <c r="G11" s="8">
        <v>60</v>
      </c>
      <c r="H11" s="2" t="s">
        <v>460</v>
      </c>
      <c r="I11" s="40">
        <v>45684</v>
      </c>
      <c r="J11" s="2" t="s">
        <v>460</v>
      </c>
    </row>
    <row r="12" spans="1:10" ht="43.2" x14ac:dyDescent="0.3">
      <c r="A12" s="2" t="s">
        <v>465</v>
      </c>
      <c r="B12" s="2" t="s">
        <v>618</v>
      </c>
      <c r="C12" s="2" t="s">
        <v>445</v>
      </c>
      <c r="D12" s="2" t="s">
        <v>445</v>
      </c>
      <c r="E12" s="8">
        <v>100</v>
      </c>
      <c r="F12" s="8">
        <v>50</v>
      </c>
      <c r="G12" s="8">
        <v>30</v>
      </c>
      <c r="H12" s="2" t="s">
        <v>657</v>
      </c>
      <c r="I12" s="40">
        <v>45684</v>
      </c>
      <c r="J12" s="2" t="s">
        <v>466</v>
      </c>
    </row>
    <row r="13" spans="1:10" ht="28.8" x14ac:dyDescent="0.3">
      <c r="A13" s="2" t="s">
        <v>468</v>
      </c>
      <c r="B13" s="2" t="s">
        <v>432</v>
      </c>
      <c r="C13" s="2" t="s">
        <v>448</v>
      </c>
      <c r="D13" s="2" t="s">
        <v>433</v>
      </c>
      <c r="E13" s="8">
        <v>80</v>
      </c>
      <c r="F13" s="8">
        <v>60</v>
      </c>
      <c r="G13" s="8">
        <v>80</v>
      </c>
      <c r="H13" s="2" t="s">
        <v>460</v>
      </c>
      <c r="I13" s="40">
        <v>45684</v>
      </c>
      <c r="J13" s="2" t="s">
        <v>460</v>
      </c>
    </row>
    <row r="14" spans="1:10" ht="28.8" x14ac:dyDescent="0.3">
      <c r="A14" s="2" t="s">
        <v>247</v>
      </c>
      <c r="B14" s="2" t="s">
        <v>635</v>
      </c>
      <c r="C14" s="2" t="s">
        <v>448</v>
      </c>
      <c r="D14" s="2" t="s">
        <v>436</v>
      </c>
      <c r="E14" s="8">
        <v>100</v>
      </c>
      <c r="F14" s="8">
        <v>80</v>
      </c>
      <c r="G14" s="8">
        <v>80</v>
      </c>
      <c r="H14" s="2" t="s">
        <v>434</v>
      </c>
      <c r="I14" s="40">
        <v>45684</v>
      </c>
      <c r="J14" s="2" t="s">
        <v>470</v>
      </c>
    </row>
    <row r="15" spans="1:10" ht="72" x14ac:dyDescent="0.3">
      <c r="A15" s="2" t="s">
        <v>471</v>
      </c>
      <c r="B15" s="2" t="s">
        <v>432</v>
      </c>
      <c r="C15" s="2" t="s">
        <v>445</v>
      </c>
      <c r="D15" s="2" t="s">
        <v>445</v>
      </c>
      <c r="E15" s="8">
        <v>70</v>
      </c>
      <c r="F15" s="8">
        <v>50</v>
      </c>
      <c r="G15" s="8">
        <v>30</v>
      </c>
      <c r="H15" s="2" t="s">
        <v>454</v>
      </c>
      <c r="I15" s="40">
        <v>45684</v>
      </c>
      <c r="J15" s="2" t="s">
        <v>472</v>
      </c>
    </row>
    <row r="16" spans="1:10" ht="28.8" x14ac:dyDescent="0.3">
      <c r="A16" s="2" t="s">
        <v>249</v>
      </c>
      <c r="B16" s="2" t="s">
        <v>432</v>
      </c>
      <c r="C16" s="2" t="s">
        <v>445</v>
      </c>
      <c r="D16" s="2" t="s">
        <v>433</v>
      </c>
      <c r="E16" s="8">
        <v>100</v>
      </c>
      <c r="F16" s="8">
        <v>30</v>
      </c>
      <c r="G16" s="8">
        <v>60</v>
      </c>
      <c r="H16" s="2" t="s">
        <v>446</v>
      </c>
      <c r="I16" s="40">
        <v>45684</v>
      </c>
      <c r="J16" s="2" t="s">
        <v>446</v>
      </c>
    </row>
    <row r="17" spans="1:10" ht="72" x14ac:dyDescent="0.3">
      <c r="A17" s="2" t="s">
        <v>479</v>
      </c>
      <c r="B17" s="2" t="s">
        <v>655</v>
      </c>
      <c r="C17" s="2" t="s">
        <v>445</v>
      </c>
      <c r="D17" s="2" t="s">
        <v>445</v>
      </c>
      <c r="E17" s="8">
        <v>100</v>
      </c>
      <c r="F17" s="8">
        <v>50</v>
      </c>
      <c r="G17" s="8">
        <v>30</v>
      </c>
      <c r="H17" s="2" t="s">
        <v>454</v>
      </c>
      <c r="I17" s="40">
        <v>45684</v>
      </c>
      <c r="J17" s="2" t="s">
        <v>466</v>
      </c>
    </row>
    <row r="18" spans="1:10" ht="28.8" x14ac:dyDescent="0.3">
      <c r="A18" s="2" t="s">
        <v>253</v>
      </c>
      <c r="B18" s="2" t="s">
        <v>432</v>
      </c>
      <c r="C18" s="2" t="s">
        <v>448</v>
      </c>
      <c r="D18" s="2" t="s">
        <v>448</v>
      </c>
      <c r="E18" s="8">
        <v>80</v>
      </c>
      <c r="F18" s="8">
        <v>60</v>
      </c>
      <c r="G18" s="8">
        <v>60</v>
      </c>
      <c r="H18" s="2" t="s">
        <v>434</v>
      </c>
      <c r="I18" s="40">
        <v>45684</v>
      </c>
      <c r="J18" s="2" t="s">
        <v>466</v>
      </c>
    </row>
    <row r="19" spans="1:10" ht="28.8" x14ac:dyDescent="0.3">
      <c r="A19" s="2" t="s">
        <v>304</v>
      </c>
      <c r="B19" s="2" t="s">
        <v>432</v>
      </c>
      <c r="C19" s="2" t="s">
        <v>448</v>
      </c>
      <c r="D19" s="2" t="s">
        <v>433</v>
      </c>
      <c r="E19" s="8">
        <v>80</v>
      </c>
      <c r="F19" s="8">
        <v>60</v>
      </c>
      <c r="G19" s="8">
        <v>60</v>
      </c>
      <c r="H19" s="2" t="s">
        <v>434</v>
      </c>
      <c r="I19" s="40">
        <v>45684</v>
      </c>
      <c r="J19" s="2" t="s">
        <v>449</v>
      </c>
    </row>
    <row r="20" spans="1:10" ht="28.8" x14ac:dyDescent="0.3">
      <c r="A20" s="2" t="s">
        <v>327</v>
      </c>
      <c r="B20" s="2" t="s">
        <v>432</v>
      </c>
      <c r="C20" s="2" t="s">
        <v>445</v>
      </c>
      <c r="D20" s="2" t="s">
        <v>445</v>
      </c>
      <c r="E20" s="8">
        <v>50</v>
      </c>
      <c r="F20" s="8">
        <v>30</v>
      </c>
      <c r="G20" s="8">
        <v>30</v>
      </c>
      <c r="H20" s="2" t="s">
        <v>691</v>
      </c>
      <c r="I20" s="40">
        <v>45684</v>
      </c>
    </row>
    <row r="21" spans="1:10" ht="72" x14ac:dyDescent="0.3">
      <c r="A21" s="2" t="s">
        <v>218</v>
      </c>
      <c r="B21" s="2" t="s">
        <v>481</v>
      </c>
      <c r="C21" s="2" t="s">
        <v>436</v>
      </c>
      <c r="D21" s="2" t="s">
        <v>436</v>
      </c>
      <c r="E21" s="8">
        <v>100</v>
      </c>
      <c r="F21" s="8">
        <v>80</v>
      </c>
      <c r="G21" s="8">
        <v>60</v>
      </c>
      <c r="H21" s="2" t="s">
        <v>454</v>
      </c>
      <c r="I21" s="40">
        <v>45684</v>
      </c>
      <c r="J21" s="2" t="s">
        <v>482</v>
      </c>
    </row>
    <row r="22" spans="1:10" ht="28.8" x14ac:dyDescent="0.3">
      <c r="A22" s="2" t="s">
        <v>484</v>
      </c>
      <c r="B22" s="2" t="s">
        <v>432</v>
      </c>
      <c r="C22" s="2" t="s">
        <v>436</v>
      </c>
      <c r="D22" s="2" t="s">
        <v>436</v>
      </c>
      <c r="E22" s="8">
        <v>100</v>
      </c>
      <c r="F22" s="8">
        <v>80</v>
      </c>
      <c r="G22" s="8">
        <v>80</v>
      </c>
      <c r="H22" s="2" t="s">
        <v>434</v>
      </c>
      <c r="I22" s="40">
        <v>45684</v>
      </c>
      <c r="J22" s="2" t="s">
        <v>482</v>
      </c>
    </row>
    <row r="23" spans="1:10" ht="28.8" x14ac:dyDescent="0.3">
      <c r="A23" s="2" t="s">
        <v>311</v>
      </c>
      <c r="B23" s="2" t="s">
        <v>432</v>
      </c>
      <c r="C23" s="2" t="s">
        <v>448</v>
      </c>
      <c r="D23" s="2" t="s">
        <v>433</v>
      </c>
      <c r="E23" s="8">
        <v>100</v>
      </c>
      <c r="F23" s="8">
        <v>60</v>
      </c>
      <c r="G23" s="8">
        <v>60</v>
      </c>
      <c r="H23" s="2" t="s">
        <v>434</v>
      </c>
      <c r="I23" s="40">
        <v>45684</v>
      </c>
      <c r="J23" s="2" t="s">
        <v>449</v>
      </c>
    </row>
    <row r="24" spans="1:10" ht="72" x14ac:dyDescent="0.3">
      <c r="A24" s="2" t="s">
        <v>491</v>
      </c>
      <c r="B24" s="2" t="s">
        <v>492</v>
      </c>
      <c r="C24" s="2" t="s">
        <v>445</v>
      </c>
      <c r="D24" s="2" t="s">
        <v>445</v>
      </c>
      <c r="E24" s="8">
        <v>70</v>
      </c>
      <c r="F24" s="8">
        <v>50</v>
      </c>
      <c r="G24" s="8">
        <v>30</v>
      </c>
      <c r="H24" s="2" t="s">
        <v>454</v>
      </c>
      <c r="I24" s="40">
        <v>45684</v>
      </c>
      <c r="J24" s="2" t="s">
        <v>493</v>
      </c>
    </row>
    <row r="25" spans="1:10" ht="72" x14ac:dyDescent="0.3">
      <c r="A25" s="2" t="s">
        <v>410</v>
      </c>
      <c r="B25" s="2" t="s">
        <v>432</v>
      </c>
      <c r="C25" s="2" t="s">
        <v>445</v>
      </c>
      <c r="D25" s="2" t="s">
        <v>445</v>
      </c>
      <c r="E25" s="8">
        <v>100</v>
      </c>
      <c r="F25" s="8">
        <v>50</v>
      </c>
      <c r="G25" s="8">
        <v>30</v>
      </c>
      <c r="H25" s="2" t="s">
        <v>454</v>
      </c>
      <c r="I25" s="40">
        <v>45684</v>
      </c>
      <c r="J25" s="2" t="s">
        <v>455</v>
      </c>
    </row>
    <row r="26" spans="1:10" ht="28.8" x14ac:dyDescent="0.3">
      <c r="A26" s="2" t="s">
        <v>258</v>
      </c>
      <c r="B26" s="2" t="s">
        <v>432</v>
      </c>
      <c r="C26" s="2" t="s">
        <v>448</v>
      </c>
      <c r="D26" s="2" t="s">
        <v>433</v>
      </c>
      <c r="E26" s="8">
        <v>100</v>
      </c>
      <c r="F26" s="8">
        <v>60</v>
      </c>
      <c r="G26" s="8">
        <v>60</v>
      </c>
      <c r="H26" s="2" t="s">
        <v>434</v>
      </c>
      <c r="I26" s="40">
        <v>45684</v>
      </c>
      <c r="J26" s="2" t="s">
        <v>449</v>
      </c>
    </row>
    <row r="27" spans="1:10" ht="28.8" x14ac:dyDescent="0.3">
      <c r="A27" s="2" t="s">
        <v>496</v>
      </c>
      <c r="B27" s="2" t="s">
        <v>672</v>
      </c>
      <c r="C27" s="2" t="s">
        <v>448</v>
      </c>
      <c r="D27" s="2" t="s">
        <v>433</v>
      </c>
      <c r="E27" s="8">
        <v>60</v>
      </c>
      <c r="F27" s="8">
        <v>50</v>
      </c>
      <c r="G27" s="8">
        <v>60</v>
      </c>
      <c r="H27" s="2" t="s">
        <v>497</v>
      </c>
      <c r="I27" s="40">
        <v>45684</v>
      </c>
      <c r="J27" s="2" t="s">
        <v>486</v>
      </c>
    </row>
    <row r="28" spans="1:10" ht="28.8" x14ac:dyDescent="0.3">
      <c r="A28" s="2" t="s">
        <v>361</v>
      </c>
      <c r="B28" s="2" t="s">
        <v>362</v>
      </c>
      <c r="C28" s="2" t="s">
        <v>445</v>
      </c>
      <c r="D28" s="2" t="s">
        <v>445</v>
      </c>
      <c r="E28" s="8">
        <v>50</v>
      </c>
      <c r="F28" s="8">
        <v>30</v>
      </c>
      <c r="G28" s="8">
        <v>30</v>
      </c>
      <c r="H28" s="2" t="s">
        <v>434</v>
      </c>
      <c r="I28" s="40">
        <v>45684</v>
      </c>
      <c r="J28" s="2" t="s">
        <v>447</v>
      </c>
    </row>
    <row r="29" spans="1:10" ht="28.8" x14ac:dyDescent="0.3">
      <c r="A29" s="2" t="s">
        <v>679</v>
      </c>
      <c r="B29" s="2" t="s">
        <v>432</v>
      </c>
      <c r="C29" s="2" t="s">
        <v>448</v>
      </c>
      <c r="D29" s="2" t="s">
        <v>433</v>
      </c>
      <c r="E29" s="8">
        <v>100</v>
      </c>
      <c r="F29" s="8">
        <v>60</v>
      </c>
      <c r="G29" s="8">
        <v>60</v>
      </c>
      <c r="I29" s="40">
        <v>45684</v>
      </c>
    </row>
    <row r="30" spans="1:10" ht="28.8" x14ac:dyDescent="0.3">
      <c r="A30" s="2" t="s">
        <v>261</v>
      </c>
      <c r="B30" s="2" t="s">
        <v>432</v>
      </c>
      <c r="C30" s="2" t="s">
        <v>448</v>
      </c>
      <c r="D30" s="2" t="s">
        <v>448</v>
      </c>
      <c r="E30" s="8">
        <v>80</v>
      </c>
      <c r="F30" s="8">
        <v>60</v>
      </c>
      <c r="G30" s="8">
        <v>60</v>
      </c>
      <c r="H30" s="2" t="s">
        <v>434</v>
      </c>
      <c r="I30" s="40">
        <v>45684</v>
      </c>
      <c r="J30" s="2" t="s">
        <v>466</v>
      </c>
    </row>
    <row r="31" spans="1:10" ht="28.8" x14ac:dyDescent="0.3">
      <c r="A31" s="2" t="s">
        <v>341</v>
      </c>
      <c r="B31" s="2" t="s">
        <v>432</v>
      </c>
      <c r="C31" s="2" t="s">
        <v>448</v>
      </c>
      <c r="D31" s="2" t="s">
        <v>448</v>
      </c>
      <c r="E31" s="8">
        <v>50</v>
      </c>
      <c r="F31" s="8">
        <v>30</v>
      </c>
      <c r="G31" s="8">
        <v>60</v>
      </c>
      <c r="H31" s="2" t="s">
        <v>691</v>
      </c>
      <c r="I31" s="40">
        <v>45684</v>
      </c>
    </row>
    <row r="32" spans="1:10" x14ac:dyDescent="0.3">
      <c r="A32" s="2" t="s">
        <v>342</v>
      </c>
      <c r="B32" s="2" t="s">
        <v>432</v>
      </c>
      <c r="C32" s="2" t="s">
        <v>494</v>
      </c>
      <c r="D32" s="2" t="s">
        <v>494</v>
      </c>
      <c r="E32" s="8">
        <v>50</v>
      </c>
      <c r="F32" s="8">
        <v>30</v>
      </c>
      <c r="G32" s="8">
        <v>30</v>
      </c>
      <c r="H32" s="2" t="s">
        <v>434</v>
      </c>
      <c r="I32" s="40">
        <v>45684</v>
      </c>
      <c r="J32" s="2" t="s">
        <v>447</v>
      </c>
    </row>
    <row r="33" spans="1:10" ht="72" x14ac:dyDescent="0.3">
      <c r="A33" s="2" t="s">
        <v>508</v>
      </c>
      <c r="B33" s="2" t="s">
        <v>400</v>
      </c>
      <c r="C33" s="2" t="s">
        <v>445</v>
      </c>
      <c r="D33" s="2" t="s">
        <v>445</v>
      </c>
      <c r="E33" s="8">
        <v>80</v>
      </c>
      <c r="F33" s="8">
        <v>60</v>
      </c>
      <c r="G33" s="8">
        <v>30</v>
      </c>
      <c r="H33" s="2" t="s">
        <v>454</v>
      </c>
      <c r="I33" s="40">
        <v>45684</v>
      </c>
      <c r="J33" s="2" t="s">
        <v>509</v>
      </c>
    </row>
    <row r="34" spans="1:10" ht="72" x14ac:dyDescent="0.3">
      <c r="A34" s="2" t="s">
        <v>267</v>
      </c>
      <c r="B34" s="2" t="s">
        <v>510</v>
      </c>
      <c r="C34" s="2" t="s">
        <v>441</v>
      </c>
      <c r="D34" s="2" t="s">
        <v>445</v>
      </c>
      <c r="E34" s="8">
        <v>70</v>
      </c>
      <c r="F34" s="8">
        <v>60</v>
      </c>
      <c r="G34" s="8">
        <v>30</v>
      </c>
      <c r="H34" s="2" t="s">
        <v>454</v>
      </c>
      <c r="I34" s="40">
        <v>45684</v>
      </c>
      <c r="J34" s="2" t="s">
        <v>449</v>
      </c>
    </row>
    <row r="35" spans="1:10" ht="28.8" x14ac:dyDescent="0.3">
      <c r="A35" s="2" t="s">
        <v>371</v>
      </c>
      <c r="B35" s="2" t="s">
        <v>432</v>
      </c>
      <c r="C35" s="2" t="s">
        <v>445</v>
      </c>
      <c r="D35" s="2" t="s">
        <v>445</v>
      </c>
      <c r="E35" s="8">
        <v>50</v>
      </c>
      <c r="F35" s="8">
        <v>30</v>
      </c>
      <c r="G35" s="8">
        <v>30</v>
      </c>
      <c r="H35" s="2" t="s">
        <v>691</v>
      </c>
      <c r="I35" s="40">
        <v>45684</v>
      </c>
    </row>
    <row r="36" spans="1:10" ht="28.8" x14ac:dyDescent="0.3">
      <c r="A36" s="2" t="s">
        <v>272</v>
      </c>
      <c r="B36" s="2" t="s">
        <v>432</v>
      </c>
      <c r="C36" s="2" t="s">
        <v>448</v>
      </c>
      <c r="D36" s="2" t="s">
        <v>436</v>
      </c>
      <c r="E36" s="8">
        <v>100</v>
      </c>
      <c r="F36" s="8">
        <v>60</v>
      </c>
      <c r="G36" s="8">
        <v>60</v>
      </c>
      <c r="H36" s="2" t="s">
        <v>434</v>
      </c>
      <c r="I36" s="40">
        <v>45684</v>
      </c>
      <c r="J36" s="2" t="s">
        <v>449</v>
      </c>
    </row>
    <row r="37" spans="1:10" ht="28.8" x14ac:dyDescent="0.3">
      <c r="A37" s="2" t="s">
        <v>511</v>
      </c>
      <c r="B37" s="2" t="s">
        <v>652</v>
      </c>
      <c r="C37" s="2" t="s">
        <v>445</v>
      </c>
      <c r="D37" s="2" t="s">
        <v>445</v>
      </c>
      <c r="E37" s="8">
        <v>100</v>
      </c>
      <c r="F37" s="8">
        <v>50</v>
      </c>
      <c r="G37" s="8">
        <v>30</v>
      </c>
      <c r="H37" s="2" t="s">
        <v>653</v>
      </c>
      <c r="I37" s="40">
        <v>45684</v>
      </c>
      <c r="J37" s="2" t="s">
        <v>455</v>
      </c>
    </row>
    <row r="38" spans="1:10" ht="43.2" x14ac:dyDescent="0.3">
      <c r="A38" s="2" t="s">
        <v>638</v>
      </c>
      <c r="B38" s="2" t="s">
        <v>515</v>
      </c>
      <c r="C38" s="2" t="s">
        <v>436</v>
      </c>
      <c r="D38" s="2" t="s">
        <v>436</v>
      </c>
      <c r="E38" s="8">
        <v>100</v>
      </c>
      <c r="F38" s="8">
        <v>80</v>
      </c>
      <c r="G38" s="8">
        <v>80</v>
      </c>
      <c r="H38" s="2" t="s">
        <v>434</v>
      </c>
      <c r="I38" s="40">
        <v>45684</v>
      </c>
      <c r="J38" s="2" t="s">
        <v>482</v>
      </c>
    </row>
    <row r="39" spans="1:10" ht="43.2" x14ac:dyDescent="0.3">
      <c r="A39" s="2" t="s">
        <v>639</v>
      </c>
      <c r="B39" s="2" t="s">
        <v>637</v>
      </c>
      <c r="C39" s="2" t="s">
        <v>436</v>
      </c>
      <c r="D39" s="2" t="s">
        <v>436</v>
      </c>
      <c r="E39" s="8">
        <v>70</v>
      </c>
      <c r="F39" s="8">
        <v>60</v>
      </c>
      <c r="G39" s="8">
        <v>80</v>
      </c>
      <c r="H39" s="2" t="s">
        <v>640</v>
      </c>
      <c r="I39" s="40">
        <v>45684</v>
      </c>
    </row>
    <row r="40" spans="1:10" ht="28.8" x14ac:dyDescent="0.3">
      <c r="A40" s="2" t="s">
        <v>277</v>
      </c>
      <c r="B40" s="2" t="s">
        <v>432</v>
      </c>
      <c r="C40" s="2" t="s">
        <v>448</v>
      </c>
      <c r="D40" s="2" t="s">
        <v>433</v>
      </c>
      <c r="E40" s="8">
        <v>80</v>
      </c>
      <c r="F40" s="8">
        <v>60</v>
      </c>
      <c r="G40" s="8">
        <v>60</v>
      </c>
      <c r="H40" s="2" t="s">
        <v>434</v>
      </c>
      <c r="I40" s="40">
        <v>45684</v>
      </c>
      <c r="J40" s="2" t="s">
        <v>449</v>
      </c>
    </row>
    <row r="41" spans="1:10" ht="43.2" x14ac:dyDescent="0.3">
      <c r="A41" s="2" t="s">
        <v>516</v>
      </c>
      <c r="B41" s="2" t="s">
        <v>432</v>
      </c>
      <c r="C41" s="2" t="s">
        <v>448</v>
      </c>
      <c r="D41" s="2" t="s">
        <v>448</v>
      </c>
      <c r="E41" s="8">
        <v>100</v>
      </c>
      <c r="F41" s="8">
        <v>10</v>
      </c>
      <c r="G41" s="8">
        <v>60</v>
      </c>
      <c r="H41" s="2" t="s">
        <v>517</v>
      </c>
      <c r="I41" s="40">
        <v>45684</v>
      </c>
      <c r="J41" s="2" t="s">
        <v>455</v>
      </c>
    </row>
    <row r="42" spans="1:10" x14ac:dyDescent="0.3">
      <c r="A42" s="2" t="s">
        <v>372</v>
      </c>
      <c r="B42" s="2" t="s">
        <v>432</v>
      </c>
      <c r="C42" s="2" t="s">
        <v>445</v>
      </c>
      <c r="D42" s="2" t="s">
        <v>445</v>
      </c>
      <c r="E42" s="8">
        <v>100</v>
      </c>
      <c r="F42" s="8">
        <v>50</v>
      </c>
      <c r="G42" s="8">
        <v>30</v>
      </c>
      <c r="H42" s="2" t="s">
        <v>664</v>
      </c>
      <c r="I42" s="40">
        <v>45684</v>
      </c>
      <c r="J42" s="2" t="s">
        <v>447</v>
      </c>
    </row>
    <row r="43" spans="1:10" ht="28.8" x14ac:dyDescent="0.3">
      <c r="A43" s="2" t="s">
        <v>305</v>
      </c>
      <c r="B43" s="2" t="s">
        <v>432</v>
      </c>
      <c r="C43" s="2" t="s">
        <v>448</v>
      </c>
      <c r="D43" s="2" t="s">
        <v>433</v>
      </c>
      <c r="E43" s="8">
        <v>80</v>
      </c>
      <c r="F43" s="8">
        <v>60</v>
      </c>
      <c r="G43" s="8">
        <v>60</v>
      </c>
      <c r="H43" s="2" t="s">
        <v>434</v>
      </c>
      <c r="I43" s="40">
        <v>45684</v>
      </c>
      <c r="J43" s="2" t="s">
        <v>449</v>
      </c>
    </row>
    <row r="44" spans="1:10" x14ac:dyDescent="0.3">
      <c r="A44" s="2" t="s">
        <v>518</v>
      </c>
      <c r="B44" s="2" t="s">
        <v>432</v>
      </c>
      <c r="C44" s="2" t="s">
        <v>433</v>
      </c>
      <c r="D44" s="2" t="s">
        <v>433</v>
      </c>
      <c r="E44" s="8">
        <v>100</v>
      </c>
      <c r="F44" s="8">
        <v>50</v>
      </c>
      <c r="G44" s="8">
        <v>80</v>
      </c>
      <c r="H44" s="2" t="s">
        <v>519</v>
      </c>
      <c r="I44" s="40">
        <v>45684</v>
      </c>
      <c r="J44" s="2" t="s">
        <v>455</v>
      </c>
    </row>
    <row r="45" spans="1:10" ht="28.8" x14ac:dyDescent="0.3">
      <c r="A45" s="2" t="s">
        <v>520</v>
      </c>
      <c r="B45" s="2" t="s">
        <v>432</v>
      </c>
      <c r="C45" s="2" t="s">
        <v>572</v>
      </c>
      <c r="D45" s="2" t="s">
        <v>436</v>
      </c>
      <c r="E45" s="8">
        <v>80</v>
      </c>
      <c r="F45" s="8">
        <v>50</v>
      </c>
      <c r="G45" s="8">
        <v>60</v>
      </c>
      <c r="H45" s="2" t="s">
        <v>493</v>
      </c>
      <c r="I45" s="40">
        <v>45684</v>
      </c>
      <c r="J45" s="2" t="s">
        <v>493</v>
      </c>
    </row>
    <row r="46" spans="1:10" ht="100.8" x14ac:dyDescent="0.3">
      <c r="A46" s="2" t="s">
        <v>631</v>
      </c>
      <c r="B46" s="2" t="s">
        <v>623</v>
      </c>
      <c r="C46" s="2" t="s">
        <v>436</v>
      </c>
      <c r="D46" s="2" t="s">
        <v>436</v>
      </c>
      <c r="E46" s="8">
        <v>100</v>
      </c>
      <c r="F46" s="8">
        <v>60</v>
      </c>
      <c r="G46" s="8" t="s">
        <v>626</v>
      </c>
      <c r="H46" s="2" t="s">
        <v>629</v>
      </c>
      <c r="I46" s="40">
        <v>45684</v>
      </c>
      <c r="J46" s="2" t="s">
        <v>482</v>
      </c>
    </row>
    <row r="47" spans="1:10" ht="28.8" x14ac:dyDescent="0.3">
      <c r="A47" s="2" t="s">
        <v>632</v>
      </c>
      <c r="B47" s="2" t="s">
        <v>628</v>
      </c>
      <c r="C47" s="2" t="s">
        <v>436</v>
      </c>
      <c r="D47" s="2" t="s">
        <v>436</v>
      </c>
      <c r="E47" s="8">
        <v>100</v>
      </c>
      <c r="F47" s="8">
        <v>80</v>
      </c>
      <c r="G47" s="8">
        <v>80</v>
      </c>
      <c r="H47" s="2" t="s">
        <v>434</v>
      </c>
      <c r="I47" s="40">
        <v>45684</v>
      </c>
      <c r="J47" s="2" t="s">
        <v>482</v>
      </c>
    </row>
    <row r="48" spans="1:10" ht="43.2" x14ac:dyDescent="0.3">
      <c r="A48" s="2" t="s">
        <v>630</v>
      </c>
      <c r="B48" s="2" t="s">
        <v>627</v>
      </c>
      <c r="C48" s="2" t="s">
        <v>436</v>
      </c>
      <c r="D48" s="2" t="s">
        <v>436</v>
      </c>
      <c r="E48" s="8">
        <v>100</v>
      </c>
      <c r="F48" s="8">
        <v>80</v>
      </c>
      <c r="G48" s="8">
        <v>80</v>
      </c>
      <c r="H48" s="2" t="s">
        <v>434</v>
      </c>
      <c r="I48" s="40">
        <v>45684</v>
      </c>
      <c r="J48" s="2" t="s">
        <v>482</v>
      </c>
    </row>
    <row r="49" spans="1:10" ht="28.8" x14ac:dyDescent="0.3">
      <c r="A49" s="2" t="s">
        <v>633</v>
      </c>
      <c r="B49" s="2" t="s">
        <v>523</v>
      </c>
      <c r="C49" s="2" t="s">
        <v>436</v>
      </c>
      <c r="D49" s="2" t="s">
        <v>436</v>
      </c>
      <c r="E49" s="8">
        <v>100</v>
      </c>
      <c r="F49" s="8">
        <v>80</v>
      </c>
      <c r="G49" s="8">
        <v>80</v>
      </c>
      <c r="H49" s="2" t="s">
        <v>434</v>
      </c>
      <c r="I49" s="40">
        <v>45684</v>
      </c>
      <c r="J49" s="2" t="s">
        <v>482</v>
      </c>
    </row>
    <row r="50" spans="1:10" ht="28.8" x14ac:dyDescent="0.3">
      <c r="A50" s="2" t="s">
        <v>634</v>
      </c>
      <c r="B50" s="2" t="s">
        <v>524</v>
      </c>
      <c r="C50" s="2" t="s">
        <v>436</v>
      </c>
      <c r="D50" s="2" t="s">
        <v>436</v>
      </c>
      <c r="E50" s="8">
        <v>100</v>
      </c>
      <c r="F50" s="8">
        <v>80</v>
      </c>
      <c r="G50" s="8">
        <v>80</v>
      </c>
      <c r="H50" s="2" t="s">
        <v>434</v>
      </c>
      <c r="I50" s="40">
        <v>45684</v>
      </c>
      <c r="J50" s="2" t="s">
        <v>482</v>
      </c>
    </row>
    <row r="51" spans="1:10" ht="28.8" x14ac:dyDescent="0.3">
      <c r="A51" s="2" t="s">
        <v>526</v>
      </c>
      <c r="B51" s="2" t="s">
        <v>432</v>
      </c>
      <c r="C51" s="2" t="s">
        <v>436</v>
      </c>
      <c r="D51" s="2" t="s">
        <v>436</v>
      </c>
      <c r="E51" s="8">
        <v>100</v>
      </c>
      <c r="F51" s="8">
        <v>80</v>
      </c>
      <c r="G51" s="8">
        <v>80</v>
      </c>
      <c r="H51" s="2" t="s">
        <v>434</v>
      </c>
      <c r="I51" s="40">
        <v>45684</v>
      </c>
      <c r="J51" s="2" t="s">
        <v>482</v>
      </c>
    </row>
    <row r="52" spans="1:10" ht="28.8" x14ac:dyDescent="0.3">
      <c r="A52" s="2" t="s">
        <v>527</v>
      </c>
      <c r="B52" s="2" t="s">
        <v>528</v>
      </c>
      <c r="C52" s="2" t="s">
        <v>448</v>
      </c>
      <c r="D52" s="2" t="s">
        <v>436</v>
      </c>
      <c r="E52" s="8">
        <v>80</v>
      </c>
      <c r="F52" s="8">
        <v>60</v>
      </c>
      <c r="G52" s="8">
        <v>60</v>
      </c>
      <c r="H52" s="2" t="s">
        <v>434</v>
      </c>
      <c r="I52" s="40">
        <v>45684</v>
      </c>
      <c r="J52" s="2" t="s">
        <v>449</v>
      </c>
    </row>
    <row r="53" spans="1:10" ht="72" x14ac:dyDescent="0.3">
      <c r="A53" s="2" t="s">
        <v>665</v>
      </c>
      <c r="B53" s="2" t="s">
        <v>529</v>
      </c>
      <c r="C53" s="2" t="s">
        <v>445</v>
      </c>
      <c r="D53" s="2" t="s">
        <v>445</v>
      </c>
      <c r="E53" s="8">
        <v>100</v>
      </c>
      <c r="F53" s="8">
        <v>50</v>
      </c>
      <c r="G53" s="8">
        <v>30</v>
      </c>
      <c r="H53" s="2" t="s">
        <v>454</v>
      </c>
      <c r="I53" s="40">
        <v>45684</v>
      </c>
      <c r="J53" s="2" t="s">
        <v>455</v>
      </c>
    </row>
    <row r="54" spans="1:10" ht="86.4" x14ac:dyDescent="0.3">
      <c r="A54" s="2" t="s">
        <v>641</v>
      </c>
      <c r="B54" s="2" t="s">
        <v>642</v>
      </c>
      <c r="C54" s="2" t="s">
        <v>436</v>
      </c>
      <c r="D54" s="2" t="s">
        <v>436</v>
      </c>
      <c r="E54" s="8">
        <v>80</v>
      </c>
      <c r="F54" s="8">
        <v>60</v>
      </c>
      <c r="G54" s="8">
        <v>80</v>
      </c>
      <c r="H54" s="2" t="s">
        <v>644</v>
      </c>
      <c r="I54" s="40">
        <v>45684</v>
      </c>
    </row>
    <row r="55" spans="1:10" x14ac:dyDescent="0.3">
      <c r="A55" s="2" t="s">
        <v>348</v>
      </c>
      <c r="B55" s="2" t="s">
        <v>432</v>
      </c>
      <c r="C55" s="2" t="s">
        <v>445</v>
      </c>
      <c r="D55" s="2" t="s">
        <v>445</v>
      </c>
      <c r="E55" s="8">
        <v>50</v>
      </c>
      <c r="F55" s="8">
        <v>30</v>
      </c>
      <c r="G55" s="8">
        <v>30</v>
      </c>
      <c r="H55" s="2" t="s">
        <v>434</v>
      </c>
      <c r="I55" s="40">
        <v>45684</v>
      </c>
      <c r="J55" s="2" t="s">
        <v>447</v>
      </c>
    </row>
    <row r="56" spans="1:10" ht="43.2" x14ac:dyDescent="0.3">
      <c r="A56" s="2" t="s">
        <v>226</v>
      </c>
      <c r="B56" s="2" t="s">
        <v>656</v>
      </c>
      <c r="C56" s="2" t="s">
        <v>445</v>
      </c>
      <c r="D56" s="2" t="s">
        <v>445</v>
      </c>
      <c r="E56" s="8">
        <v>100</v>
      </c>
      <c r="F56" s="8">
        <v>50</v>
      </c>
      <c r="G56" s="8">
        <v>30</v>
      </c>
      <c r="H56" s="2" t="s">
        <v>657</v>
      </c>
      <c r="I56" s="40">
        <v>45684</v>
      </c>
      <c r="J56" s="2" t="s">
        <v>455</v>
      </c>
    </row>
    <row r="57" spans="1:10" ht="28.8" x14ac:dyDescent="0.3">
      <c r="A57" s="2" t="s">
        <v>533</v>
      </c>
      <c r="B57" s="2" t="s">
        <v>432</v>
      </c>
      <c r="C57" s="2" t="s">
        <v>448</v>
      </c>
      <c r="D57" s="2" t="s">
        <v>448</v>
      </c>
      <c r="E57" s="8">
        <v>80</v>
      </c>
      <c r="F57" s="8">
        <v>40</v>
      </c>
      <c r="G57" s="8">
        <v>60</v>
      </c>
      <c r="H57" s="2" t="s">
        <v>534</v>
      </c>
      <c r="I57" s="40">
        <v>45684</v>
      </c>
      <c r="J57" s="2" t="s">
        <v>455</v>
      </c>
    </row>
    <row r="58" spans="1:10" ht="28.8" x14ac:dyDescent="0.3">
      <c r="A58" s="2" t="s">
        <v>306</v>
      </c>
      <c r="B58" s="2" t="s">
        <v>622</v>
      </c>
      <c r="C58" s="2" t="s">
        <v>448</v>
      </c>
      <c r="D58" s="2" t="s">
        <v>433</v>
      </c>
      <c r="E58" s="8">
        <v>80</v>
      </c>
      <c r="F58" s="8">
        <v>50</v>
      </c>
      <c r="G58" s="8">
        <v>60</v>
      </c>
      <c r="H58" s="2" t="s">
        <v>535</v>
      </c>
      <c r="I58" s="40">
        <v>45684</v>
      </c>
      <c r="J58" s="2" t="s">
        <v>486</v>
      </c>
    </row>
    <row r="59" spans="1:10" ht="43.2" x14ac:dyDescent="0.3">
      <c r="A59" s="2" t="s">
        <v>536</v>
      </c>
      <c r="B59" s="2" t="s">
        <v>667</v>
      </c>
      <c r="C59" s="2" t="s">
        <v>433</v>
      </c>
      <c r="D59" s="2" t="s">
        <v>433</v>
      </c>
      <c r="E59" s="8">
        <v>100</v>
      </c>
      <c r="F59" s="8">
        <v>50</v>
      </c>
      <c r="G59" s="8">
        <v>60</v>
      </c>
      <c r="H59" s="2" t="s">
        <v>505</v>
      </c>
      <c r="I59" s="40">
        <v>45684</v>
      </c>
      <c r="J59" s="2" t="s">
        <v>455</v>
      </c>
    </row>
    <row r="60" spans="1:10" ht="28.8" x14ac:dyDescent="0.3">
      <c r="A60" s="2" t="s">
        <v>291</v>
      </c>
      <c r="B60" s="2" t="s">
        <v>432</v>
      </c>
      <c r="C60" s="2" t="s">
        <v>448</v>
      </c>
      <c r="D60" s="2" t="s">
        <v>433</v>
      </c>
      <c r="E60" s="8">
        <v>80</v>
      </c>
      <c r="F60" s="8">
        <v>60</v>
      </c>
      <c r="G60" s="8">
        <v>60</v>
      </c>
      <c r="H60" s="2" t="s">
        <v>434</v>
      </c>
      <c r="I60" s="40">
        <v>45684</v>
      </c>
      <c r="J60" s="2" t="s">
        <v>449</v>
      </c>
    </row>
    <row r="61" spans="1:10" ht="28.8" x14ac:dyDescent="0.3">
      <c r="A61" s="2" t="s">
        <v>541</v>
      </c>
      <c r="B61" s="2" t="s">
        <v>542</v>
      </c>
      <c r="C61" s="2" t="s">
        <v>448</v>
      </c>
      <c r="D61" s="2" t="s">
        <v>448</v>
      </c>
      <c r="E61" s="8">
        <v>70</v>
      </c>
      <c r="F61" s="8">
        <v>60</v>
      </c>
      <c r="G61" s="8">
        <v>60</v>
      </c>
      <c r="H61" s="2" t="s">
        <v>434</v>
      </c>
      <c r="I61" s="40">
        <v>45684</v>
      </c>
      <c r="J61" s="2" t="s">
        <v>486</v>
      </c>
    </row>
    <row r="62" spans="1:10" x14ac:dyDescent="0.3">
      <c r="A62" s="2" t="s">
        <v>184</v>
      </c>
      <c r="B62" s="2" t="s">
        <v>432</v>
      </c>
      <c r="C62" s="2" t="s">
        <v>433</v>
      </c>
      <c r="D62" s="2" t="s">
        <v>433</v>
      </c>
      <c r="E62" s="8">
        <v>100</v>
      </c>
      <c r="F62" s="8">
        <v>60</v>
      </c>
      <c r="G62" s="8">
        <v>60</v>
      </c>
      <c r="H62" s="2" t="s">
        <v>434</v>
      </c>
      <c r="I62" s="40">
        <v>45684</v>
      </c>
      <c r="J62" s="2" t="s">
        <v>450</v>
      </c>
    </row>
    <row r="63" spans="1:10" x14ac:dyDescent="0.3">
      <c r="A63" s="2" t="s">
        <v>645</v>
      </c>
      <c r="B63" s="2" t="s">
        <v>432</v>
      </c>
      <c r="C63" s="2" t="s">
        <v>445</v>
      </c>
      <c r="D63" s="2" t="s">
        <v>445</v>
      </c>
      <c r="E63" s="8">
        <v>100</v>
      </c>
      <c r="F63" s="8">
        <v>30</v>
      </c>
      <c r="G63" s="8">
        <v>30</v>
      </c>
      <c r="I63" s="40">
        <v>45684</v>
      </c>
    </row>
    <row r="64" spans="1:10" ht="28.8" x14ac:dyDescent="0.3">
      <c r="A64" s="2" t="s">
        <v>543</v>
      </c>
      <c r="B64" s="2" t="s">
        <v>646</v>
      </c>
      <c r="C64" s="2" t="s">
        <v>448</v>
      </c>
      <c r="D64" s="2" t="s">
        <v>448</v>
      </c>
      <c r="E64" s="8">
        <v>100</v>
      </c>
      <c r="F64" s="8">
        <v>50</v>
      </c>
      <c r="G64" s="8">
        <v>60</v>
      </c>
      <c r="H64" s="2" t="s">
        <v>647</v>
      </c>
      <c r="I64" s="40">
        <v>45684</v>
      </c>
      <c r="J64" s="2" t="s">
        <v>455</v>
      </c>
    </row>
    <row r="65" spans="1:10" ht="28.8" x14ac:dyDescent="0.3">
      <c r="A65" s="2" t="s">
        <v>544</v>
      </c>
      <c r="B65" s="2" t="s">
        <v>668</v>
      </c>
      <c r="C65" s="2" t="s">
        <v>436</v>
      </c>
      <c r="D65" s="2" t="s">
        <v>436</v>
      </c>
      <c r="E65" s="8">
        <v>80</v>
      </c>
      <c r="F65" s="8">
        <v>60</v>
      </c>
      <c r="G65" s="8">
        <v>80</v>
      </c>
      <c r="H65" s="2" t="s">
        <v>669</v>
      </c>
      <c r="I65" s="40">
        <v>45684</v>
      </c>
      <c r="J65" s="2" t="s">
        <v>449</v>
      </c>
    </row>
    <row r="66" spans="1:10" x14ac:dyDescent="0.3">
      <c r="A66" s="2" t="s">
        <v>350</v>
      </c>
      <c r="B66" s="2" t="s">
        <v>432</v>
      </c>
      <c r="C66" s="2" t="s">
        <v>445</v>
      </c>
      <c r="D66" s="2" t="s">
        <v>445</v>
      </c>
      <c r="E66" s="8">
        <v>50</v>
      </c>
      <c r="F66" s="8">
        <v>30</v>
      </c>
      <c r="G66" s="8">
        <v>30</v>
      </c>
      <c r="H66" s="2" t="s">
        <v>434</v>
      </c>
      <c r="I66" s="40">
        <v>45684</v>
      </c>
      <c r="J66" s="2" t="s">
        <v>447</v>
      </c>
    </row>
    <row r="67" spans="1:10" ht="28.8" x14ac:dyDescent="0.3">
      <c r="A67" s="2" t="s">
        <v>545</v>
      </c>
      <c r="B67" s="2" t="s">
        <v>432</v>
      </c>
      <c r="C67" s="2" t="s">
        <v>448</v>
      </c>
      <c r="D67" s="2" t="s">
        <v>448</v>
      </c>
      <c r="E67" s="8">
        <v>80</v>
      </c>
      <c r="F67" s="8">
        <v>60</v>
      </c>
      <c r="G67" s="8">
        <v>60</v>
      </c>
      <c r="H67" s="2" t="s">
        <v>434</v>
      </c>
      <c r="I67" s="40">
        <v>45684</v>
      </c>
      <c r="J67" s="2" t="s">
        <v>466</v>
      </c>
    </row>
    <row r="68" spans="1:10" ht="28.8" x14ac:dyDescent="0.3">
      <c r="A68" s="2" t="s">
        <v>307</v>
      </c>
      <c r="B68" s="2" t="s">
        <v>432</v>
      </c>
      <c r="C68" s="2" t="s">
        <v>448</v>
      </c>
      <c r="D68" s="2" t="s">
        <v>433</v>
      </c>
      <c r="E68" s="8">
        <v>100</v>
      </c>
      <c r="F68" s="8">
        <v>60</v>
      </c>
      <c r="G68" s="8">
        <v>60</v>
      </c>
      <c r="H68" s="2" t="s">
        <v>434</v>
      </c>
      <c r="I68" s="40">
        <v>45684</v>
      </c>
      <c r="J68" s="2" t="s">
        <v>449</v>
      </c>
    </row>
    <row r="69" spans="1:10" ht="43.2" x14ac:dyDescent="0.3">
      <c r="A69" s="2" t="s">
        <v>546</v>
      </c>
      <c r="B69" s="2" t="s">
        <v>648</v>
      </c>
      <c r="C69" s="2" t="s">
        <v>436</v>
      </c>
      <c r="D69" s="2" t="s">
        <v>436</v>
      </c>
      <c r="E69" s="8">
        <v>80</v>
      </c>
      <c r="F69" s="8">
        <v>60</v>
      </c>
      <c r="G69" s="8">
        <v>80</v>
      </c>
      <c r="H69" s="2" t="s">
        <v>649</v>
      </c>
      <c r="I69" s="40">
        <v>45684</v>
      </c>
      <c r="J69" s="2" t="s">
        <v>455</v>
      </c>
    </row>
    <row r="70" spans="1:10" ht="43.2" x14ac:dyDescent="0.3">
      <c r="A70" s="2" t="s">
        <v>547</v>
      </c>
      <c r="B70" s="2" t="s">
        <v>548</v>
      </c>
      <c r="C70" s="2" t="s">
        <v>436</v>
      </c>
      <c r="D70" s="2" t="s">
        <v>436</v>
      </c>
      <c r="E70" s="8">
        <v>80</v>
      </c>
      <c r="F70" s="8">
        <v>60</v>
      </c>
      <c r="G70" s="8">
        <v>60</v>
      </c>
      <c r="H70" s="2" t="s">
        <v>434</v>
      </c>
      <c r="I70" s="40">
        <v>45684</v>
      </c>
      <c r="J70" s="2" t="s">
        <v>509</v>
      </c>
    </row>
    <row r="71" spans="1:10" ht="28.8" x14ac:dyDescent="0.3">
      <c r="A71" s="2" t="s">
        <v>552</v>
      </c>
      <c r="B71" s="2" t="s">
        <v>432</v>
      </c>
      <c r="C71" s="2" t="s">
        <v>448</v>
      </c>
      <c r="D71" s="2" t="s">
        <v>448</v>
      </c>
      <c r="E71" s="8">
        <v>100</v>
      </c>
      <c r="F71" s="8">
        <v>50</v>
      </c>
      <c r="G71" s="8">
        <v>60</v>
      </c>
      <c r="H71" s="2" t="s">
        <v>654</v>
      </c>
      <c r="I71" s="40">
        <v>45684</v>
      </c>
      <c r="J71" s="2" t="s">
        <v>455</v>
      </c>
    </row>
    <row r="72" spans="1:10" ht="43.2" x14ac:dyDescent="0.3">
      <c r="A72" s="2" t="s">
        <v>553</v>
      </c>
      <c r="B72" s="2" t="s">
        <v>554</v>
      </c>
      <c r="C72" s="2" t="s">
        <v>436</v>
      </c>
      <c r="D72" s="2" t="s">
        <v>436</v>
      </c>
      <c r="E72" s="8">
        <v>80</v>
      </c>
      <c r="F72" s="8">
        <v>60</v>
      </c>
      <c r="G72" s="8">
        <v>60</v>
      </c>
      <c r="H72" s="2" t="s">
        <v>434</v>
      </c>
      <c r="I72" s="40">
        <v>45684</v>
      </c>
      <c r="J72" s="2" t="s">
        <v>509</v>
      </c>
    </row>
    <row r="73" spans="1:10" ht="28.8" x14ac:dyDescent="0.3">
      <c r="A73" s="2" t="s">
        <v>295</v>
      </c>
      <c r="B73" s="2" t="s">
        <v>432</v>
      </c>
      <c r="C73" s="2" t="s">
        <v>448</v>
      </c>
      <c r="D73" s="2" t="s">
        <v>433</v>
      </c>
      <c r="E73" s="8">
        <v>100</v>
      </c>
      <c r="F73" s="8">
        <v>60</v>
      </c>
      <c r="G73" s="8">
        <v>60</v>
      </c>
      <c r="H73" s="2" t="s">
        <v>434</v>
      </c>
      <c r="I73" s="40">
        <v>45684</v>
      </c>
      <c r="J73" s="2" t="s">
        <v>449</v>
      </c>
    </row>
    <row r="74" spans="1:10" ht="28.8" x14ac:dyDescent="0.3">
      <c r="A74" s="2" t="s">
        <v>558</v>
      </c>
      <c r="B74" s="2" t="s">
        <v>650</v>
      </c>
      <c r="C74" s="2" t="s">
        <v>433</v>
      </c>
      <c r="D74" s="2" t="s">
        <v>433</v>
      </c>
      <c r="E74" s="8">
        <v>100</v>
      </c>
      <c r="F74" s="8">
        <v>50</v>
      </c>
      <c r="G74" s="8">
        <v>60</v>
      </c>
      <c r="H74" s="2" t="s">
        <v>651</v>
      </c>
      <c r="I74" s="40">
        <v>45684</v>
      </c>
      <c r="J74" s="2" t="s">
        <v>455</v>
      </c>
    </row>
    <row r="75" spans="1:10" ht="28.8" x14ac:dyDescent="0.3">
      <c r="A75" s="2" t="s">
        <v>680</v>
      </c>
      <c r="B75" s="2" t="s">
        <v>682</v>
      </c>
      <c r="C75" s="2" t="s">
        <v>448</v>
      </c>
      <c r="D75" s="2" t="s">
        <v>433</v>
      </c>
      <c r="E75" s="8">
        <v>100</v>
      </c>
      <c r="F75" s="8">
        <v>50</v>
      </c>
      <c r="G75" s="8">
        <v>60</v>
      </c>
      <c r="H75" s="2" t="s">
        <v>683</v>
      </c>
      <c r="I75" s="40">
        <v>45684</v>
      </c>
    </row>
    <row r="76" spans="1:10" ht="72" x14ac:dyDescent="0.3">
      <c r="A76" s="2" t="s">
        <v>564</v>
      </c>
      <c r="B76" s="2" t="s">
        <v>432</v>
      </c>
      <c r="C76" s="2" t="s">
        <v>445</v>
      </c>
      <c r="D76" s="2" t="s">
        <v>445</v>
      </c>
      <c r="E76" s="8">
        <v>100</v>
      </c>
      <c r="F76" s="8">
        <v>50</v>
      </c>
      <c r="G76" s="8">
        <v>30</v>
      </c>
      <c r="H76" s="2" t="s">
        <v>454</v>
      </c>
      <c r="I76" s="40">
        <v>45684</v>
      </c>
      <c r="J76" s="2" t="s">
        <v>455</v>
      </c>
    </row>
    <row r="77" spans="1:10" x14ac:dyDescent="0.3">
      <c r="A77" s="2" t="s">
        <v>352</v>
      </c>
      <c r="B77" s="2" t="s">
        <v>432</v>
      </c>
      <c r="C77" s="2" t="s">
        <v>445</v>
      </c>
      <c r="D77" s="2" t="s">
        <v>445</v>
      </c>
      <c r="E77" s="8">
        <v>100</v>
      </c>
      <c r="F77" s="8">
        <v>30</v>
      </c>
      <c r="G77" s="8">
        <v>30</v>
      </c>
      <c r="H77" s="2" t="s">
        <v>434</v>
      </c>
      <c r="I77" s="40">
        <v>45684</v>
      </c>
      <c r="J77" s="2" t="s">
        <v>447</v>
      </c>
    </row>
    <row r="78" spans="1:10" x14ac:dyDescent="0.3">
      <c r="A78" s="2" t="s">
        <v>187</v>
      </c>
      <c r="B78" s="2" t="s">
        <v>432</v>
      </c>
      <c r="C78" s="2" t="s">
        <v>433</v>
      </c>
      <c r="D78" s="2" t="s">
        <v>433</v>
      </c>
      <c r="E78" s="8">
        <v>100</v>
      </c>
      <c r="F78" s="8">
        <v>60</v>
      </c>
      <c r="G78" s="8">
        <v>60</v>
      </c>
      <c r="H78" s="2" t="s">
        <v>434</v>
      </c>
      <c r="I78" s="40">
        <v>45684</v>
      </c>
      <c r="J78" s="2" t="s">
        <v>450</v>
      </c>
    </row>
    <row r="79" spans="1:10" ht="28.8" x14ac:dyDescent="0.3">
      <c r="A79" s="2" t="s">
        <v>568</v>
      </c>
      <c r="B79" s="2" t="s">
        <v>432</v>
      </c>
      <c r="C79" s="2" t="s">
        <v>448</v>
      </c>
      <c r="D79" s="2" t="s">
        <v>436</v>
      </c>
      <c r="E79" s="8">
        <v>80</v>
      </c>
      <c r="F79" s="8">
        <v>60</v>
      </c>
      <c r="G79" s="8">
        <v>80</v>
      </c>
      <c r="H79" s="2" t="s">
        <v>460</v>
      </c>
      <c r="I79" s="40">
        <v>45684</v>
      </c>
      <c r="J79" s="2" t="s">
        <v>460</v>
      </c>
    </row>
    <row r="80" spans="1:10" x14ac:dyDescent="0.3">
      <c r="A80" s="2" t="s">
        <v>357</v>
      </c>
      <c r="B80" s="2" t="s">
        <v>432</v>
      </c>
      <c r="C80" s="2" t="s">
        <v>445</v>
      </c>
      <c r="D80" s="2" t="s">
        <v>445</v>
      </c>
      <c r="E80" s="8">
        <v>100</v>
      </c>
      <c r="F80" s="8">
        <v>30</v>
      </c>
      <c r="G80" s="8">
        <v>30</v>
      </c>
      <c r="I80" s="40">
        <v>45684</v>
      </c>
    </row>
    <row r="81" spans="1:10" ht="72" x14ac:dyDescent="0.3">
      <c r="A81" s="2" t="s">
        <v>569</v>
      </c>
      <c r="B81" s="2" t="s">
        <v>570</v>
      </c>
      <c r="C81" s="2" t="s">
        <v>445</v>
      </c>
      <c r="D81" s="2" t="s">
        <v>445</v>
      </c>
      <c r="E81" s="8">
        <v>100</v>
      </c>
      <c r="F81" s="8">
        <v>50</v>
      </c>
      <c r="G81" s="8">
        <v>30</v>
      </c>
      <c r="H81" s="2" t="s">
        <v>454</v>
      </c>
      <c r="I81" s="40">
        <v>45684</v>
      </c>
      <c r="J81" s="2" t="s">
        <v>493</v>
      </c>
    </row>
    <row r="82" spans="1:10" ht="28.8" x14ac:dyDescent="0.3">
      <c r="A82" s="2" t="s">
        <v>308</v>
      </c>
      <c r="B82" s="2" t="s">
        <v>432</v>
      </c>
      <c r="C82" s="2" t="s">
        <v>448</v>
      </c>
      <c r="D82" s="2" t="s">
        <v>436</v>
      </c>
      <c r="E82" s="8">
        <v>80</v>
      </c>
      <c r="F82" s="8">
        <v>60</v>
      </c>
      <c r="G82" s="8">
        <v>80</v>
      </c>
      <c r="H82" s="2" t="s">
        <v>460</v>
      </c>
      <c r="I82" s="40">
        <v>45684</v>
      </c>
      <c r="J82" s="2" t="s">
        <v>460</v>
      </c>
    </row>
    <row r="83" spans="1:10" ht="72" x14ac:dyDescent="0.3">
      <c r="A83" s="2" t="s">
        <v>571</v>
      </c>
      <c r="B83" s="2" t="s">
        <v>432</v>
      </c>
      <c r="C83" s="2" t="s">
        <v>572</v>
      </c>
      <c r="D83" s="2" t="s">
        <v>572</v>
      </c>
      <c r="E83" s="8">
        <v>70</v>
      </c>
      <c r="F83" s="8">
        <v>50</v>
      </c>
      <c r="G83" s="8">
        <v>40</v>
      </c>
      <c r="H83" s="2" t="s">
        <v>454</v>
      </c>
      <c r="I83" s="40">
        <v>45684</v>
      </c>
      <c r="J83" s="2" t="s">
        <v>493</v>
      </c>
    </row>
    <row r="84" spans="1:10" ht="72" x14ac:dyDescent="0.3">
      <c r="A84" s="2" t="s">
        <v>571</v>
      </c>
      <c r="B84" s="2" t="s">
        <v>432</v>
      </c>
      <c r="C84" s="2" t="s">
        <v>572</v>
      </c>
      <c r="D84" s="2" t="s">
        <v>572</v>
      </c>
      <c r="E84" s="8">
        <v>70</v>
      </c>
      <c r="F84" s="8">
        <v>50</v>
      </c>
      <c r="G84" s="8">
        <v>40</v>
      </c>
      <c r="H84" s="2" t="s">
        <v>454</v>
      </c>
      <c r="I84" s="40">
        <v>45684</v>
      </c>
      <c r="J84" s="2" t="s">
        <v>493</v>
      </c>
    </row>
    <row r="85" spans="1:10" ht="28.8" x14ac:dyDescent="0.3">
      <c r="A85" s="2" t="s">
        <v>681</v>
      </c>
      <c r="B85" s="2" t="s">
        <v>684</v>
      </c>
      <c r="C85" s="2" t="s">
        <v>448</v>
      </c>
      <c r="D85" s="2" t="s">
        <v>433</v>
      </c>
      <c r="E85" s="8">
        <v>80</v>
      </c>
      <c r="F85" s="8">
        <v>60</v>
      </c>
      <c r="G85" s="8">
        <v>60</v>
      </c>
      <c r="H85" s="2" t="s">
        <v>685</v>
      </c>
      <c r="I85" s="40">
        <v>45684</v>
      </c>
    </row>
    <row r="86" spans="1:10" ht="28.8" x14ac:dyDescent="0.3">
      <c r="A86" s="2" t="s">
        <v>232</v>
      </c>
      <c r="B86" s="2" t="s">
        <v>432</v>
      </c>
      <c r="C86" s="2" t="s">
        <v>445</v>
      </c>
      <c r="D86" s="2" t="s">
        <v>433</v>
      </c>
      <c r="E86" s="8">
        <v>100</v>
      </c>
      <c r="F86" s="8">
        <v>50</v>
      </c>
      <c r="G86" s="8">
        <v>60</v>
      </c>
      <c r="H86" s="2" t="s">
        <v>446</v>
      </c>
      <c r="I86" s="40">
        <v>46048</v>
      </c>
      <c r="J86" s="2" t="s">
        <v>446</v>
      </c>
    </row>
    <row r="87" spans="1:10" ht="15.75" customHeight="1" x14ac:dyDescent="0.3">
      <c r="A87" s="2" t="s">
        <v>373</v>
      </c>
      <c r="B87" s="2" t="s">
        <v>432</v>
      </c>
      <c r="C87" s="2" t="s">
        <v>445</v>
      </c>
      <c r="D87" s="2" t="s">
        <v>445</v>
      </c>
      <c r="E87" s="8">
        <v>50</v>
      </c>
      <c r="F87" s="8">
        <v>30</v>
      </c>
      <c r="G87" s="8">
        <v>30</v>
      </c>
      <c r="H87" s="2" t="s">
        <v>434</v>
      </c>
      <c r="I87" s="40">
        <v>46048</v>
      </c>
      <c r="J87" s="2" t="s">
        <v>447</v>
      </c>
    </row>
    <row r="88" spans="1:10" ht="43.2" x14ac:dyDescent="0.3">
      <c r="A88" s="2" t="s">
        <v>660</v>
      </c>
      <c r="B88" s="2" t="s">
        <v>609</v>
      </c>
      <c r="C88" s="2" t="s">
        <v>433</v>
      </c>
      <c r="D88" s="2" t="s">
        <v>433</v>
      </c>
      <c r="E88" s="8">
        <v>70</v>
      </c>
      <c r="F88" s="8">
        <v>60</v>
      </c>
      <c r="G88" s="8">
        <v>60</v>
      </c>
      <c r="H88" s="2" t="s">
        <v>434</v>
      </c>
      <c r="I88" s="40">
        <v>46048</v>
      </c>
      <c r="J88" s="2" t="s">
        <v>450</v>
      </c>
    </row>
    <row r="89" spans="1:10" ht="28.8" x14ac:dyDescent="0.3">
      <c r="A89" s="2" t="s">
        <v>661</v>
      </c>
      <c r="B89" s="2" t="s">
        <v>451</v>
      </c>
      <c r="C89" s="2" t="s">
        <v>433</v>
      </c>
      <c r="D89" s="2" t="s">
        <v>433</v>
      </c>
      <c r="E89" s="8">
        <v>80</v>
      </c>
      <c r="F89" s="8">
        <v>60</v>
      </c>
      <c r="G89" s="8">
        <v>60</v>
      </c>
      <c r="H89" s="2" t="s">
        <v>434</v>
      </c>
      <c r="I89" s="40">
        <v>46048</v>
      </c>
      <c r="J89" s="2" t="s">
        <v>450</v>
      </c>
    </row>
    <row r="90" spans="1:10" x14ac:dyDescent="0.3">
      <c r="A90" s="2" t="s">
        <v>457</v>
      </c>
      <c r="B90" s="2" t="s">
        <v>432</v>
      </c>
      <c r="C90" s="2" t="s">
        <v>433</v>
      </c>
      <c r="D90" s="2" t="s">
        <v>433</v>
      </c>
      <c r="E90" s="8">
        <v>100</v>
      </c>
      <c r="F90" s="8">
        <v>60</v>
      </c>
      <c r="G90" s="8">
        <v>60</v>
      </c>
      <c r="H90" s="2" t="s">
        <v>434</v>
      </c>
      <c r="I90" s="40">
        <v>46048</v>
      </c>
      <c r="J90" s="2" t="s">
        <v>458</v>
      </c>
    </row>
    <row r="91" spans="1:10" ht="28.8" x14ac:dyDescent="0.3">
      <c r="A91" s="2" t="s">
        <v>241</v>
      </c>
      <c r="B91" s="2" t="s">
        <v>432</v>
      </c>
      <c r="C91" s="2" t="s">
        <v>448</v>
      </c>
      <c r="D91" s="2" t="s">
        <v>433</v>
      </c>
      <c r="E91" s="8">
        <v>80</v>
      </c>
      <c r="F91" s="8">
        <v>60</v>
      </c>
      <c r="G91" s="8">
        <v>60</v>
      </c>
      <c r="H91" s="2" t="s">
        <v>434</v>
      </c>
      <c r="I91" s="40">
        <v>46048</v>
      </c>
      <c r="J91" s="2" t="s">
        <v>449</v>
      </c>
    </row>
    <row r="92" spans="1:10" x14ac:dyDescent="0.3">
      <c r="A92" s="2" t="s">
        <v>172</v>
      </c>
      <c r="B92" s="2" t="s">
        <v>432</v>
      </c>
      <c r="C92" s="2" t="s">
        <v>433</v>
      </c>
      <c r="D92" s="2" t="s">
        <v>433</v>
      </c>
      <c r="E92" s="8">
        <v>100</v>
      </c>
      <c r="F92" s="8">
        <v>60</v>
      </c>
      <c r="G92" s="8">
        <v>60</v>
      </c>
      <c r="H92" s="2" t="s">
        <v>434</v>
      </c>
      <c r="I92" s="40">
        <v>46048</v>
      </c>
      <c r="J92" s="2" t="s">
        <v>450</v>
      </c>
    </row>
    <row r="93" spans="1:10" ht="72" x14ac:dyDescent="0.3">
      <c r="A93" s="2" t="s">
        <v>462</v>
      </c>
      <c r="B93" s="2" t="s">
        <v>463</v>
      </c>
      <c r="C93" s="2" t="s">
        <v>433</v>
      </c>
      <c r="D93" s="2" t="s">
        <v>433</v>
      </c>
      <c r="E93" s="8">
        <v>100</v>
      </c>
      <c r="F93" s="8">
        <v>80</v>
      </c>
      <c r="G93" s="8">
        <v>60</v>
      </c>
      <c r="H93" s="2" t="s">
        <v>454</v>
      </c>
      <c r="I93" s="40">
        <v>46048</v>
      </c>
      <c r="J93" s="2" t="s">
        <v>464</v>
      </c>
    </row>
    <row r="94" spans="1:10" ht="28.8" x14ac:dyDescent="0.3">
      <c r="A94" s="2" t="s">
        <v>242</v>
      </c>
      <c r="B94" s="2" t="s">
        <v>432</v>
      </c>
      <c r="C94" s="2" t="s">
        <v>448</v>
      </c>
      <c r="D94" s="2" t="s">
        <v>448</v>
      </c>
      <c r="E94" s="8">
        <v>100</v>
      </c>
      <c r="F94" s="8">
        <v>50</v>
      </c>
      <c r="G94" s="8">
        <v>60</v>
      </c>
      <c r="H94" s="2" t="s">
        <v>467</v>
      </c>
      <c r="I94" s="40">
        <v>46048</v>
      </c>
      <c r="J94" s="2" t="s">
        <v>467</v>
      </c>
    </row>
    <row r="95" spans="1:10" x14ac:dyDescent="0.3">
      <c r="A95" s="2" t="s">
        <v>245</v>
      </c>
      <c r="B95" s="2" t="s">
        <v>432</v>
      </c>
      <c r="C95" s="2" t="s">
        <v>445</v>
      </c>
      <c r="D95" s="2" t="s">
        <v>445</v>
      </c>
      <c r="E95" s="8">
        <v>60</v>
      </c>
      <c r="F95" s="8">
        <v>50</v>
      </c>
      <c r="G95" s="8">
        <v>60</v>
      </c>
      <c r="H95" s="2" t="s">
        <v>469</v>
      </c>
      <c r="I95" s="40">
        <v>46048</v>
      </c>
      <c r="J95" s="2" t="s">
        <v>469</v>
      </c>
    </row>
    <row r="96" spans="1:10" ht="57.6" x14ac:dyDescent="0.3">
      <c r="A96" s="2" t="s">
        <v>473</v>
      </c>
      <c r="B96" s="2" t="s">
        <v>474</v>
      </c>
      <c r="C96" s="2" t="s">
        <v>448</v>
      </c>
      <c r="D96" s="2" t="s">
        <v>448</v>
      </c>
      <c r="E96" s="8">
        <v>60</v>
      </c>
      <c r="F96" s="8">
        <v>50</v>
      </c>
      <c r="G96" s="8">
        <v>60</v>
      </c>
      <c r="H96" s="2" t="s">
        <v>475</v>
      </c>
      <c r="I96" s="40">
        <v>46048</v>
      </c>
      <c r="J96" s="2" t="s">
        <v>475</v>
      </c>
    </row>
    <row r="97" spans="1:10" x14ac:dyDescent="0.3">
      <c r="A97" s="2" t="s">
        <v>476</v>
      </c>
      <c r="B97" s="2" t="s">
        <v>432</v>
      </c>
      <c r="C97" s="2" t="s">
        <v>445</v>
      </c>
      <c r="D97" s="2" t="s">
        <v>445</v>
      </c>
      <c r="E97" s="8">
        <v>50</v>
      </c>
      <c r="F97" s="8">
        <v>30</v>
      </c>
      <c r="G97" s="8">
        <v>30</v>
      </c>
      <c r="H97" s="2" t="s">
        <v>434</v>
      </c>
      <c r="I97" s="40">
        <v>46048</v>
      </c>
      <c r="J97" s="2" t="s">
        <v>447</v>
      </c>
    </row>
    <row r="98" spans="1:10" ht="28.8" x14ac:dyDescent="0.3">
      <c r="A98" s="2" t="s">
        <v>480</v>
      </c>
      <c r="B98" s="2" t="s">
        <v>432</v>
      </c>
      <c r="C98" s="2" t="s">
        <v>448</v>
      </c>
      <c r="D98" s="2" t="s">
        <v>433</v>
      </c>
      <c r="E98" s="8">
        <v>80</v>
      </c>
      <c r="F98" s="8">
        <v>60</v>
      </c>
      <c r="G98" s="8">
        <v>60</v>
      </c>
      <c r="H98" s="2" t="s">
        <v>434</v>
      </c>
      <c r="I98" s="40">
        <v>46048</v>
      </c>
      <c r="J98" s="2" t="s">
        <v>449</v>
      </c>
    </row>
    <row r="99" spans="1:10" ht="28.8" x14ac:dyDescent="0.3">
      <c r="A99" s="2" t="s">
        <v>255</v>
      </c>
      <c r="B99" s="2" t="s">
        <v>432</v>
      </c>
      <c r="C99" s="2" t="s">
        <v>448</v>
      </c>
      <c r="D99" s="2" t="s">
        <v>433</v>
      </c>
      <c r="E99" s="8">
        <v>60</v>
      </c>
      <c r="F99" s="8">
        <v>50</v>
      </c>
      <c r="G99" s="8">
        <v>60</v>
      </c>
      <c r="H99" s="2" t="s">
        <v>460</v>
      </c>
      <c r="I99" s="40">
        <v>46048</v>
      </c>
      <c r="J99" s="2" t="s">
        <v>460</v>
      </c>
    </row>
    <row r="100" spans="1:10" ht="72" x14ac:dyDescent="0.3">
      <c r="A100" s="2" t="s">
        <v>485</v>
      </c>
      <c r="B100" s="2" t="s">
        <v>398</v>
      </c>
      <c r="C100" s="2" t="s">
        <v>445</v>
      </c>
      <c r="D100" s="2" t="s">
        <v>445</v>
      </c>
      <c r="E100" s="8">
        <v>70</v>
      </c>
      <c r="F100" s="8">
        <v>50</v>
      </c>
      <c r="G100" s="8">
        <v>30</v>
      </c>
      <c r="H100" s="2" t="s">
        <v>454</v>
      </c>
      <c r="I100" s="40">
        <v>46048</v>
      </c>
      <c r="J100" s="2" t="s">
        <v>486</v>
      </c>
    </row>
    <row r="101" spans="1:10" x14ac:dyDescent="0.3">
      <c r="A101" s="2" t="s">
        <v>487</v>
      </c>
      <c r="B101" s="2" t="s">
        <v>432</v>
      </c>
      <c r="C101" s="2" t="s">
        <v>433</v>
      </c>
      <c r="D101" s="2" t="s">
        <v>433</v>
      </c>
      <c r="E101" s="8">
        <v>100</v>
      </c>
      <c r="F101" s="8">
        <v>60</v>
      </c>
      <c r="G101" s="8">
        <v>60</v>
      </c>
      <c r="H101" s="2" t="s">
        <v>434</v>
      </c>
      <c r="I101" s="40">
        <v>46048</v>
      </c>
      <c r="J101" s="2" t="s">
        <v>458</v>
      </c>
    </row>
    <row r="102" spans="1:10" ht="28.8" x14ac:dyDescent="0.3">
      <c r="A102" s="2" t="s">
        <v>488</v>
      </c>
      <c r="B102" s="2" t="s">
        <v>432</v>
      </c>
      <c r="C102" s="2" t="s">
        <v>445</v>
      </c>
      <c r="D102" s="2" t="s">
        <v>448</v>
      </c>
      <c r="E102" s="8">
        <v>100</v>
      </c>
      <c r="F102" s="8">
        <v>50</v>
      </c>
      <c r="G102" s="8">
        <v>60</v>
      </c>
      <c r="H102" s="2" t="s">
        <v>489</v>
      </c>
      <c r="I102" s="40">
        <v>46048</v>
      </c>
      <c r="J102" s="2" t="s">
        <v>489</v>
      </c>
    </row>
    <row r="103" spans="1:10" x14ac:dyDescent="0.3">
      <c r="A103" s="2" t="s">
        <v>490</v>
      </c>
      <c r="B103" s="2" t="s">
        <v>432</v>
      </c>
      <c r="C103" s="2" t="s">
        <v>433</v>
      </c>
      <c r="D103" s="2" t="s">
        <v>433</v>
      </c>
      <c r="E103" s="8">
        <v>80</v>
      </c>
      <c r="F103" s="8">
        <v>60</v>
      </c>
      <c r="G103" s="8">
        <v>60</v>
      </c>
      <c r="H103" s="2" t="s">
        <v>434</v>
      </c>
      <c r="I103" s="40">
        <v>46048</v>
      </c>
      <c r="J103" s="2" t="s">
        <v>458</v>
      </c>
    </row>
    <row r="104" spans="1:10" ht="28.8" x14ac:dyDescent="0.3">
      <c r="A104" s="2" t="s">
        <v>313</v>
      </c>
      <c r="B104" s="2" t="s">
        <v>432</v>
      </c>
      <c r="C104" s="2" t="s">
        <v>448</v>
      </c>
      <c r="D104" s="2" t="s">
        <v>433</v>
      </c>
      <c r="E104" s="8">
        <v>100</v>
      </c>
      <c r="F104" s="8">
        <v>50</v>
      </c>
      <c r="G104" s="8">
        <v>60</v>
      </c>
      <c r="H104" s="2" t="s">
        <v>460</v>
      </c>
      <c r="I104" s="40">
        <v>46048</v>
      </c>
      <c r="J104" s="2" t="s">
        <v>460</v>
      </c>
    </row>
    <row r="105" spans="1:10" ht="28.8" x14ac:dyDescent="0.3">
      <c r="A105" s="2" t="s">
        <v>314</v>
      </c>
      <c r="B105" s="2" t="s">
        <v>432</v>
      </c>
      <c r="C105" s="2" t="s">
        <v>448</v>
      </c>
      <c r="D105" s="2" t="s">
        <v>433</v>
      </c>
      <c r="E105" s="8">
        <v>100</v>
      </c>
      <c r="F105" s="8">
        <v>50</v>
      </c>
      <c r="G105" s="8">
        <v>60</v>
      </c>
      <c r="H105" s="2" t="s">
        <v>460</v>
      </c>
      <c r="I105" s="40">
        <v>46048</v>
      </c>
      <c r="J105" s="2" t="s">
        <v>460</v>
      </c>
    </row>
    <row r="106" spans="1:10" ht="28.8" x14ac:dyDescent="0.3">
      <c r="A106" s="2" t="s">
        <v>315</v>
      </c>
      <c r="B106" s="2" t="s">
        <v>432</v>
      </c>
      <c r="C106" s="2" t="s">
        <v>433</v>
      </c>
      <c r="D106" s="2" t="s">
        <v>433</v>
      </c>
      <c r="E106" s="8">
        <v>100</v>
      </c>
      <c r="F106" s="8">
        <v>60</v>
      </c>
      <c r="G106" s="8">
        <v>60</v>
      </c>
      <c r="H106" s="2" t="s">
        <v>708</v>
      </c>
      <c r="I106" s="40">
        <v>46048</v>
      </c>
      <c r="J106" s="2" t="s">
        <v>498</v>
      </c>
    </row>
    <row r="107" spans="1:10" ht="28.8" x14ac:dyDescent="0.3">
      <c r="A107" s="2" t="s">
        <v>263</v>
      </c>
      <c r="B107" s="2" t="s">
        <v>432</v>
      </c>
      <c r="C107" s="2" t="s">
        <v>448</v>
      </c>
      <c r="D107" s="2" t="s">
        <v>433</v>
      </c>
      <c r="E107" s="8">
        <v>100</v>
      </c>
      <c r="F107" s="8">
        <v>60</v>
      </c>
      <c r="G107" s="8">
        <v>60</v>
      </c>
      <c r="H107" s="2" t="s">
        <v>434</v>
      </c>
      <c r="I107" s="40">
        <v>46048</v>
      </c>
      <c r="J107" s="2" t="s">
        <v>449</v>
      </c>
    </row>
    <row r="108" spans="1:10" ht="28.8" x14ac:dyDescent="0.3">
      <c r="A108" s="2" t="s">
        <v>265</v>
      </c>
      <c r="B108" s="2" t="s">
        <v>673</v>
      </c>
      <c r="C108" s="2" t="s">
        <v>448</v>
      </c>
      <c r="D108" s="2" t="s">
        <v>436</v>
      </c>
      <c r="E108" s="8">
        <v>80</v>
      </c>
      <c r="F108" s="8">
        <v>60</v>
      </c>
      <c r="G108" s="8">
        <v>80</v>
      </c>
      <c r="H108" s="2" t="s">
        <v>486</v>
      </c>
      <c r="I108" s="40">
        <v>46048</v>
      </c>
      <c r="J108" s="2" t="s">
        <v>486</v>
      </c>
    </row>
    <row r="109" spans="1:10" x14ac:dyDescent="0.3">
      <c r="A109" s="2" t="s">
        <v>506</v>
      </c>
      <c r="B109" s="2" t="s">
        <v>507</v>
      </c>
      <c r="C109" s="2" t="s">
        <v>433</v>
      </c>
      <c r="D109" s="2" t="s">
        <v>433</v>
      </c>
      <c r="E109" s="8">
        <v>100</v>
      </c>
      <c r="F109" s="8">
        <v>60</v>
      </c>
      <c r="G109" s="8">
        <v>60</v>
      </c>
      <c r="H109" s="2" t="s">
        <v>434</v>
      </c>
      <c r="I109" s="40">
        <v>46048</v>
      </c>
      <c r="J109" s="2" t="s">
        <v>458</v>
      </c>
    </row>
    <row r="110" spans="1:10" x14ac:dyDescent="0.3">
      <c r="A110" s="2" t="s">
        <v>359</v>
      </c>
      <c r="B110" s="2" t="s">
        <v>432</v>
      </c>
      <c r="C110" s="2" t="s">
        <v>445</v>
      </c>
      <c r="D110" s="2" t="s">
        <v>445</v>
      </c>
      <c r="E110" s="8">
        <v>50</v>
      </c>
      <c r="F110" s="8">
        <v>30</v>
      </c>
      <c r="G110" s="8">
        <v>30</v>
      </c>
      <c r="H110" s="2" t="s">
        <v>434</v>
      </c>
      <c r="I110" s="40">
        <v>46048</v>
      </c>
      <c r="J110" s="2" t="s">
        <v>447</v>
      </c>
    </row>
    <row r="111" spans="1:10" ht="28.8" x14ac:dyDescent="0.3">
      <c r="A111" s="2" t="s">
        <v>316</v>
      </c>
      <c r="B111" s="2" t="s">
        <v>432</v>
      </c>
      <c r="C111" s="2" t="s">
        <v>448</v>
      </c>
      <c r="D111" s="2" t="s">
        <v>433</v>
      </c>
      <c r="E111" s="8">
        <v>100</v>
      </c>
      <c r="F111" s="8">
        <v>50</v>
      </c>
      <c r="G111" s="8">
        <v>60</v>
      </c>
      <c r="H111" s="2" t="s">
        <v>460</v>
      </c>
      <c r="I111" s="40">
        <v>46048</v>
      </c>
      <c r="J111" s="2" t="s">
        <v>460</v>
      </c>
    </row>
    <row r="112" spans="1:10" ht="28.8" x14ac:dyDescent="0.3">
      <c r="A112" s="2" t="s">
        <v>271</v>
      </c>
      <c r="B112" s="2" t="s">
        <v>432</v>
      </c>
      <c r="C112" s="2" t="s">
        <v>448</v>
      </c>
      <c r="D112" s="2" t="s">
        <v>433</v>
      </c>
      <c r="E112" s="8">
        <v>60</v>
      </c>
      <c r="F112" s="8">
        <v>50</v>
      </c>
      <c r="G112" s="8">
        <v>60</v>
      </c>
      <c r="H112" s="2" t="s">
        <v>460</v>
      </c>
      <c r="I112" s="40">
        <v>46048</v>
      </c>
      <c r="J112" s="2" t="s">
        <v>460</v>
      </c>
    </row>
    <row r="113" spans="1:10" ht="28.8" x14ac:dyDescent="0.3">
      <c r="A113" s="2" t="s">
        <v>512</v>
      </c>
      <c r="B113" s="2" t="s">
        <v>513</v>
      </c>
      <c r="C113" s="2" t="s">
        <v>448</v>
      </c>
      <c r="D113" s="2" t="s">
        <v>448</v>
      </c>
      <c r="E113" s="8">
        <v>80</v>
      </c>
      <c r="F113" s="8">
        <v>60</v>
      </c>
      <c r="G113" s="8">
        <v>80</v>
      </c>
      <c r="H113" s="2" t="s">
        <v>514</v>
      </c>
      <c r="I113" s="40">
        <v>46048</v>
      </c>
      <c r="J113" s="2" t="s">
        <v>514</v>
      </c>
    </row>
    <row r="114" spans="1:10" ht="28.8" x14ac:dyDescent="0.3">
      <c r="A114" s="2" t="s">
        <v>274</v>
      </c>
      <c r="B114" s="2" t="s">
        <v>432</v>
      </c>
      <c r="C114" s="2" t="s">
        <v>448</v>
      </c>
      <c r="D114" s="2" t="s">
        <v>433</v>
      </c>
      <c r="E114" s="8">
        <v>100</v>
      </c>
      <c r="F114" s="8">
        <v>60</v>
      </c>
      <c r="G114" s="8">
        <v>60</v>
      </c>
      <c r="H114" s="2" t="s">
        <v>434</v>
      </c>
      <c r="I114" s="40">
        <v>46048</v>
      </c>
      <c r="J114" s="2" t="s">
        <v>449</v>
      </c>
    </row>
    <row r="115" spans="1:10" ht="28.8" x14ac:dyDescent="0.3">
      <c r="A115" s="2" t="s">
        <v>275</v>
      </c>
      <c r="B115" s="2" t="s">
        <v>432</v>
      </c>
      <c r="C115" s="2" t="s">
        <v>448</v>
      </c>
      <c r="D115" s="2" t="s">
        <v>433</v>
      </c>
      <c r="E115" s="8">
        <v>100</v>
      </c>
      <c r="F115" s="8">
        <v>60</v>
      </c>
      <c r="G115" s="8">
        <v>60</v>
      </c>
      <c r="H115" s="2" t="s">
        <v>434</v>
      </c>
      <c r="I115" s="40">
        <v>46048</v>
      </c>
      <c r="J115" s="2" t="s">
        <v>449</v>
      </c>
    </row>
    <row r="116" spans="1:10" ht="28.8" x14ac:dyDescent="0.3">
      <c r="A116" s="2" t="s">
        <v>278</v>
      </c>
      <c r="B116" s="2" t="s">
        <v>432</v>
      </c>
      <c r="C116" s="2" t="s">
        <v>448</v>
      </c>
      <c r="D116" s="2" t="s">
        <v>433</v>
      </c>
      <c r="E116" s="8">
        <v>100</v>
      </c>
      <c r="F116" s="8">
        <v>60</v>
      </c>
      <c r="G116" s="8">
        <v>60</v>
      </c>
      <c r="H116" s="2" t="s">
        <v>434</v>
      </c>
      <c r="I116" s="40">
        <v>46048</v>
      </c>
      <c r="J116" s="2" t="s">
        <v>449</v>
      </c>
    </row>
    <row r="117" spans="1:10" x14ac:dyDescent="0.3">
      <c r="A117" s="2" t="s">
        <v>180</v>
      </c>
      <c r="B117" s="2" t="s">
        <v>432</v>
      </c>
      <c r="C117" s="2" t="s">
        <v>433</v>
      </c>
      <c r="D117" s="2" t="s">
        <v>433</v>
      </c>
      <c r="E117" s="8">
        <v>100</v>
      </c>
      <c r="F117" s="8">
        <v>60</v>
      </c>
      <c r="G117" s="8">
        <v>60</v>
      </c>
      <c r="H117" s="2" t="s">
        <v>434</v>
      </c>
      <c r="I117" s="40">
        <v>46048</v>
      </c>
      <c r="J117" s="2" t="s">
        <v>450</v>
      </c>
    </row>
    <row r="118" spans="1:10" ht="28.8" x14ac:dyDescent="0.3">
      <c r="A118" s="2" t="s">
        <v>521</v>
      </c>
      <c r="B118" s="2" t="s">
        <v>522</v>
      </c>
      <c r="C118" s="2" t="s">
        <v>433</v>
      </c>
      <c r="D118" s="2" t="s">
        <v>433</v>
      </c>
      <c r="E118" s="8">
        <v>100</v>
      </c>
      <c r="F118" s="8">
        <v>80</v>
      </c>
      <c r="G118" s="8">
        <v>80</v>
      </c>
      <c r="H118" s="2" t="s">
        <v>434</v>
      </c>
      <c r="I118" s="40">
        <v>46048</v>
      </c>
      <c r="J118" s="2" t="s">
        <v>458</v>
      </c>
    </row>
    <row r="119" spans="1:10" ht="28.8" x14ac:dyDescent="0.3">
      <c r="A119" s="2" t="s">
        <v>525</v>
      </c>
      <c r="B119" s="2" t="s">
        <v>432</v>
      </c>
      <c r="C119" s="2" t="s">
        <v>445</v>
      </c>
      <c r="D119" s="2" t="s">
        <v>433</v>
      </c>
      <c r="E119" s="8">
        <v>100</v>
      </c>
      <c r="F119" s="8">
        <v>50</v>
      </c>
      <c r="G119" s="8">
        <v>60</v>
      </c>
      <c r="H119" s="2" t="s">
        <v>446</v>
      </c>
      <c r="I119" s="40">
        <v>46048</v>
      </c>
      <c r="J119" s="2" t="s">
        <v>446</v>
      </c>
    </row>
    <row r="120" spans="1:10" ht="28.8" x14ac:dyDescent="0.3">
      <c r="A120" s="2" t="s">
        <v>286</v>
      </c>
      <c r="C120" s="2" t="s">
        <v>448</v>
      </c>
      <c r="D120" s="2" t="s">
        <v>436</v>
      </c>
      <c r="E120" s="8">
        <v>80</v>
      </c>
      <c r="F120" s="8">
        <v>60</v>
      </c>
      <c r="G120" s="8">
        <v>60</v>
      </c>
      <c r="H120" s="2" t="s">
        <v>434</v>
      </c>
      <c r="I120" s="40">
        <v>46048</v>
      </c>
      <c r="J120" s="2" t="s">
        <v>486</v>
      </c>
    </row>
    <row r="121" spans="1:10" ht="28.8" x14ac:dyDescent="0.3">
      <c r="A121" s="2" t="s">
        <v>317</v>
      </c>
      <c r="B121" s="2" t="s">
        <v>432</v>
      </c>
      <c r="C121" s="2" t="s">
        <v>448</v>
      </c>
      <c r="D121" s="2" t="s">
        <v>433</v>
      </c>
      <c r="E121" s="8">
        <v>100</v>
      </c>
      <c r="F121" s="8">
        <v>50</v>
      </c>
      <c r="G121" s="8">
        <v>60</v>
      </c>
      <c r="H121" s="2" t="s">
        <v>460</v>
      </c>
      <c r="I121" s="40">
        <v>46048</v>
      </c>
      <c r="J121" s="2" t="s">
        <v>460</v>
      </c>
    </row>
    <row r="122" spans="1:10" ht="28.8" x14ac:dyDescent="0.3">
      <c r="A122" s="2" t="s">
        <v>289</v>
      </c>
      <c r="B122" s="2" t="s">
        <v>432</v>
      </c>
      <c r="C122" s="2" t="s">
        <v>448</v>
      </c>
      <c r="D122" s="2" t="s">
        <v>433</v>
      </c>
      <c r="E122" s="8">
        <v>80</v>
      </c>
      <c r="F122" s="8">
        <v>60</v>
      </c>
      <c r="G122" s="8">
        <v>80</v>
      </c>
      <c r="H122" s="2" t="s">
        <v>460</v>
      </c>
      <c r="I122" s="40">
        <v>46048</v>
      </c>
      <c r="J122" s="2" t="s">
        <v>460</v>
      </c>
    </row>
    <row r="123" spans="1:10" x14ac:dyDescent="0.3">
      <c r="A123" s="2" t="s">
        <v>367</v>
      </c>
      <c r="B123" s="2" t="s">
        <v>432</v>
      </c>
      <c r="C123" s="2" t="s">
        <v>445</v>
      </c>
      <c r="D123" s="2" t="s">
        <v>445</v>
      </c>
      <c r="E123" s="8">
        <v>50</v>
      </c>
      <c r="F123" s="8">
        <v>30</v>
      </c>
      <c r="G123" s="8">
        <v>30</v>
      </c>
      <c r="H123" s="2" t="s">
        <v>434</v>
      </c>
      <c r="I123" s="40">
        <v>46048</v>
      </c>
      <c r="J123" s="2" t="s">
        <v>447</v>
      </c>
    </row>
    <row r="124" spans="1:10" ht="28.8" x14ac:dyDescent="0.3">
      <c r="A124" s="2" t="s">
        <v>290</v>
      </c>
      <c r="B124" s="2" t="s">
        <v>432</v>
      </c>
      <c r="C124" s="2" t="s">
        <v>448</v>
      </c>
      <c r="D124" s="2" t="s">
        <v>433</v>
      </c>
      <c r="E124" s="8">
        <v>100</v>
      </c>
      <c r="F124" s="8">
        <v>60</v>
      </c>
      <c r="G124" s="8">
        <v>60</v>
      </c>
      <c r="H124" s="2" t="s">
        <v>434</v>
      </c>
      <c r="I124" s="40">
        <v>46048</v>
      </c>
      <c r="J124" s="2" t="s">
        <v>449</v>
      </c>
    </row>
    <row r="125" spans="1:10" ht="28.8" x14ac:dyDescent="0.3">
      <c r="A125" s="2" t="s">
        <v>320</v>
      </c>
      <c r="B125" s="2" t="s">
        <v>677</v>
      </c>
      <c r="C125" s="2" t="s">
        <v>448</v>
      </c>
      <c r="D125" s="2" t="s">
        <v>433</v>
      </c>
      <c r="E125" s="8">
        <v>100</v>
      </c>
      <c r="F125" s="8">
        <v>50</v>
      </c>
      <c r="G125" s="8">
        <v>60</v>
      </c>
      <c r="H125" s="2" t="s">
        <v>678</v>
      </c>
      <c r="I125" s="40">
        <v>46048</v>
      </c>
    </row>
    <row r="126" spans="1:10" ht="28.8" x14ac:dyDescent="0.3">
      <c r="A126" s="2" t="s">
        <v>537</v>
      </c>
      <c r="B126" s="2" t="s">
        <v>538</v>
      </c>
      <c r="C126" s="2" t="s">
        <v>433</v>
      </c>
      <c r="D126" s="2" t="s">
        <v>433</v>
      </c>
      <c r="E126" s="8">
        <v>80</v>
      </c>
      <c r="F126" s="8">
        <v>60</v>
      </c>
      <c r="G126" s="8">
        <v>60</v>
      </c>
      <c r="H126" s="2" t="s">
        <v>434</v>
      </c>
      <c r="I126" s="40">
        <v>46048</v>
      </c>
      <c r="J126" s="2" t="s">
        <v>458</v>
      </c>
    </row>
    <row r="127" spans="1:10" x14ac:dyDescent="0.3">
      <c r="A127" s="2" t="s">
        <v>539</v>
      </c>
      <c r="B127" s="2" t="s">
        <v>540</v>
      </c>
      <c r="C127" s="2" t="s">
        <v>433</v>
      </c>
      <c r="D127" s="2" t="s">
        <v>433</v>
      </c>
      <c r="E127" s="8">
        <v>100</v>
      </c>
      <c r="F127" s="8">
        <v>60</v>
      </c>
      <c r="G127" s="8">
        <v>60</v>
      </c>
      <c r="H127" s="2" t="s">
        <v>434</v>
      </c>
      <c r="I127" s="40">
        <v>46048</v>
      </c>
      <c r="J127" s="2" t="s">
        <v>458</v>
      </c>
    </row>
    <row r="128" spans="1:10" ht="28.8" x14ac:dyDescent="0.3">
      <c r="A128" s="2" t="s">
        <v>318</v>
      </c>
      <c r="B128" s="2" t="s">
        <v>432</v>
      </c>
      <c r="C128" s="2" t="s">
        <v>448</v>
      </c>
      <c r="D128" s="2" t="s">
        <v>433</v>
      </c>
      <c r="E128" s="8">
        <v>100</v>
      </c>
      <c r="F128" s="8">
        <v>50</v>
      </c>
      <c r="G128" s="8">
        <v>60</v>
      </c>
      <c r="H128" s="2" t="s">
        <v>460</v>
      </c>
      <c r="I128" s="40">
        <v>46048</v>
      </c>
      <c r="J128" s="2" t="s">
        <v>460</v>
      </c>
    </row>
    <row r="129" spans="1:10" x14ac:dyDescent="0.3">
      <c r="A129" s="2" t="s">
        <v>368</v>
      </c>
      <c r="B129" s="2" t="s">
        <v>432</v>
      </c>
      <c r="C129" s="2" t="s">
        <v>441</v>
      </c>
      <c r="D129" s="2" t="s">
        <v>441</v>
      </c>
      <c r="E129" s="8">
        <v>50</v>
      </c>
      <c r="F129" s="8">
        <v>30</v>
      </c>
      <c r="G129" s="8">
        <v>60</v>
      </c>
      <c r="H129" s="2" t="s">
        <v>447</v>
      </c>
      <c r="I129" s="40">
        <v>46048</v>
      </c>
      <c r="J129" s="2" t="s">
        <v>447</v>
      </c>
    </row>
    <row r="130" spans="1:10" ht="72" x14ac:dyDescent="0.3">
      <c r="A130" s="2" t="s">
        <v>549</v>
      </c>
      <c r="B130" s="2" t="s">
        <v>550</v>
      </c>
      <c r="C130" s="2" t="s">
        <v>436</v>
      </c>
      <c r="D130" s="2" t="s">
        <v>436</v>
      </c>
      <c r="E130" s="8">
        <v>100</v>
      </c>
      <c r="F130" s="8">
        <v>80</v>
      </c>
      <c r="G130" s="8">
        <v>60</v>
      </c>
      <c r="H130" s="2" t="s">
        <v>454</v>
      </c>
      <c r="I130" s="40">
        <v>46048</v>
      </c>
      <c r="J130" s="2" t="s">
        <v>486</v>
      </c>
    </row>
    <row r="131" spans="1:10" ht="28.8" x14ac:dyDescent="0.3">
      <c r="A131" s="2" t="s">
        <v>555</v>
      </c>
      <c r="B131" s="2" t="s">
        <v>432</v>
      </c>
      <c r="C131" s="2" t="s">
        <v>448</v>
      </c>
      <c r="D131" s="2" t="s">
        <v>448</v>
      </c>
      <c r="E131" s="8">
        <v>80</v>
      </c>
      <c r="F131" s="8">
        <v>60</v>
      </c>
      <c r="G131" s="8">
        <v>60</v>
      </c>
      <c r="H131" s="2" t="s">
        <v>434</v>
      </c>
      <c r="I131" s="40">
        <v>46048</v>
      </c>
      <c r="J131" s="2" t="s">
        <v>486</v>
      </c>
    </row>
    <row r="132" spans="1:10" x14ac:dyDescent="0.3">
      <c r="A132" s="2" t="s">
        <v>231</v>
      </c>
      <c r="B132" s="2" t="s">
        <v>432</v>
      </c>
      <c r="C132" s="2" t="s">
        <v>433</v>
      </c>
      <c r="D132" s="2" t="s">
        <v>433</v>
      </c>
      <c r="E132" s="8">
        <v>100</v>
      </c>
      <c r="F132" s="8">
        <v>60</v>
      </c>
      <c r="G132" s="8">
        <v>60</v>
      </c>
      <c r="H132" s="2" t="s">
        <v>434</v>
      </c>
      <c r="I132" s="40">
        <v>46048</v>
      </c>
      <c r="J132" s="2" t="s">
        <v>450</v>
      </c>
    </row>
    <row r="133" spans="1:10" ht="28.8" x14ac:dyDescent="0.3">
      <c r="A133" s="2" t="s">
        <v>557</v>
      </c>
      <c r="B133" s="2" t="s">
        <v>432</v>
      </c>
      <c r="C133" s="2" t="s">
        <v>445</v>
      </c>
      <c r="D133" s="2" t="s">
        <v>448</v>
      </c>
      <c r="E133" s="8">
        <v>100</v>
      </c>
      <c r="F133" s="8">
        <v>50</v>
      </c>
      <c r="G133" s="8">
        <v>60</v>
      </c>
      <c r="H133" s="2" t="s">
        <v>489</v>
      </c>
      <c r="I133" s="40">
        <v>46048</v>
      </c>
      <c r="J133" s="2" t="s">
        <v>489</v>
      </c>
    </row>
    <row r="134" spans="1:10" x14ac:dyDescent="0.3">
      <c r="A134" s="2" t="s">
        <v>369</v>
      </c>
      <c r="B134" s="2" t="s">
        <v>432</v>
      </c>
      <c r="C134" s="2" t="s">
        <v>445</v>
      </c>
      <c r="D134" s="2" t="s">
        <v>445</v>
      </c>
      <c r="E134" s="8">
        <v>50</v>
      </c>
      <c r="F134" s="8">
        <v>30</v>
      </c>
      <c r="G134" s="8">
        <v>30</v>
      </c>
      <c r="H134" s="2" t="s">
        <v>434</v>
      </c>
      <c r="I134" s="40">
        <v>46048</v>
      </c>
      <c r="J134" s="2" t="s">
        <v>447</v>
      </c>
    </row>
    <row r="135" spans="1:10" ht="28.8" x14ac:dyDescent="0.3">
      <c r="A135" s="2" t="s">
        <v>559</v>
      </c>
      <c r="B135" s="2" t="s">
        <v>560</v>
      </c>
      <c r="C135" s="2" t="s">
        <v>436</v>
      </c>
      <c r="D135" s="2" t="s">
        <v>436</v>
      </c>
      <c r="E135" s="8">
        <v>80</v>
      </c>
      <c r="F135" s="8">
        <v>60</v>
      </c>
      <c r="G135" s="8">
        <v>60</v>
      </c>
      <c r="H135" s="2" t="s">
        <v>434</v>
      </c>
      <c r="I135" s="40">
        <v>46048</v>
      </c>
      <c r="J135" s="2" t="s">
        <v>458</v>
      </c>
    </row>
    <row r="136" spans="1:10" ht="28.8" x14ac:dyDescent="0.3">
      <c r="A136" s="2" t="s">
        <v>561</v>
      </c>
      <c r="B136" s="2" t="s">
        <v>562</v>
      </c>
      <c r="C136" s="2" t="s">
        <v>436</v>
      </c>
      <c r="D136" s="2" t="s">
        <v>436</v>
      </c>
      <c r="E136" s="8">
        <v>100</v>
      </c>
      <c r="F136" s="8">
        <v>80</v>
      </c>
      <c r="G136" s="8">
        <v>80</v>
      </c>
      <c r="H136" s="2" t="s">
        <v>434</v>
      </c>
      <c r="I136" s="40">
        <v>46048</v>
      </c>
      <c r="J136" s="2" t="s">
        <v>486</v>
      </c>
    </row>
    <row r="137" spans="1:10" ht="28.8" x14ac:dyDescent="0.3">
      <c r="A137" s="2" t="s">
        <v>203</v>
      </c>
      <c r="B137" s="2" t="s">
        <v>432</v>
      </c>
      <c r="C137" s="2" t="s">
        <v>433</v>
      </c>
      <c r="D137" s="2" t="s">
        <v>433</v>
      </c>
      <c r="E137" s="8">
        <v>100</v>
      </c>
      <c r="F137" s="8">
        <v>60</v>
      </c>
      <c r="G137" s="8">
        <v>60</v>
      </c>
      <c r="H137" s="2" t="s">
        <v>670</v>
      </c>
      <c r="I137" s="40">
        <v>46048</v>
      </c>
      <c r="J137" s="2" t="s">
        <v>565</v>
      </c>
    </row>
    <row r="138" spans="1:10" ht="28.8" x14ac:dyDescent="0.3">
      <c r="A138" s="2" t="s">
        <v>319</v>
      </c>
      <c r="B138" s="2" t="s">
        <v>432</v>
      </c>
      <c r="C138" s="2" t="s">
        <v>448</v>
      </c>
      <c r="D138" s="2" t="s">
        <v>433</v>
      </c>
      <c r="E138" s="8">
        <v>80</v>
      </c>
      <c r="F138" s="8">
        <v>60</v>
      </c>
      <c r="G138" s="8">
        <v>60</v>
      </c>
      <c r="H138" s="2" t="s">
        <v>434</v>
      </c>
      <c r="I138" s="40">
        <v>46048</v>
      </c>
      <c r="J138" s="2" t="s">
        <v>449</v>
      </c>
    </row>
    <row r="139" spans="1:10" ht="28.8" x14ac:dyDescent="0.3">
      <c r="A139" s="2" t="s">
        <v>658</v>
      </c>
      <c r="B139" s="2" t="s">
        <v>643</v>
      </c>
      <c r="C139" s="2" t="s">
        <v>448</v>
      </c>
      <c r="D139" s="2" t="s">
        <v>448</v>
      </c>
      <c r="E139" s="8">
        <v>80</v>
      </c>
      <c r="F139" s="8">
        <v>60</v>
      </c>
      <c r="G139" s="8">
        <v>60</v>
      </c>
      <c r="H139" s="2" t="s">
        <v>514</v>
      </c>
      <c r="I139" s="40">
        <v>46048</v>
      </c>
      <c r="J139" s="2" t="s">
        <v>455</v>
      </c>
    </row>
    <row r="140" spans="1:10" x14ac:dyDescent="0.3">
      <c r="A140" s="2" t="s">
        <v>204</v>
      </c>
      <c r="B140" s="2" t="s">
        <v>567</v>
      </c>
      <c r="C140" s="2" t="s">
        <v>433</v>
      </c>
      <c r="D140" s="2" t="s">
        <v>433</v>
      </c>
      <c r="E140" s="8">
        <v>100</v>
      </c>
      <c r="F140" s="8">
        <v>60</v>
      </c>
      <c r="G140" s="8">
        <v>60</v>
      </c>
      <c r="H140" s="2" t="s">
        <v>434</v>
      </c>
      <c r="I140" s="40">
        <v>46048</v>
      </c>
      <c r="J140" s="2" t="s">
        <v>450</v>
      </c>
    </row>
    <row r="141" spans="1:10" ht="43.2" x14ac:dyDescent="0.3">
      <c r="A141" s="2" t="s">
        <v>93</v>
      </c>
      <c r="B141" s="2" t="s">
        <v>675</v>
      </c>
      <c r="C141" s="2" t="s">
        <v>448</v>
      </c>
      <c r="D141" s="2" t="s">
        <v>436</v>
      </c>
      <c r="E141" s="8">
        <v>80</v>
      </c>
      <c r="F141" s="8">
        <v>50</v>
      </c>
      <c r="G141" s="8">
        <v>60</v>
      </c>
      <c r="H141" s="2" t="s">
        <v>676</v>
      </c>
      <c r="I141" s="40">
        <v>46048</v>
      </c>
    </row>
    <row r="142" spans="1:10" ht="28.8" x14ac:dyDescent="0.3">
      <c r="A142" s="2" t="s">
        <v>299</v>
      </c>
      <c r="B142" s="2" t="s">
        <v>432</v>
      </c>
      <c r="C142" s="2" t="s">
        <v>445</v>
      </c>
      <c r="D142" s="2" t="s">
        <v>433</v>
      </c>
      <c r="E142" s="8">
        <v>100</v>
      </c>
      <c r="F142" s="8">
        <v>50</v>
      </c>
      <c r="G142" s="8">
        <v>60</v>
      </c>
      <c r="H142" s="2" t="s">
        <v>446</v>
      </c>
      <c r="I142" s="40">
        <v>46048</v>
      </c>
      <c r="J142" s="2" t="s">
        <v>446</v>
      </c>
    </row>
    <row r="143" spans="1:10" ht="28.8" x14ac:dyDescent="0.3">
      <c r="A143" s="2" t="s">
        <v>300</v>
      </c>
      <c r="B143" s="2" t="s">
        <v>621</v>
      </c>
      <c r="C143" s="2" t="s">
        <v>448</v>
      </c>
      <c r="D143" s="2" t="s">
        <v>436</v>
      </c>
      <c r="E143" s="8">
        <v>80</v>
      </c>
      <c r="F143" s="8">
        <v>60</v>
      </c>
      <c r="G143" s="8">
        <v>60</v>
      </c>
      <c r="H143" s="2" t="s">
        <v>434</v>
      </c>
      <c r="I143" s="40">
        <v>46048</v>
      </c>
      <c r="J143" s="2" t="s">
        <v>486</v>
      </c>
    </row>
    <row r="144" spans="1:10" x14ac:dyDescent="0.3">
      <c r="A144" s="2" t="s">
        <v>216</v>
      </c>
      <c r="B144" s="2" t="s">
        <v>432</v>
      </c>
      <c r="C144" s="2" t="s">
        <v>433</v>
      </c>
      <c r="D144" s="2" t="s">
        <v>433</v>
      </c>
      <c r="E144" s="8">
        <v>80</v>
      </c>
      <c r="F144" s="8">
        <v>60</v>
      </c>
      <c r="G144" s="8">
        <v>60</v>
      </c>
      <c r="H144" s="2" t="s">
        <v>434</v>
      </c>
      <c r="I144" s="40">
        <v>46412</v>
      </c>
      <c r="J144" s="2" t="s">
        <v>450</v>
      </c>
    </row>
    <row r="145" spans="1:10" ht="28.8" x14ac:dyDescent="0.3">
      <c r="A145" s="2" t="s">
        <v>236</v>
      </c>
      <c r="B145" s="2" t="s">
        <v>432</v>
      </c>
      <c r="C145" s="2" t="s">
        <v>448</v>
      </c>
      <c r="D145" s="2" t="s">
        <v>433</v>
      </c>
      <c r="E145" s="8">
        <v>100</v>
      </c>
      <c r="F145" s="8">
        <v>60</v>
      </c>
      <c r="G145" s="8">
        <v>60</v>
      </c>
      <c r="H145" s="2" t="s">
        <v>434</v>
      </c>
      <c r="I145" s="40">
        <v>46412</v>
      </c>
      <c r="J145" s="2" t="s">
        <v>449</v>
      </c>
    </row>
    <row r="146" spans="1:10" ht="28.8" x14ac:dyDescent="0.3">
      <c r="A146" s="2" t="s">
        <v>456</v>
      </c>
      <c r="B146" s="2" t="s">
        <v>432</v>
      </c>
      <c r="C146" s="2" t="s">
        <v>448</v>
      </c>
      <c r="D146" s="2" t="s">
        <v>433</v>
      </c>
      <c r="E146" s="8">
        <v>100</v>
      </c>
      <c r="F146" s="8">
        <v>60</v>
      </c>
      <c r="G146" s="8">
        <v>60</v>
      </c>
      <c r="H146" s="2" t="s">
        <v>434</v>
      </c>
      <c r="I146" s="40">
        <v>46412</v>
      </c>
      <c r="J146" s="2" t="s">
        <v>449</v>
      </c>
    </row>
    <row r="147" spans="1:10" x14ac:dyDescent="0.3">
      <c r="A147" s="2" t="s">
        <v>321</v>
      </c>
      <c r="B147" s="2" t="s">
        <v>432</v>
      </c>
      <c r="C147" s="2" t="s">
        <v>433</v>
      </c>
      <c r="D147" s="2" t="s">
        <v>433</v>
      </c>
      <c r="E147" s="8">
        <v>50</v>
      </c>
      <c r="F147" s="8">
        <v>30</v>
      </c>
      <c r="G147" s="8">
        <v>60</v>
      </c>
      <c r="H147" s="2" t="s">
        <v>447</v>
      </c>
      <c r="I147" s="40">
        <v>46412</v>
      </c>
      <c r="J147" s="2" t="s">
        <v>447</v>
      </c>
    </row>
    <row r="148" spans="1:10" x14ac:dyDescent="0.3">
      <c r="A148" s="2" t="s">
        <v>323</v>
      </c>
      <c r="B148" s="2" t="s">
        <v>432</v>
      </c>
      <c r="C148" s="2" t="s">
        <v>433</v>
      </c>
      <c r="D148" s="2" t="s">
        <v>433</v>
      </c>
      <c r="E148" s="8">
        <v>50</v>
      </c>
      <c r="F148" s="8">
        <v>30</v>
      </c>
      <c r="G148" s="8">
        <v>60</v>
      </c>
      <c r="H148" s="2" t="s">
        <v>447</v>
      </c>
      <c r="I148" s="40">
        <v>46412</v>
      </c>
      <c r="J148" s="2" t="s">
        <v>447</v>
      </c>
    </row>
    <row r="149" spans="1:10" ht="28.8" x14ac:dyDescent="0.3">
      <c r="A149" s="2" t="s">
        <v>325</v>
      </c>
      <c r="B149" s="2" t="s">
        <v>432</v>
      </c>
      <c r="C149" s="2" t="s">
        <v>448</v>
      </c>
      <c r="D149" s="2" t="s">
        <v>448</v>
      </c>
      <c r="E149" s="8">
        <v>50</v>
      </c>
      <c r="F149" s="8">
        <v>30</v>
      </c>
      <c r="G149" s="8">
        <v>60</v>
      </c>
      <c r="H149" s="2" t="s">
        <v>447</v>
      </c>
      <c r="I149" s="40">
        <v>46412</v>
      </c>
      <c r="J149" s="2" t="s">
        <v>447</v>
      </c>
    </row>
    <row r="150" spans="1:10" ht="72" x14ac:dyDescent="0.3">
      <c r="A150" s="2" t="s">
        <v>477</v>
      </c>
      <c r="B150" s="2" t="s">
        <v>432</v>
      </c>
      <c r="C150" s="2" t="s">
        <v>445</v>
      </c>
      <c r="D150" s="2" t="s">
        <v>445</v>
      </c>
      <c r="E150" s="8">
        <v>100</v>
      </c>
      <c r="F150" s="8">
        <v>50</v>
      </c>
      <c r="G150" s="8">
        <v>30</v>
      </c>
      <c r="H150" s="2" t="s">
        <v>454</v>
      </c>
      <c r="I150" s="40">
        <v>46412</v>
      </c>
      <c r="J150" s="2" t="s">
        <v>466</v>
      </c>
    </row>
    <row r="151" spans="1:10" ht="28.8" x14ac:dyDescent="0.3">
      <c r="A151" s="2" t="s">
        <v>256</v>
      </c>
      <c r="B151" s="2" t="s">
        <v>432</v>
      </c>
      <c r="C151" s="2" t="s">
        <v>448</v>
      </c>
      <c r="D151" s="2" t="s">
        <v>433</v>
      </c>
      <c r="E151" s="8">
        <v>100</v>
      </c>
      <c r="F151" s="8">
        <v>60</v>
      </c>
      <c r="G151" s="8">
        <v>60</v>
      </c>
      <c r="H151" s="2" t="s">
        <v>434</v>
      </c>
      <c r="I151" s="40">
        <v>46412</v>
      </c>
      <c r="J151" s="2" t="s">
        <v>449</v>
      </c>
    </row>
    <row r="152" spans="1:10" ht="28.8" x14ac:dyDescent="0.3">
      <c r="A152" s="2" t="s">
        <v>176</v>
      </c>
      <c r="B152" s="2" t="s">
        <v>435</v>
      </c>
      <c r="C152" s="2" t="s">
        <v>436</v>
      </c>
      <c r="D152" s="2" t="s">
        <v>436</v>
      </c>
      <c r="E152" s="8">
        <v>100</v>
      </c>
      <c r="F152" s="8">
        <v>60</v>
      </c>
      <c r="G152" s="8">
        <v>60</v>
      </c>
      <c r="H152" s="2" t="s">
        <v>434</v>
      </c>
      <c r="I152" s="40">
        <v>46412</v>
      </c>
      <c r="J152" s="2" t="s">
        <v>450</v>
      </c>
    </row>
    <row r="153" spans="1:10" x14ac:dyDescent="0.3">
      <c r="A153" s="2" t="s">
        <v>328</v>
      </c>
      <c r="B153" s="2" t="s">
        <v>432</v>
      </c>
      <c r="C153" s="2" t="s">
        <v>445</v>
      </c>
      <c r="D153" s="2" t="s">
        <v>445</v>
      </c>
      <c r="E153" s="8">
        <v>50</v>
      </c>
      <c r="F153" s="8">
        <v>30</v>
      </c>
      <c r="G153" s="8">
        <v>30</v>
      </c>
      <c r="H153" s="2" t="s">
        <v>434</v>
      </c>
      <c r="I153" s="40">
        <v>46412</v>
      </c>
      <c r="J153" s="2" t="s">
        <v>447</v>
      </c>
    </row>
    <row r="154" spans="1:10" x14ac:dyDescent="0.3">
      <c r="A154" s="2" t="s">
        <v>500</v>
      </c>
      <c r="C154" s="2" t="s">
        <v>445</v>
      </c>
      <c r="D154" s="2" t="s">
        <v>445</v>
      </c>
      <c r="E154" s="8">
        <v>50</v>
      </c>
      <c r="F154" s="8">
        <v>30</v>
      </c>
      <c r="G154" s="8">
        <v>30</v>
      </c>
      <c r="H154" s="2" t="s">
        <v>434</v>
      </c>
      <c r="I154" s="40">
        <v>46412</v>
      </c>
      <c r="J154" s="2" t="s">
        <v>447</v>
      </c>
    </row>
    <row r="155" spans="1:10" x14ac:dyDescent="0.3">
      <c r="A155" s="2" t="s">
        <v>337</v>
      </c>
      <c r="B155" s="2" t="s">
        <v>432</v>
      </c>
      <c r="C155" s="2" t="s">
        <v>445</v>
      </c>
      <c r="D155" s="2" t="s">
        <v>445</v>
      </c>
      <c r="E155" s="8">
        <v>50</v>
      </c>
      <c r="F155" s="8">
        <v>30</v>
      </c>
      <c r="G155" s="8">
        <v>30</v>
      </c>
      <c r="H155" s="2" t="s">
        <v>434</v>
      </c>
      <c r="I155" s="40">
        <v>46412</v>
      </c>
      <c r="J155" s="2" t="s">
        <v>447</v>
      </c>
    </row>
    <row r="156" spans="1:10" x14ac:dyDescent="0.3">
      <c r="A156" s="2" t="s">
        <v>210</v>
      </c>
      <c r="B156" s="2" t="s">
        <v>432</v>
      </c>
      <c r="C156" s="2" t="s">
        <v>433</v>
      </c>
      <c r="D156" s="2" t="s">
        <v>433</v>
      </c>
      <c r="E156" s="8">
        <v>100</v>
      </c>
      <c r="F156" s="8">
        <v>60</v>
      </c>
      <c r="G156" s="8">
        <v>60</v>
      </c>
      <c r="H156" s="2" t="s">
        <v>434</v>
      </c>
      <c r="I156" s="40">
        <v>46412</v>
      </c>
      <c r="J156" s="2" t="s">
        <v>450</v>
      </c>
    </row>
    <row r="157" spans="1:10" ht="28.8" x14ac:dyDescent="0.3">
      <c r="A157" s="2" t="s">
        <v>269</v>
      </c>
      <c r="B157" s="2" t="s">
        <v>432</v>
      </c>
      <c r="C157" s="2" t="s">
        <v>445</v>
      </c>
      <c r="D157" s="2" t="s">
        <v>433</v>
      </c>
      <c r="E157" s="8">
        <v>100</v>
      </c>
      <c r="F157" s="8">
        <v>50</v>
      </c>
      <c r="G157" s="8">
        <v>60</v>
      </c>
      <c r="H157" s="2" t="s">
        <v>446</v>
      </c>
      <c r="I157" s="40">
        <v>46412</v>
      </c>
      <c r="J157" s="2" t="s">
        <v>446</v>
      </c>
    </row>
    <row r="158" spans="1:10" ht="28.8" x14ac:dyDescent="0.3">
      <c r="A158" s="2" t="s">
        <v>363</v>
      </c>
      <c r="B158" s="2" t="s">
        <v>432</v>
      </c>
      <c r="C158" s="2" t="s">
        <v>448</v>
      </c>
      <c r="D158" s="2" t="s">
        <v>448</v>
      </c>
      <c r="E158" s="8">
        <v>50</v>
      </c>
      <c r="F158" s="8">
        <v>30</v>
      </c>
      <c r="G158" s="8">
        <v>60</v>
      </c>
      <c r="H158" s="2" t="s">
        <v>447</v>
      </c>
      <c r="I158" s="40">
        <v>46412</v>
      </c>
      <c r="J158" s="2" t="s">
        <v>447</v>
      </c>
    </row>
    <row r="159" spans="1:10" x14ac:dyDescent="0.3">
      <c r="A159" s="2" t="s">
        <v>222</v>
      </c>
      <c r="B159" s="2" t="s">
        <v>432</v>
      </c>
      <c r="C159" s="2" t="s">
        <v>433</v>
      </c>
      <c r="D159" s="2" t="s">
        <v>433</v>
      </c>
      <c r="E159" s="8">
        <v>100</v>
      </c>
      <c r="F159" s="8">
        <v>60</v>
      </c>
      <c r="G159" s="8">
        <v>60</v>
      </c>
      <c r="H159" s="2" t="s">
        <v>434</v>
      </c>
      <c r="I159" s="40">
        <v>46412</v>
      </c>
      <c r="J159" s="2" t="s">
        <v>450</v>
      </c>
    </row>
    <row r="160" spans="1:10" ht="28.8" x14ac:dyDescent="0.3">
      <c r="A160" s="2" t="s">
        <v>281</v>
      </c>
      <c r="B160" s="2" t="s">
        <v>432</v>
      </c>
      <c r="C160" s="2" t="s">
        <v>448</v>
      </c>
      <c r="D160" s="2" t="s">
        <v>433</v>
      </c>
      <c r="E160" s="8">
        <v>100</v>
      </c>
      <c r="F160" s="8">
        <v>50</v>
      </c>
      <c r="G160" s="8">
        <v>60</v>
      </c>
      <c r="H160" s="2" t="s">
        <v>460</v>
      </c>
      <c r="I160" s="40">
        <v>46412</v>
      </c>
      <c r="J160" s="2" t="s">
        <v>460</v>
      </c>
    </row>
    <row r="161" spans="1:10" ht="28.8" x14ac:dyDescent="0.3">
      <c r="A161" s="2" t="s">
        <v>285</v>
      </c>
      <c r="B161" s="2" t="s">
        <v>432</v>
      </c>
      <c r="C161" s="2" t="s">
        <v>445</v>
      </c>
      <c r="D161" s="2" t="s">
        <v>433</v>
      </c>
      <c r="E161" s="8">
        <v>100</v>
      </c>
      <c r="F161" s="8">
        <v>50</v>
      </c>
      <c r="G161" s="8">
        <v>60</v>
      </c>
      <c r="H161" s="2" t="s">
        <v>446</v>
      </c>
      <c r="I161" s="40">
        <v>46412</v>
      </c>
      <c r="J161" s="2" t="s">
        <v>446</v>
      </c>
    </row>
    <row r="162" spans="1:10" ht="28.8" x14ac:dyDescent="0.3">
      <c r="A162" s="2" t="s">
        <v>530</v>
      </c>
      <c r="B162" s="2" t="s">
        <v>432</v>
      </c>
      <c r="C162" s="2" t="s">
        <v>448</v>
      </c>
      <c r="D162" s="2" t="s">
        <v>448</v>
      </c>
      <c r="E162" s="8">
        <v>50</v>
      </c>
      <c r="F162" s="8">
        <v>30</v>
      </c>
      <c r="G162" s="8">
        <v>60</v>
      </c>
      <c r="H162" s="2" t="s">
        <v>447</v>
      </c>
      <c r="I162" s="40">
        <v>46412</v>
      </c>
      <c r="J162" s="2" t="s">
        <v>447</v>
      </c>
    </row>
    <row r="163" spans="1:10" ht="28.8" x14ac:dyDescent="0.3">
      <c r="A163" s="2" t="s">
        <v>374</v>
      </c>
      <c r="B163" s="2" t="s">
        <v>432</v>
      </c>
      <c r="C163" s="2" t="s">
        <v>448</v>
      </c>
      <c r="D163" s="2" t="s">
        <v>448</v>
      </c>
      <c r="E163" s="8">
        <v>50</v>
      </c>
      <c r="F163" s="8">
        <v>30</v>
      </c>
      <c r="G163" s="8">
        <v>60</v>
      </c>
      <c r="H163" s="2" t="s">
        <v>447</v>
      </c>
      <c r="I163" s="40">
        <v>46412</v>
      </c>
      <c r="J163" s="2" t="s">
        <v>447</v>
      </c>
    </row>
    <row r="164" spans="1:10" ht="28.8" x14ac:dyDescent="0.3">
      <c r="A164" s="2" t="s">
        <v>531</v>
      </c>
      <c r="B164" s="2" t="s">
        <v>666</v>
      </c>
      <c r="C164" s="2" t="s">
        <v>445</v>
      </c>
      <c r="D164" s="2" t="s">
        <v>445</v>
      </c>
      <c r="E164" s="8">
        <v>50</v>
      </c>
      <c r="F164" s="8">
        <v>30</v>
      </c>
      <c r="G164" s="8">
        <v>30</v>
      </c>
      <c r="H164" s="2" t="s">
        <v>434</v>
      </c>
      <c r="I164" s="40">
        <v>46412</v>
      </c>
      <c r="J164" s="2" t="s">
        <v>447</v>
      </c>
    </row>
    <row r="165" spans="1:10" ht="28.8" x14ac:dyDescent="0.3">
      <c r="A165" s="2" t="s">
        <v>370</v>
      </c>
      <c r="B165" s="2" t="s">
        <v>432</v>
      </c>
      <c r="C165" s="2" t="s">
        <v>448</v>
      </c>
      <c r="D165" s="2" t="s">
        <v>448</v>
      </c>
      <c r="E165" s="8">
        <v>50</v>
      </c>
      <c r="F165" s="8">
        <v>30</v>
      </c>
      <c r="G165" s="8">
        <v>60</v>
      </c>
      <c r="H165" s="2" t="s">
        <v>447</v>
      </c>
      <c r="I165" s="40">
        <v>46412</v>
      </c>
      <c r="J165" s="2" t="s">
        <v>447</v>
      </c>
    </row>
    <row r="166" spans="1:10" x14ac:dyDescent="0.3">
      <c r="A166" s="2" t="s">
        <v>182</v>
      </c>
      <c r="B166" s="2" t="s">
        <v>432</v>
      </c>
      <c r="C166" s="2" t="s">
        <v>433</v>
      </c>
      <c r="D166" s="2" t="s">
        <v>433</v>
      </c>
      <c r="E166" s="8">
        <v>100</v>
      </c>
      <c r="F166" s="8">
        <v>60</v>
      </c>
      <c r="G166" s="8">
        <v>60</v>
      </c>
      <c r="H166" s="2" t="s">
        <v>434</v>
      </c>
      <c r="I166" s="40">
        <v>46412</v>
      </c>
      <c r="J166" s="2" t="s">
        <v>450</v>
      </c>
    </row>
    <row r="167" spans="1:10" ht="28.8" x14ac:dyDescent="0.3">
      <c r="A167" s="2" t="s">
        <v>212</v>
      </c>
      <c r="B167" s="2" t="s">
        <v>432</v>
      </c>
      <c r="C167" s="2" t="s">
        <v>433</v>
      </c>
      <c r="D167" s="2" t="s">
        <v>433</v>
      </c>
      <c r="E167" s="8">
        <v>100</v>
      </c>
      <c r="F167" s="8">
        <v>60</v>
      </c>
      <c r="G167" s="8">
        <v>60</v>
      </c>
      <c r="H167" s="2" t="s">
        <v>434</v>
      </c>
      <c r="I167" s="40">
        <v>46412</v>
      </c>
      <c r="J167" s="2" t="s">
        <v>450</v>
      </c>
    </row>
    <row r="168" spans="1:10" x14ac:dyDescent="0.3">
      <c r="A168" s="2" t="s">
        <v>213</v>
      </c>
      <c r="B168" s="2" t="s">
        <v>432</v>
      </c>
      <c r="C168" s="2" t="s">
        <v>433</v>
      </c>
      <c r="D168" s="2" t="s">
        <v>433</v>
      </c>
      <c r="E168" s="8">
        <v>100</v>
      </c>
      <c r="F168" s="8">
        <v>60</v>
      </c>
      <c r="G168" s="8">
        <v>60</v>
      </c>
      <c r="H168" s="2" t="s">
        <v>434</v>
      </c>
      <c r="I168" s="40">
        <v>46412</v>
      </c>
      <c r="J168" s="2" t="s">
        <v>450</v>
      </c>
    </row>
    <row r="169" spans="1:10" ht="72" x14ac:dyDescent="0.3">
      <c r="A169" s="2" t="s">
        <v>294</v>
      </c>
      <c r="B169" s="2" t="s">
        <v>432</v>
      </c>
      <c r="C169" s="2" t="s">
        <v>445</v>
      </c>
      <c r="D169" s="2" t="s">
        <v>445</v>
      </c>
      <c r="E169" s="8">
        <v>80</v>
      </c>
      <c r="F169" s="8">
        <v>50</v>
      </c>
      <c r="G169" s="8">
        <v>30</v>
      </c>
      <c r="H169" s="2" t="s">
        <v>454</v>
      </c>
      <c r="I169" s="40">
        <v>46412</v>
      </c>
      <c r="J169" s="2" t="s">
        <v>466</v>
      </c>
    </row>
    <row r="170" spans="1:10" ht="43.2" x14ac:dyDescent="0.3">
      <c r="A170" s="2" t="s">
        <v>230</v>
      </c>
      <c r="B170" s="2" t="s">
        <v>566</v>
      </c>
      <c r="C170" s="2" t="s">
        <v>433</v>
      </c>
      <c r="D170" s="2" t="s">
        <v>433</v>
      </c>
      <c r="E170" s="8">
        <v>100</v>
      </c>
      <c r="F170" s="8">
        <v>60</v>
      </c>
      <c r="G170" s="8">
        <v>60</v>
      </c>
      <c r="H170" s="2" t="s">
        <v>434</v>
      </c>
      <c r="I170" s="40">
        <v>46412</v>
      </c>
      <c r="J170" s="2" t="s">
        <v>450</v>
      </c>
    </row>
    <row r="171" spans="1:10" ht="28.8" x14ac:dyDescent="0.3">
      <c r="A171" s="2" t="s">
        <v>297</v>
      </c>
      <c r="B171" s="2" t="s">
        <v>432</v>
      </c>
      <c r="C171" s="2" t="s">
        <v>445</v>
      </c>
      <c r="D171" s="2" t="s">
        <v>433</v>
      </c>
      <c r="E171" s="8">
        <v>100</v>
      </c>
      <c r="F171" s="8">
        <v>50</v>
      </c>
      <c r="G171" s="8">
        <v>60</v>
      </c>
      <c r="H171" s="2" t="s">
        <v>446</v>
      </c>
      <c r="I171" s="40">
        <v>46412</v>
      </c>
      <c r="J171" s="2" t="s">
        <v>446</v>
      </c>
    </row>
    <row r="172" spans="1:10" x14ac:dyDescent="0.3">
      <c r="A172" s="2" t="s">
        <v>358</v>
      </c>
      <c r="B172" s="2" t="s">
        <v>432</v>
      </c>
      <c r="C172" s="2" t="s">
        <v>445</v>
      </c>
      <c r="D172" s="2" t="s">
        <v>445</v>
      </c>
      <c r="E172" s="8">
        <v>50</v>
      </c>
      <c r="F172" s="8">
        <v>30</v>
      </c>
      <c r="G172" s="8">
        <v>30</v>
      </c>
      <c r="H172" s="2" t="s">
        <v>434</v>
      </c>
      <c r="I172" s="40">
        <v>46412</v>
      </c>
      <c r="J172" s="2" t="s">
        <v>447</v>
      </c>
    </row>
    <row r="173" spans="1:10" ht="72" x14ac:dyDescent="0.3">
      <c r="A173" s="2" t="s">
        <v>574</v>
      </c>
      <c r="B173" s="2" t="s">
        <v>432</v>
      </c>
      <c r="C173" s="2" t="s">
        <v>445</v>
      </c>
      <c r="D173" s="2" t="s">
        <v>433</v>
      </c>
      <c r="E173" s="8">
        <v>100</v>
      </c>
      <c r="F173" s="8">
        <v>50</v>
      </c>
      <c r="G173" s="8">
        <v>30</v>
      </c>
      <c r="H173" s="2" t="s">
        <v>454</v>
      </c>
      <c r="I173" s="40">
        <v>46412</v>
      </c>
      <c r="J173" s="2" t="s">
        <v>449</v>
      </c>
    </row>
    <row r="174" spans="1:10" x14ac:dyDescent="0.3">
      <c r="A174" s="2" t="s">
        <v>214</v>
      </c>
      <c r="B174" s="2" t="s">
        <v>432</v>
      </c>
      <c r="C174" s="2" t="s">
        <v>433</v>
      </c>
      <c r="D174" s="2" t="s">
        <v>433</v>
      </c>
      <c r="E174" s="8">
        <v>100</v>
      </c>
      <c r="F174" s="8">
        <v>60</v>
      </c>
      <c r="G174" s="8">
        <v>60</v>
      </c>
      <c r="H174" s="2" t="s">
        <v>434</v>
      </c>
      <c r="I174" s="40">
        <v>46776</v>
      </c>
      <c r="J174" s="2" t="s">
        <v>450</v>
      </c>
    </row>
    <row r="175" spans="1:10" ht="28.8" x14ac:dyDescent="0.3">
      <c r="A175" s="2" t="s">
        <v>452</v>
      </c>
      <c r="B175" s="2" t="s">
        <v>432</v>
      </c>
      <c r="C175" s="2" t="s">
        <v>448</v>
      </c>
      <c r="D175" s="2" t="s">
        <v>433</v>
      </c>
      <c r="E175" s="8">
        <v>100</v>
      </c>
      <c r="F175" s="8">
        <v>60</v>
      </c>
      <c r="G175" s="8">
        <v>60</v>
      </c>
      <c r="H175" s="2" t="s">
        <v>434</v>
      </c>
      <c r="I175" s="40">
        <v>46776</v>
      </c>
      <c r="J175" s="2" t="s">
        <v>449</v>
      </c>
    </row>
    <row r="176" spans="1:10" x14ac:dyDescent="0.3">
      <c r="A176" s="2" t="s">
        <v>168</v>
      </c>
      <c r="B176" s="2" t="s">
        <v>432</v>
      </c>
      <c r="C176" s="2" t="s">
        <v>433</v>
      </c>
      <c r="D176" s="2" t="s">
        <v>433</v>
      </c>
      <c r="E176" s="8">
        <v>100</v>
      </c>
      <c r="F176" s="8">
        <v>60</v>
      </c>
      <c r="G176" s="8">
        <v>60</v>
      </c>
      <c r="H176" s="2" t="s">
        <v>434</v>
      </c>
      <c r="I176" s="40">
        <v>46776</v>
      </c>
      <c r="J176" s="2" t="s">
        <v>450</v>
      </c>
    </row>
    <row r="177" spans="1:10" x14ac:dyDescent="0.3">
      <c r="A177" s="2" t="s">
        <v>217</v>
      </c>
      <c r="B177" s="2" t="s">
        <v>432</v>
      </c>
      <c r="C177" s="2" t="s">
        <v>433</v>
      </c>
      <c r="D177" s="2" t="s">
        <v>433</v>
      </c>
      <c r="E177" s="8">
        <v>100</v>
      </c>
      <c r="F177" s="8">
        <v>60</v>
      </c>
      <c r="G177" s="8">
        <v>60</v>
      </c>
      <c r="H177" s="2" t="s">
        <v>434</v>
      </c>
      <c r="I177" s="40">
        <v>46776</v>
      </c>
      <c r="J177" s="2" t="s">
        <v>450</v>
      </c>
    </row>
    <row r="178" spans="1:10" x14ac:dyDescent="0.3">
      <c r="A178" s="2" t="s">
        <v>170</v>
      </c>
      <c r="B178" s="2" t="s">
        <v>432</v>
      </c>
      <c r="C178" s="2" t="s">
        <v>433</v>
      </c>
      <c r="D178" s="2" t="s">
        <v>433</v>
      </c>
      <c r="E178" s="8">
        <v>100</v>
      </c>
      <c r="F178" s="8">
        <v>60</v>
      </c>
      <c r="G178" s="8">
        <v>60</v>
      </c>
      <c r="H178" s="2" t="s">
        <v>434</v>
      </c>
      <c r="I178" s="40">
        <v>46776</v>
      </c>
      <c r="J178" s="2" t="s">
        <v>450</v>
      </c>
    </row>
    <row r="179" spans="1:10" ht="28.8" x14ac:dyDescent="0.3">
      <c r="A179" s="2" t="s">
        <v>208</v>
      </c>
      <c r="B179" s="2" t="s">
        <v>461</v>
      </c>
      <c r="C179" s="2" t="s">
        <v>433</v>
      </c>
      <c r="D179" s="2" t="s">
        <v>433</v>
      </c>
      <c r="E179" s="8">
        <v>80</v>
      </c>
      <c r="F179" s="8">
        <v>60</v>
      </c>
      <c r="G179" s="8">
        <v>60</v>
      </c>
      <c r="H179" s="2" t="s">
        <v>434</v>
      </c>
      <c r="I179" s="40">
        <v>46776</v>
      </c>
      <c r="J179" s="2" t="s">
        <v>450</v>
      </c>
    </row>
    <row r="180" spans="1:10" x14ac:dyDescent="0.3">
      <c r="A180" s="2" t="s">
        <v>375</v>
      </c>
      <c r="B180" s="2" t="s">
        <v>432</v>
      </c>
      <c r="C180" s="2" t="s">
        <v>445</v>
      </c>
      <c r="D180" s="2" t="s">
        <v>445</v>
      </c>
      <c r="E180" s="8">
        <v>50</v>
      </c>
      <c r="F180" s="8">
        <v>30</v>
      </c>
      <c r="G180" s="8">
        <v>30</v>
      </c>
      <c r="H180" s="2" t="s">
        <v>434</v>
      </c>
      <c r="I180" s="40">
        <v>46776</v>
      </c>
      <c r="J180" s="2" t="s">
        <v>447</v>
      </c>
    </row>
    <row r="181" spans="1:10" x14ac:dyDescent="0.3">
      <c r="A181" s="2" t="s">
        <v>191</v>
      </c>
      <c r="B181" s="2" t="s">
        <v>432</v>
      </c>
      <c r="C181" s="2" t="s">
        <v>433</v>
      </c>
      <c r="D181" s="2" t="s">
        <v>433</v>
      </c>
      <c r="E181" s="8">
        <v>100</v>
      </c>
      <c r="F181" s="8">
        <v>60</v>
      </c>
      <c r="G181" s="8">
        <v>60</v>
      </c>
      <c r="H181" s="2" t="s">
        <v>434</v>
      </c>
      <c r="I181" s="40">
        <v>46776</v>
      </c>
      <c r="J181" s="2" t="s">
        <v>450</v>
      </c>
    </row>
    <row r="182" spans="1:10" x14ac:dyDescent="0.3">
      <c r="A182" s="2" t="s">
        <v>173</v>
      </c>
      <c r="B182" s="2" t="s">
        <v>432</v>
      </c>
      <c r="C182" s="2" t="s">
        <v>433</v>
      </c>
      <c r="D182" s="2" t="s">
        <v>433</v>
      </c>
      <c r="E182" s="8">
        <v>100</v>
      </c>
      <c r="F182" s="8">
        <v>60</v>
      </c>
      <c r="G182" s="8">
        <v>60</v>
      </c>
      <c r="H182" s="2" t="s">
        <v>434</v>
      </c>
      <c r="I182" s="40">
        <v>46776</v>
      </c>
      <c r="J182" s="2" t="s">
        <v>450</v>
      </c>
    </row>
    <row r="183" spans="1:10" ht="57.6" x14ac:dyDescent="0.3">
      <c r="A183" s="2" t="s">
        <v>218</v>
      </c>
      <c r="B183" s="2" t="s">
        <v>483</v>
      </c>
      <c r="C183" s="2" t="s">
        <v>433</v>
      </c>
      <c r="D183" s="2" t="s">
        <v>433</v>
      </c>
      <c r="E183" s="8">
        <v>100</v>
      </c>
      <c r="F183" s="8">
        <v>60</v>
      </c>
      <c r="G183" s="8">
        <v>60</v>
      </c>
      <c r="H183" s="2" t="s">
        <v>434</v>
      </c>
      <c r="I183" s="40">
        <v>46776</v>
      </c>
      <c r="J183" s="2" t="s">
        <v>450</v>
      </c>
    </row>
    <row r="184" spans="1:10" ht="28.8" x14ac:dyDescent="0.3">
      <c r="A184" s="2" t="s">
        <v>175</v>
      </c>
      <c r="B184" s="2" t="s">
        <v>671</v>
      </c>
      <c r="C184" s="2" t="s">
        <v>433</v>
      </c>
      <c r="D184" s="2" t="s">
        <v>433</v>
      </c>
      <c r="E184" s="8">
        <v>100</v>
      </c>
      <c r="F184" s="8">
        <v>60</v>
      </c>
      <c r="G184" s="8">
        <v>60</v>
      </c>
      <c r="H184" s="2" t="s">
        <v>434</v>
      </c>
      <c r="I184" s="40">
        <v>46776</v>
      </c>
      <c r="J184" s="2" t="s">
        <v>450</v>
      </c>
    </row>
    <row r="185" spans="1:10" x14ac:dyDescent="0.3">
      <c r="A185" s="2" t="s">
        <v>192</v>
      </c>
      <c r="B185" s="2" t="s">
        <v>432</v>
      </c>
      <c r="C185" s="2" t="s">
        <v>433</v>
      </c>
      <c r="D185" s="2" t="s">
        <v>433</v>
      </c>
      <c r="E185" s="8">
        <v>100</v>
      </c>
      <c r="F185" s="8">
        <v>60</v>
      </c>
      <c r="G185" s="8">
        <v>60</v>
      </c>
      <c r="H185" s="2" t="s">
        <v>434</v>
      </c>
      <c r="I185" s="40">
        <v>46776</v>
      </c>
      <c r="J185" s="2" t="s">
        <v>450</v>
      </c>
    </row>
    <row r="186" spans="1:10" x14ac:dyDescent="0.3">
      <c r="A186" s="2" t="s">
        <v>330</v>
      </c>
      <c r="B186" s="2" t="s">
        <v>432</v>
      </c>
      <c r="C186" s="2" t="s">
        <v>445</v>
      </c>
      <c r="D186" s="2" t="s">
        <v>445</v>
      </c>
      <c r="E186" s="8">
        <v>50</v>
      </c>
      <c r="F186" s="8">
        <v>30</v>
      </c>
      <c r="G186" s="8">
        <v>30</v>
      </c>
      <c r="H186" s="2" t="s">
        <v>434</v>
      </c>
      <c r="I186" s="40">
        <v>46776</v>
      </c>
      <c r="J186" s="2" t="s">
        <v>447</v>
      </c>
    </row>
    <row r="187" spans="1:10" x14ac:dyDescent="0.3">
      <c r="A187" s="2" t="s">
        <v>332</v>
      </c>
      <c r="B187" s="2" t="s">
        <v>432</v>
      </c>
      <c r="C187" s="2" t="s">
        <v>445</v>
      </c>
      <c r="D187" s="2" t="s">
        <v>445</v>
      </c>
      <c r="E187" s="8">
        <v>50</v>
      </c>
      <c r="F187" s="8">
        <v>30</v>
      </c>
      <c r="G187" s="8">
        <v>30</v>
      </c>
      <c r="H187" s="2" t="s">
        <v>434</v>
      </c>
      <c r="I187" s="40">
        <v>46776</v>
      </c>
      <c r="J187" s="2" t="s">
        <v>447</v>
      </c>
    </row>
    <row r="188" spans="1:10" x14ac:dyDescent="0.3">
      <c r="A188" s="2" t="s">
        <v>333</v>
      </c>
      <c r="B188" s="2" t="s">
        <v>432</v>
      </c>
      <c r="C188" s="2" t="s">
        <v>445</v>
      </c>
      <c r="D188" s="2" t="s">
        <v>445</v>
      </c>
      <c r="E188" s="8">
        <v>50</v>
      </c>
      <c r="F188" s="8">
        <v>30</v>
      </c>
      <c r="G188" s="8">
        <v>30</v>
      </c>
      <c r="H188" s="2" t="s">
        <v>434</v>
      </c>
      <c r="I188" s="40">
        <v>46776</v>
      </c>
      <c r="J188" s="2" t="s">
        <v>447</v>
      </c>
    </row>
    <row r="189" spans="1:10" x14ac:dyDescent="0.3">
      <c r="A189" s="2" t="s">
        <v>334</v>
      </c>
      <c r="B189" s="2" t="s">
        <v>432</v>
      </c>
      <c r="C189" s="2" t="s">
        <v>494</v>
      </c>
      <c r="D189" s="2" t="s">
        <v>494</v>
      </c>
      <c r="E189" s="8">
        <v>50</v>
      </c>
      <c r="F189" s="8">
        <v>30</v>
      </c>
      <c r="G189" s="8">
        <v>30</v>
      </c>
      <c r="H189" s="2" t="s">
        <v>434</v>
      </c>
      <c r="I189" s="40">
        <v>46776</v>
      </c>
      <c r="J189" s="2" t="s">
        <v>447</v>
      </c>
    </row>
    <row r="190" spans="1:10" ht="28.8" x14ac:dyDescent="0.3">
      <c r="A190" s="2" t="s">
        <v>335</v>
      </c>
      <c r="B190" s="2" t="s">
        <v>432</v>
      </c>
      <c r="C190" s="2" t="s">
        <v>445</v>
      </c>
      <c r="D190" s="2" t="s">
        <v>445</v>
      </c>
      <c r="E190" s="8">
        <v>50</v>
      </c>
      <c r="F190" s="8">
        <v>30</v>
      </c>
      <c r="G190" s="8">
        <v>30</v>
      </c>
      <c r="H190" s="2" t="s">
        <v>434</v>
      </c>
      <c r="I190" s="40">
        <v>46776</v>
      </c>
      <c r="J190" s="2" t="s">
        <v>447</v>
      </c>
    </row>
    <row r="191" spans="1:10" ht="28.8" x14ac:dyDescent="0.3">
      <c r="A191" s="2" t="s">
        <v>188</v>
      </c>
      <c r="B191" s="2" t="s">
        <v>495</v>
      </c>
      <c r="C191" s="2" t="s">
        <v>433</v>
      </c>
      <c r="D191" s="2" t="s">
        <v>433</v>
      </c>
      <c r="E191" s="8">
        <v>100</v>
      </c>
      <c r="F191" s="8">
        <v>60</v>
      </c>
      <c r="G191" s="8">
        <v>60</v>
      </c>
      <c r="H191" s="2" t="s">
        <v>434</v>
      </c>
      <c r="I191" s="40">
        <v>46776</v>
      </c>
      <c r="J191" s="2" t="s">
        <v>450</v>
      </c>
    </row>
    <row r="192" spans="1:10" ht="28.8" x14ac:dyDescent="0.3">
      <c r="A192" s="2" t="s">
        <v>220</v>
      </c>
      <c r="B192" s="2" t="s">
        <v>432</v>
      </c>
      <c r="C192" s="2" t="s">
        <v>433</v>
      </c>
      <c r="D192" s="2" t="s">
        <v>433</v>
      </c>
      <c r="E192" s="8">
        <v>100</v>
      </c>
      <c r="F192" s="8">
        <v>60</v>
      </c>
      <c r="G192" s="8">
        <v>60</v>
      </c>
      <c r="H192" s="2" t="s">
        <v>434</v>
      </c>
      <c r="I192" s="40">
        <v>46776</v>
      </c>
      <c r="J192" s="2" t="s">
        <v>450</v>
      </c>
    </row>
    <row r="193" spans="1:10" ht="43.2" x14ac:dyDescent="0.3">
      <c r="A193" s="2" t="s">
        <v>221</v>
      </c>
      <c r="B193" s="2" t="s">
        <v>499</v>
      </c>
      <c r="C193" s="2" t="s">
        <v>433</v>
      </c>
      <c r="D193" s="2" t="s">
        <v>433</v>
      </c>
      <c r="E193" s="8">
        <v>100</v>
      </c>
      <c r="F193" s="8">
        <v>60</v>
      </c>
      <c r="G193" s="8">
        <v>60</v>
      </c>
      <c r="H193" s="2" t="s">
        <v>434</v>
      </c>
      <c r="I193" s="40">
        <v>46776</v>
      </c>
      <c r="J193" s="2" t="s">
        <v>450</v>
      </c>
    </row>
    <row r="194" spans="1:10" x14ac:dyDescent="0.3">
      <c r="A194" s="2" t="s">
        <v>364</v>
      </c>
      <c r="B194" s="2" t="s">
        <v>432</v>
      </c>
      <c r="C194" s="2" t="s">
        <v>433</v>
      </c>
      <c r="D194" s="2" t="s">
        <v>433</v>
      </c>
      <c r="E194" s="8">
        <v>50</v>
      </c>
      <c r="F194" s="8">
        <v>30</v>
      </c>
      <c r="G194" s="8">
        <v>60</v>
      </c>
      <c r="H194" s="2" t="s">
        <v>447</v>
      </c>
      <c r="I194" s="40">
        <v>46776</v>
      </c>
      <c r="J194" s="2" t="s">
        <v>447</v>
      </c>
    </row>
    <row r="195" spans="1:10" ht="28.8" x14ac:dyDescent="0.3">
      <c r="A195" s="2" t="s">
        <v>338</v>
      </c>
      <c r="B195" s="2" t="s">
        <v>674</v>
      </c>
      <c r="C195" s="2" t="s">
        <v>445</v>
      </c>
      <c r="D195" s="2" t="s">
        <v>445</v>
      </c>
      <c r="E195" s="8">
        <v>50</v>
      </c>
      <c r="F195" s="8">
        <v>30</v>
      </c>
      <c r="G195" s="8">
        <v>30</v>
      </c>
      <c r="H195" s="2" t="s">
        <v>434</v>
      </c>
      <c r="I195" s="40">
        <v>46776</v>
      </c>
      <c r="J195" s="2" t="s">
        <v>447</v>
      </c>
    </row>
    <row r="196" spans="1:10" x14ac:dyDescent="0.3">
      <c r="A196" s="2" t="s">
        <v>339</v>
      </c>
      <c r="B196" s="2" t="s">
        <v>432</v>
      </c>
      <c r="C196" s="2" t="s">
        <v>433</v>
      </c>
      <c r="D196" s="2" t="s">
        <v>433</v>
      </c>
      <c r="E196" s="8">
        <v>100</v>
      </c>
      <c r="F196" s="8">
        <v>30</v>
      </c>
      <c r="G196" s="8">
        <v>60</v>
      </c>
      <c r="H196" s="2" t="s">
        <v>447</v>
      </c>
      <c r="I196" s="40">
        <v>46776</v>
      </c>
      <c r="J196" s="2" t="s">
        <v>447</v>
      </c>
    </row>
    <row r="197" spans="1:10" ht="28.8" x14ac:dyDescent="0.3">
      <c r="A197" s="2" t="s">
        <v>193</v>
      </c>
      <c r="B197" s="2" t="s">
        <v>432</v>
      </c>
      <c r="C197" s="2" t="s">
        <v>433</v>
      </c>
      <c r="D197" s="2" t="s">
        <v>433</v>
      </c>
      <c r="E197" s="8">
        <v>100</v>
      </c>
      <c r="F197" s="8">
        <v>60</v>
      </c>
      <c r="G197" s="8">
        <v>60</v>
      </c>
      <c r="H197" s="2" t="s">
        <v>434</v>
      </c>
      <c r="I197" s="40">
        <v>46776</v>
      </c>
      <c r="J197" s="2" t="s">
        <v>450</v>
      </c>
    </row>
    <row r="198" spans="1:10" ht="28.8" x14ac:dyDescent="0.3">
      <c r="A198" s="2" t="s">
        <v>501</v>
      </c>
      <c r="B198" s="2" t="s">
        <v>502</v>
      </c>
      <c r="C198" s="2" t="s">
        <v>445</v>
      </c>
      <c r="D198" s="2" t="s">
        <v>445</v>
      </c>
      <c r="E198" s="8">
        <v>50</v>
      </c>
      <c r="F198" s="8">
        <v>30</v>
      </c>
      <c r="G198" s="8">
        <v>30</v>
      </c>
      <c r="H198" s="2" t="s">
        <v>447</v>
      </c>
      <c r="I198" s="40">
        <v>46776</v>
      </c>
      <c r="J198" s="2" t="s">
        <v>447</v>
      </c>
    </row>
    <row r="199" spans="1:10" ht="28.8" x14ac:dyDescent="0.3">
      <c r="A199" s="2" t="s">
        <v>662</v>
      </c>
      <c r="B199" s="2" t="s">
        <v>503</v>
      </c>
      <c r="C199" s="2" t="s">
        <v>445</v>
      </c>
      <c r="D199" s="2" t="s">
        <v>433</v>
      </c>
      <c r="E199" s="8">
        <v>50</v>
      </c>
      <c r="F199" s="8">
        <v>30</v>
      </c>
      <c r="G199" s="8">
        <v>30</v>
      </c>
      <c r="H199" s="2" t="s">
        <v>434</v>
      </c>
      <c r="I199" s="40">
        <v>46776</v>
      </c>
    </row>
    <row r="200" spans="1:10" ht="28.8" x14ac:dyDescent="0.3">
      <c r="A200" s="2" t="s">
        <v>663</v>
      </c>
      <c r="B200" s="2" t="s">
        <v>504</v>
      </c>
      <c r="C200" s="2" t="s">
        <v>448</v>
      </c>
      <c r="D200" s="2" t="s">
        <v>433</v>
      </c>
      <c r="E200" s="8">
        <v>100</v>
      </c>
      <c r="F200" s="8">
        <v>60</v>
      </c>
      <c r="G200" s="8">
        <v>80</v>
      </c>
      <c r="H200" s="2" t="s">
        <v>486</v>
      </c>
      <c r="I200" s="40">
        <v>46776</v>
      </c>
      <c r="J200" s="2" t="s">
        <v>486</v>
      </c>
    </row>
    <row r="201" spans="1:10" x14ac:dyDescent="0.3">
      <c r="A201" s="2" t="s">
        <v>195</v>
      </c>
      <c r="B201" s="2" t="s">
        <v>432</v>
      </c>
      <c r="C201" s="2" t="s">
        <v>433</v>
      </c>
      <c r="D201" s="2" t="s">
        <v>433</v>
      </c>
      <c r="E201" s="8">
        <v>100</v>
      </c>
      <c r="F201" s="8">
        <v>60</v>
      </c>
      <c r="G201" s="8">
        <v>60</v>
      </c>
      <c r="H201" s="2" t="s">
        <v>434</v>
      </c>
      <c r="I201" s="40">
        <v>46776</v>
      </c>
      <c r="J201" s="2" t="s">
        <v>450</v>
      </c>
    </row>
    <row r="202" spans="1:10" x14ac:dyDescent="0.3">
      <c r="A202" s="2" t="s">
        <v>177</v>
      </c>
      <c r="B202" s="2" t="s">
        <v>432</v>
      </c>
      <c r="C202" s="2" t="s">
        <v>433</v>
      </c>
      <c r="D202" s="2" t="s">
        <v>433</v>
      </c>
      <c r="E202" s="8">
        <v>100</v>
      </c>
      <c r="F202" s="8">
        <v>60</v>
      </c>
      <c r="G202" s="8">
        <v>60</v>
      </c>
      <c r="H202" s="2" t="s">
        <v>434</v>
      </c>
      <c r="I202" s="40">
        <v>46776</v>
      </c>
      <c r="J202" s="2" t="s">
        <v>450</v>
      </c>
    </row>
    <row r="203" spans="1:10" x14ac:dyDescent="0.3">
      <c r="A203" s="2" t="s">
        <v>343</v>
      </c>
      <c r="B203" s="2" t="s">
        <v>432</v>
      </c>
      <c r="C203" s="2" t="s">
        <v>445</v>
      </c>
      <c r="D203" s="2" t="s">
        <v>445</v>
      </c>
      <c r="E203" s="8">
        <v>50</v>
      </c>
      <c r="F203" s="8">
        <v>30</v>
      </c>
      <c r="G203" s="8">
        <v>30</v>
      </c>
      <c r="H203" s="2" t="s">
        <v>434</v>
      </c>
      <c r="I203" s="40">
        <v>46776</v>
      </c>
      <c r="J203" s="2" t="s">
        <v>447</v>
      </c>
    </row>
    <row r="204" spans="1:10" x14ac:dyDescent="0.3">
      <c r="A204" s="2" t="s">
        <v>196</v>
      </c>
      <c r="B204" s="2" t="s">
        <v>432</v>
      </c>
      <c r="C204" s="2" t="s">
        <v>433</v>
      </c>
      <c r="D204" s="2" t="s">
        <v>433</v>
      </c>
      <c r="E204" s="8">
        <v>100</v>
      </c>
      <c r="F204" s="8">
        <v>60</v>
      </c>
      <c r="G204" s="8">
        <v>60</v>
      </c>
      <c r="H204" s="2" t="s">
        <v>434</v>
      </c>
      <c r="I204" s="40">
        <v>46776</v>
      </c>
      <c r="J204" s="2" t="s">
        <v>450</v>
      </c>
    </row>
    <row r="205" spans="1:10" x14ac:dyDescent="0.3">
      <c r="A205" s="2" t="s">
        <v>179</v>
      </c>
      <c r="B205" s="2" t="s">
        <v>432</v>
      </c>
      <c r="C205" s="2" t="s">
        <v>433</v>
      </c>
      <c r="D205" s="2" t="s">
        <v>433</v>
      </c>
      <c r="E205" s="8">
        <v>100</v>
      </c>
      <c r="F205" s="8">
        <v>60</v>
      </c>
      <c r="G205" s="8">
        <v>60</v>
      </c>
      <c r="H205" s="2" t="s">
        <v>434</v>
      </c>
      <c r="I205" s="40">
        <v>46776</v>
      </c>
      <c r="J205" s="2" t="s">
        <v>450</v>
      </c>
    </row>
    <row r="206" spans="1:10" x14ac:dyDescent="0.3">
      <c r="A206" s="2" t="s">
        <v>198</v>
      </c>
      <c r="B206" s="2" t="s">
        <v>432</v>
      </c>
      <c r="C206" s="2" t="s">
        <v>433</v>
      </c>
      <c r="D206" s="2" t="s">
        <v>433</v>
      </c>
      <c r="E206" s="8">
        <v>100</v>
      </c>
      <c r="F206" s="8">
        <v>60</v>
      </c>
      <c r="G206" s="8">
        <v>60</v>
      </c>
      <c r="H206" s="2" t="s">
        <v>434</v>
      </c>
      <c r="I206" s="40">
        <v>46776</v>
      </c>
      <c r="J206" s="2" t="s">
        <v>450</v>
      </c>
    </row>
    <row r="207" spans="1:10" x14ac:dyDescent="0.3">
      <c r="A207" s="2" t="s">
        <v>345</v>
      </c>
      <c r="B207" s="2" t="s">
        <v>432</v>
      </c>
      <c r="C207" s="2" t="s">
        <v>445</v>
      </c>
      <c r="D207" s="2" t="s">
        <v>445</v>
      </c>
      <c r="E207" s="8">
        <v>50</v>
      </c>
      <c r="F207" s="8">
        <v>30</v>
      </c>
      <c r="G207" s="8">
        <v>30</v>
      </c>
      <c r="H207" s="2" t="s">
        <v>434</v>
      </c>
      <c r="I207" s="40">
        <v>46776</v>
      </c>
      <c r="J207" s="2" t="s">
        <v>447</v>
      </c>
    </row>
    <row r="208" spans="1:10" ht="28.8" x14ac:dyDescent="0.3">
      <c r="A208" s="2" t="s">
        <v>279</v>
      </c>
      <c r="B208" s="2" t="s">
        <v>432</v>
      </c>
      <c r="C208" s="2" t="s">
        <v>448</v>
      </c>
      <c r="D208" s="2" t="s">
        <v>433</v>
      </c>
      <c r="E208" s="8">
        <v>100</v>
      </c>
      <c r="F208" s="8">
        <v>50</v>
      </c>
      <c r="G208" s="8">
        <v>60</v>
      </c>
      <c r="H208" s="2" t="s">
        <v>460</v>
      </c>
      <c r="I208" s="40">
        <v>46776</v>
      </c>
      <c r="J208" s="2" t="s">
        <v>460</v>
      </c>
    </row>
    <row r="209" spans="1:10" x14ac:dyDescent="0.3">
      <c r="A209" s="2" t="s">
        <v>376</v>
      </c>
      <c r="B209" s="2" t="s">
        <v>432</v>
      </c>
      <c r="C209" s="2" t="s">
        <v>445</v>
      </c>
      <c r="D209" s="2" t="s">
        <v>445</v>
      </c>
      <c r="E209" s="8">
        <v>50</v>
      </c>
      <c r="F209" s="8">
        <v>30</v>
      </c>
      <c r="G209" s="8">
        <v>30</v>
      </c>
      <c r="H209" s="2" t="s">
        <v>434</v>
      </c>
      <c r="I209" s="40">
        <v>46776</v>
      </c>
      <c r="J209" s="2" t="s">
        <v>447</v>
      </c>
    </row>
    <row r="210" spans="1:10" ht="28.8" x14ac:dyDescent="0.3">
      <c r="A210" s="2" t="s">
        <v>283</v>
      </c>
      <c r="B210" s="2" t="s">
        <v>432</v>
      </c>
      <c r="C210" s="2" t="s">
        <v>448</v>
      </c>
      <c r="D210" s="2" t="s">
        <v>433</v>
      </c>
      <c r="E210" s="8">
        <v>100</v>
      </c>
      <c r="F210" s="8">
        <v>60</v>
      </c>
      <c r="G210" s="8">
        <v>60</v>
      </c>
      <c r="H210" s="2" t="s">
        <v>434</v>
      </c>
      <c r="I210" s="40">
        <v>46776</v>
      </c>
      <c r="J210" s="2" t="s">
        <v>449</v>
      </c>
    </row>
    <row r="211" spans="1:10" x14ac:dyDescent="0.3">
      <c r="A211" s="2" t="s">
        <v>181</v>
      </c>
      <c r="B211" s="2" t="s">
        <v>432</v>
      </c>
      <c r="C211" s="2" t="s">
        <v>433</v>
      </c>
      <c r="D211" s="2" t="s">
        <v>433</v>
      </c>
      <c r="E211" s="8">
        <v>100</v>
      </c>
      <c r="F211" s="8">
        <v>60</v>
      </c>
      <c r="G211" s="8">
        <v>60</v>
      </c>
      <c r="H211" s="2" t="s">
        <v>434</v>
      </c>
      <c r="I211" s="40">
        <v>46776</v>
      </c>
      <c r="J211" s="2" t="s">
        <v>450</v>
      </c>
    </row>
    <row r="212" spans="1:10" x14ac:dyDescent="0.3">
      <c r="A212" s="2" t="s">
        <v>346</v>
      </c>
      <c r="B212" s="2" t="s">
        <v>432</v>
      </c>
      <c r="C212" s="2" t="s">
        <v>445</v>
      </c>
      <c r="D212" s="2" t="s">
        <v>445</v>
      </c>
      <c r="E212" s="8">
        <v>50</v>
      </c>
      <c r="F212" s="8">
        <v>30</v>
      </c>
      <c r="G212" s="8">
        <v>30</v>
      </c>
      <c r="H212" s="2" t="s">
        <v>434</v>
      </c>
      <c r="I212" s="40">
        <v>46776</v>
      </c>
      <c r="J212" s="2" t="s">
        <v>447</v>
      </c>
    </row>
    <row r="213" spans="1:10" ht="28.8" x14ac:dyDescent="0.3">
      <c r="A213" s="2" t="s">
        <v>287</v>
      </c>
      <c r="B213" s="2" t="s">
        <v>432</v>
      </c>
      <c r="C213" s="2" t="s">
        <v>448</v>
      </c>
      <c r="D213" s="2" t="s">
        <v>433</v>
      </c>
      <c r="E213" s="8">
        <v>100</v>
      </c>
      <c r="F213" s="8">
        <v>60</v>
      </c>
      <c r="G213" s="8">
        <v>60</v>
      </c>
      <c r="H213" s="2" t="s">
        <v>434</v>
      </c>
      <c r="I213" s="40">
        <v>46776</v>
      </c>
      <c r="J213" s="2" t="s">
        <v>449</v>
      </c>
    </row>
    <row r="214" spans="1:10" x14ac:dyDescent="0.3">
      <c r="A214" s="2" t="s">
        <v>223</v>
      </c>
      <c r="B214" s="2" t="s">
        <v>432</v>
      </c>
      <c r="C214" s="2" t="s">
        <v>433</v>
      </c>
      <c r="D214" s="2" t="s">
        <v>433</v>
      </c>
      <c r="E214" s="8">
        <v>100</v>
      </c>
      <c r="F214" s="8">
        <v>60</v>
      </c>
      <c r="G214" s="8">
        <v>60</v>
      </c>
      <c r="H214" s="2" t="s">
        <v>434</v>
      </c>
      <c r="I214" s="40">
        <v>46776</v>
      </c>
      <c r="J214" s="2" t="s">
        <v>450</v>
      </c>
    </row>
    <row r="215" spans="1:10" x14ac:dyDescent="0.3">
      <c r="A215" s="2" t="s">
        <v>224</v>
      </c>
      <c r="B215" s="2" t="s">
        <v>432</v>
      </c>
      <c r="C215" s="2" t="s">
        <v>433</v>
      </c>
      <c r="D215" s="2" t="s">
        <v>433</v>
      </c>
      <c r="E215" s="8">
        <v>100</v>
      </c>
      <c r="F215" s="8">
        <v>60</v>
      </c>
      <c r="G215" s="8">
        <v>60</v>
      </c>
      <c r="H215" s="2" t="s">
        <v>434</v>
      </c>
      <c r="I215" s="40">
        <v>46776</v>
      </c>
      <c r="J215" s="2" t="s">
        <v>450</v>
      </c>
    </row>
    <row r="216" spans="1:10" x14ac:dyDescent="0.3">
      <c r="A216" s="2" t="s">
        <v>225</v>
      </c>
      <c r="B216" s="2" t="s">
        <v>432</v>
      </c>
      <c r="C216" s="2" t="s">
        <v>433</v>
      </c>
      <c r="D216" s="2" t="s">
        <v>433</v>
      </c>
      <c r="E216" s="8">
        <v>100</v>
      </c>
      <c r="F216" s="8">
        <v>60</v>
      </c>
      <c r="G216" s="8">
        <v>60</v>
      </c>
      <c r="H216" s="2" t="s">
        <v>434</v>
      </c>
      <c r="I216" s="40">
        <v>46776</v>
      </c>
      <c r="J216" s="2" t="s">
        <v>450</v>
      </c>
    </row>
    <row r="217" spans="1:10" ht="43.2" x14ac:dyDescent="0.3">
      <c r="A217" s="2" t="s">
        <v>226</v>
      </c>
      <c r="B217" s="2" t="s">
        <v>532</v>
      </c>
      <c r="C217" s="2" t="s">
        <v>433</v>
      </c>
      <c r="D217" s="2" t="s">
        <v>433</v>
      </c>
      <c r="E217" s="8">
        <v>100</v>
      </c>
      <c r="F217" s="8">
        <v>60</v>
      </c>
      <c r="G217" s="8">
        <v>60</v>
      </c>
      <c r="H217" s="2" t="s">
        <v>434</v>
      </c>
      <c r="I217" s="40">
        <v>46776</v>
      </c>
      <c r="J217" s="2" t="s">
        <v>450</v>
      </c>
    </row>
    <row r="218" spans="1:10" x14ac:dyDescent="0.3">
      <c r="A218" s="2" t="s">
        <v>366</v>
      </c>
      <c r="B218" s="2" t="s">
        <v>432</v>
      </c>
      <c r="C218" s="2" t="s">
        <v>445</v>
      </c>
      <c r="D218" s="2" t="s">
        <v>445</v>
      </c>
      <c r="E218" s="8">
        <v>50</v>
      </c>
      <c r="F218" s="8">
        <v>30</v>
      </c>
      <c r="G218" s="8">
        <v>30</v>
      </c>
      <c r="H218" s="2" t="s">
        <v>434</v>
      </c>
      <c r="I218" s="40">
        <v>46776</v>
      </c>
      <c r="J218" s="2" t="s">
        <v>447</v>
      </c>
    </row>
    <row r="219" spans="1:10" ht="28.8" x14ac:dyDescent="0.3">
      <c r="A219" s="2" t="s">
        <v>227</v>
      </c>
      <c r="B219" s="2" t="s">
        <v>551</v>
      </c>
      <c r="C219" s="2" t="s">
        <v>433</v>
      </c>
      <c r="D219" s="2" t="s">
        <v>433</v>
      </c>
      <c r="E219" s="8">
        <v>100</v>
      </c>
      <c r="F219" s="8">
        <v>60</v>
      </c>
      <c r="G219" s="8">
        <v>60</v>
      </c>
      <c r="H219" s="2" t="s">
        <v>434</v>
      </c>
      <c r="I219" s="40">
        <v>46776</v>
      </c>
      <c r="J219" s="2" t="s">
        <v>450</v>
      </c>
    </row>
    <row r="220" spans="1:10" ht="43.2" x14ac:dyDescent="0.3">
      <c r="A220" s="2" t="s">
        <v>619</v>
      </c>
      <c r="B220" s="2" t="s">
        <v>620</v>
      </c>
      <c r="C220" s="2" t="s">
        <v>433</v>
      </c>
      <c r="D220" s="2" t="s">
        <v>433</v>
      </c>
      <c r="E220" s="8">
        <v>80</v>
      </c>
      <c r="F220" s="8">
        <v>60</v>
      </c>
      <c r="G220" s="8">
        <v>60</v>
      </c>
      <c r="I220" s="40">
        <v>46776</v>
      </c>
    </row>
    <row r="221" spans="1:10" ht="28.8" x14ac:dyDescent="0.3">
      <c r="A221" s="2" t="s">
        <v>199</v>
      </c>
      <c r="B221" s="2" t="s">
        <v>556</v>
      </c>
      <c r="C221" s="2" t="s">
        <v>433</v>
      </c>
      <c r="D221" s="2" t="s">
        <v>433</v>
      </c>
      <c r="E221" s="8">
        <v>100</v>
      </c>
      <c r="F221" s="8">
        <v>60</v>
      </c>
      <c r="G221" s="8">
        <v>60</v>
      </c>
      <c r="H221" s="2" t="s">
        <v>434</v>
      </c>
      <c r="I221" s="40">
        <v>46776</v>
      </c>
      <c r="J221" s="2" t="s">
        <v>450</v>
      </c>
    </row>
    <row r="222" spans="1:10" x14ac:dyDescent="0.3">
      <c r="A222" s="2" t="s">
        <v>365</v>
      </c>
      <c r="B222" s="2" t="s">
        <v>432</v>
      </c>
      <c r="C222" s="2" t="s">
        <v>445</v>
      </c>
      <c r="D222" s="2" t="s">
        <v>445</v>
      </c>
      <c r="E222" s="8">
        <v>50</v>
      </c>
      <c r="F222" s="8">
        <v>30</v>
      </c>
      <c r="G222" s="8">
        <v>30</v>
      </c>
      <c r="H222" s="2" t="s">
        <v>434</v>
      </c>
      <c r="I222" s="40">
        <v>46776</v>
      </c>
      <c r="J222" s="2" t="s">
        <v>447</v>
      </c>
    </row>
    <row r="223" spans="1:10" x14ac:dyDescent="0.3">
      <c r="A223" s="2" t="s">
        <v>229</v>
      </c>
      <c r="B223" s="2" t="s">
        <v>432</v>
      </c>
      <c r="C223" s="2" t="s">
        <v>433</v>
      </c>
      <c r="D223" s="2" t="s">
        <v>433</v>
      </c>
      <c r="E223" s="8">
        <v>100</v>
      </c>
      <c r="F223" s="8">
        <v>60</v>
      </c>
      <c r="G223" s="8">
        <v>60</v>
      </c>
      <c r="H223" s="2" t="s">
        <v>434</v>
      </c>
      <c r="I223" s="40">
        <v>46776</v>
      </c>
      <c r="J223" s="2" t="s">
        <v>450</v>
      </c>
    </row>
    <row r="224" spans="1:10" ht="43.2" x14ac:dyDescent="0.3">
      <c r="A224" s="2" t="s">
        <v>200</v>
      </c>
      <c r="B224" s="2" t="s">
        <v>437</v>
      </c>
      <c r="C224" s="2" t="s">
        <v>433</v>
      </c>
      <c r="D224" s="2" t="s">
        <v>433</v>
      </c>
      <c r="E224" s="8">
        <v>100</v>
      </c>
      <c r="F224" s="8">
        <v>60</v>
      </c>
      <c r="G224" s="8">
        <v>60</v>
      </c>
      <c r="H224" s="2" t="s">
        <v>434</v>
      </c>
      <c r="I224" s="40">
        <v>46776</v>
      </c>
      <c r="J224" s="2" t="s">
        <v>450</v>
      </c>
    </row>
    <row r="225" spans="1:11" x14ac:dyDescent="0.3">
      <c r="A225" s="2" t="s">
        <v>351</v>
      </c>
      <c r="B225" s="2" t="s">
        <v>432</v>
      </c>
      <c r="C225" s="2" t="s">
        <v>445</v>
      </c>
      <c r="D225" s="2" t="s">
        <v>445</v>
      </c>
      <c r="E225" s="8">
        <v>50</v>
      </c>
      <c r="F225" s="8">
        <v>30</v>
      </c>
      <c r="G225" s="8">
        <v>30</v>
      </c>
      <c r="H225" s="2" t="s">
        <v>434</v>
      </c>
      <c r="I225" s="40">
        <v>46776</v>
      </c>
      <c r="J225" s="2" t="s">
        <v>447</v>
      </c>
    </row>
    <row r="226" spans="1:11" ht="28.8" x14ac:dyDescent="0.3">
      <c r="A226" s="2" t="s">
        <v>202</v>
      </c>
      <c r="B226" s="2" t="s">
        <v>563</v>
      </c>
      <c r="C226" s="2" t="s">
        <v>433</v>
      </c>
      <c r="D226" s="2" t="s">
        <v>433</v>
      </c>
      <c r="E226" s="8">
        <v>100</v>
      </c>
      <c r="F226" s="8">
        <v>60</v>
      </c>
      <c r="G226" s="8">
        <v>60</v>
      </c>
      <c r="H226" s="2" t="s">
        <v>434</v>
      </c>
      <c r="I226" s="40">
        <v>46776</v>
      </c>
      <c r="J226" s="2" t="s">
        <v>450</v>
      </c>
    </row>
    <row r="227" spans="1:11" x14ac:dyDescent="0.3">
      <c r="A227" s="2" t="s">
        <v>186</v>
      </c>
      <c r="B227" s="2" t="s">
        <v>432</v>
      </c>
      <c r="C227" s="2" t="s">
        <v>433</v>
      </c>
      <c r="D227" s="2" t="s">
        <v>433</v>
      </c>
      <c r="E227" s="8">
        <v>100</v>
      </c>
      <c r="F227" s="8">
        <v>60</v>
      </c>
      <c r="G227" s="8">
        <v>60</v>
      </c>
      <c r="H227" s="2" t="s">
        <v>434</v>
      </c>
      <c r="I227" s="40">
        <v>46776</v>
      </c>
      <c r="J227" s="2" t="s">
        <v>450</v>
      </c>
    </row>
    <row r="228" spans="1:11" x14ac:dyDescent="0.3">
      <c r="A228" s="2" t="s">
        <v>353</v>
      </c>
      <c r="B228" s="2" t="s">
        <v>432</v>
      </c>
      <c r="C228" s="2" t="s">
        <v>445</v>
      </c>
      <c r="D228" s="2" t="s">
        <v>445</v>
      </c>
      <c r="E228" s="8">
        <v>50</v>
      </c>
      <c r="F228" s="8">
        <v>30</v>
      </c>
      <c r="G228" s="8">
        <v>30</v>
      </c>
      <c r="H228" s="2" t="s">
        <v>434</v>
      </c>
      <c r="I228" s="40">
        <v>46776</v>
      </c>
      <c r="J228" s="2" t="s">
        <v>447</v>
      </c>
    </row>
    <row r="229" spans="1:11" x14ac:dyDescent="0.3">
      <c r="A229" s="2" t="s">
        <v>206</v>
      </c>
      <c r="B229" s="2" t="s">
        <v>432</v>
      </c>
      <c r="C229" s="2" t="s">
        <v>433</v>
      </c>
      <c r="D229" s="2" t="s">
        <v>433</v>
      </c>
      <c r="E229" s="8">
        <v>100</v>
      </c>
      <c r="F229" s="8">
        <v>60</v>
      </c>
      <c r="G229" s="8">
        <v>60</v>
      </c>
      <c r="H229" s="2" t="s">
        <v>434</v>
      </c>
      <c r="I229" s="40">
        <v>46776</v>
      </c>
      <c r="J229" s="2" t="s">
        <v>450</v>
      </c>
    </row>
    <row r="230" spans="1:11" ht="28.8" x14ac:dyDescent="0.3">
      <c r="A230" s="2" t="s">
        <v>207</v>
      </c>
      <c r="B230" s="2" t="s">
        <v>432</v>
      </c>
      <c r="C230" s="2" t="s">
        <v>433</v>
      </c>
      <c r="D230" s="2" t="s">
        <v>433</v>
      </c>
      <c r="E230" s="8">
        <v>100</v>
      </c>
      <c r="F230" s="8">
        <v>60</v>
      </c>
      <c r="G230" s="8">
        <v>60</v>
      </c>
      <c r="H230" s="2" t="s">
        <v>434</v>
      </c>
      <c r="I230" s="40">
        <v>46776</v>
      </c>
      <c r="J230" s="2" t="s">
        <v>450</v>
      </c>
    </row>
    <row r="231" spans="1:11" ht="28.8" x14ac:dyDescent="0.3">
      <c r="A231" s="2" t="s">
        <v>355</v>
      </c>
      <c r="B231" s="2" t="s">
        <v>432</v>
      </c>
      <c r="C231" s="2" t="s">
        <v>433</v>
      </c>
      <c r="D231" s="2" t="s">
        <v>433</v>
      </c>
      <c r="E231" s="8">
        <v>60</v>
      </c>
      <c r="F231" s="8">
        <v>30</v>
      </c>
      <c r="G231" s="8">
        <v>60</v>
      </c>
      <c r="H231" s="2" t="s">
        <v>447</v>
      </c>
      <c r="I231" s="40">
        <v>46776</v>
      </c>
      <c r="J231" s="2" t="s">
        <v>447</v>
      </c>
    </row>
    <row r="232" spans="1:11" ht="28.8" x14ac:dyDescent="0.3">
      <c r="A232" s="2" t="s">
        <v>573</v>
      </c>
      <c r="B232" s="2" t="s">
        <v>610</v>
      </c>
      <c r="C232" s="2" t="s">
        <v>448</v>
      </c>
      <c r="D232" s="2" t="s">
        <v>448</v>
      </c>
      <c r="E232" s="8">
        <v>70</v>
      </c>
      <c r="F232" s="8">
        <v>60</v>
      </c>
      <c r="G232" s="8">
        <v>60</v>
      </c>
      <c r="H232" s="2" t="s">
        <v>611</v>
      </c>
      <c r="I232" s="40">
        <v>46776</v>
      </c>
      <c r="J232" s="2" t="s">
        <v>486</v>
      </c>
    </row>
    <row r="233" spans="1:11" ht="28.8" x14ac:dyDescent="0.3">
      <c r="A233" s="2" t="s">
        <v>612</v>
      </c>
      <c r="B233" s="2" t="s">
        <v>432</v>
      </c>
      <c r="C233" s="2" t="s">
        <v>436</v>
      </c>
      <c r="D233" s="2" t="s">
        <v>436</v>
      </c>
      <c r="E233" s="8">
        <v>100</v>
      </c>
      <c r="F233" s="8">
        <v>60</v>
      </c>
      <c r="G233" s="8">
        <v>80</v>
      </c>
      <c r="H233" s="2" t="s">
        <v>636</v>
      </c>
      <c r="I233" s="40">
        <v>46778</v>
      </c>
    </row>
    <row r="234" spans="1:11" x14ac:dyDescent="0.3">
      <c r="K234" s="31"/>
    </row>
    <row r="246" spans="3:3" x14ac:dyDescent="0.3">
      <c r="C246" s="5"/>
    </row>
    <row r="257" spans="2:9" x14ac:dyDescent="0.3">
      <c r="B257" s="11"/>
      <c r="C257" s="11"/>
      <c r="D257" s="11"/>
      <c r="E257" s="56"/>
      <c r="G257" s="56"/>
      <c r="H257" s="11"/>
      <c r="I257" s="56"/>
    </row>
    <row r="263" spans="2:9" x14ac:dyDescent="0.3">
      <c r="B263" s="11"/>
      <c r="C263" s="11"/>
      <c r="D263" s="11"/>
      <c r="E263" s="56"/>
      <c r="G263" s="56"/>
      <c r="H263" s="11"/>
      <c r="I263" s="56"/>
    </row>
    <row r="288" spans="2:2" x14ac:dyDescent="0.3">
      <c r="B288" s="12"/>
    </row>
    <row r="290" spans="2:2" x14ac:dyDescent="0.3">
      <c r="B290" s="12"/>
    </row>
  </sheetData>
  <conditionalFormatting sqref="C2:C233">
    <cfRule type="cellIs" dxfId="129" priority="1" operator="equal">
      <formula>D2</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FF7E-1C21-4467-8612-455FA970BD84}">
  <sheetPr>
    <tabColor theme="4" tint="0.79998168889431442"/>
    <pageSetUpPr fitToPage="1"/>
  </sheetPr>
  <dimension ref="A1:L51"/>
  <sheetViews>
    <sheetView workbookViewId="0">
      <selection sqref="A1:K1"/>
    </sheetView>
  </sheetViews>
  <sheetFormatPr defaultColWidth="9.109375" defaultRowHeight="14.4" x14ac:dyDescent="0.3"/>
  <cols>
    <col min="1" max="2" width="25.6640625" style="2" customWidth="1"/>
    <col min="3" max="4" width="14.6640625" style="2" customWidth="1"/>
    <col min="5" max="6" width="9.6640625" style="8" customWidth="1"/>
    <col min="7" max="7" width="9.6640625" style="2" customWidth="1"/>
    <col min="8" max="8" width="40.6640625" style="2" customWidth="1"/>
    <col min="9" max="9" width="12.6640625" style="2" customWidth="1"/>
    <col min="10" max="11" width="18.6640625" style="2" customWidth="1"/>
    <col min="12" max="12" width="8.6640625" style="2" customWidth="1"/>
    <col min="13" max="16384" width="9.109375" style="1"/>
  </cols>
  <sheetData>
    <row r="1" spans="1:12" s="33" customFormat="1" ht="24" customHeight="1" x14ac:dyDescent="0.45">
      <c r="A1" s="63" t="s">
        <v>163</v>
      </c>
      <c r="B1" s="63"/>
      <c r="C1" s="63"/>
      <c r="D1" s="63"/>
      <c r="E1" s="63"/>
      <c r="F1" s="63"/>
      <c r="G1" s="63"/>
      <c r="H1" s="63"/>
      <c r="I1" s="63"/>
      <c r="J1" s="63"/>
      <c r="K1" s="63"/>
      <c r="L1" s="17"/>
    </row>
    <row r="2" spans="1:12" ht="43.2" x14ac:dyDescent="0.3">
      <c r="A2" s="2" t="s">
        <v>575</v>
      </c>
      <c r="B2" s="2" t="s">
        <v>426</v>
      </c>
      <c r="C2" s="2" t="s">
        <v>428</v>
      </c>
      <c r="D2" s="2" t="s">
        <v>427</v>
      </c>
      <c r="E2" s="8" t="s">
        <v>165</v>
      </c>
      <c r="F2" s="8" t="s">
        <v>5</v>
      </c>
      <c r="G2" s="8" t="s">
        <v>429</v>
      </c>
      <c r="H2" s="2" t="s">
        <v>430</v>
      </c>
      <c r="I2" s="5" t="s">
        <v>431</v>
      </c>
      <c r="J2" s="2" t="s">
        <v>164</v>
      </c>
      <c r="K2" s="2" t="s">
        <v>3</v>
      </c>
    </row>
    <row r="3" spans="1:12" x14ac:dyDescent="0.3">
      <c r="A3" s="2" t="s">
        <v>166</v>
      </c>
      <c r="B3" s="2" t="str">
        <f>_xlfn.XLOOKUP(Table4105[[#This Row],[Road Name]],'Tasman Base Data'!$A$2:$A$232,'Tasman Base Data'!B$2:B$232," ")</f>
        <v>Entire length</v>
      </c>
      <c r="C3" s="32" t="str">
        <f>_xlfn.XLOOKUP(Table4105[[#This Row],[Road Name]],'Tasman Base Data'!A$2:A$232,'Tasman Base Data'!C$2:C$232)</f>
        <v>Rural Roads</v>
      </c>
      <c r="D3" s="2" t="str">
        <f>_xlfn.XLOOKUP(Table4105[[#This Row],[Road Name]],'Tasman Base Data'!A$2:A$232,'Tasman Base Data'!D$2:D$232)</f>
        <v>Rural Roads</v>
      </c>
      <c r="E3" s="8">
        <f>_xlfn.XLOOKUP(Table4105[[#This Row],[Road Name]],'Tasman Base Data'!A$2:A$232,'Tasman Base Data'!E$2:E$232)</f>
        <v>100</v>
      </c>
      <c r="F3" s="8">
        <f>_xlfn.XLOOKUP(Table4105[[#This Row],[Road Name]],'Tasman Base Data'!$A$2:$A$232,'Tasman Base Data'!$F$2:$F$232)</f>
        <v>60</v>
      </c>
      <c r="G3" s="8">
        <f>_xlfn.XLOOKUP(Table4105[[#This Row],[Road Name]],'Tasman Base Data'!A$2:A$232,'Tasman Base Data'!G$2:G$232)</f>
        <v>60</v>
      </c>
      <c r="H3" s="2" t="str">
        <f>_xlfn.XLOOKUP(Table4105[[#This Row],[Road Name]],'Tasman Base Data'!$A$2:$A$232,'Tasman Base Data'!H$2:H$232)</f>
        <v xml:space="preserve"> </v>
      </c>
      <c r="I3" s="5">
        <f>_xlfn.XLOOKUP(Table4105[[#This Row],[Road Name]],'Tasman Base Data'!$A$2:$A$232,'Tasman Base Data'!I$2:I$232)</f>
        <v>45684</v>
      </c>
      <c r="J3" s="2" t="s">
        <v>167</v>
      </c>
      <c r="K3" s="2" t="s">
        <v>40</v>
      </c>
    </row>
    <row r="4" spans="1:12" x14ac:dyDescent="0.3">
      <c r="A4" s="2" t="s">
        <v>184</v>
      </c>
      <c r="B4" s="2" t="str">
        <f>_xlfn.XLOOKUP(Table4105[[#This Row],[Road Name]],'Tasman Base Data'!$A$2:$A$232,'Tasman Base Data'!B$2:B$232," ")</f>
        <v>Entire length</v>
      </c>
      <c r="C4" s="2" t="str">
        <f>_xlfn.XLOOKUP(Table4105[[#This Row],[Road Name]],'Tasman Base Data'!A$2:A$232,'Tasman Base Data'!C$2:C$232)</f>
        <v>Rural Roads</v>
      </c>
      <c r="D4" s="2" t="str">
        <f>_xlfn.XLOOKUP(Table4105[[#This Row],[Road Name]],'Tasman Base Data'!A$2:A$232,'Tasman Base Data'!D$2:D$232)</f>
        <v>Rural Roads</v>
      </c>
      <c r="E4" s="8">
        <f>_xlfn.XLOOKUP(Table4105[[#This Row],[Road Name]],'Tasman Base Data'!A$2:A$232,'Tasman Base Data'!E$2:E$232)</f>
        <v>100</v>
      </c>
      <c r="F4" s="8">
        <f>_xlfn.XLOOKUP(Table4105[[#This Row],[Road Name]],'Tasman Base Data'!$A$2:$A$232,'Tasman Base Data'!$F$2:$F$232)</f>
        <v>60</v>
      </c>
      <c r="G4" s="8">
        <f>_xlfn.XLOOKUP(Table4105[[#This Row],[Road Name]],'Tasman Base Data'!A$2:A$232,'Tasman Base Data'!G$2:G$232)</f>
        <v>60</v>
      </c>
      <c r="H4" s="2" t="str">
        <f>_xlfn.XLOOKUP(Table4105[[#This Row],[Road Name]],'Tasman Base Data'!$A$2:$A$232,'Tasman Base Data'!H$2:H$232)</f>
        <v xml:space="preserve"> </v>
      </c>
      <c r="I4" s="5">
        <f>_xlfn.XLOOKUP(Table4105[[#This Row],[Road Name]],'Tasman Base Data'!$A$2:$A$232,'Tasman Base Data'!I$2:I$232)</f>
        <v>45684</v>
      </c>
      <c r="J4" s="2" t="s">
        <v>185</v>
      </c>
      <c r="K4" s="2" t="s">
        <v>40</v>
      </c>
    </row>
    <row r="5" spans="1:12" x14ac:dyDescent="0.3">
      <c r="A5" s="2" t="s">
        <v>187</v>
      </c>
      <c r="B5" s="2" t="str">
        <f>_xlfn.XLOOKUP(Table4105[[#This Row],[Road Name]],'Tasman Base Data'!$A$2:$A$232,'Tasman Base Data'!B$2:B$232," ")</f>
        <v>Entire length</v>
      </c>
      <c r="C5" s="2" t="str">
        <f>_xlfn.XLOOKUP(Table4105[[#This Row],[Road Name]],'Tasman Base Data'!A$2:A$232,'Tasman Base Data'!C$2:C$232)</f>
        <v>Rural Roads</v>
      </c>
      <c r="D5" s="2" t="str">
        <f>_xlfn.XLOOKUP(Table4105[[#This Row],[Road Name]],'Tasman Base Data'!A$2:A$232,'Tasman Base Data'!D$2:D$232)</f>
        <v>Rural Roads</v>
      </c>
      <c r="E5" s="8">
        <f>_xlfn.XLOOKUP(Table4105[[#This Row],[Road Name]],'Tasman Base Data'!A$2:A$232,'Tasman Base Data'!E$2:E$232)</f>
        <v>100</v>
      </c>
      <c r="F5" s="8">
        <f>_xlfn.XLOOKUP(Table4105[[#This Row],[Road Name]],'Tasman Base Data'!$A$2:$A$232,'Tasman Base Data'!$F$2:$F$232)</f>
        <v>60</v>
      </c>
      <c r="G5" s="8">
        <f>_xlfn.XLOOKUP(Table4105[[#This Row],[Road Name]],'Tasman Base Data'!A$2:A$232,'Tasman Base Data'!G$2:G$232)</f>
        <v>60</v>
      </c>
      <c r="H5" s="2" t="str">
        <f>_xlfn.XLOOKUP(Table4105[[#This Row],[Road Name]],'Tasman Base Data'!$A$2:$A$232,'Tasman Base Data'!H$2:H$232)</f>
        <v xml:space="preserve"> </v>
      </c>
      <c r="I5" s="5">
        <f>_xlfn.XLOOKUP(Table4105[[#This Row],[Road Name]],'Tasman Base Data'!$A$2:$A$232,'Tasman Base Data'!I$2:I$232)</f>
        <v>45684</v>
      </c>
      <c r="J5" s="2" t="s">
        <v>167</v>
      </c>
      <c r="K5" s="2" t="s">
        <v>40</v>
      </c>
    </row>
    <row r="6" spans="1:12" ht="43.2" x14ac:dyDescent="0.3">
      <c r="A6" s="2" t="s">
        <v>660</v>
      </c>
      <c r="B6" s="2" t="str">
        <f>_xlfn.XLOOKUP(Table4105[[#This Row],[Road Name]],'Tasman Base Data'!$A$2:$A$232,'Tasman Base Data'!B$2:B$232," ")</f>
        <v>From 1.6km north of Serpentine River Bridge to the northern end of the road</v>
      </c>
      <c r="C6" s="2" t="str">
        <f>_xlfn.XLOOKUP(Table4105[[#This Row],[Road Name]],'Tasman Base Data'!A$2:A$232,'Tasman Base Data'!C$2:C$232)</f>
        <v>Rural Roads</v>
      </c>
      <c r="D6" s="2" t="str">
        <f>_xlfn.XLOOKUP(Table4105[[#This Row],[Road Name]],'Tasman Base Data'!A$2:A$232,'Tasman Base Data'!D$2:D$232)</f>
        <v>Rural Roads</v>
      </c>
      <c r="E6" s="8">
        <f>_xlfn.XLOOKUP(Table4105[[#This Row],[Road Name]],'Tasman Base Data'!A$2:A$232,'Tasman Base Data'!E$2:E$232)</f>
        <v>70</v>
      </c>
      <c r="F6" s="8">
        <f>_xlfn.XLOOKUP(Table4105[[#This Row],[Road Name]],'Tasman Base Data'!$A$2:$A$232,'Tasman Base Data'!$F$2:$F$232)</f>
        <v>60</v>
      </c>
      <c r="G6" s="8">
        <f>_xlfn.XLOOKUP(Table4105[[#This Row],[Road Name]],'Tasman Base Data'!A$2:A$232,'Tasman Base Data'!G$2:G$232)</f>
        <v>60</v>
      </c>
      <c r="H6" s="2" t="str">
        <f>_xlfn.XLOOKUP(Table4105[[#This Row],[Road Name]],'Tasman Base Data'!$A$2:$A$232,'Tasman Base Data'!H$2:H$232)</f>
        <v xml:space="preserve"> </v>
      </c>
      <c r="I6" s="5">
        <f>_xlfn.XLOOKUP(Table4105[[#This Row],[Road Name]],'Tasman Base Data'!$A$2:$A$232,'Tasman Base Data'!I$2:I$232)</f>
        <v>46048</v>
      </c>
      <c r="J6" s="2" t="s">
        <v>15</v>
      </c>
      <c r="K6" s="2" t="s">
        <v>20</v>
      </c>
    </row>
    <row r="7" spans="1:12" x14ac:dyDescent="0.3">
      <c r="A7" s="2" t="s">
        <v>172</v>
      </c>
      <c r="B7" s="2" t="str">
        <f>_xlfn.XLOOKUP(Table4105[[#This Row],[Road Name]],'Tasman Base Data'!$A$2:$A$232,'Tasman Base Data'!B$2:B$232," ")</f>
        <v>Entire length</v>
      </c>
      <c r="C7" s="2" t="str">
        <f>_xlfn.XLOOKUP(Table4105[[#This Row],[Road Name]],'Tasman Base Data'!A$2:A$232,'Tasman Base Data'!C$2:C$232)</f>
        <v>Rural Roads</v>
      </c>
      <c r="D7" s="2" t="str">
        <f>_xlfn.XLOOKUP(Table4105[[#This Row],[Road Name]],'Tasman Base Data'!A$2:A$232,'Tasman Base Data'!D$2:D$232)</f>
        <v>Rural Roads</v>
      </c>
      <c r="E7" s="8">
        <f>_xlfn.XLOOKUP(Table4105[[#This Row],[Road Name]],'Tasman Base Data'!A$2:A$232,'Tasman Base Data'!E$2:E$232)</f>
        <v>100</v>
      </c>
      <c r="F7" s="8">
        <f>_xlfn.XLOOKUP(Table4105[[#This Row],[Road Name]],'Tasman Base Data'!$A$2:$A$232,'Tasman Base Data'!$F$2:$F$232)</f>
        <v>60</v>
      </c>
      <c r="G7" s="8">
        <f>_xlfn.XLOOKUP(Table4105[[#This Row],[Road Name]],'Tasman Base Data'!A$2:A$232,'Tasman Base Data'!G$2:G$232)</f>
        <v>60</v>
      </c>
      <c r="H7" s="2" t="str">
        <f>_xlfn.XLOOKUP(Table4105[[#This Row],[Road Name]],'Tasman Base Data'!$A$2:$A$232,'Tasman Base Data'!H$2:H$232)</f>
        <v xml:space="preserve"> </v>
      </c>
      <c r="I7" s="5">
        <f>_xlfn.XLOOKUP(Table4105[[#This Row],[Road Name]],'Tasman Base Data'!$A$2:$A$232,'Tasman Base Data'!I$2:I$232)</f>
        <v>46048</v>
      </c>
      <c r="J7" s="2" t="s">
        <v>169</v>
      </c>
      <c r="K7" s="2" t="s">
        <v>40</v>
      </c>
    </row>
    <row r="8" spans="1:12" x14ac:dyDescent="0.3">
      <c r="A8" s="2" t="s">
        <v>180</v>
      </c>
      <c r="B8" s="2" t="str">
        <f>_xlfn.XLOOKUP(Table4105[[#This Row],[Road Name]],'Tasman Base Data'!$A$2:$A$232,'Tasman Base Data'!B$2:B$232," ")</f>
        <v>Entire length</v>
      </c>
      <c r="C8" s="2" t="str">
        <f>_xlfn.XLOOKUP(Table4105[[#This Row],[Road Name]],'Tasman Base Data'!A$2:A$232,'Tasman Base Data'!C$2:C$232)</f>
        <v>Rural Roads</v>
      </c>
      <c r="D8" s="2" t="str">
        <f>_xlfn.XLOOKUP(Table4105[[#This Row],[Road Name]],'Tasman Base Data'!A$2:A$232,'Tasman Base Data'!D$2:D$232)</f>
        <v>Rural Roads</v>
      </c>
      <c r="E8" s="8">
        <f>_xlfn.XLOOKUP(Table4105[[#This Row],[Road Name]],'Tasman Base Data'!A$2:A$232,'Tasman Base Data'!E$2:E$232)</f>
        <v>100</v>
      </c>
      <c r="F8" s="8">
        <f>_xlfn.XLOOKUP(Table4105[[#This Row],[Road Name]],'Tasman Base Data'!$A$2:$A$232,'Tasman Base Data'!$F$2:$F$232)</f>
        <v>60</v>
      </c>
      <c r="G8" s="8">
        <f>_xlfn.XLOOKUP(Table4105[[#This Row],[Road Name]],'Tasman Base Data'!A$2:A$232,'Tasman Base Data'!G$2:G$232)</f>
        <v>60</v>
      </c>
      <c r="H8" s="2" t="str">
        <f>_xlfn.XLOOKUP(Table4105[[#This Row],[Road Name]],'Tasman Base Data'!$A$2:$A$232,'Tasman Base Data'!H$2:H$232)</f>
        <v xml:space="preserve"> </v>
      </c>
      <c r="I8" s="5">
        <f>_xlfn.XLOOKUP(Table4105[[#This Row],[Road Name]],'Tasman Base Data'!$A$2:$A$232,'Tasman Base Data'!I$2:I$232)</f>
        <v>46048</v>
      </c>
      <c r="J8" s="2" t="s">
        <v>53</v>
      </c>
      <c r="K8" s="2" t="s">
        <v>40</v>
      </c>
    </row>
    <row r="9" spans="1:12" x14ac:dyDescent="0.3">
      <c r="A9" s="2" t="s">
        <v>231</v>
      </c>
      <c r="B9" s="2" t="str">
        <f>_xlfn.XLOOKUP(Table4105[[#This Row],[Road Name]],'Tasman Base Data'!$A$2:$A$232,'Tasman Base Data'!B$2:B$232," ")</f>
        <v>Entire length</v>
      </c>
      <c r="C9" s="2" t="str">
        <f>_xlfn.XLOOKUP(Table4105[[#This Row],[Road Name]],'Tasman Base Data'!A$2:A$232,'Tasman Base Data'!C$2:C$232)</f>
        <v>Rural Roads</v>
      </c>
      <c r="D9" s="2" t="str">
        <f>_xlfn.XLOOKUP(Table4105[[#This Row],[Road Name]],'Tasman Base Data'!A$2:A$232,'Tasman Base Data'!D$2:D$232)</f>
        <v>Rural Roads</v>
      </c>
      <c r="E9" s="8">
        <f>_xlfn.XLOOKUP(Table4105[[#This Row],[Road Name]],'Tasman Base Data'!A$2:A$232,'Tasman Base Data'!E$2:E$232)</f>
        <v>100</v>
      </c>
      <c r="F9" s="8">
        <f>_xlfn.XLOOKUP(Table4105[[#This Row],[Road Name]],'Tasman Base Data'!$A$2:$A$232,'Tasman Base Data'!$F$2:$F$232)</f>
        <v>60</v>
      </c>
      <c r="G9" s="8">
        <f>_xlfn.XLOOKUP(Table4105[[#This Row],[Road Name]],'Tasman Base Data'!A$2:A$232,'Tasman Base Data'!G$2:G$232)</f>
        <v>60</v>
      </c>
      <c r="H9" s="2" t="str">
        <f>_xlfn.XLOOKUP(Table4105[[#This Row],[Road Name]],'Tasman Base Data'!$A$2:$A$232,'Tasman Base Data'!H$2:H$232)</f>
        <v xml:space="preserve"> </v>
      </c>
      <c r="I9" s="5">
        <f>_xlfn.XLOOKUP(Table4105[[#This Row],[Road Name]],'Tasman Base Data'!$A$2:$A$232,'Tasman Base Data'!I$2:I$232)</f>
        <v>46048</v>
      </c>
      <c r="J9" s="2" t="s">
        <v>15</v>
      </c>
      <c r="K9" s="2" t="s">
        <v>20</v>
      </c>
    </row>
    <row r="10" spans="1:12" x14ac:dyDescent="0.3">
      <c r="A10" s="2" t="s">
        <v>203</v>
      </c>
      <c r="B10" s="2" t="str">
        <f>_xlfn.XLOOKUP(Table4105[[#This Row],[Road Name]],'Tasman Base Data'!$A$2:$A$232,'Tasman Base Data'!B$2:B$232," ")</f>
        <v>Entire length</v>
      </c>
      <c r="C10" s="2" t="str">
        <f>_xlfn.XLOOKUP(Table4105[[#This Row],[Road Name]],'Tasman Base Data'!A$2:A$232,'Tasman Base Data'!C$2:C$232)</f>
        <v>Rural Roads</v>
      </c>
      <c r="D10" s="2" t="str">
        <f>_xlfn.XLOOKUP(Table4105[[#This Row],[Road Name]],'Tasman Base Data'!A$2:A$232,'Tasman Base Data'!D$2:D$232)</f>
        <v>Rural Roads</v>
      </c>
      <c r="E10" s="8">
        <f>_xlfn.XLOOKUP(Table4105[[#This Row],[Road Name]],'Tasman Base Data'!A$2:A$232,'Tasman Base Data'!E$2:E$232)</f>
        <v>100</v>
      </c>
      <c r="F10" s="8">
        <f>_xlfn.XLOOKUP(Table4105[[#This Row],[Road Name]],'Tasman Base Data'!$A$2:$A$232,'Tasman Base Data'!$F$2:$F$232)</f>
        <v>60</v>
      </c>
      <c r="G10" s="8">
        <f>_xlfn.XLOOKUP(Table4105[[#This Row],[Road Name]],'Tasman Base Data'!A$2:A$232,'Tasman Base Data'!G$2:G$232)</f>
        <v>60</v>
      </c>
      <c r="H10" s="2" t="str">
        <f>_xlfn.XLOOKUP(Table4105[[#This Row],[Road Name]],'Tasman Base Data'!$A$2:$A$232,'Tasman Base Data'!H$2:H$232)</f>
        <v xml:space="preserve">Winding or tortuous with Great Taste Trail on road </v>
      </c>
      <c r="I10" s="5">
        <f>_xlfn.XLOOKUP(Table4105[[#This Row],[Road Name]],'Tasman Base Data'!$A$2:$A$232,'Tasman Base Data'!I$2:I$232)</f>
        <v>46048</v>
      </c>
      <c r="J10" s="2" t="s">
        <v>107</v>
      </c>
      <c r="K10" s="2" t="s">
        <v>190</v>
      </c>
    </row>
    <row r="11" spans="1:12" x14ac:dyDescent="0.3">
      <c r="A11" s="2" t="s">
        <v>204</v>
      </c>
      <c r="B11" s="2" t="str">
        <f>_xlfn.XLOOKUP(Table4105[[#This Row],[Road Name]],'Tasman Base Data'!$A$2:$A$232,'Tasman Base Data'!B$2:B$232," ")</f>
        <v xml:space="preserve">From SH63 for 1734m </v>
      </c>
      <c r="C11" s="2" t="str">
        <f>_xlfn.XLOOKUP(Table4105[[#This Row],[Road Name]],'Tasman Base Data'!A$2:A$232,'Tasman Base Data'!C$2:C$232)</f>
        <v>Rural Roads</v>
      </c>
      <c r="D11" s="2" t="str">
        <f>_xlfn.XLOOKUP(Table4105[[#This Row],[Road Name]],'Tasman Base Data'!A$2:A$232,'Tasman Base Data'!D$2:D$232)</f>
        <v>Rural Roads</v>
      </c>
      <c r="E11" s="8">
        <f>_xlfn.XLOOKUP(Table4105[[#This Row],[Road Name]],'Tasman Base Data'!A$2:A$232,'Tasman Base Data'!E$2:E$232)</f>
        <v>100</v>
      </c>
      <c r="F11" s="8">
        <f>_xlfn.XLOOKUP(Table4105[[#This Row],[Road Name]],'Tasman Base Data'!$A$2:$A$232,'Tasman Base Data'!$F$2:$F$232)</f>
        <v>60</v>
      </c>
      <c r="G11" s="8">
        <f>_xlfn.XLOOKUP(Table4105[[#This Row],[Road Name]],'Tasman Base Data'!A$2:A$232,'Tasman Base Data'!G$2:G$232)</f>
        <v>60</v>
      </c>
      <c r="H11" s="2" t="str">
        <f>_xlfn.XLOOKUP(Table4105[[#This Row],[Road Name]],'Tasman Base Data'!$A$2:$A$232,'Tasman Base Data'!H$2:H$232)</f>
        <v xml:space="preserve"> </v>
      </c>
      <c r="I11" s="5">
        <f>_xlfn.XLOOKUP(Table4105[[#This Row],[Road Name]],'Tasman Base Data'!$A$2:$A$232,'Tasman Base Data'!I$2:I$232)</f>
        <v>46048</v>
      </c>
      <c r="J11" s="2" t="s">
        <v>205</v>
      </c>
      <c r="K11" s="2" t="s">
        <v>190</v>
      </c>
    </row>
    <row r="12" spans="1:12" x14ac:dyDescent="0.3">
      <c r="A12" s="2" t="s">
        <v>216</v>
      </c>
      <c r="B12" s="2" t="str">
        <f>_xlfn.XLOOKUP(Table4105[[#This Row],[Road Name]],'Tasman Base Data'!$A$2:$A$232,'Tasman Base Data'!B$2:B$232," ")</f>
        <v>Entire length</v>
      </c>
      <c r="C12" s="2" t="str">
        <f>_xlfn.XLOOKUP(Table4105[[#This Row],[Road Name]],'Tasman Base Data'!A$2:A$232,'Tasman Base Data'!C$2:C$232)</f>
        <v>Rural Roads</v>
      </c>
      <c r="D12" s="2" t="str">
        <f>_xlfn.XLOOKUP(Table4105[[#This Row],[Road Name]],'Tasman Base Data'!A$2:A$232,'Tasman Base Data'!D$2:D$232)</f>
        <v>Rural Roads</v>
      </c>
      <c r="E12" s="8">
        <f>_xlfn.XLOOKUP(Table4105[[#This Row],[Road Name]],'Tasman Base Data'!A$2:A$232,'Tasman Base Data'!E$2:E$232)</f>
        <v>80</v>
      </c>
      <c r="F12" s="8">
        <f>_xlfn.XLOOKUP(Table4105[[#This Row],[Road Name]],'Tasman Base Data'!$A$2:$A$232,'Tasman Base Data'!$F$2:$F$232)</f>
        <v>60</v>
      </c>
      <c r="G12" s="8">
        <f>_xlfn.XLOOKUP(Table4105[[#This Row],[Road Name]],'Tasman Base Data'!A$2:A$232,'Tasman Base Data'!G$2:G$232)</f>
        <v>60</v>
      </c>
      <c r="H12" s="2" t="str">
        <f>_xlfn.XLOOKUP(Table4105[[#This Row],[Road Name]],'Tasman Base Data'!$A$2:$A$232,'Tasman Base Data'!H$2:H$232)</f>
        <v xml:space="preserve"> </v>
      </c>
      <c r="I12" s="5">
        <f>_xlfn.XLOOKUP(Table4105[[#This Row],[Road Name]],'Tasman Base Data'!$A$2:$A$232,'Tasman Base Data'!I$2:I$232)</f>
        <v>46412</v>
      </c>
      <c r="J12" s="2" t="s">
        <v>48</v>
      </c>
      <c r="K12" s="2" t="s">
        <v>215</v>
      </c>
    </row>
    <row r="13" spans="1:12" ht="28.8" x14ac:dyDescent="0.3">
      <c r="A13" s="2" t="s">
        <v>176</v>
      </c>
      <c r="B13" s="2" t="str">
        <f>_xlfn.XLOOKUP(Table4105[[#This Row],[Road Name]],'Tasman Base Data'!$A$2:$A$232,'Tasman Base Data'!B$2:B$232," ")</f>
        <v xml:space="preserve">5211m north of SH60 to 690m East Takaka Road </v>
      </c>
      <c r="C13" s="2" t="str">
        <f>_xlfn.XLOOKUP(Table4105[[#This Row],[Road Name]],'Tasman Base Data'!A$2:A$232,'Tasman Base Data'!C$2:C$232)</f>
        <v>Rural Connectors</v>
      </c>
      <c r="D13" s="2" t="str">
        <f>_xlfn.XLOOKUP(Table4105[[#This Row],[Road Name]],'Tasman Base Data'!A$2:A$232,'Tasman Base Data'!D$2:D$232)</f>
        <v>Rural Connectors</v>
      </c>
      <c r="E13" s="8">
        <f>_xlfn.XLOOKUP(Table4105[[#This Row],[Road Name]],'Tasman Base Data'!A$2:A$232,'Tasman Base Data'!E$2:E$232)</f>
        <v>100</v>
      </c>
      <c r="F13" s="8">
        <f>_xlfn.XLOOKUP(Table4105[[#This Row],[Road Name]],'Tasman Base Data'!$A$2:$A$232,'Tasman Base Data'!$F$2:$F$232)</f>
        <v>60</v>
      </c>
      <c r="G13" s="8">
        <f>_xlfn.XLOOKUP(Table4105[[#This Row],[Road Name]],'Tasman Base Data'!A$2:A$232,'Tasman Base Data'!G$2:G$232)</f>
        <v>60</v>
      </c>
      <c r="H13" s="2" t="str">
        <f>_xlfn.XLOOKUP(Table4105[[#This Row],[Road Name]],'Tasman Base Data'!$A$2:$A$232,'Tasman Base Data'!H$2:H$232)</f>
        <v xml:space="preserve"> </v>
      </c>
      <c r="I13" s="5">
        <f>_xlfn.XLOOKUP(Table4105[[#This Row],[Road Name]],'Tasman Base Data'!$A$2:$A$232,'Tasman Base Data'!I$2:I$232)</f>
        <v>46412</v>
      </c>
      <c r="J13" s="2" t="s">
        <v>53</v>
      </c>
      <c r="K13" s="2" t="s">
        <v>40</v>
      </c>
    </row>
    <row r="14" spans="1:12" x14ac:dyDescent="0.3">
      <c r="A14" s="2" t="s">
        <v>210</v>
      </c>
      <c r="B14" s="2" t="str">
        <f>_xlfn.XLOOKUP(Table4105[[#This Row],[Road Name]],'Tasman Base Data'!$A$2:$A$232,'Tasman Base Data'!B$2:B$232," ")</f>
        <v>Entire length</v>
      </c>
      <c r="C14" s="2" t="str">
        <f>_xlfn.XLOOKUP(Table4105[[#This Row],[Road Name]],'Tasman Base Data'!A$2:A$232,'Tasman Base Data'!C$2:C$232)</f>
        <v>Rural Roads</v>
      </c>
      <c r="D14" s="2" t="str">
        <f>_xlfn.XLOOKUP(Table4105[[#This Row],[Road Name]],'Tasman Base Data'!A$2:A$232,'Tasman Base Data'!D$2:D$232)</f>
        <v>Rural Roads</v>
      </c>
      <c r="E14" s="8">
        <f>_xlfn.XLOOKUP(Table4105[[#This Row],[Road Name]],'Tasman Base Data'!A$2:A$232,'Tasman Base Data'!E$2:E$232)</f>
        <v>100</v>
      </c>
      <c r="F14" s="8">
        <f>_xlfn.XLOOKUP(Table4105[[#This Row],[Road Name]],'Tasman Base Data'!$A$2:$A$232,'Tasman Base Data'!$F$2:$F$232)</f>
        <v>60</v>
      </c>
      <c r="G14" s="8">
        <f>_xlfn.XLOOKUP(Table4105[[#This Row],[Road Name]],'Tasman Base Data'!A$2:A$232,'Tasman Base Data'!G$2:G$232)</f>
        <v>60</v>
      </c>
      <c r="H14" s="2" t="str">
        <f>_xlfn.XLOOKUP(Table4105[[#This Row],[Road Name]],'Tasman Base Data'!$A$2:$A$232,'Tasman Base Data'!H$2:H$232)</f>
        <v xml:space="preserve"> </v>
      </c>
      <c r="I14" s="5">
        <f>_xlfn.XLOOKUP(Table4105[[#This Row],[Road Name]],'Tasman Base Data'!$A$2:$A$232,'Tasman Base Data'!I$2:I$232)</f>
        <v>46412</v>
      </c>
      <c r="J14" s="2" t="s">
        <v>211</v>
      </c>
      <c r="K14" s="2" t="s">
        <v>25</v>
      </c>
    </row>
    <row r="15" spans="1:12" x14ac:dyDescent="0.3">
      <c r="A15" s="2" t="s">
        <v>222</v>
      </c>
      <c r="B15" s="2" t="str">
        <f>_xlfn.XLOOKUP(Table4105[[#This Row],[Road Name]],'Tasman Base Data'!$A$2:$A$232,'Tasman Base Data'!B$2:B$232," ")</f>
        <v>Entire length</v>
      </c>
      <c r="C15" s="2" t="str">
        <f>_xlfn.XLOOKUP(Table4105[[#This Row],[Road Name]],'Tasman Base Data'!A$2:A$232,'Tasman Base Data'!C$2:C$232)</f>
        <v>Rural Roads</v>
      </c>
      <c r="D15" s="2" t="str">
        <f>_xlfn.XLOOKUP(Table4105[[#This Row],[Road Name]],'Tasman Base Data'!A$2:A$232,'Tasman Base Data'!D$2:D$232)</f>
        <v>Rural Roads</v>
      </c>
      <c r="E15" s="8">
        <f>_xlfn.XLOOKUP(Table4105[[#This Row],[Road Name]],'Tasman Base Data'!A$2:A$232,'Tasman Base Data'!E$2:E$232)</f>
        <v>100</v>
      </c>
      <c r="F15" s="8">
        <f>_xlfn.XLOOKUP(Table4105[[#This Row],[Road Name]],'Tasman Base Data'!$A$2:$A$232,'Tasman Base Data'!$F$2:$F$232)</f>
        <v>60</v>
      </c>
      <c r="G15" s="8">
        <f>_xlfn.XLOOKUP(Table4105[[#This Row],[Road Name]],'Tasman Base Data'!A$2:A$232,'Tasman Base Data'!G$2:G$232)</f>
        <v>60</v>
      </c>
      <c r="H15" s="2" t="str">
        <f>_xlfn.XLOOKUP(Table4105[[#This Row],[Road Name]],'Tasman Base Data'!$A$2:$A$232,'Tasman Base Data'!H$2:H$232)</f>
        <v xml:space="preserve"> </v>
      </c>
      <c r="I15" s="5">
        <f>_xlfn.XLOOKUP(Table4105[[#This Row],[Road Name]],'Tasman Base Data'!$A$2:$A$232,'Tasman Base Data'!I$2:I$232)</f>
        <v>46412</v>
      </c>
      <c r="J15" s="2" t="s">
        <v>111</v>
      </c>
      <c r="K15" s="2" t="s">
        <v>215</v>
      </c>
    </row>
    <row r="16" spans="1:12" x14ac:dyDescent="0.3">
      <c r="A16" s="2" t="s">
        <v>182</v>
      </c>
      <c r="B16" s="2" t="str">
        <f>_xlfn.XLOOKUP(Table4105[[#This Row],[Road Name]],'Tasman Base Data'!$A$2:$A$232,'Tasman Base Data'!B$2:B$232," ")</f>
        <v>Entire length</v>
      </c>
      <c r="C16" s="2" t="str">
        <f>_xlfn.XLOOKUP(Table4105[[#This Row],[Road Name]],'Tasman Base Data'!A$2:A$232,'Tasman Base Data'!C$2:C$232)</f>
        <v>Rural Roads</v>
      </c>
      <c r="D16" s="2" t="str">
        <f>_xlfn.XLOOKUP(Table4105[[#This Row],[Road Name]],'Tasman Base Data'!A$2:A$232,'Tasman Base Data'!D$2:D$232)</f>
        <v>Rural Roads</v>
      </c>
      <c r="E16" s="8">
        <f>_xlfn.XLOOKUP(Table4105[[#This Row],[Road Name]],'Tasman Base Data'!A$2:A$232,'Tasman Base Data'!E$2:E$232)</f>
        <v>100</v>
      </c>
      <c r="F16" s="8">
        <f>_xlfn.XLOOKUP(Table4105[[#This Row],[Road Name]],'Tasman Base Data'!$A$2:$A$232,'Tasman Base Data'!$F$2:$F$232)</f>
        <v>60</v>
      </c>
      <c r="G16" s="8">
        <f>_xlfn.XLOOKUP(Table4105[[#This Row],[Road Name]],'Tasman Base Data'!A$2:A$232,'Tasman Base Data'!G$2:G$232)</f>
        <v>60</v>
      </c>
      <c r="H16" s="2" t="str">
        <f>_xlfn.XLOOKUP(Table4105[[#This Row],[Road Name]],'Tasman Base Data'!$A$2:$A$232,'Tasman Base Data'!H$2:H$232)</f>
        <v xml:space="preserve"> </v>
      </c>
      <c r="I16" s="5">
        <f>_xlfn.XLOOKUP(Table4105[[#This Row],[Road Name]],'Tasman Base Data'!$A$2:$A$232,'Tasman Base Data'!I$2:I$232)</f>
        <v>46412</v>
      </c>
      <c r="J16" s="2" t="s">
        <v>183</v>
      </c>
      <c r="K16" s="2" t="s">
        <v>40</v>
      </c>
    </row>
    <row r="17" spans="1:11" ht="28.8" x14ac:dyDescent="0.3">
      <c r="A17" s="2" t="s">
        <v>212</v>
      </c>
      <c r="B17" s="2" t="str">
        <f>_xlfn.XLOOKUP(Table4105[[#This Row],[Road Name]],'Tasman Base Data'!$A$2:$A$232,'Tasman Base Data'!B$2:B$232," ")</f>
        <v>Entire length</v>
      </c>
      <c r="C17" s="2" t="str">
        <f>_xlfn.XLOOKUP(Table4105[[#This Row],[Road Name]],'Tasman Base Data'!A$2:A$232,'Tasman Base Data'!C$2:C$232)</f>
        <v>Rural Roads</v>
      </c>
      <c r="D17" s="2" t="str">
        <f>_xlfn.XLOOKUP(Table4105[[#This Row],[Road Name]],'Tasman Base Data'!A$2:A$232,'Tasman Base Data'!D$2:D$232)</f>
        <v>Rural Roads</v>
      </c>
      <c r="E17" s="8">
        <f>_xlfn.XLOOKUP(Table4105[[#This Row],[Road Name]],'Tasman Base Data'!A$2:A$232,'Tasman Base Data'!E$2:E$232)</f>
        <v>100</v>
      </c>
      <c r="F17" s="8">
        <f>_xlfn.XLOOKUP(Table4105[[#This Row],[Road Name]],'Tasman Base Data'!$A$2:$A$232,'Tasman Base Data'!$F$2:$F$232)</f>
        <v>60</v>
      </c>
      <c r="G17" s="8">
        <f>_xlfn.XLOOKUP(Table4105[[#This Row],[Road Name]],'Tasman Base Data'!A$2:A$232,'Tasman Base Data'!G$2:G$232)</f>
        <v>60</v>
      </c>
      <c r="H17" s="2" t="str">
        <f>_xlfn.XLOOKUP(Table4105[[#This Row],[Road Name]],'Tasman Base Data'!$A$2:$A$232,'Tasman Base Data'!H$2:H$232)</f>
        <v xml:space="preserve"> </v>
      </c>
      <c r="I17" s="5">
        <f>_xlfn.XLOOKUP(Table4105[[#This Row],[Road Name]],'Tasman Base Data'!$A$2:$A$232,'Tasman Base Data'!I$2:I$232)</f>
        <v>46412</v>
      </c>
      <c r="J17" s="2" t="s">
        <v>104</v>
      </c>
      <c r="K17" s="2" t="s">
        <v>25</v>
      </c>
    </row>
    <row r="18" spans="1:11" x14ac:dyDescent="0.3">
      <c r="A18" s="2" t="s">
        <v>213</v>
      </c>
      <c r="B18" s="2" t="str">
        <f>_xlfn.XLOOKUP(Table4105[[#This Row],[Road Name]],'Tasman Base Data'!$A$2:$A$232,'Tasman Base Data'!B$2:B$232," ")</f>
        <v>Entire length</v>
      </c>
      <c r="C18" s="2" t="str">
        <f>_xlfn.XLOOKUP(Table4105[[#This Row],[Road Name]],'Tasman Base Data'!A$2:A$232,'Tasman Base Data'!C$2:C$232)</f>
        <v>Rural Roads</v>
      </c>
      <c r="D18" s="2" t="str">
        <f>_xlfn.XLOOKUP(Table4105[[#This Row],[Road Name]],'Tasman Base Data'!A$2:A$232,'Tasman Base Data'!D$2:D$232)</f>
        <v>Rural Roads</v>
      </c>
      <c r="E18" s="8">
        <f>_xlfn.XLOOKUP(Table4105[[#This Row],[Road Name]],'Tasman Base Data'!A$2:A$232,'Tasman Base Data'!E$2:E$232)</f>
        <v>100</v>
      </c>
      <c r="F18" s="8">
        <f>_xlfn.XLOOKUP(Table4105[[#This Row],[Road Name]],'Tasman Base Data'!$A$2:$A$232,'Tasman Base Data'!$F$2:$F$232)</f>
        <v>60</v>
      </c>
      <c r="G18" s="8">
        <f>_xlfn.XLOOKUP(Table4105[[#This Row],[Road Name]],'Tasman Base Data'!A$2:A$232,'Tasman Base Data'!G$2:G$232)</f>
        <v>60</v>
      </c>
      <c r="H18" s="2" t="str">
        <f>_xlfn.XLOOKUP(Table4105[[#This Row],[Road Name]],'Tasman Base Data'!$A$2:$A$232,'Tasman Base Data'!H$2:H$232)</f>
        <v xml:space="preserve"> </v>
      </c>
      <c r="I18" s="5">
        <f>_xlfn.XLOOKUP(Table4105[[#This Row],[Road Name]],'Tasman Base Data'!$A$2:$A$232,'Tasman Base Data'!I$2:I$232)</f>
        <v>46412</v>
      </c>
      <c r="J18" s="2" t="s">
        <v>211</v>
      </c>
      <c r="K18" s="2" t="s">
        <v>25</v>
      </c>
    </row>
    <row r="19" spans="1:11" ht="43.2" x14ac:dyDescent="0.3">
      <c r="A19" s="2" t="s">
        <v>230</v>
      </c>
      <c r="B19" s="2" t="str">
        <f>_xlfn.XLOOKUP(Table4105[[#This Row],[Road Name]],'Tasman Base Data'!$A$2:$A$232,'Tasman Base Data'!B$2:B$232," ")</f>
        <v xml:space="preserve">Section from  2700m north of Dovedale Road to Strachan Road </v>
      </c>
      <c r="C19" s="2" t="str">
        <f>_xlfn.XLOOKUP(Table4105[[#This Row],[Road Name]],'Tasman Base Data'!A$2:A$232,'Tasman Base Data'!C$2:C$232)</f>
        <v>Rural Roads</v>
      </c>
      <c r="D19" s="2" t="str">
        <f>_xlfn.XLOOKUP(Table4105[[#This Row],[Road Name]],'Tasman Base Data'!A$2:A$232,'Tasman Base Data'!D$2:D$232)</f>
        <v>Rural Roads</v>
      </c>
      <c r="E19" s="8">
        <f>_xlfn.XLOOKUP(Table4105[[#This Row],[Road Name]],'Tasman Base Data'!A$2:A$232,'Tasman Base Data'!E$2:E$232)</f>
        <v>100</v>
      </c>
      <c r="F19" s="8">
        <f>_xlfn.XLOOKUP(Table4105[[#This Row],[Road Name]],'Tasman Base Data'!$A$2:$A$232,'Tasman Base Data'!$F$2:$F$232)</f>
        <v>60</v>
      </c>
      <c r="G19" s="8">
        <f>_xlfn.XLOOKUP(Table4105[[#This Row],[Road Name]],'Tasman Base Data'!A$2:A$232,'Tasman Base Data'!G$2:G$232)</f>
        <v>60</v>
      </c>
      <c r="H19" s="2" t="str">
        <f>_xlfn.XLOOKUP(Table4105[[#This Row],[Road Name]],'Tasman Base Data'!$A$2:$A$232,'Tasman Base Data'!H$2:H$232)</f>
        <v xml:space="preserve"> </v>
      </c>
      <c r="I19" s="5">
        <f>_xlfn.XLOOKUP(Table4105[[#This Row],[Road Name]],'Tasman Base Data'!$A$2:$A$232,'Tasman Base Data'!I$2:I$232)</f>
        <v>46412</v>
      </c>
      <c r="J19" s="2" t="s">
        <v>228</v>
      </c>
      <c r="K19" s="2" t="s">
        <v>215</v>
      </c>
    </row>
    <row r="20" spans="1:11" x14ac:dyDescent="0.3">
      <c r="A20" s="2" t="s">
        <v>214</v>
      </c>
      <c r="B20" s="2" t="str">
        <f>_xlfn.XLOOKUP(Table4105[[#This Row],[Road Name]],'Tasman Base Data'!$A$2:$A$232,'Tasman Base Data'!B$2:B$232," ")</f>
        <v>Entire length</v>
      </c>
      <c r="C20" s="2" t="str">
        <f>_xlfn.XLOOKUP(Table4105[[#This Row],[Road Name]],'Tasman Base Data'!A$2:A$232,'Tasman Base Data'!C$2:C$232)</f>
        <v>Rural Roads</v>
      </c>
      <c r="D20" s="2" t="str">
        <f>_xlfn.XLOOKUP(Table4105[[#This Row],[Road Name]],'Tasman Base Data'!A$2:A$232,'Tasman Base Data'!D$2:D$232)</f>
        <v>Rural Roads</v>
      </c>
      <c r="E20" s="8">
        <f>_xlfn.XLOOKUP(Table4105[[#This Row],[Road Name]],'Tasman Base Data'!A$2:A$232,'Tasman Base Data'!E$2:E$232)</f>
        <v>100</v>
      </c>
      <c r="F20" s="8">
        <f>_xlfn.XLOOKUP(Table4105[[#This Row],[Road Name]],'Tasman Base Data'!$A$2:$A$232,'Tasman Base Data'!$F$2:$F$232)</f>
        <v>60</v>
      </c>
      <c r="G20" s="8">
        <f>_xlfn.XLOOKUP(Table4105[[#This Row],[Road Name]],'Tasman Base Data'!A$2:A$232,'Tasman Base Data'!G$2:G$232)</f>
        <v>60</v>
      </c>
      <c r="H20" s="2" t="str">
        <f>_xlfn.XLOOKUP(Table4105[[#This Row],[Road Name]],'Tasman Base Data'!$A$2:$A$232,'Tasman Base Data'!H$2:H$232)</f>
        <v xml:space="preserve"> </v>
      </c>
      <c r="I20" s="5">
        <f>_xlfn.XLOOKUP(Table4105[[#This Row],[Road Name]],'Tasman Base Data'!$A$2:$A$232,'Tasman Base Data'!I$2:I$232)</f>
        <v>46776</v>
      </c>
      <c r="J20" s="2" t="s">
        <v>116</v>
      </c>
      <c r="K20" s="2" t="s">
        <v>215</v>
      </c>
    </row>
    <row r="21" spans="1:11" x14ac:dyDescent="0.3">
      <c r="A21" s="2" t="s">
        <v>168</v>
      </c>
      <c r="B21" s="2" t="str">
        <f>_xlfn.XLOOKUP(Table4105[[#This Row],[Road Name]],'Tasman Base Data'!$A$2:$A$232,'Tasman Base Data'!B$2:B$232," ")</f>
        <v>Entire length</v>
      </c>
      <c r="C21" s="32" t="str">
        <f>_xlfn.XLOOKUP(Table4105[[#This Row],[Road Name]],'Tasman Base Data'!A$2:A$232,'Tasman Base Data'!C$2:C$232)</f>
        <v>Rural Roads</v>
      </c>
      <c r="D21" s="2" t="str">
        <f>_xlfn.XLOOKUP(Table4105[[#This Row],[Road Name]],'Tasman Base Data'!A$2:A$232,'Tasman Base Data'!D$2:D$232)</f>
        <v>Rural Roads</v>
      </c>
      <c r="E21" s="8">
        <f>_xlfn.XLOOKUP(Table4105[[#This Row],[Road Name]],'Tasman Base Data'!A$2:A$232,'Tasman Base Data'!E$2:E$232)</f>
        <v>100</v>
      </c>
      <c r="F21" s="8">
        <f>_xlfn.XLOOKUP(Table4105[[#This Row],[Road Name]],'Tasman Base Data'!$A$2:$A$232,'Tasman Base Data'!$F$2:$F$232)</f>
        <v>60</v>
      </c>
      <c r="G21" s="8">
        <f>_xlfn.XLOOKUP(Table4105[[#This Row],[Road Name]],'Tasman Base Data'!A$2:A$232,'Tasman Base Data'!G$2:G$232)</f>
        <v>60</v>
      </c>
      <c r="H21" s="2" t="str">
        <f>_xlfn.XLOOKUP(Table4105[[#This Row],[Road Name]],'Tasman Base Data'!$A$2:$A$232,'Tasman Base Data'!H$2:H$232)</f>
        <v xml:space="preserve"> </v>
      </c>
      <c r="I21" s="5">
        <f>_xlfn.XLOOKUP(Table4105[[#This Row],[Road Name]],'Tasman Base Data'!$A$2:$A$232,'Tasman Base Data'!I$2:I$232)</f>
        <v>46776</v>
      </c>
      <c r="J21" s="2" t="s">
        <v>169</v>
      </c>
      <c r="K21" s="2" t="s">
        <v>40</v>
      </c>
    </row>
    <row r="22" spans="1:11" x14ac:dyDescent="0.3">
      <c r="A22" s="2" t="s">
        <v>217</v>
      </c>
      <c r="B22" s="2" t="str">
        <f>_xlfn.XLOOKUP(Table4105[[#This Row],[Road Name]],'Tasman Base Data'!$A$2:$A$232,'Tasman Base Data'!B$2:B$232," ")</f>
        <v>Entire length</v>
      </c>
      <c r="C22" s="2" t="str">
        <f>_xlfn.XLOOKUP(Table4105[[#This Row],[Road Name]],'Tasman Base Data'!A$2:A$232,'Tasman Base Data'!C$2:C$232)</f>
        <v>Rural Roads</v>
      </c>
      <c r="D22" s="2" t="str">
        <f>_xlfn.XLOOKUP(Table4105[[#This Row],[Road Name]],'Tasman Base Data'!A$2:A$232,'Tasman Base Data'!D$2:D$232)</f>
        <v>Rural Roads</v>
      </c>
      <c r="E22" s="8">
        <f>_xlfn.XLOOKUP(Table4105[[#This Row],[Road Name]],'Tasman Base Data'!A$2:A$232,'Tasman Base Data'!E$2:E$232)</f>
        <v>100</v>
      </c>
      <c r="F22" s="8">
        <f>_xlfn.XLOOKUP(Table4105[[#This Row],[Road Name]],'Tasman Base Data'!$A$2:$A$232,'Tasman Base Data'!$F$2:$F$232)</f>
        <v>60</v>
      </c>
      <c r="G22" s="8">
        <f>_xlfn.XLOOKUP(Table4105[[#This Row],[Road Name]],'Tasman Base Data'!A$2:A$232,'Tasman Base Data'!G$2:G$232)</f>
        <v>60</v>
      </c>
      <c r="H22" s="2" t="str">
        <f>_xlfn.XLOOKUP(Table4105[[#This Row],[Road Name]],'Tasman Base Data'!$A$2:$A$232,'Tasman Base Data'!H$2:H$232)</f>
        <v xml:space="preserve"> </v>
      </c>
      <c r="I22" s="5">
        <f>_xlfn.XLOOKUP(Table4105[[#This Row],[Road Name]],'Tasman Base Data'!$A$2:$A$232,'Tasman Base Data'!I$2:I$232)</f>
        <v>46776</v>
      </c>
      <c r="J22" s="2" t="s">
        <v>211</v>
      </c>
      <c r="K22" s="2" t="s">
        <v>215</v>
      </c>
    </row>
    <row r="23" spans="1:11" x14ac:dyDescent="0.3">
      <c r="A23" s="2" t="s">
        <v>170</v>
      </c>
      <c r="B23" s="2" t="str">
        <f>_xlfn.XLOOKUP(Table4105[[#This Row],[Road Name]],'Tasman Base Data'!$A$2:$A$232,'Tasman Base Data'!B$2:B$232," ")</f>
        <v>Entire length</v>
      </c>
      <c r="C23" s="2" t="str">
        <f>_xlfn.XLOOKUP(Table4105[[#This Row],[Road Name]],'Tasman Base Data'!A$2:A$232,'Tasman Base Data'!C$2:C$232)</f>
        <v>Rural Roads</v>
      </c>
      <c r="D23" s="2" t="str">
        <f>_xlfn.XLOOKUP(Table4105[[#This Row],[Road Name]],'Tasman Base Data'!A$2:A$232,'Tasman Base Data'!D$2:D$232)</f>
        <v>Rural Roads</v>
      </c>
      <c r="E23" s="8">
        <f>_xlfn.XLOOKUP(Table4105[[#This Row],[Road Name]],'Tasman Base Data'!A$2:A$232,'Tasman Base Data'!E$2:E$232)</f>
        <v>100</v>
      </c>
      <c r="F23" s="8">
        <f>_xlfn.XLOOKUP(Table4105[[#This Row],[Road Name]],'Tasman Base Data'!$A$2:$A$232,'Tasman Base Data'!$F$2:$F$232)</f>
        <v>60</v>
      </c>
      <c r="G23" s="8">
        <f>_xlfn.XLOOKUP(Table4105[[#This Row],[Road Name]],'Tasman Base Data'!A$2:A$232,'Tasman Base Data'!G$2:G$232)</f>
        <v>60</v>
      </c>
      <c r="H23" s="2" t="str">
        <f>_xlfn.XLOOKUP(Table4105[[#This Row],[Road Name]],'Tasman Base Data'!$A$2:$A$232,'Tasman Base Data'!H$2:H$232)</f>
        <v xml:space="preserve"> </v>
      </c>
      <c r="I23" s="5">
        <f>_xlfn.XLOOKUP(Table4105[[#This Row],[Road Name]],'Tasman Base Data'!$A$2:$A$232,'Tasman Base Data'!I$2:I$232)</f>
        <v>46776</v>
      </c>
      <c r="J23" s="2" t="s">
        <v>171</v>
      </c>
      <c r="K23" s="2" t="s">
        <v>40</v>
      </c>
    </row>
    <row r="24" spans="1:11" ht="28.8" x14ac:dyDescent="0.3">
      <c r="A24" s="2" t="s">
        <v>208</v>
      </c>
      <c r="B24" s="2" t="str">
        <f>_xlfn.XLOOKUP(Table4105[[#This Row],[Road Name]],'Tasman Base Data'!$A$2:$A$232,'Tasman Base Data'!B$2:B$232," ")</f>
        <v>3040m from 433 Brooklyn Valley Road to the end</v>
      </c>
      <c r="C24" s="2" t="str">
        <f>_xlfn.XLOOKUP(Table4105[[#This Row],[Road Name]],'Tasman Base Data'!A$2:A$232,'Tasman Base Data'!C$2:C$232)</f>
        <v>Rural Roads</v>
      </c>
      <c r="D24" s="2" t="str">
        <f>_xlfn.XLOOKUP(Table4105[[#This Row],[Road Name]],'Tasman Base Data'!A$2:A$232,'Tasman Base Data'!D$2:D$232)</f>
        <v>Rural Roads</v>
      </c>
      <c r="E24" s="8">
        <f>_xlfn.XLOOKUP(Table4105[[#This Row],[Road Name]],'Tasman Base Data'!A$2:A$232,'Tasman Base Data'!E$2:E$232)</f>
        <v>80</v>
      </c>
      <c r="F24" s="8">
        <f>_xlfn.XLOOKUP(Table4105[[#This Row],[Road Name]],'Tasman Base Data'!$A$2:$A$232,'Tasman Base Data'!$F$2:$F$232)</f>
        <v>60</v>
      </c>
      <c r="G24" s="8">
        <f>_xlfn.XLOOKUP(Table4105[[#This Row],[Road Name]],'Tasman Base Data'!A$2:A$232,'Tasman Base Data'!G$2:G$232)</f>
        <v>60</v>
      </c>
      <c r="H24" s="2" t="str">
        <f>_xlfn.XLOOKUP(Table4105[[#This Row],[Road Name]],'Tasman Base Data'!$A$2:$A$232,'Tasman Base Data'!H$2:H$232)</f>
        <v xml:space="preserve"> </v>
      </c>
      <c r="I24" s="5">
        <f>_xlfn.XLOOKUP(Table4105[[#This Row],[Road Name]],'Tasman Base Data'!$A$2:$A$232,'Tasman Base Data'!I$2:I$232)</f>
        <v>46776</v>
      </c>
      <c r="J24" s="2" t="s">
        <v>209</v>
      </c>
      <c r="K24" s="2" t="s">
        <v>25</v>
      </c>
    </row>
    <row r="25" spans="1:11" x14ac:dyDescent="0.3">
      <c r="A25" s="2" t="s">
        <v>191</v>
      </c>
      <c r="B25" s="2" t="str">
        <f>_xlfn.XLOOKUP(Table4105[[#This Row],[Road Name]],'Tasman Base Data'!$A$2:$A$232,'Tasman Base Data'!B$2:B$232," ")</f>
        <v>Entire length</v>
      </c>
      <c r="C25" s="2" t="str">
        <f>_xlfn.XLOOKUP(Table4105[[#This Row],[Road Name]],'Tasman Base Data'!A$2:A$232,'Tasman Base Data'!C$2:C$232)</f>
        <v>Rural Roads</v>
      </c>
      <c r="D25" s="2" t="str">
        <f>_xlfn.XLOOKUP(Table4105[[#This Row],[Road Name]],'Tasman Base Data'!A$2:A$232,'Tasman Base Data'!D$2:D$232)</f>
        <v>Rural Roads</v>
      </c>
      <c r="E25" s="8">
        <f>_xlfn.XLOOKUP(Table4105[[#This Row],[Road Name]],'Tasman Base Data'!A$2:A$232,'Tasman Base Data'!E$2:E$232)</f>
        <v>100</v>
      </c>
      <c r="F25" s="8">
        <f>_xlfn.XLOOKUP(Table4105[[#This Row],[Road Name]],'Tasman Base Data'!$A$2:$A$232,'Tasman Base Data'!$F$2:$F$232)</f>
        <v>60</v>
      </c>
      <c r="G25" s="8">
        <f>_xlfn.XLOOKUP(Table4105[[#This Row],[Road Name]],'Tasman Base Data'!A$2:A$232,'Tasman Base Data'!G$2:G$232)</f>
        <v>60</v>
      </c>
      <c r="H25" s="2" t="str">
        <f>_xlfn.XLOOKUP(Table4105[[#This Row],[Road Name]],'Tasman Base Data'!$A$2:$A$232,'Tasman Base Data'!H$2:H$232)</f>
        <v xml:space="preserve"> </v>
      </c>
      <c r="I25" s="5">
        <f>_xlfn.XLOOKUP(Table4105[[#This Row],[Road Name]],'Tasman Base Data'!$A$2:$A$232,'Tasman Base Data'!I$2:I$232)</f>
        <v>46776</v>
      </c>
      <c r="J25" s="2" t="s">
        <v>107</v>
      </c>
      <c r="K25" s="2" t="s">
        <v>190</v>
      </c>
    </row>
    <row r="26" spans="1:11" x14ac:dyDescent="0.3">
      <c r="A26" s="2" t="s">
        <v>173</v>
      </c>
      <c r="B26" s="2" t="str">
        <f>_xlfn.XLOOKUP(Table4105[[#This Row],[Road Name]],'Tasman Base Data'!$A$2:$A$232,'Tasman Base Data'!B$2:B$232," ")</f>
        <v>Entire length</v>
      </c>
      <c r="C26" s="2" t="str">
        <f>_xlfn.XLOOKUP(Table4105[[#This Row],[Road Name]],'Tasman Base Data'!A$2:A$232,'Tasman Base Data'!C$2:C$232)</f>
        <v>Rural Roads</v>
      </c>
      <c r="D26" s="2" t="str">
        <f>_xlfn.XLOOKUP(Table4105[[#This Row],[Road Name]],'Tasman Base Data'!A$2:A$232,'Tasman Base Data'!D$2:D$232)</f>
        <v>Rural Roads</v>
      </c>
      <c r="E26" s="8">
        <f>_xlfn.XLOOKUP(Table4105[[#This Row],[Road Name]],'Tasman Base Data'!A$2:A$232,'Tasman Base Data'!E$2:E$232)</f>
        <v>100</v>
      </c>
      <c r="F26" s="8">
        <f>_xlfn.XLOOKUP(Table4105[[#This Row],[Road Name]],'Tasman Base Data'!$A$2:$A$232,'Tasman Base Data'!$F$2:$F$232)</f>
        <v>60</v>
      </c>
      <c r="G26" s="8">
        <f>_xlfn.XLOOKUP(Table4105[[#This Row],[Road Name]],'Tasman Base Data'!A$2:A$232,'Tasman Base Data'!G$2:G$232)</f>
        <v>60</v>
      </c>
      <c r="H26" s="2" t="str">
        <f>_xlfn.XLOOKUP(Table4105[[#This Row],[Road Name]],'Tasman Base Data'!$A$2:$A$232,'Tasman Base Data'!H$2:H$232)</f>
        <v xml:space="preserve"> </v>
      </c>
      <c r="I26" s="5">
        <f>_xlfn.XLOOKUP(Table4105[[#This Row],[Road Name]],'Tasman Base Data'!$A$2:$A$232,'Tasman Base Data'!I$2:I$232)</f>
        <v>46776</v>
      </c>
      <c r="J26" s="2" t="s">
        <v>174</v>
      </c>
      <c r="K26" s="2" t="s">
        <v>40</v>
      </c>
    </row>
    <row r="27" spans="1:11" ht="72" x14ac:dyDescent="0.3">
      <c r="A27" s="2" t="s">
        <v>218</v>
      </c>
      <c r="B27" s="2" t="str">
        <f>'Tasman Base Data'!B53</f>
        <v>From 150m south of Collingwood High School Southern gate to Excellent Street</v>
      </c>
      <c r="C27" s="2" t="str">
        <f>'Tasman Base Data'!C53</f>
        <v>Local Streets</v>
      </c>
      <c r="D27" s="2" t="str">
        <f>'Tasman Base Data'!D53</f>
        <v>Local Streets</v>
      </c>
      <c r="E27" s="2">
        <f>'Tasman Base Data'!E53</f>
        <v>100</v>
      </c>
      <c r="F27" s="2">
        <f>'Tasman Base Data'!F53</f>
        <v>50</v>
      </c>
      <c r="G27" s="2">
        <f>'Tasman Base Data'!G53</f>
        <v>30</v>
      </c>
      <c r="H27" s="2" t="str">
        <f>'Tasman Base Data'!H53</f>
        <v>The proposed speed is a step towards the SAAS, but does not match it.  Our consultation indicated that there was little public support for SAAS in this location, and the proposed speed is consistent with the draft Setting of Speed Limits Rule 2024.</v>
      </c>
      <c r="I27" s="5">
        <f>'Tasman Base Data'!I53</f>
        <v>45684</v>
      </c>
      <c r="J27" s="2" t="s">
        <v>219</v>
      </c>
      <c r="K27" s="2" t="s">
        <v>215</v>
      </c>
    </row>
    <row r="28" spans="1:11" ht="28.8" x14ac:dyDescent="0.3">
      <c r="A28" s="2" t="s">
        <v>175</v>
      </c>
      <c r="B28" s="2" t="str">
        <f>_xlfn.XLOOKUP(Table4105[[#This Row],[Road Name]],'Tasman Base Data'!$A$2:$A$232,'Tasman Base Data'!B$2:B$232," ")</f>
        <v>Pakawau Bush Road to Te Hapu Road</v>
      </c>
      <c r="C28" s="2" t="str">
        <f>_xlfn.XLOOKUP(Table4105[[#This Row],[Road Name]],'Tasman Base Data'!A$2:A$232,'Tasman Base Data'!C$2:C$232)</f>
        <v>Rural Roads</v>
      </c>
      <c r="D28" s="2" t="str">
        <f>_xlfn.XLOOKUP(Table4105[[#This Row],[Road Name]],'Tasman Base Data'!A$2:A$232,'Tasman Base Data'!D$2:D$232)</f>
        <v>Rural Roads</v>
      </c>
      <c r="E28" s="8">
        <f>_xlfn.XLOOKUP(Table4105[[#This Row],[Road Name]],'Tasman Base Data'!A$2:A$232,'Tasman Base Data'!E$2:E$232)</f>
        <v>100</v>
      </c>
      <c r="F28" s="8">
        <f>_xlfn.XLOOKUP(Table4105[[#This Row],[Road Name]],'Tasman Base Data'!$A$2:$A$232,'Tasman Base Data'!$F$2:$F$232)</f>
        <v>60</v>
      </c>
      <c r="G28" s="8">
        <f>_xlfn.XLOOKUP(Table4105[[#This Row],[Road Name]],'Tasman Base Data'!A$2:A$232,'Tasman Base Data'!G$2:G$232)</f>
        <v>60</v>
      </c>
      <c r="H28" s="2" t="str">
        <f>_xlfn.XLOOKUP(Table4105[[#This Row],[Road Name]],'Tasman Base Data'!$A$2:$A$232,'Tasman Base Data'!H$2:H$232)</f>
        <v xml:space="preserve"> </v>
      </c>
      <c r="I28" s="5">
        <f>_xlfn.XLOOKUP(Table4105[[#This Row],[Road Name]],'Tasman Base Data'!$A$2:$A$232,'Tasman Base Data'!I$2:I$232)</f>
        <v>46776</v>
      </c>
      <c r="J28" s="2" t="s">
        <v>174</v>
      </c>
      <c r="K28" s="2" t="s">
        <v>40</v>
      </c>
    </row>
    <row r="29" spans="1:11" x14ac:dyDescent="0.3">
      <c r="A29" s="2" t="s">
        <v>192</v>
      </c>
      <c r="B29" s="2" t="str">
        <f>_xlfn.XLOOKUP(Table4105[[#This Row],[Road Name]],'Tasman Base Data'!$A$2:$A$232,'Tasman Base Data'!B$2:B$232," ")</f>
        <v>Entire length</v>
      </c>
      <c r="C29" s="2" t="str">
        <f>_xlfn.XLOOKUP(Table4105[[#This Row],[Road Name]],'Tasman Base Data'!A$2:A$232,'Tasman Base Data'!C$2:C$232)</f>
        <v>Rural Roads</v>
      </c>
      <c r="D29" s="2" t="str">
        <f>_xlfn.XLOOKUP(Table4105[[#This Row],[Road Name]],'Tasman Base Data'!A$2:A$232,'Tasman Base Data'!D$2:D$232)</f>
        <v>Rural Roads</v>
      </c>
      <c r="E29" s="8">
        <f>_xlfn.XLOOKUP(Table4105[[#This Row],[Road Name]],'Tasman Base Data'!A$2:A$232,'Tasman Base Data'!E$2:E$232)</f>
        <v>100</v>
      </c>
      <c r="F29" s="8">
        <f>_xlfn.XLOOKUP(Table4105[[#This Row],[Road Name]],'Tasman Base Data'!$A$2:$A$232,'Tasman Base Data'!$F$2:$F$232)</f>
        <v>60</v>
      </c>
      <c r="G29" s="8">
        <f>_xlfn.XLOOKUP(Table4105[[#This Row],[Road Name]],'Tasman Base Data'!A$2:A$232,'Tasman Base Data'!G$2:G$232)</f>
        <v>60</v>
      </c>
      <c r="H29" s="2" t="str">
        <f>_xlfn.XLOOKUP(Table4105[[#This Row],[Road Name]],'Tasman Base Data'!$A$2:$A$232,'Tasman Base Data'!H$2:H$232)</f>
        <v xml:space="preserve"> </v>
      </c>
      <c r="I29" s="5">
        <f>_xlfn.XLOOKUP(Table4105[[#This Row],[Road Name]],'Tasman Base Data'!$A$2:$A$232,'Tasman Base Data'!I$2:I$232)</f>
        <v>46776</v>
      </c>
      <c r="J29" s="2" t="s">
        <v>107</v>
      </c>
      <c r="K29" s="2" t="s">
        <v>190</v>
      </c>
    </row>
    <row r="30" spans="1:11" ht="28.8" x14ac:dyDescent="0.3">
      <c r="A30" s="2" t="s">
        <v>188</v>
      </c>
      <c r="B30" s="2" t="str">
        <f>_xlfn.XLOOKUP(Table4105[[#This Row],[Road Name]],'Tasman Base Data'!$A$2:$A$232,'Tasman Base Data'!B$2:B$232," ")</f>
        <v>2150m south of Maruia Saddle Road</v>
      </c>
      <c r="C30" s="2" t="str">
        <f>_xlfn.XLOOKUP(Table4105[[#This Row],[Road Name]],'Tasman Base Data'!A$2:A$232,'Tasman Base Data'!C$2:C$232)</f>
        <v>Rural Roads</v>
      </c>
      <c r="D30" s="2" t="str">
        <f>_xlfn.XLOOKUP(Table4105[[#This Row],[Road Name]],'Tasman Base Data'!A$2:A$232,'Tasman Base Data'!D$2:D$232)</f>
        <v>Rural Roads</v>
      </c>
      <c r="E30" s="8">
        <f>_xlfn.XLOOKUP(Table4105[[#This Row],[Road Name]],'Tasman Base Data'!A$2:A$232,'Tasman Base Data'!E$2:E$232)</f>
        <v>100</v>
      </c>
      <c r="F30" s="8">
        <f>_xlfn.XLOOKUP(Table4105[[#This Row],[Road Name]],'Tasman Base Data'!$A$2:$A$232,'Tasman Base Data'!$F$2:$F$232)</f>
        <v>60</v>
      </c>
      <c r="G30" s="8">
        <f>_xlfn.XLOOKUP(Table4105[[#This Row],[Road Name]],'Tasman Base Data'!A$2:A$232,'Tasman Base Data'!G$2:G$232)</f>
        <v>60</v>
      </c>
      <c r="H30" s="2" t="str">
        <f>_xlfn.XLOOKUP(Table4105[[#This Row],[Road Name]],'Tasman Base Data'!$A$2:$A$232,'Tasman Base Data'!H$2:H$232)</f>
        <v xml:space="preserve"> </v>
      </c>
      <c r="I30" s="5">
        <f>_xlfn.XLOOKUP(Table4105[[#This Row],[Road Name]],'Tasman Base Data'!$A$2:$A$232,'Tasman Base Data'!I$2:I$232)</f>
        <v>46776</v>
      </c>
      <c r="J30" s="2" t="s">
        <v>189</v>
      </c>
      <c r="K30" s="2" t="s">
        <v>190</v>
      </c>
    </row>
    <row r="31" spans="1:11" ht="28.8" x14ac:dyDescent="0.3">
      <c r="A31" s="2" t="s">
        <v>220</v>
      </c>
      <c r="B31" s="2" t="str">
        <f>_xlfn.XLOOKUP(Table4105[[#This Row],[Road Name]],'Tasman Base Data'!$A$2:$A$232,'Tasman Base Data'!B$2:B$232," ")</f>
        <v>Entire length</v>
      </c>
      <c r="C31" s="2" t="str">
        <f>_xlfn.XLOOKUP(Table4105[[#This Row],[Road Name]],'Tasman Base Data'!A$2:A$232,'Tasman Base Data'!C$2:C$232)</f>
        <v>Rural Roads</v>
      </c>
      <c r="D31" s="2" t="str">
        <f>_xlfn.XLOOKUP(Table4105[[#This Row],[Road Name]],'Tasman Base Data'!A$2:A$232,'Tasman Base Data'!D$2:D$232)</f>
        <v>Rural Roads</v>
      </c>
      <c r="E31" s="8">
        <f>_xlfn.XLOOKUP(Table4105[[#This Row],[Road Name]],'Tasman Base Data'!A$2:A$232,'Tasman Base Data'!E$2:E$232)</f>
        <v>100</v>
      </c>
      <c r="F31" s="8">
        <f>_xlfn.XLOOKUP(Table4105[[#This Row],[Road Name]],'Tasman Base Data'!$A$2:$A$232,'Tasman Base Data'!$F$2:$F$232)</f>
        <v>60</v>
      </c>
      <c r="G31" s="8">
        <f>_xlfn.XLOOKUP(Table4105[[#This Row],[Road Name]],'Tasman Base Data'!A$2:A$232,'Tasman Base Data'!G$2:G$232)</f>
        <v>60</v>
      </c>
      <c r="H31" s="2" t="str">
        <f>_xlfn.XLOOKUP(Table4105[[#This Row],[Road Name]],'Tasman Base Data'!$A$2:$A$232,'Tasman Base Data'!H$2:H$232)</f>
        <v xml:space="preserve"> </v>
      </c>
      <c r="I31" s="5">
        <f>_xlfn.XLOOKUP(Table4105[[#This Row],[Road Name]],'Tasman Base Data'!$A$2:$A$232,'Tasman Base Data'!I$2:I$232)</f>
        <v>46776</v>
      </c>
      <c r="J31" s="2" t="s">
        <v>211</v>
      </c>
      <c r="K31" s="2" t="s">
        <v>215</v>
      </c>
    </row>
    <row r="32" spans="1:11" ht="43.2" x14ac:dyDescent="0.3">
      <c r="A32" s="2" t="s">
        <v>221</v>
      </c>
      <c r="B32" s="2" t="str">
        <f>_xlfn.XLOOKUP(Table4105[[#This Row],[Road Name]],'Tasman Base Data'!$A$2:$A$232,'Tasman Base Data'!B$2:B$232," ")</f>
        <v>From 1070m south of Graham Valley North Branch Road for the remainder of the road.</v>
      </c>
      <c r="C32" s="2" t="str">
        <f>_xlfn.XLOOKUP(Table4105[[#This Row],[Road Name]],'Tasman Base Data'!A$2:A$232,'Tasman Base Data'!C$2:C$232)</f>
        <v>Rural Roads</v>
      </c>
      <c r="D32" s="2" t="str">
        <f>_xlfn.XLOOKUP(Table4105[[#This Row],[Road Name]],'Tasman Base Data'!A$2:A$232,'Tasman Base Data'!D$2:D$232)</f>
        <v>Rural Roads</v>
      </c>
      <c r="E32" s="8">
        <f>_xlfn.XLOOKUP(Table4105[[#This Row],[Road Name]],'Tasman Base Data'!A$2:A$232,'Tasman Base Data'!E$2:E$232)</f>
        <v>100</v>
      </c>
      <c r="F32" s="8">
        <f>_xlfn.XLOOKUP(Table4105[[#This Row],[Road Name]],'Tasman Base Data'!$A$2:$A$232,'Tasman Base Data'!$F$2:$F$232)</f>
        <v>60</v>
      </c>
      <c r="G32" s="8">
        <f>_xlfn.XLOOKUP(Table4105[[#This Row],[Road Name]],'Tasman Base Data'!A$2:A$232,'Tasman Base Data'!G$2:G$232)</f>
        <v>60</v>
      </c>
      <c r="H32" s="2" t="str">
        <f>_xlfn.XLOOKUP(Table4105[[#This Row],[Road Name]],'Tasman Base Data'!$A$2:$A$232,'Tasman Base Data'!H$2:H$232)</f>
        <v xml:space="preserve"> </v>
      </c>
      <c r="I32" s="5">
        <f>_xlfn.XLOOKUP(Table4105[[#This Row],[Road Name]],'Tasman Base Data'!$A$2:$A$232,'Tasman Base Data'!I$2:I$232)</f>
        <v>46776</v>
      </c>
      <c r="J32" s="2" t="s">
        <v>211</v>
      </c>
      <c r="K32" s="2" t="s">
        <v>215</v>
      </c>
    </row>
    <row r="33" spans="1:11" ht="28.8" x14ac:dyDescent="0.3">
      <c r="A33" s="2" t="s">
        <v>193</v>
      </c>
      <c r="B33" s="2" t="str">
        <f>_xlfn.XLOOKUP(Table4105[[#This Row],[Road Name]],'Tasman Base Data'!$A$2:$A$232,'Tasman Base Data'!B$2:B$232," ")</f>
        <v>Entire length</v>
      </c>
      <c r="C33" s="2" t="str">
        <f>_xlfn.XLOOKUP(Table4105[[#This Row],[Road Name]],'Tasman Base Data'!A$2:A$232,'Tasman Base Data'!C$2:C$232)</f>
        <v>Rural Roads</v>
      </c>
      <c r="D33" s="2" t="str">
        <f>_xlfn.XLOOKUP(Table4105[[#This Row],[Road Name]],'Tasman Base Data'!A$2:A$232,'Tasman Base Data'!D$2:D$232)</f>
        <v>Rural Roads</v>
      </c>
      <c r="E33" s="8">
        <f>_xlfn.XLOOKUP(Table4105[[#This Row],[Road Name]],'Tasman Base Data'!A$2:A$232,'Tasman Base Data'!E$2:E$232)</f>
        <v>100</v>
      </c>
      <c r="F33" s="8">
        <f>_xlfn.XLOOKUP(Table4105[[#This Row],[Road Name]],'Tasman Base Data'!$A$2:$A$232,'Tasman Base Data'!$F$2:$F$232)</f>
        <v>60</v>
      </c>
      <c r="G33" s="8">
        <f>_xlfn.XLOOKUP(Table4105[[#This Row],[Road Name]],'Tasman Base Data'!A$2:A$232,'Tasman Base Data'!G$2:G$232)</f>
        <v>60</v>
      </c>
      <c r="H33" s="2" t="str">
        <f>_xlfn.XLOOKUP(Table4105[[#This Row],[Road Name]],'Tasman Base Data'!$A$2:$A$232,'Tasman Base Data'!H$2:H$232)</f>
        <v xml:space="preserve"> </v>
      </c>
      <c r="I33" s="5">
        <f>_xlfn.XLOOKUP(Table4105[[#This Row],[Road Name]],'Tasman Base Data'!$A$2:$A$232,'Tasman Base Data'!I$2:I$232)</f>
        <v>46776</v>
      </c>
      <c r="J33" s="2" t="s">
        <v>194</v>
      </c>
      <c r="K33" s="2" t="s">
        <v>190</v>
      </c>
    </row>
    <row r="34" spans="1:11" x14ac:dyDescent="0.3">
      <c r="A34" s="2" t="s">
        <v>195</v>
      </c>
      <c r="B34" s="2" t="str">
        <f>_xlfn.XLOOKUP(Table4105[[#This Row],[Road Name]],'Tasman Base Data'!$A$2:$A$232,'Tasman Base Data'!B$2:B$232," ")</f>
        <v>Entire length</v>
      </c>
      <c r="C34" s="2" t="str">
        <f>_xlfn.XLOOKUP(Table4105[[#This Row],[Road Name]],'Tasman Base Data'!A$2:A$232,'Tasman Base Data'!C$2:C$232)</f>
        <v>Rural Roads</v>
      </c>
      <c r="D34" s="2" t="str">
        <f>_xlfn.XLOOKUP(Table4105[[#This Row],[Road Name]],'Tasman Base Data'!A$2:A$232,'Tasman Base Data'!D$2:D$232)</f>
        <v>Rural Roads</v>
      </c>
      <c r="E34" s="8">
        <f>_xlfn.XLOOKUP(Table4105[[#This Row],[Road Name]],'Tasman Base Data'!A$2:A$232,'Tasman Base Data'!E$2:E$232)</f>
        <v>100</v>
      </c>
      <c r="F34" s="8">
        <f>_xlfn.XLOOKUP(Table4105[[#This Row],[Road Name]],'Tasman Base Data'!$A$2:$A$232,'Tasman Base Data'!$F$2:$F$232)</f>
        <v>60</v>
      </c>
      <c r="G34" s="8">
        <f>_xlfn.XLOOKUP(Table4105[[#This Row],[Road Name]],'Tasman Base Data'!A$2:A$232,'Tasman Base Data'!G$2:G$232)</f>
        <v>60</v>
      </c>
      <c r="H34" s="2" t="str">
        <f>_xlfn.XLOOKUP(Table4105[[#This Row],[Road Name]],'Tasman Base Data'!$A$2:$A$232,'Tasman Base Data'!H$2:H$232)</f>
        <v xml:space="preserve"> </v>
      </c>
      <c r="I34" s="5">
        <f>_xlfn.XLOOKUP(Table4105[[#This Row],[Road Name]],'Tasman Base Data'!$A$2:$A$232,'Tasman Base Data'!I$2:I$232)</f>
        <v>46776</v>
      </c>
      <c r="J34" s="2" t="s">
        <v>194</v>
      </c>
      <c r="K34" s="2" t="s">
        <v>190</v>
      </c>
    </row>
    <row r="35" spans="1:11" x14ac:dyDescent="0.3">
      <c r="A35" s="2" t="s">
        <v>177</v>
      </c>
      <c r="B35" s="2" t="str">
        <f>_xlfn.XLOOKUP(Table4105[[#This Row],[Road Name]],'Tasman Base Data'!$A$2:$A$232,'Tasman Base Data'!B$2:B$232," ")</f>
        <v>Entire length</v>
      </c>
      <c r="C35" s="2" t="str">
        <f>_xlfn.XLOOKUP(Table4105[[#This Row],[Road Name]],'Tasman Base Data'!A$2:A$232,'Tasman Base Data'!C$2:C$232)</f>
        <v>Rural Roads</v>
      </c>
      <c r="D35" s="2" t="str">
        <f>_xlfn.XLOOKUP(Table4105[[#This Row],[Road Name]],'Tasman Base Data'!A$2:A$232,'Tasman Base Data'!D$2:D$232)</f>
        <v>Rural Roads</v>
      </c>
      <c r="E35" s="8">
        <f>_xlfn.XLOOKUP(Table4105[[#This Row],[Road Name]],'Tasman Base Data'!A$2:A$232,'Tasman Base Data'!E$2:E$232)</f>
        <v>100</v>
      </c>
      <c r="F35" s="8">
        <f>_xlfn.XLOOKUP(Table4105[[#This Row],[Road Name]],'Tasman Base Data'!$A$2:$A$232,'Tasman Base Data'!$F$2:$F$232)</f>
        <v>60</v>
      </c>
      <c r="G35" s="8">
        <f>_xlfn.XLOOKUP(Table4105[[#This Row],[Road Name]],'Tasman Base Data'!A$2:A$232,'Tasman Base Data'!G$2:G$232)</f>
        <v>60</v>
      </c>
      <c r="H35" s="2" t="str">
        <f>_xlfn.XLOOKUP(Table4105[[#This Row],[Road Name]],'Tasman Base Data'!$A$2:$A$232,'Tasman Base Data'!H$2:H$232)</f>
        <v xml:space="preserve"> </v>
      </c>
      <c r="I35" s="5">
        <f>_xlfn.XLOOKUP(Table4105[[#This Row],[Road Name]],'Tasman Base Data'!$A$2:$A$232,'Tasman Base Data'!I$2:I$232)</f>
        <v>46776</v>
      </c>
      <c r="J35" s="2" t="s">
        <v>178</v>
      </c>
      <c r="K35" s="2" t="s">
        <v>40</v>
      </c>
    </row>
    <row r="36" spans="1:11" x14ac:dyDescent="0.3">
      <c r="A36" s="2" t="s">
        <v>196</v>
      </c>
      <c r="B36" s="2" t="str">
        <f>_xlfn.XLOOKUP(Table4105[[#This Row],[Road Name]],'Tasman Base Data'!$A$2:$A$232,'Tasman Base Data'!B$2:B$232," ")</f>
        <v>Entire length</v>
      </c>
      <c r="C36" s="2" t="str">
        <f>_xlfn.XLOOKUP(Table4105[[#This Row],[Road Name]],'Tasman Base Data'!A$2:A$232,'Tasman Base Data'!C$2:C$232)</f>
        <v>Rural Roads</v>
      </c>
      <c r="D36" s="2" t="str">
        <f>_xlfn.XLOOKUP(Table4105[[#This Row],[Road Name]],'Tasman Base Data'!A$2:A$232,'Tasman Base Data'!D$2:D$232)</f>
        <v>Rural Roads</v>
      </c>
      <c r="E36" s="8">
        <f>_xlfn.XLOOKUP(Table4105[[#This Row],[Road Name]],'Tasman Base Data'!A$2:A$232,'Tasman Base Data'!E$2:E$232)</f>
        <v>100</v>
      </c>
      <c r="F36" s="8">
        <f>_xlfn.XLOOKUP(Table4105[[#This Row],[Road Name]],'Tasman Base Data'!$A$2:$A$232,'Tasman Base Data'!$F$2:$F$232)</f>
        <v>60</v>
      </c>
      <c r="G36" s="8">
        <f>_xlfn.XLOOKUP(Table4105[[#This Row],[Road Name]],'Tasman Base Data'!A$2:A$232,'Tasman Base Data'!G$2:G$232)</f>
        <v>60</v>
      </c>
      <c r="H36" s="2" t="str">
        <f>_xlfn.XLOOKUP(Table4105[[#This Row],[Road Name]],'Tasman Base Data'!$A$2:$A$232,'Tasman Base Data'!H$2:H$232)</f>
        <v xml:space="preserve"> </v>
      </c>
      <c r="I36" s="5">
        <f>_xlfn.XLOOKUP(Table4105[[#This Row],[Road Name]],'Tasman Base Data'!$A$2:$A$232,'Tasman Base Data'!I$2:I$232)</f>
        <v>46776</v>
      </c>
      <c r="J36" s="2" t="s">
        <v>197</v>
      </c>
      <c r="K36" s="2" t="s">
        <v>190</v>
      </c>
    </row>
    <row r="37" spans="1:11" x14ac:dyDescent="0.3">
      <c r="A37" s="2" t="s">
        <v>179</v>
      </c>
      <c r="B37" s="2" t="str">
        <f>_xlfn.XLOOKUP(Table4105[[#This Row],[Road Name]],'Tasman Base Data'!$A$2:$A$232,'Tasman Base Data'!B$2:B$232," ")</f>
        <v>Entire length</v>
      </c>
      <c r="C37" s="2" t="str">
        <f>_xlfn.XLOOKUP(Table4105[[#This Row],[Road Name]],'Tasman Base Data'!A$2:A$232,'Tasman Base Data'!C$2:C$232)</f>
        <v>Rural Roads</v>
      </c>
      <c r="D37" s="2" t="str">
        <f>_xlfn.XLOOKUP(Table4105[[#This Row],[Road Name]],'Tasman Base Data'!A$2:A$232,'Tasman Base Data'!D$2:D$232)</f>
        <v>Rural Roads</v>
      </c>
      <c r="E37" s="8">
        <f>_xlfn.XLOOKUP(Table4105[[#This Row],[Road Name]],'Tasman Base Data'!A$2:A$232,'Tasman Base Data'!E$2:E$232)</f>
        <v>100</v>
      </c>
      <c r="F37" s="8">
        <f>_xlfn.XLOOKUP(Table4105[[#This Row],[Road Name]],'Tasman Base Data'!$A$2:$A$232,'Tasman Base Data'!$F$2:$F$232)</f>
        <v>60</v>
      </c>
      <c r="G37" s="8">
        <f>_xlfn.XLOOKUP(Table4105[[#This Row],[Road Name]],'Tasman Base Data'!A$2:A$232,'Tasman Base Data'!G$2:G$232)</f>
        <v>60</v>
      </c>
      <c r="H37" s="2" t="str">
        <f>_xlfn.XLOOKUP(Table4105[[#This Row],[Road Name]],'Tasman Base Data'!$A$2:$A$232,'Tasman Base Data'!H$2:H$232)</f>
        <v xml:space="preserve"> </v>
      </c>
      <c r="I37" s="5">
        <f>_xlfn.XLOOKUP(Table4105[[#This Row],[Road Name]],'Tasman Base Data'!$A$2:$A$232,'Tasman Base Data'!I$2:I$232)</f>
        <v>46776</v>
      </c>
      <c r="J37" s="2" t="s">
        <v>178</v>
      </c>
      <c r="K37" s="2" t="s">
        <v>40</v>
      </c>
    </row>
    <row r="38" spans="1:11" x14ac:dyDescent="0.3">
      <c r="A38" s="2" t="s">
        <v>198</v>
      </c>
      <c r="B38" s="2" t="str">
        <f>_xlfn.XLOOKUP(Table4105[[#This Row],[Road Name]],'Tasman Base Data'!$A$2:$A$232,'Tasman Base Data'!B$2:B$232," ")</f>
        <v>Entire length</v>
      </c>
      <c r="C38" s="2" t="str">
        <f>_xlfn.XLOOKUP(Table4105[[#This Row],[Road Name]],'Tasman Base Data'!A$2:A$232,'Tasman Base Data'!C$2:C$232)</f>
        <v>Rural Roads</v>
      </c>
      <c r="D38" s="2" t="str">
        <f>_xlfn.XLOOKUP(Table4105[[#This Row],[Road Name]],'Tasman Base Data'!A$2:A$232,'Tasman Base Data'!D$2:D$232)</f>
        <v>Rural Roads</v>
      </c>
      <c r="E38" s="8">
        <f>_xlfn.XLOOKUP(Table4105[[#This Row],[Road Name]],'Tasman Base Data'!A$2:A$232,'Tasman Base Data'!E$2:E$232)</f>
        <v>100</v>
      </c>
      <c r="F38" s="8">
        <f>_xlfn.XLOOKUP(Table4105[[#This Row],[Road Name]],'Tasman Base Data'!$A$2:$A$232,'Tasman Base Data'!$F$2:$F$232)</f>
        <v>60</v>
      </c>
      <c r="G38" s="8">
        <f>_xlfn.XLOOKUP(Table4105[[#This Row],[Road Name]],'Tasman Base Data'!A$2:A$232,'Tasman Base Data'!G$2:G$232)</f>
        <v>60</v>
      </c>
      <c r="H38" s="2" t="str">
        <f>_xlfn.XLOOKUP(Table4105[[#This Row],[Road Name]],'Tasman Base Data'!$A$2:$A$232,'Tasman Base Data'!H$2:H$232)</f>
        <v xml:space="preserve"> </v>
      </c>
      <c r="I38" s="5">
        <f>_xlfn.XLOOKUP(Table4105[[#This Row],[Road Name]],'Tasman Base Data'!$A$2:$A$232,'Tasman Base Data'!I$2:I$232)</f>
        <v>46776</v>
      </c>
      <c r="J38" s="2" t="s">
        <v>189</v>
      </c>
      <c r="K38" s="2" t="s">
        <v>190</v>
      </c>
    </row>
    <row r="39" spans="1:11" x14ac:dyDescent="0.3">
      <c r="A39" s="2" t="s">
        <v>181</v>
      </c>
      <c r="B39" s="2" t="str">
        <f>_xlfn.XLOOKUP(Table4105[[#This Row],[Road Name]],'Tasman Base Data'!$A$2:$A$232,'Tasman Base Data'!B$2:B$232," ")</f>
        <v>Entire length</v>
      </c>
      <c r="C39" s="2" t="str">
        <f>_xlfn.XLOOKUP(Table4105[[#This Row],[Road Name]],'Tasman Base Data'!A$2:A$232,'Tasman Base Data'!C$2:C$232)</f>
        <v>Rural Roads</v>
      </c>
      <c r="D39" s="2" t="str">
        <f>_xlfn.XLOOKUP(Table4105[[#This Row],[Road Name]],'Tasman Base Data'!A$2:A$232,'Tasman Base Data'!D$2:D$232)</f>
        <v>Rural Roads</v>
      </c>
      <c r="E39" s="8">
        <f>_xlfn.XLOOKUP(Table4105[[#This Row],[Road Name]],'Tasman Base Data'!A$2:A$232,'Tasman Base Data'!E$2:E$232)</f>
        <v>100</v>
      </c>
      <c r="F39" s="8">
        <f>_xlfn.XLOOKUP(Table4105[[#This Row],[Road Name]],'Tasman Base Data'!$A$2:$A$232,'Tasman Base Data'!$F$2:$F$232)</f>
        <v>60</v>
      </c>
      <c r="G39" s="8">
        <f>_xlfn.XLOOKUP(Table4105[[#This Row],[Road Name]],'Tasman Base Data'!A$2:A$232,'Tasman Base Data'!G$2:G$232)</f>
        <v>60</v>
      </c>
      <c r="H39" s="2" t="str">
        <f>_xlfn.XLOOKUP(Table4105[[#This Row],[Road Name]],'Tasman Base Data'!$A$2:$A$232,'Tasman Base Data'!H$2:H$232)</f>
        <v xml:space="preserve"> </v>
      </c>
      <c r="I39" s="5">
        <f>_xlfn.XLOOKUP(Table4105[[#This Row],[Road Name]],'Tasman Base Data'!$A$2:$A$232,'Tasman Base Data'!I$2:I$232)</f>
        <v>46776</v>
      </c>
      <c r="J39" s="2" t="s">
        <v>178</v>
      </c>
      <c r="K39" s="2" t="s">
        <v>40</v>
      </c>
    </row>
    <row r="40" spans="1:11" x14ac:dyDescent="0.3">
      <c r="A40" s="2" t="s">
        <v>223</v>
      </c>
      <c r="B40" s="2" t="str">
        <f>_xlfn.XLOOKUP(Table4105[[#This Row],[Road Name]],'Tasman Base Data'!$A$2:$A$232,'Tasman Base Data'!B$2:B$232," ")</f>
        <v>Entire length</v>
      </c>
      <c r="C40" s="2" t="str">
        <f>_xlfn.XLOOKUP(Table4105[[#This Row],[Road Name]],'Tasman Base Data'!A$2:A$232,'Tasman Base Data'!C$2:C$232)</f>
        <v>Rural Roads</v>
      </c>
      <c r="D40" s="2" t="str">
        <f>_xlfn.XLOOKUP(Table4105[[#This Row],[Road Name]],'Tasman Base Data'!A$2:A$232,'Tasman Base Data'!D$2:D$232)</f>
        <v>Rural Roads</v>
      </c>
      <c r="E40" s="8">
        <f>_xlfn.XLOOKUP(Table4105[[#This Row],[Road Name]],'Tasman Base Data'!A$2:A$232,'Tasman Base Data'!E$2:E$232)</f>
        <v>100</v>
      </c>
      <c r="F40" s="8">
        <f>_xlfn.XLOOKUP(Table4105[[#This Row],[Road Name]],'Tasman Base Data'!$A$2:$A$232,'Tasman Base Data'!$F$2:$F$232)</f>
        <v>60</v>
      </c>
      <c r="G40" s="8">
        <f>_xlfn.XLOOKUP(Table4105[[#This Row],[Road Name]],'Tasman Base Data'!A$2:A$232,'Tasman Base Data'!G$2:G$232)</f>
        <v>60</v>
      </c>
      <c r="H40" s="2" t="str">
        <f>_xlfn.XLOOKUP(Table4105[[#This Row],[Road Name]],'Tasman Base Data'!$A$2:$A$232,'Tasman Base Data'!H$2:H$232)</f>
        <v xml:space="preserve"> </v>
      </c>
      <c r="I40" s="5">
        <f>_xlfn.XLOOKUP(Table4105[[#This Row],[Road Name]],'Tasman Base Data'!$A$2:$A$232,'Tasman Base Data'!I$2:I$232)</f>
        <v>46776</v>
      </c>
      <c r="J40" s="2" t="s">
        <v>211</v>
      </c>
      <c r="K40" s="2" t="s">
        <v>215</v>
      </c>
    </row>
    <row r="41" spans="1:11" x14ac:dyDescent="0.3">
      <c r="A41" s="2" t="s">
        <v>224</v>
      </c>
      <c r="B41" s="2" t="str">
        <f>_xlfn.XLOOKUP(Table4105[[#This Row],[Road Name]],'Tasman Base Data'!$A$2:$A$232,'Tasman Base Data'!B$2:B$232," ")</f>
        <v>Entire length</v>
      </c>
      <c r="C41" s="2" t="str">
        <f>_xlfn.XLOOKUP(Table4105[[#This Row],[Road Name]],'Tasman Base Data'!A$2:A$232,'Tasman Base Data'!C$2:C$232)</f>
        <v>Rural Roads</v>
      </c>
      <c r="D41" s="2" t="str">
        <f>_xlfn.XLOOKUP(Table4105[[#This Row],[Road Name]],'Tasman Base Data'!A$2:A$232,'Tasman Base Data'!D$2:D$232)</f>
        <v>Rural Roads</v>
      </c>
      <c r="E41" s="8">
        <f>_xlfn.XLOOKUP(Table4105[[#This Row],[Road Name]],'Tasman Base Data'!A$2:A$232,'Tasman Base Data'!E$2:E$232)</f>
        <v>100</v>
      </c>
      <c r="F41" s="8">
        <f>_xlfn.XLOOKUP(Table4105[[#This Row],[Road Name]],'Tasman Base Data'!$A$2:$A$232,'Tasman Base Data'!$F$2:$F$232)</f>
        <v>60</v>
      </c>
      <c r="G41" s="8">
        <f>_xlfn.XLOOKUP(Table4105[[#This Row],[Road Name]],'Tasman Base Data'!A$2:A$232,'Tasman Base Data'!G$2:G$232)</f>
        <v>60</v>
      </c>
      <c r="H41" s="2" t="str">
        <f>_xlfn.XLOOKUP(Table4105[[#This Row],[Road Name]],'Tasman Base Data'!$A$2:$A$232,'Tasman Base Data'!H$2:H$232)</f>
        <v xml:space="preserve"> </v>
      </c>
      <c r="I41" s="5">
        <f>_xlfn.XLOOKUP(Table4105[[#This Row],[Road Name]],'Tasman Base Data'!$A$2:$A$232,'Tasman Base Data'!I$2:I$232)</f>
        <v>46776</v>
      </c>
      <c r="J41" s="2" t="s">
        <v>211</v>
      </c>
      <c r="K41" s="2" t="s">
        <v>215</v>
      </c>
    </row>
    <row r="42" spans="1:11" x14ac:dyDescent="0.3">
      <c r="A42" s="2" t="s">
        <v>225</v>
      </c>
      <c r="B42" s="2" t="str">
        <f>_xlfn.XLOOKUP(Table4105[[#This Row],[Road Name]],'Tasman Base Data'!$A$2:$A$232,'Tasman Base Data'!B$2:B$232," ")</f>
        <v>Entire length</v>
      </c>
      <c r="C42" s="2" t="str">
        <f>_xlfn.XLOOKUP(Table4105[[#This Row],[Road Name]],'Tasman Base Data'!A$2:A$232,'Tasman Base Data'!C$2:C$232)</f>
        <v>Rural Roads</v>
      </c>
      <c r="D42" s="2" t="str">
        <f>_xlfn.XLOOKUP(Table4105[[#This Row],[Road Name]],'Tasman Base Data'!A$2:A$232,'Tasman Base Data'!D$2:D$232)</f>
        <v>Rural Roads</v>
      </c>
      <c r="E42" s="8">
        <f>_xlfn.XLOOKUP(Table4105[[#This Row],[Road Name]],'Tasman Base Data'!A$2:A$232,'Tasman Base Data'!E$2:E$232)</f>
        <v>100</v>
      </c>
      <c r="F42" s="8">
        <f>_xlfn.XLOOKUP(Table4105[[#This Row],[Road Name]],'Tasman Base Data'!$A$2:$A$232,'Tasman Base Data'!$F$2:$F$232)</f>
        <v>60</v>
      </c>
      <c r="G42" s="8">
        <f>_xlfn.XLOOKUP(Table4105[[#This Row],[Road Name]],'Tasman Base Data'!A$2:A$232,'Tasman Base Data'!G$2:G$232)</f>
        <v>60</v>
      </c>
      <c r="H42" s="2" t="str">
        <f>_xlfn.XLOOKUP(Table4105[[#This Row],[Road Name]],'Tasman Base Data'!$A$2:$A$232,'Tasman Base Data'!H$2:H$232)</f>
        <v xml:space="preserve"> </v>
      </c>
      <c r="I42" s="5">
        <f>_xlfn.XLOOKUP(Table4105[[#This Row],[Road Name]],'Tasman Base Data'!$A$2:$A$232,'Tasman Base Data'!I$2:I$232)</f>
        <v>46776</v>
      </c>
      <c r="J42" s="2" t="s">
        <v>116</v>
      </c>
      <c r="K42" s="2" t="s">
        <v>215</v>
      </c>
    </row>
    <row r="43" spans="1:11" ht="28.8" x14ac:dyDescent="0.3">
      <c r="A43" s="2" t="s">
        <v>226</v>
      </c>
      <c r="B43" s="2" t="str">
        <f>'Tasman Base Data'!B160</f>
        <v>Entire length</v>
      </c>
      <c r="C43" s="2" t="str">
        <f>'Tasman Base Data'!C160</f>
        <v>Peri-urban Roads</v>
      </c>
      <c r="D43" s="2" t="str">
        <f>'Tasman Base Data'!D160</f>
        <v>Rural Roads</v>
      </c>
      <c r="E43" s="2">
        <f>'Tasman Base Data'!E160</f>
        <v>100</v>
      </c>
      <c r="F43" s="2">
        <f>'Tasman Base Data'!F160</f>
        <v>50</v>
      </c>
      <c r="G43" s="2">
        <f>'Tasman Base Data'!G160</f>
        <v>60</v>
      </c>
      <c r="H43" s="2" t="str">
        <f>'Tasman Base Data'!H160</f>
        <v>Land use change.  Suggest ONF category change (Rural to Peri-urban)</v>
      </c>
      <c r="I43" s="5">
        <f>'Tasman Base Data'!I160</f>
        <v>46412</v>
      </c>
      <c r="J43" s="2" t="s">
        <v>219</v>
      </c>
      <c r="K43" s="2" t="s">
        <v>215</v>
      </c>
    </row>
    <row r="44" spans="1:11" ht="28.8" x14ac:dyDescent="0.3">
      <c r="A44" s="2" t="s">
        <v>227</v>
      </c>
      <c r="B44" s="2" t="str">
        <f>_xlfn.XLOOKUP(Table4105[[#This Row],[Road Name]],'Tasman Base Data'!$A$2:$A$232,'Tasman Base Data'!B$2:B$232," ")</f>
        <v>Rose Road to Thorpe Ornioco Road</v>
      </c>
      <c r="C44" s="2" t="str">
        <f>_xlfn.XLOOKUP(Table4105[[#This Row],[Road Name]],'Tasman Base Data'!A$2:A$232,'Tasman Base Data'!C$2:C$232)</f>
        <v>Rural Roads</v>
      </c>
      <c r="D44" s="2" t="str">
        <f>_xlfn.XLOOKUP(Table4105[[#This Row],[Road Name]],'Tasman Base Data'!A$2:A$232,'Tasman Base Data'!D$2:D$232)</f>
        <v>Rural Roads</v>
      </c>
      <c r="E44" s="8">
        <f>_xlfn.XLOOKUP(Table4105[[#This Row],[Road Name]],'Tasman Base Data'!A$2:A$232,'Tasman Base Data'!E$2:E$232)</f>
        <v>100</v>
      </c>
      <c r="F44" s="8">
        <f>_xlfn.XLOOKUP(Table4105[[#This Row],[Road Name]],'Tasman Base Data'!$A$2:$A$232,'Tasman Base Data'!$F$2:$F$232)</f>
        <v>60</v>
      </c>
      <c r="G44" s="8">
        <f>_xlfn.XLOOKUP(Table4105[[#This Row],[Road Name]],'Tasman Base Data'!A$2:A$232,'Tasman Base Data'!G$2:G$232)</f>
        <v>60</v>
      </c>
      <c r="H44" s="2" t="str">
        <f>_xlfn.XLOOKUP(Table4105[[#This Row],[Road Name]],'Tasman Base Data'!$A$2:$A$232,'Tasman Base Data'!H$2:H$232)</f>
        <v xml:space="preserve"> </v>
      </c>
      <c r="I44" s="5">
        <f>_xlfn.XLOOKUP(Table4105[[#This Row],[Road Name]],'Tasman Base Data'!$A$2:$A$232,'Tasman Base Data'!I$2:I$232)</f>
        <v>46776</v>
      </c>
      <c r="J44" s="2" t="s">
        <v>228</v>
      </c>
      <c r="K44" s="2" t="s">
        <v>215</v>
      </c>
    </row>
    <row r="45" spans="1:11" ht="28.8" x14ac:dyDescent="0.3">
      <c r="A45" s="2" t="s">
        <v>199</v>
      </c>
      <c r="B45" s="2" t="str">
        <f>_xlfn.XLOOKUP(Table4105[[#This Row],[Road Name]],'Tasman Base Data'!$A$2:$A$232,'Tasman Base Data'!B$2:B$232," ")</f>
        <v>Final 2554m of Sherry River Road</v>
      </c>
      <c r="C45" s="2" t="str">
        <f>_xlfn.XLOOKUP(Table4105[[#This Row],[Road Name]],'Tasman Base Data'!A$2:A$232,'Tasman Base Data'!C$2:C$232)</f>
        <v>Rural Roads</v>
      </c>
      <c r="D45" s="2" t="str">
        <f>_xlfn.XLOOKUP(Table4105[[#This Row],[Road Name]],'Tasman Base Data'!A$2:A$232,'Tasman Base Data'!D$2:D$232)</f>
        <v>Rural Roads</v>
      </c>
      <c r="E45" s="8">
        <f>_xlfn.XLOOKUP(Table4105[[#This Row],[Road Name]],'Tasman Base Data'!A$2:A$232,'Tasman Base Data'!E$2:E$232)</f>
        <v>100</v>
      </c>
      <c r="F45" s="8">
        <f>_xlfn.XLOOKUP(Table4105[[#This Row],[Road Name]],'Tasman Base Data'!$A$2:$A$232,'Tasman Base Data'!$F$2:$F$232)</f>
        <v>60</v>
      </c>
      <c r="G45" s="8">
        <f>_xlfn.XLOOKUP(Table4105[[#This Row],[Road Name]],'Tasman Base Data'!A$2:A$232,'Tasman Base Data'!G$2:G$232)</f>
        <v>60</v>
      </c>
      <c r="H45" s="2" t="str">
        <f>_xlfn.XLOOKUP(Table4105[[#This Row],[Road Name]],'Tasman Base Data'!$A$2:$A$232,'Tasman Base Data'!H$2:H$232)</f>
        <v xml:space="preserve"> </v>
      </c>
      <c r="I45" s="5">
        <f>_xlfn.XLOOKUP(Table4105[[#This Row],[Road Name]],'Tasman Base Data'!$A$2:$A$232,'Tasman Base Data'!I$2:I$232)</f>
        <v>46776</v>
      </c>
      <c r="J45" s="2" t="s">
        <v>107</v>
      </c>
      <c r="K45" s="2" t="s">
        <v>190</v>
      </c>
    </row>
    <row r="46" spans="1:11" x14ac:dyDescent="0.3">
      <c r="A46" s="2" t="s">
        <v>229</v>
      </c>
      <c r="B46" s="2" t="str">
        <f>_xlfn.XLOOKUP(Table4105[[#This Row],[Road Name]],'Tasman Base Data'!$A$2:$A$232,'Tasman Base Data'!B$2:B$232," ")</f>
        <v>Entire length</v>
      </c>
      <c r="C46" s="2" t="str">
        <f>_xlfn.XLOOKUP(Table4105[[#This Row],[Road Name]],'Tasman Base Data'!A$2:A$232,'Tasman Base Data'!C$2:C$232)</f>
        <v>Rural Roads</v>
      </c>
      <c r="D46" s="2" t="str">
        <f>_xlfn.XLOOKUP(Table4105[[#This Row],[Road Name]],'Tasman Base Data'!A$2:A$232,'Tasman Base Data'!D$2:D$232)</f>
        <v>Rural Roads</v>
      </c>
      <c r="E46" s="8">
        <f>_xlfn.XLOOKUP(Table4105[[#This Row],[Road Name]],'Tasman Base Data'!A$2:A$232,'Tasman Base Data'!E$2:E$232)</f>
        <v>100</v>
      </c>
      <c r="F46" s="8">
        <f>_xlfn.XLOOKUP(Table4105[[#This Row],[Road Name]],'Tasman Base Data'!$A$2:$A$232,'Tasman Base Data'!$F$2:$F$232)</f>
        <v>60</v>
      </c>
      <c r="G46" s="8">
        <f>_xlfn.XLOOKUP(Table4105[[#This Row],[Road Name]],'Tasman Base Data'!A$2:A$232,'Tasman Base Data'!G$2:G$232)</f>
        <v>60</v>
      </c>
      <c r="H46" s="2" t="str">
        <f>_xlfn.XLOOKUP(Table4105[[#This Row],[Road Name]],'Tasman Base Data'!$A$2:$A$232,'Tasman Base Data'!H$2:H$232)</f>
        <v xml:space="preserve"> </v>
      </c>
      <c r="I46" s="5">
        <f>_xlfn.XLOOKUP(Table4105[[#This Row],[Road Name]],'Tasman Base Data'!$A$2:$A$232,'Tasman Base Data'!I$2:I$232)</f>
        <v>46776</v>
      </c>
      <c r="J46" s="2" t="s">
        <v>228</v>
      </c>
      <c r="K46" s="2" t="s">
        <v>215</v>
      </c>
    </row>
    <row r="47" spans="1:11" ht="43.2" x14ac:dyDescent="0.3">
      <c r="A47" s="2" t="s">
        <v>200</v>
      </c>
      <c r="B47" s="2" t="str">
        <f>_xlfn.XLOOKUP(Table4105[[#This Row],[Road Name]],'Tasman Base Data'!$A$2:$A$232,'Tasman Base Data'!B$2:B$232," ")</f>
        <v>From Motueka Valley Highway to 6222m north of Forest Creek Road</v>
      </c>
      <c r="C47" s="2" t="str">
        <f>_xlfn.XLOOKUP(Table4105[[#This Row],[Road Name]],'Tasman Base Data'!A$2:A$232,'Tasman Base Data'!C$2:C$232)</f>
        <v>Rural Roads</v>
      </c>
      <c r="D47" s="2" t="str">
        <f>_xlfn.XLOOKUP(Table4105[[#This Row],[Road Name]],'Tasman Base Data'!A$2:A$232,'Tasman Base Data'!D$2:D$232)</f>
        <v>Rural Roads</v>
      </c>
      <c r="E47" s="8">
        <f>_xlfn.XLOOKUP(Table4105[[#This Row],[Road Name]],'Tasman Base Data'!A$2:A$232,'Tasman Base Data'!E$2:E$232)</f>
        <v>100</v>
      </c>
      <c r="F47" s="8">
        <f>_xlfn.XLOOKUP(Table4105[[#This Row],[Road Name]],'Tasman Base Data'!$A$2:$A$232,'Tasman Base Data'!$F$2:$F$232)</f>
        <v>60</v>
      </c>
      <c r="G47" s="8">
        <f>_xlfn.XLOOKUP(Table4105[[#This Row],[Road Name]],'Tasman Base Data'!A$2:A$232,'Tasman Base Data'!G$2:G$232)</f>
        <v>60</v>
      </c>
      <c r="H47" s="2" t="str">
        <f>_xlfn.XLOOKUP(Table4105[[#This Row],[Road Name]],'Tasman Base Data'!$A$2:$A$232,'Tasman Base Data'!H$2:H$232)</f>
        <v xml:space="preserve"> </v>
      </c>
      <c r="I47" s="5">
        <f>_xlfn.XLOOKUP(Table4105[[#This Row],[Road Name]],'Tasman Base Data'!$A$2:$A$232,'Tasman Base Data'!I$2:I$232)</f>
        <v>46776</v>
      </c>
      <c r="J47" s="2" t="s">
        <v>201</v>
      </c>
      <c r="K47" s="2" t="s">
        <v>190</v>
      </c>
    </row>
    <row r="48" spans="1:11" ht="28.8" x14ac:dyDescent="0.3">
      <c r="A48" s="2" t="s">
        <v>202</v>
      </c>
      <c r="B48" s="2" t="str">
        <f>_xlfn.XLOOKUP(Table4105[[#This Row],[Road Name]],'Tasman Base Data'!$A$2:$A$232,'Tasman Base Data'!B$2:B$232," ")</f>
        <v>SH6 north to 3588m south of Kereru Road</v>
      </c>
      <c r="C48" s="2" t="str">
        <f>_xlfn.XLOOKUP(Table4105[[#This Row],[Road Name]],'Tasman Base Data'!A$2:A$232,'Tasman Base Data'!C$2:C$232)</f>
        <v>Rural Roads</v>
      </c>
      <c r="D48" s="2" t="str">
        <f>_xlfn.XLOOKUP(Table4105[[#This Row],[Road Name]],'Tasman Base Data'!A$2:A$232,'Tasman Base Data'!D$2:D$232)</f>
        <v>Rural Roads</v>
      </c>
      <c r="E48" s="8">
        <f>_xlfn.XLOOKUP(Table4105[[#This Row],[Road Name]],'Tasman Base Data'!A$2:A$232,'Tasman Base Data'!E$2:E$232)</f>
        <v>100</v>
      </c>
      <c r="F48" s="8">
        <f>_xlfn.XLOOKUP(Table4105[[#This Row],[Road Name]],'Tasman Base Data'!$A$2:$A$232,'Tasman Base Data'!$F$2:$F$232)</f>
        <v>60</v>
      </c>
      <c r="G48" s="8">
        <f>_xlfn.XLOOKUP(Table4105[[#This Row],[Road Name]],'Tasman Base Data'!A$2:A$232,'Tasman Base Data'!G$2:G$232)</f>
        <v>60</v>
      </c>
      <c r="H48" s="2" t="str">
        <f>_xlfn.XLOOKUP(Table4105[[#This Row],[Road Name]],'Tasman Base Data'!$A$2:$A$232,'Tasman Base Data'!H$2:H$232)</f>
        <v xml:space="preserve"> </v>
      </c>
      <c r="I48" s="5">
        <f>_xlfn.XLOOKUP(Table4105[[#This Row],[Road Name]],'Tasman Base Data'!$A$2:$A$232,'Tasman Base Data'!I$2:I$232)</f>
        <v>46776</v>
      </c>
      <c r="J48" s="2" t="s">
        <v>197</v>
      </c>
      <c r="K48" s="2" t="s">
        <v>190</v>
      </c>
    </row>
    <row r="49" spans="1:11" x14ac:dyDescent="0.3">
      <c r="A49" s="2" t="s">
        <v>186</v>
      </c>
      <c r="B49" s="2" t="str">
        <f>_xlfn.XLOOKUP(Table4105[[#This Row],[Road Name]],'Tasman Base Data'!$A$2:$A$232,'Tasman Base Data'!B$2:B$232," ")</f>
        <v>Entire length</v>
      </c>
      <c r="C49" s="2" t="str">
        <f>_xlfn.XLOOKUP(Table4105[[#This Row],[Road Name]],'Tasman Base Data'!A$2:A$232,'Tasman Base Data'!C$2:C$232)</f>
        <v>Rural Roads</v>
      </c>
      <c r="D49" s="2" t="str">
        <f>_xlfn.XLOOKUP(Table4105[[#This Row],[Road Name]],'Tasman Base Data'!A$2:A$232,'Tasman Base Data'!D$2:D$232)</f>
        <v>Rural Roads</v>
      </c>
      <c r="E49" s="8">
        <f>_xlfn.XLOOKUP(Table4105[[#This Row],[Road Name]],'Tasman Base Data'!A$2:A$232,'Tasman Base Data'!E$2:E$232)</f>
        <v>100</v>
      </c>
      <c r="F49" s="8">
        <f>_xlfn.XLOOKUP(Table4105[[#This Row],[Road Name]],'Tasman Base Data'!$A$2:$A$232,'Tasman Base Data'!$F$2:$F$232)</f>
        <v>60</v>
      </c>
      <c r="G49" s="8">
        <f>_xlfn.XLOOKUP(Table4105[[#This Row],[Road Name]],'Tasman Base Data'!A$2:A$232,'Tasman Base Data'!G$2:G$232)</f>
        <v>60</v>
      </c>
      <c r="H49" s="2" t="str">
        <f>_xlfn.XLOOKUP(Table4105[[#This Row],[Road Name]],'Tasman Base Data'!$A$2:$A$232,'Tasman Base Data'!H$2:H$232)</f>
        <v xml:space="preserve"> </v>
      </c>
      <c r="I49" s="5">
        <f>_xlfn.XLOOKUP(Table4105[[#This Row],[Road Name]],'Tasman Base Data'!$A$2:$A$232,'Tasman Base Data'!I$2:I$232)</f>
        <v>46776</v>
      </c>
      <c r="J49" s="2" t="s">
        <v>174</v>
      </c>
      <c r="K49" s="2" t="s">
        <v>40</v>
      </c>
    </row>
    <row r="50" spans="1:11" x14ac:dyDescent="0.3">
      <c r="A50" s="2" t="s">
        <v>206</v>
      </c>
      <c r="B50" s="2" t="str">
        <f>_xlfn.XLOOKUP(Table4105[[#This Row],[Road Name]],'Tasman Base Data'!$A$2:$A$232,'Tasman Base Data'!B$2:B$232," ")</f>
        <v>Entire length</v>
      </c>
      <c r="C50" s="2" t="str">
        <f>_xlfn.XLOOKUP(Table4105[[#This Row],[Road Name]],'Tasman Base Data'!A$2:A$232,'Tasman Base Data'!C$2:C$232)</f>
        <v>Rural Roads</v>
      </c>
      <c r="D50" s="2" t="str">
        <f>_xlfn.XLOOKUP(Table4105[[#This Row],[Road Name]],'Tasman Base Data'!A$2:A$232,'Tasman Base Data'!D$2:D$232)</f>
        <v>Rural Roads</v>
      </c>
      <c r="E50" s="8">
        <f>_xlfn.XLOOKUP(Table4105[[#This Row],[Road Name]],'Tasman Base Data'!A$2:A$232,'Tasman Base Data'!E$2:E$232)</f>
        <v>100</v>
      </c>
      <c r="F50" s="8">
        <f>_xlfn.XLOOKUP(Table4105[[#This Row],[Road Name]],'Tasman Base Data'!$A$2:$A$232,'Tasman Base Data'!$F$2:$F$232)</f>
        <v>60</v>
      </c>
      <c r="G50" s="8">
        <f>_xlfn.XLOOKUP(Table4105[[#This Row],[Road Name]],'Tasman Base Data'!A$2:A$232,'Tasman Base Data'!G$2:G$232)</f>
        <v>60</v>
      </c>
      <c r="H50" s="2" t="str">
        <f>_xlfn.XLOOKUP(Table4105[[#This Row],[Road Name]],'Tasman Base Data'!$A$2:$A$232,'Tasman Base Data'!H$2:H$232)</f>
        <v xml:space="preserve"> </v>
      </c>
      <c r="I50" s="5">
        <f>_xlfn.XLOOKUP(Table4105[[#This Row],[Road Name]],'Tasman Base Data'!$A$2:$A$232,'Tasman Base Data'!I$2:I$232)</f>
        <v>46776</v>
      </c>
      <c r="J50" s="2" t="s">
        <v>197</v>
      </c>
      <c r="K50" s="2" t="s">
        <v>190</v>
      </c>
    </row>
    <row r="51" spans="1:11" ht="28.8" x14ac:dyDescent="0.3">
      <c r="A51" s="2" t="s">
        <v>207</v>
      </c>
      <c r="B51" s="2" t="str">
        <f>_xlfn.XLOOKUP(Table4105[[#This Row],[Road Name]],'Tasman Base Data'!$A$2:$A$232,'Tasman Base Data'!B$2:B$232," ")</f>
        <v>Entire length</v>
      </c>
      <c r="C51" s="2" t="str">
        <f>_xlfn.XLOOKUP(Table4105[[#This Row],[Road Name]],'Tasman Base Data'!A$2:A$232,'Tasman Base Data'!C$2:C$232)</f>
        <v>Rural Roads</v>
      </c>
      <c r="D51" s="2" t="str">
        <f>_xlfn.XLOOKUP(Table4105[[#This Row],[Road Name]],'Tasman Base Data'!A$2:A$232,'Tasman Base Data'!D$2:D$232)</f>
        <v>Rural Roads</v>
      </c>
      <c r="E51" s="8">
        <f>_xlfn.XLOOKUP(Table4105[[#This Row],[Road Name]],'Tasman Base Data'!A$2:A$232,'Tasman Base Data'!E$2:E$232)</f>
        <v>100</v>
      </c>
      <c r="F51" s="8">
        <f>_xlfn.XLOOKUP(Table4105[[#This Row],[Road Name]],'Tasman Base Data'!$A$2:$A$232,'Tasman Base Data'!$F$2:$F$232)</f>
        <v>60</v>
      </c>
      <c r="G51" s="8">
        <f>_xlfn.XLOOKUP(Table4105[[#This Row],[Road Name]],'Tasman Base Data'!A$2:A$232,'Tasman Base Data'!G$2:G$232)</f>
        <v>60</v>
      </c>
      <c r="H51" s="2" t="str">
        <f>_xlfn.XLOOKUP(Table4105[[#This Row],[Road Name]],'Tasman Base Data'!$A$2:$A$232,'Tasman Base Data'!H$2:H$232)</f>
        <v xml:space="preserve"> </v>
      </c>
      <c r="I51" s="5">
        <f>_xlfn.XLOOKUP(Table4105[[#This Row],[Road Name]],'Tasman Base Data'!$A$2:$A$232,'Tasman Base Data'!I$2:I$232)</f>
        <v>46776</v>
      </c>
      <c r="J51" s="2" t="s">
        <v>107</v>
      </c>
      <c r="K51" s="2" t="s">
        <v>190</v>
      </c>
    </row>
  </sheetData>
  <mergeCells count="1">
    <mergeCell ref="A1:K1"/>
  </mergeCells>
  <phoneticPr fontId="7" type="noConversion"/>
  <conditionalFormatting sqref="C3:C51">
    <cfRule type="cellIs" dxfId="116" priority="1" operator="equal">
      <formula>D3</formula>
    </cfRule>
  </conditionalFormatting>
  <pageMargins left="0.25" right="0.25" top="0.75" bottom="0.75" header="0.3" footer="0.3"/>
  <pageSetup paperSize="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E8B4-389A-41BE-B391-18617BCF2843}">
  <sheetPr>
    <tabColor theme="8" tint="0.59999389629810485"/>
    <pageSetUpPr fitToPage="1"/>
  </sheetPr>
  <dimension ref="A1:L77"/>
  <sheetViews>
    <sheetView workbookViewId="0">
      <selection sqref="A1:K1"/>
    </sheetView>
  </sheetViews>
  <sheetFormatPr defaultColWidth="8.6640625" defaultRowHeight="14.4" x14ac:dyDescent="0.3"/>
  <cols>
    <col min="1" max="2" width="25.6640625" style="2" customWidth="1"/>
    <col min="3" max="4" width="14.6640625" style="2" customWidth="1"/>
    <col min="5" max="7" width="9.6640625" style="8" customWidth="1"/>
    <col min="8" max="8" width="40.6640625" style="2" customWidth="1"/>
    <col min="9" max="9" width="12.6640625" style="2" customWidth="1"/>
    <col min="10" max="11" width="14.6640625" style="2" customWidth="1"/>
    <col min="12" max="16384" width="8.6640625" style="2"/>
  </cols>
  <sheetData>
    <row r="1" spans="1:12" s="33" customFormat="1" ht="23.4" x14ac:dyDescent="0.45">
      <c r="A1" s="63" t="s">
        <v>710</v>
      </c>
      <c r="B1" s="63"/>
      <c r="C1" s="63"/>
      <c r="D1" s="63"/>
      <c r="E1" s="63"/>
      <c r="F1" s="63"/>
      <c r="G1" s="63"/>
      <c r="H1" s="63"/>
      <c r="I1" s="63"/>
      <c r="J1" s="63"/>
      <c r="K1" s="63"/>
      <c r="L1" s="17"/>
    </row>
    <row r="2" spans="1:12" ht="43.2" x14ac:dyDescent="0.3">
      <c r="A2" s="2" t="s">
        <v>575</v>
      </c>
      <c r="B2" s="2" t="s">
        <v>426</v>
      </c>
      <c r="C2" s="2" t="s">
        <v>428</v>
      </c>
      <c r="D2" s="2" t="s">
        <v>427</v>
      </c>
      <c r="E2" s="8" t="s">
        <v>165</v>
      </c>
      <c r="F2" s="8" t="s">
        <v>5</v>
      </c>
      <c r="G2" s="8" t="s">
        <v>429</v>
      </c>
      <c r="H2" s="2" t="s">
        <v>430</v>
      </c>
      <c r="I2" s="5" t="s">
        <v>431</v>
      </c>
      <c r="J2" s="35" t="s">
        <v>2</v>
      </c>
      <c r="K2" s="35" t="s">
        <v>3</v>
      </c>
    </row>
    <row r="3" spans="1:12" ht="28.8" x14ac:dyDescent="0.3">
      <c r="A3" s="2" t="s">
        <v>302</v>
      </c>
      <c r="B3" s="2" t="str">
        <f>_xlfn.XLOOKUP(Table15[[#This Row],[Road Name]],'Tasman Base Data'!$A$2:$A$232,'Tasman Base Data'!B$2:B$232)</f>
        <v>Entire length</v>
      </c>
      <c r="C3" s="2" t="str">
        <f>_xlfn.XLOOKUP(Table15[[#This Row],[Road Name]],'Tasman Base Data'!$A$2:$A$232,'Tasman Base Data'!C$2:C$232)</f>
        <v>Peri-urban Roads</v>
      </c>
      <c r="D3" s="2" t="str">
        <f>_xlfn.XLOOKUP(Table15[[#This Row],[Road Name]],'Tasman Base Data'!$A$2:$A$232,'Tasman Base Data'!D$2:D$232)</f>
        <v>Rural Connectors</v>
      </c>
      <c r="E3" s="8">
        <f>_xlfn.XLOOKUP(Table15[[#This Row],[Road Name]],'Tasman Base Data'!$A$2:$A$232,'Tasman Base Data'!E$2:E$232)</f>
        <v>80</v>
      </c>
      <c r="F3" s="8">
        <f>_xlfn.XLOOKUP(Table15[[#This Row],[Road Name]],'Tasman Base Data'!$A$2:$A$232,'Tasman Base Data'!F$2:F$232)</f>
        <v>60</v>
      </c>
      <c r="G3" s="8">
        <f>_xlfn.XLOOKUP(Table15[[#This Row],[Road Name]],'Tasman Base Data'!$A$2:$A$232,'Tasman Base Data'!G$2:G$232)</f>
        <v>60</v>
      </c>
      <c r="H3" s="2" t="str">
        <f>_xlfn.XLOOKUP(Table15[[#This Row],[Road Name]],'Tasman Base Data'!$A$2:$A$232,'Tasman Base Data'!H$2:H$232)</f>
        <v xml:space="preserve"> </v>
      </c>
      <c r="I3" s="5">
        <f>_xlfn.XLOOKUP(Table15[[#This Row],[Road Name]],'Tasman Base Data'!$A$2:$A$232,'Tasman Base Data'!I$2:I$232)</f>
        <v>45684</v>
      </c>
      <c r="J3" s="2" t="s">
        <v>185</v>
      </c>
      <c r="K3" s="2" t="s">
        <v>40</v>
      </c>
    </row>
    <row r="4" spans="1:12" ht="72" x14ac:dyDescent="0.3">
      <c r="A4" s="2" t="s">
        <v>688</v>
      </c>
      <c r="B4" s="2" t="str">
        <f>_xlfn.XLOOKUP(Table15[[#This Row],[Road Name]],'Tasman Base Data'!$A$2:$A$232,'Tasman Base Data'!B$2:B$232)</f>
        <v>From SH60 to 75m south of Kina Beach Road</v>
      </c>
      <c r="C4" s="2" t="str">
        <f>_xlfn.XLOOKUP(Table15[[#This Row],[Road Name]],'Tasman Base Data'!$A$2:$A$232,'Tasman Base Data'!C$2:C$232)</f>
        <v>Local Streets</v>
      </c>
      <c r="D4" s="2" t="str">
        <f>_xlfn.XLOOKUP(Table15[[#This Row],[Road Name]],'Tasman Base Data'!$A$2:$A$232,'Tasman Base Data'!D$2:D$232)</f>
        <v>Local Streets</v>
      </c>
      <c r="E4" s="8">
        <f>_xlfn.XLOOKUP(Table15[[#This Row],[Road Name]],'Tasman Base Data'!$A$2:$A$232,'Tasman Base Data'!E$2:E$232)</f>
        <v>60</v>
      </c>
      <c r="F4" s="8">
        <f>_xlfn.XLOOKUP(Table15[[#This Row],[Road Name]],'Tasman Base Data'!$A$2:$A$232,'Tasman Base Data'!F$2:F$232)</f>
        <v>50</v>
      </c>
      <c r="G4" s="8">
        <f>_xlfn.XLOOKUP(Table15[[#This Row],[Road Name]],'Tasman Base Data'!$A$2:$A$232,'Tasman Base Data'!G$2:G$232)</f>
        <v>30</v>
      </c>
      <c r="H4" s="2" t="str">
        <f>_xlfn.XLOOKUP(Table15[[#This Row],[Road Name]],'Tasman Base Data'!$A$2:$A$232,'Tasman Base Data'!H$2:H$232)</f>
        <v>The proposed speed is a step towards the SAAS, but does not match it.  Our consultation indicated that there was little public support for SAAS in this location, and the proposed speed is consistent with the draft Setting of Speed Limits Rule 2024.</v>
      </c>
      <c r="I4" s="5">
        <f>_xlfn.XLOOKUP(Table15[[#This Row],[Road Name]],'Tasman Base Data'!$A$2:$A$232,'Tasman Base Data'!I$2:I$232)</f>
        <v>45684</v>
      </c>
      <c r="J4" s="2" t="s">
        <v>185</v>
      </c>
      <c r="K4" s="2" t="s">
        <v>40</v>
      </c>
    </row>
    <row r="5" spans="1:12" ht="57.6" x14ac:dyDescent="0.3">
      <c r="A5" s="2" t="s">
        <v>689</v>
      </c>
      <c r="B5" s="2" t="str">
        <f>_xlfn.XLOOKUP(Table15[[#This Row],[Road Name]],'Tasman Base Data'!$A$2:$A$232,'Tasman Base Data'!B$2:B$232)</f>
        <v>From 75m south of Kina Beach Road to 150m south of Williams Road</v>
      </c>
      <c r="C5" s="2" t="str">
        <f>_xlfn.XLOOKUP(Table15[[#This Row],[Road Name]],'Tasman Base Data'!$A$2:$A$232,'Tasman Base Data'!C$2:C$232)</f>
        <v>Rural Connectors</v>
      </c>
      <c r="D5" s="2" t="str">
        <f>_xlfn.XLOOKUP(Table15[[#This Row],[Road Name]],'Tasman Base Data'!$A$2:$A$232,'Tasman Base Data'!D$2:D$232)</f>
        <v>Rural Connectors</v>
      </c>
      <c r="E5" s="8">
        <f>_xlfn.XLOOKUP(Table15[[#This Row],[Road Name]],'Tasman Base Data'!$A$2:$A$232,'Tasman Base Data'!E$2:E$232)</f>
        <v>80</v>
      </c>
      <c r="F5" s="8">
        <f>_xlfn.XLOOKUP(Table15[[#This Row],[Road Name]],'Tasman Base Data'!$A$2:$A$232,'Tasman Base Data'!F$2:F$232)</f>
        <v>60</v>
      </c>
      <c r="G5" s="8">
        <f>_xlfn.XLOOKUP(Table15[[#This Row],[Road Name]],'Tasman Base Data'!$A$2:$A$232,'Tasman Base Data'!G$2:G$232)</f>
        <v>80</v>
      </c>
      <c r="H5" s="2" t="str">
        <f>_xlfn.XLOOKUP(Table15[[#This Row],[Road Name]],'Tasman Base Data'!$A$2:$A$232,'Tasman Base Data'!H$2:H$232)</f>
        <v>This section of road connects Tasman Christian School and Camp ground with the Tasman Village.  Pedestrians and cylcists need to cross the road to access the Great Taste Trail opposite.</v>
      </c>
      <c r="I5" s="5">
        <f>_xlfn.XLOOKUP(Table15[[#This Row],[Road Name]],'Tasman Base Data'!$A$2:$A$232,'Tasman Base Data'!I$2:I$232)</f>
        <v>45684</v>
      </c>
      <c r="J5" s="2" t="s">
        <v>185</v>
      </c>
      <c r="K5" s="2" t="s">
        <v>40</v>
      </c>
    </row>
    <row r="6" spans="1:12" ht="28.8" x14ac:dyDescent="0.3">
      <c r="A6" s="2" t="s">
        <v>303</v>
      </c>
      <c r="B6" s="2" t="str">
        <f>_xlfn.XLOOKUP(Table15[[#This Row],[Road Name]],'Tasman Base Data'!$A$2:$A$232,'Tasman Base Data'!B$2:B$232)</f>
        <v>Entire length</v>
      </c>
      <c r="C6" s="2" t="str">
        <f>_xlfn.XLOOKUP(Table15[[#This Row],[Road Name]],'Tasman Base Data'!$A$2:$A$232,'Tasman Base Data'!C$2:C$232)</f>
        <v>Peri-urban Roads</v>
      </c>
      <c r="D6" s="2" t="str">
        <f>_xlfn.XLOOKUP(Table15[[#This Row],[Road Name]],'Tasman Base Data'!$A$2:$A$232,'Tasman Base Data'!D$2:D$232)</f>
        <v>Rural Roads</v>
      </c>
      <c r="E6" s="8">
        <f>_xlfn.XLOOKUP(Table15[[#This Row],[Road Name]],'Tasman Base Data'!$A$2:$A$232,'Tasman Base Data'!E$2:E$232)</f>
        <v>80</v>
      </c>
      <c r="F6" s="8">
        <f>_xlfn.XLOOKUP(Table15[[#This Row],[Road Name]],'Tasman Base Data'!$A$2:$A$232,'Tasman Base Data'!F$2:F$232)</f>
        <v>60</v>
      </c>
      <c r="G6" s="8">
        <f>_xlfn.XLOOKUP(Table15[[#This Row],[Road Name]],'Tasman Base Data'!$A$2:$A$232,'Tasman Base Data'!G$2:G$232)</f>
        <v>60</v>
      </c>
      <c r="H6" s="2" t="str">
        <f>_xlfn.XLOOKUP(Table15[[#This Row],[Road Name]],'Tasman Base Data'!$A$2:$A$232,'Tasman Base Data'!H$2:H$232)</f>
        <v xml:space="preserve"> </v>
      </c>
      <c r="I6" s="5">
        <f>_xlfn.XLOOKUP(Table15[[#This Row],[Road Name]],'Tasman Base Data'!$A$2:$A$232,'Tasman Base Data'!I$2:I$232)</f>
        <v>45684</v>
      </c>
      <c r="J6" s="2" t="s">
        <v>185</v>
      </c>
      <c r="K6" s="2" t="s">
        <v>40</v>
      </c>
    </row>
    <row r="7" spans="1:12" ht="28.8" x14ac:dyDescent="0.3">
      <c r="A7" s="2" t="s">
        <v>239</v>
      </c>
      <c r="B7" s="2" t="str">
        <f>_xlfn.XLOOKUP(Table15[[#This Row],[Road Name]],'Tasman Base Data'!$A$2:$A$232,'Tasman Base Data'!B$2:B$232)</f>
        <v>Entire length</v>
      </c>
      <c r="C7" s="2" t="str">
        <f>_xlfn.XLOOKUP(Table15[[#This Row],[Road Name]],'Tasman Base Data'!$A$2:$A$232,'Tasman Base Data'!C$2:C$232)</f>
        <v>Peri-urban Roads</v>
      </c>
      <c r="D7" s="2" t="str">
        <f>_xlfn.XLOOKUP(Table15[[#This Row],[Road Name]],'Tasman Base Data'!$A$2:$A$232,'Tasman Base Data'!D$2:D$232)</f>
        <v>Rural Roads</v>
      </c>
      <c r="E7" s="8">
        <f>_xlfn.XLOOKUP(Table15[[#This Row],[Road Name]],'Tasman Base Data'!$A$2:$A$232,'Tasman Base Data'!E$2:E$232)</f>
        <v>100</v>
      </c>
      <c r="F7" s="8">
        <f>_xlfn.XLOOKUP(Table15[[#This Row],[Road Name]],'Tasman Base Data'!$A$2:$A$232,'Tasman Base Data'!F$2:F$232)</f>
        <v>50</v>
      </c>
      <c r="G7" s="8">
        <f>_xlfn.XLOOKUP(Table15[[#This Row],[Road Name]],'Tasman Base Data'!$A$2:$A$232,'Tasman Base Data'!G$2:G$232)</f>
        <v>60</v>
      </c>
      <c r="H7" s="2" t="str">
        <f>_xlfn.XLOOKUP(Table15[[#This Row],[Road Name]],'Tasman Base Data'!$A$2:$A$232,'Tasman Base Data'!H$2:H$232)</f>
        <v>Land use change.  Suggest ONF category change (Rural to Peri-urban)</v>
      </c>
      <c r="I7" s="5">
        <f>_xlfn.XLOOKUP(Table15[[#This Row],[Road Name]],'Tasman Base Data'!$A$2:$A$232,'Tasman Base Data'!I$2:I$232)</f>
        <v>45684</v>
      </c>
      <c r="J7" s="2" t="s">
        <v>240</v>
      </c>
      <c r="K7" s="2" t="s">
        <v>10</v>
      </c>
    </row>
    <row r="8" spans="1:12" ht="28.8" x14ac:dyDescent="0.3">
      <c r="A8" s="2" t="s">
        <v>244</v>
      </c>
      <c r="B8" s="2" t="str">
        <f>_xlfn.XLOOKUP(Table15[[#This Row],[Road Name]],'Tasman Base Data'!$A$2:$A$232,'Tasman Base Data'!B$2:B$232)</f>
        <v>Entire length</v>
      </c>
      <c r="C8" s="2" t="str">
        <f>_xlfn.XLOOKUP(Table15[[#This Row],[Road Name]],'Tasman Base Data'!$A$2:$A$232,'Tasman Base Data'!C$2:C$232)</f>
        <v>Peri-urban Roads</v>
      </c>
      <c r="D8" s="2" t="str">
        <f>_xlfn.XLOOKUP(Table15[[#This Row],[Road Name]],'Tasman Base Data'!$A$2:$A$232,'Tasman Base Data'!D$2:D$232)</f>
        <v>Rural Roads</v>
      </c>
      <c r="E8" s="8">
        <f>_xlfn.XLOOKUP(Table15[[#This Row],[Road Name]],'Tasman Base Data'!$A$2:$A$232,'Tasman Base Data'!E$2:E$232)</f>
        <v>80</v>
      </c>
      <c r="F8" s="8">
        <f>_xlfn.XLOOKUP(Table15[[#This Row],[Road Name]],'Tasman Base Data'!$A$2:$A$232,'Tasman Base Data'!F$2:F$232)</f>
        <v>60</v>
      </c>
      <c r="G8" s="8">
        <f>_xlfn.XLOOKUP(Table15[[#This Row],[Road Name]],'Tasman Base Data'!$A$2:$A$232,'Tasman Base Data'!G$2:G$232)</f>
        <v>80</v>
      </c>
      <c r="H8" s="2" t="str">
        <f>_xlfn.XLOOKUP(Table15[[#This Row],[Road Name]],'Tasman Base Data'!$A$2:$A$232,'Tasman Base Data'!H$2:H$232)</f>
        <v>Land use change.  Suggest ONF category change (Rural to Peri-urban)</v>
      </c>
      <c r="I8" s="5">
        <f>_xlfn.XLOOKUP(Table15[[#This Row],[Road Name]],'Tasman Base Data'!$A$2:$A$232,'Tasman Base Data'!I$2:I$232)</f>
        <v>45684</v>
      </c>
      <c r="J8" s="2" t="s">
        <v>83</v>
      </c>
      <c r="K8" s="2" t="s">
        <v>10</v>
      </c>
    </row>
    <row r="9" spans="1:12" ht="28.8" x14ac:dyDescent="0.3">
      <c r="A9" s="2" t="s">
        <v>247</v>
      </c>
      <c r="B9" s="2" t="str">
        <f>_xlfn.XLOOKUP(Table15[[#This Row],[Road Name]],'Tasman Base Data'!$A$2:$A$232,'Tasman Base Data'!B$2:B$232)</f>
        <v>SH to Paton Road</v>
      </c>
      <c r="C9" s="2" t="str">
        <f>_xlfn.XLOOKUP(Table15[[#This Row],[Road Name]],'Tasman Base Data'!$A$2:$A$232,'Tasman Base Data'!C$2:C$232)</f>
        <v>Peri-urban Roads</v>
      </c>
      <c r="D9" s="2" t="str">
        <f>_xlfn.XLOOKUP(Table15[[#This Row],[Road Name]],'Tasman Base Data'!$A$2:$A$232,'Tasman Base Data'!D$2:D$232)</f>
        <v>Rural Connectors</v>
      </c>
      <c r="E9" s="8">
        <f>_xlfn.XLOOKUP(Table15[[#This Row],[Road Name]],'Tasman Base Data'!$A$2:$A$232,'Tasman Base Data'!E$2:E$232)</f>
        <v>100</v>
      </c>
      <c r="F9" s="8">
        <f>_xlfn.XLOOKUP(Table15[[#This Row],[Road Name]],'Tasman Base Data'!$A$2:$A$232,'Tasman Base Data'!F$2:F$232)</f>
        <v>80</v>
      </c>
      <c r="G9" s="8">
        <f>_xlfn.XLOOKUP(Table15[[#This Row],[Road Name]],'Tasman Base Data'!$A$2:$A$232,'Tasman Base Data'!G$2:G$232)</f>
        <v>80</v>
      </c>
      <c r="H9" s="2" t="str">
        <f>_xlfn.XLOOKUP(Table15[[#This Row],[Road Name]],'Tasman Base Data'!$A$2:$A$232,'Tasman Base Data'!H$2:H$232)</f>
        <v xml:space="preserve"> </v>
      </c>
      <c r="I9" s="5">
        <f>_xlfn.XLOOKUP(Table15[[#This Row],[Road Name]],'Tasman Base Data'!$A$2:$A$232,'Tasman Base Data'!I$2:I$232)</f>
        <v>45684</v>
      </c>
      <c r="J9" s="2" t="s">
        <v>248</v>
      </c>
      <c r="K9" s="2" t="s">
        <v>10</v>
      </c>
    </row>
    <row r="10" spans="1:12" ht="28.8" x14ac:dyDescent="0.3">
      <c r="A10" s="2" t="s">
        <v>249</v>
      </c>
      <c r="B10" s="2" t="str">
        <f>_xlfn.XLOOKUP(Table15[[#This Row],[Road Name]],'Tasman Base Data'!$A$2:$A$232,'Tasman Base Data'!B$2:B$232)</f>
        <v>Entire length</v>
      </c>
      <c r="C10" s="2" t="str">
        <f>_xlfn.XLOOKUP(Table15[[#This Row],[Road Name]],'Tasman Base Data'!$A$2:$A$232,'Tasman Base Data'!C$2:C$232)</f>
        <v>Local Streets</v>
      </c>
      <c r="D10" s="2" t="str">
        <f>_xlfn.XLOOKUP(Table15[[#This Row],[Road Name]],'Tasman Base Data'!$A$2:$A$232,'Tasman Base Data'!D$2:D$232)</f>
        <v>Rural Roads</v>
      </c>
      <c r="E10" s="8">
        <f>_xlfn.XLOOKUP(Table15[[#This Row],[Road Name]],'Tasman Base Data'!$A$2:$A$232,'Tasman Base Data'!E$2:E$232)</f>
        <v>100</v>
      </c>
      <c r="F10" s="8">
        <f>_xlfn.XLOOKUP(Table15[[#This Row],[Road Name]],'Tasman Base Data'!$A$2:$A$232,'Tasman Base Data'!F$2:F$232)</f>
        <v>30</v>
      </c>
      <c r="G10" s="8">
        <f>_xlfn.XLOOKUP(Table15[[#This Row],[Road Name]],'Tasman Base Data'!$A$2:$A$232,'Tasman Base Data'!G$2:G$232)</f>
        <v>60</v>
      </c>
      <c r="H10" s="2" t="str">
        <f>_xlfn.XLOOKUP(Table15[[#This Row],[Road Name]],'Tasman Base Data'!$A$2:$A$232,'Tasman Base Data'!H$2:H$232)</f>
        <v>Land use change.  Suggest ONF category change (Rural to Local)</v>
      </c>
      <c r="I10" s="5">
        <f>_xlfn.XLOOKUP(Table15[[#This Row],[Road Name]],'Tasman Base Data'!$A$2:$A$232,'Tasman Base Data'!I$2:I$232)</f>
        <v>45684</v>
      </c>
      <c r="J10" s="2" t="s">
        <v>250</v>
      </c>
      <c r="K10" s="2" t="s">
        <v>25</v>
      </c>
    </row>
    <row r="11" spans="1:12" ht="28.8" x14ac:dyDescent="0.3">
      <c r="A11" s="2" t="s">
        <v>249</v>
      </c>
      <c r="B11" s="2" t="str">
        <f>_xlfn.XLOOKUP(Table15[[#This Row],[Road Name]],'Tasman Base Data'!$A$2:$A$232,'Tasman Base Data'!B$2:B$232)</f>
        <v>Entire length</v>
      </c>
      <c r="C11" s="2" t="str">
        <f>_xlfn.XLOOKUP(Table15[[#This Row],[Road Name]],'Tasman Base Data'!$A$2:$A$232,'Tasman Base Data'!C$2:C$232)</f>
        <v>Local Streets</v>
      </c>
      <c r="D11" s="2" t="str">
        <f>_xlfn.XLOOKUP(Table15[[#This Row],[Road Name]],'Tasman Base Data'!$A$2:$A$232,'Tasman Base Data'!D$2:D$232)</f>
        <v>Rural Roads</v>
      </c>
      <c r="E11" s="8">
        <f>_xlfn.XLOOKUP(Table15[[#This Row],[Road Name]],'Tasman Base Data'!$A$2:$A$232,'Tasman Base Data'!E$2:E$232)</f>
        <v>100</v>
      </c>
      <c r="F11" s="8">
        <f>_xlfn.XLOOKUP(Table15[[#This Row],[Road Name]],'Tasman Base Data'!$A$2:$A$232,'Tasman Base Data'!F$2:F$232)</f>
        <v>30</v>
      </c>
      <c r="G11" s="8">
        <f>_xlfn.XLOOKUP(Table15[[#This Row],[Road Name]],'Tasman Base Data'!$A$2:$A$232,'Tasman Base Data'!G$2:G$232)</f>
        <v>60</v>
      </c>
      <c r="H11" s="2" t="str">
        <f>_xlfn.XLOOKUP(Table15[[#This Row],[Road Name]],'Tasman Base Data'!$A$2:$A$232,'Tasman Base Data'!H$2:H$232)</f>
        <v>Land use change.  Suggest ONF category change (Rural to Local)</v>
      </c>
      <c r="I11" s="5">
        <f>_xlfn.XLOOKUP(Table15[[#This Row],[Road Name]],'Tasman Base Data'!$A$2:$A$232,'Tasman Base Data'!I$2:I$232)</f>
        <v>45684</v>
      </c>
      <c r="J11" s="2" t="s">
        <v>185</v>
      </c>
      <c r="K11" s="2" t="s">
        <v>40</v>
      </c>
    </row>
    <row r="12" spans="1:12" ht="28.8" x14ac:dyDescent="0.3">
      <c r="A12" s="2" t="s">
        <v>253</v>
      </c>
      <c r="B12" s="2" t="str">
        <f>_xlfn.XLOOKUP(Table15[[#This Row],[Road Name]],'Tasman Base Data'!$A$2:$A$232,'Tasman Base Data'!B$2:B$232)</f>
        <v>Entire length</v>
      </c>
      <c r="C12" s="2" t="str">
        <f>_xlfn.XLOOKUP(Table15[[#This Row],[Road Name]],'Tasman Base Data'!$A$2:$A$232,'Tasman Base Data'!C$2:C$232)</f>
        <v>Peri-urban Roads</v>
      </c>
      <c r="D12" s="2" t="str">
        <f>_xlfn.XLOOKUP(Table15[[#This Row],[Road Name]],'Tasman Base Data'!$A$2:$A$232,'Tasman Base Data'!D$2:D$232)</f>
        <v>Peri-urban Roads</v>
      </c>
      <c r="E12" s="8">
        <f>_xlfn.XLOOKUP(Table15[[#This Row],[Road Name]],'Tasman Base Data'!$A$2:$A$232,'Tasman Base Data'!E$2:E$232)</f>
        <v>80</v>
      </c>
      <c r="F12" s="8">
        <f>_xlfn.XLOOKUP(Table15[[#This Row],[Road Name]],'Tasman Base Data'!$A$2:$A$232,'Tasman Base Data'!F$2:F$232)</f>
        <v>60</v>
      </c>
      <c r="G12" s="8">
        <f>_xlfn.XLOOKUP(Table15[[#This Row],[Road Name]],'Tasman Base Data'!$A$2:$A$232,'Tasman Base Data'!G$2:G$232)</f>
        <v>60</v>
      </c>
      <c r="H12" s="2" t="str">
        <f>_xlfn.XLOOKUP(Table15[[#This Row],[Road Name]],'Tasman Base Data'!$A$2:$A$232,'Tasman Base Data'!H$2:H$232)</f>
        <v xml:space="preserve"> </v>
      </c>
      <c r="I12" s="5">
        <f>_xlfn.XLOOKUP(Table15[[#This Row],[Road Name]],'Tasman Base Data'!$A$2:$A$232,'Tasman Base Data'!I$2:I$232)</f>
        <v>45684</v>
      </c>
      <c r="J12" s="2" t="s">
        <v>235</v>
      </c>
      <c r="K12" s="2" t="s">
        <v>10</v>
      </c>
    </row>
    <row r="13" spans="1:12" ht="28.8" x14ac:dyDescent="0.3">
      <c r="A13" s="2" t="s">
        <v>304</v>
      </c>
      <c r="B13" s="2" t="str">
        <f>_xlfn.XLOOKUP(Table15[[#This Row],[Road Name]],'Tasman Base Data'!$A$2:$A$232,'Tasman Base Data'!B$2:B$232)</f>
        <v>Entire length</v>
      </c>
      <c r="C13" s="2" t="str">
        <f>_xlfn.XLOOKUP(Table15[[#This Row],[Road Name]],'Tasman Base Data'!$A$2:$A$232,'Tasman Base Data'!C$2:C$232)</f>
        <v>Peri-urban Roads</v>
      </c>
      <c r="D13" s="2" t="str">
        <f>_xlfn.XLOOKUP(Table15[[#This Row],[Road Name]],'Tasman Base Data'!$A$2:$A$232,'Tasman Base Data'!D$2:D$232)</f>
        <v>Rural Roads</v>
      </c>
      <c r="E13" s="8">
        <f>_xlfn.XLOOKUP(Table15[[#This Row],[Road Name]],'Tasman Base Data'!$A$2:$A$232,'Tasman Base Data'!E$2:E$232)</f>
        <v>80</v>
      </c>
      <c r="F13" s="8">
        <f>_xlfn.XLOOKUP(Table15[[#This Row],[Road Name]],'Tasman Base Data'!$A$2:$A$232,'Tasman Base Data'!F$2:F$232)</f>
        <v>60</v>
      </c>
      <c r="G13" s="8">
        <f>_xlfn.XLOOKUP(Table15[[#This Row],[Road Name]],'Tasman Base Data'!$A$2:$A$232,'Tasman Base Data'!G$2:G$232)</f>
        <v>60</v>
      </c>
      <c r="H13" s="2" t="str">
        <f>_xlfn.XLOOKUP(Table15[[#This Row],[Road Name]],'Tasman Base Data'!$A$2:$A$232,'Tasman Base Data'!H$2:H$232)</f>
        <v xml:space="preserve"> </v>
      </c>
      <c r="I13" s="5">
        <f>_xlfn.XLOOKUP(Table15[[#This Row],[Road Name]],'Tasman Base Data'!$A$2:$A$232,'Tasman Base Data'!I$2:I$232)</f>
        <v>45684</v>
      </c>
      <c r="J13" s="2" t="s">
        <v>185</v>
      </c>
      <c r="K13" s="2" t="s">
        <v>40</v>
      </c>
    </row>
    <row r="14" spans="1:12" ht="28.8" x14ac:dyDescent="0.3">
      <c r="A14" s="2" t="s">
        <v>311</v>
      </c>
      <c r="B14" s="2" t="str">
        <f>_xlfn.XLOOKUP(Table15[[#This Row],[Road Name]],'Tasman Base Data'!$A$2:$A$232,'Tasman Base Data'!B$2:B$232)</f>
        <v>Entire length</v>
      </c>
      <c r="C14" s="2" t="str">
        <f>_xlfn.XLOOKUP(Table15[[#This Row],[Road Name]],'Tasman Base Data'!$A$2:$A$232,'Tasman Base Data'!C$2:C$232)</f>
        <v>Peri-urban Roads</v>
      </c>
      <c r="D14" s="2" t="str">
        <f>_xlfn.XLOOKUP(Table15[[#This Row],[Road Name]],'Tasman Base Data'!$A$2:$A$232,'Tasman Base Data'!D$2:D$232)</f>
        <v>Rural Roads</v>
      </c>
      <c r="E14" s="8">
        <f>_xlfn.XLOOKUP(Table15[[#This Row],[Road Name]],'Tasman Base Data'!$A$2:$A$232,'Tasman Base Data'!E$2:E$232)</f>
        <v>100</v>
      </c>
      <c r="F14" s="8">
        <f>_xlfn.XLOOKUP(Table15[[#This Row],[Road Name]],'Tasman Base Data'!$A$2:$A$232,'Tasman Base Data'!F$2:F$232)</f>
        <v>60</v>
      </c>
      <c r="G14" s="8">
        <f>_xlfn.XLOOKUP(Table15[[#This Row],[Road Name]],'Tasman Base Data'!$A$2:$A$232,'Tasman Base Data'!G$2:G$232)</f>
        <v>60</v>
      </c>
      <c r="H14" s="2" t="str">
        <f>_xlfn.XLOOKUP(Table15[[#This Row],[Road Name]],'Tasman Base Data'!$A$2:$A$232,'Tasman Base Data'!H$2:H$232)</f>
        <v xml:space="preserve"> </v>
      </c>
      <c r="I14" s="5">
        <f>_xlfn.XLOOKUP(Table15[[#This Row],[Road Name]],'Tasman Base Data'!$A$2:$A$232,'Tasman Base Data'!I$2:I$232)</f>
        <v>45684</v>
      </c>
      <c r="J14" s="2" t="s">
        <v>185</v>
      </c>
      <c r="K14" s="2" t="s">
        <v>40</v>
      </c>
    </row>
    <row r="15" spans="1:12" ht="28.8" x14ac:dyDescent="0.3">
      <c r="A15" s="2" t="s">
        <v>258</v>
      </c>
      <c r="B15" s="2" t="str">
        <f>_xlfn.XLOOKUP(Table15[[#This Row],[Road Name]],'Tasman Base Data'!$A$2:$A$232,'Tasman Base Data'!B$2:B$232)</f>
        <v>Entire length</v>
      </c>
      <c r="C15" s="2" t="str">
        <f>_xlfn.XLOOKUP(Table15[[#This Row],[Road Name]],'Tasman Base Data'!$A$2:$A$232,'Tasman Base Data'!C$2:C$232)</f>
        <v>Peri-urban Roads</v>
      </c>
      <c r="D15" s="2" t="str">
        <f>_xlfn.XLOOKUP(Table15[[#This Row],[Road Name]],'Tasman Base Data'!$A$2:$A$232,'Tasman Base Data'!D$2:D$232)</f>
        <v>Rural Roads</v>
      </c>
      <c r="E15" s="8">
        <f>_xlfn.XLOOKUP(Table15[[#This Row],[Road Name]],'Tasman Base Data'!$A$2:$A$232,'Tasman Base Data'!E$2:E$232)</f>
        <v>100</v>
      </c>
      <c r="F15" s="8">
        <f>_xlfn.XLOOKUP(Table15[[#This Row],[Road Name]],'Tasman Base Data'!$A$2:$A$232,'Tasman Base Data'!F$2:F$232)</f>
        <v>60</v>
      </c>
      <c r="G15" s="8">
        <f>_xlfn.XLOOKUP(Table15[[#This Row],[Road Name]],'Tasman Base Data'!$A$2:$A$232,'Tasman Base Data'!G$2:G$232)</f>
        <v>60</v>
      </c>
      <c r="H15" s="2" t="str">
        <f>_xlfn.XLOOKUP(Table15[[#This Row],[Road Name]],'Tasman Base Data'!$A$2:$A$232,'Tasman Base Data'!H$2:H$232)</f>
        <v xml:space="preserve"> </v>
      </c>
      <c r="I15" s="5">
        <f>_xlfn.XLOOKUP(Table15[[#This Row],[Road Name]],'Tasman Base Data'!$A$2:$A$232,'Tasman Base Data'!I$2:I$232)</f>
        <v>45684</v>
      </c>
      <c r="J15" s="2" t="s">
        <v>259</v>
      </c>
      <c r="K15" s="2" t="s">
        <v>10</v>
      </c>
    </row>
    <row r="16" spans="1:12" ht="28.8" x14ac:dyDescent="0.3">
      <c r="A16" s="2" t="s">
        <v>260</v>
      </c>
      <c r="B16" s="2" t="str">
        <f>_xlfn.XLOOKUP(Table15[[#This Row],[Road Name]],'Tasman Base Data'!$A$2:$A$232,'Tasman Base Data'!B$2:B$232)</f>
        <v>From Abel Tasman Drive to 115m south of Packard Road</v>
      </c>
      <c r="C16" s="2" t="str">
        <f>_xlfn.XLOOKUP(Table15[[#This Row],[Road Name]],'Tasman Base Data'!$A$2:$A$232,'Tasman Base Data'!C$2:C$232)</f>
        <v>Peri-urban Roads</v>
      </c>
      <c r="D16" s="2" t="str">
        <f>_xlfn.XLOOKUP(Table15[[#This Row],[Road Name]],'Tasman Base Data'!$A$2:$A$232,'Tasman Base Data'!D$2:D$232)</f>
        <v>Rural Roads</v>
      </c>
      <c r="E16" s="8">
        <f>_xlfn.XLOOKUP(Table15[[#This Row],[Road Name]],'Tasman Base Data'!$A$2:$A$232,'Tasman Base Data'!E$2:E$232)</f>
        <v>60</v>
      </c>
      <c r="F16" s="8">
        <f>_xlfn.XLOOKUP(Table15[[#This Row],[Road Name]],'Tasman Base Data'!$A$2:$A$232,'Tasman Base Data'!F$2:F$232)</f>
        <v>50</v>
      </c>
      <c r="G16" s="8">
        <f>_xlfn.XLOOKUP(Table15[[#This Row],[Road Name]],'Tasman Base Data'!$A$2:$A$232,'Tasman Base Data'!G$2:G$232)</f>
        <v>60</v>
      </c>
      <c r="H16" s="2" t="str">
        <f>_xlfn.XLOOKUP(Table15[[#This Row],[Road Name]],'Tasman Base Data'!$A$2:$A$232,'Tasman Base Data'!H$2:H$232)</f>
        <v>Higher density peri-urban environment.  Change reflects currently signed limit</v>
      </c>
      <c r="I16" s="5">
        <f>_xlfn.XLOOKUP(Table15[[#This Row],[Road Name]],'Tasman Base Data'!$A$2:$A$232,'Tasman Base Data'!I$2:I$232)</f>
        <v>45684</v>
      </c>
      <c r="J16" s="2" t="s">
        <v>185</v>
      </c>
      <c r="K16" s="2" t="s">
        <v>40</v>
      </c>
    </row>
    <row r="17" spans="1:11" ht="28.8" x14ac:dyDescent="0.3">
      <c r="A17" s="2" t="s">
        <v>679</v>
      </c>
      <c r="B17" s="2" t="str">
        <f>_xlfn.XLOOKUP(Table15[[#This Row],[Road Name]],'Tasman Base Data'!$A$2:$A$232,'Tasman Base Data'!B$2:B$232)</f>
        <v>Entire length</v>
      </c>
      <c r="C17" s="2" t="str">
        <f>_xlfn.XLOOKUP(Table15[[#This Row],[Road Name]],'Tasman Base Data'!$A$2:$A$232,'Tasman Base Data'!C$2:C$232)</f>
        <v>Peri-urban Roads</v>
      </c>
      <c r="D17" s="2" t="str">
        <f>_xlfn.XLOOKUP(Table15[[#This Row],[Road Name]],'Tasman Base Data'!$A$2:$A$232,'Tasman Base Data'!D$2:D$232)</f>
        <v>Rural Roads</v>
      </c>
      <c r="E17" s="8">
        <f>_xlfn.XLOOKUP(Table15[[#This Row],[Road Name]],'Tasman Base Data'!$A$2:$A$232,'Tasman Base Data'!E$2:E$232)</f>
        <v>100</v>
      </c>
      <c r="F17" s="8">
        <f>_xlfn.XLOOKUP(Table15[[#This Row],[Road Name]],'Tasman Base Data'!$A$2:$A$232,'Tasman Base Data'!F$2:F$232)</f>
        <v>60</v>
      </c>
      <c r="G17" s="8">
        <f>_xlfn.XLOOKUP(Table15[[#This Row],[Road Name]],'Tasman Base Data'!$A$2:$A$232,'Tasman Base Data'!G$2:G$232)</f>
        <v>60</v>
      </c>
      <c r="H17" s="2">
        <f>_xlfn.XLOOKUP(Table15[[#This Row],[Road Name]],'Tasman Base Data'!$A$2:$A$232,'Tasman Base Data'!H$2:H$232)</f>
        <v>0</v>
      </c>
      <c r="I17" s="5">
        <f>_xlfn.XLOOKUP(Table15[[#This Row],[Road Name]],'Tasman Base Data'!$A$2:$A$232,'Tasman Base Data'!I$2:I$232)</f>
        <v>45684</v>
      </c>
      <c r="J17" s="2" t="s">
        <v>185</v>
      </c>
      <c r="K17" s="2" t="s">
        <v>40</v>
      </c>
    </row>
    <row r="18" spans="1:11" ht="28.8" x14ac:dyDescent="0.3">
      <c r="A18" s="2" t="s">
        <v>261</v>
      </c>
      <c r="B18" s="2" t="str">
        <f>_xlfn.XLOOKUP(Table15[[#This Row],[Road Name]],'Tasman Base Data'!$A$2:$A$232,'Tasman Base Data'!B$2:B$232)</f>
        <v>Entire length</v>
      </c>
      <c r="C18" s="2" t="str">
        <f>_xlfn.XLOOKUP(Table15[[#This Row],[Road Name]],'Tasman Base Data'!$A$2:$A$232,'Tasman Base Data'!C$2:C$232)</f>
        <v>Peri-urban Roads</v>
      </c>
      <c r="D18" s="2" t="str">
        <f>_xlfn.XLOOKUP(Table15[[#This Row],[Road Name]],'Tasman Base Data'!$A$2:$A$232,'Tasman Base Data'!D$2:D$232)</f>
        <v>Peri-urban Roads</v>
      </c>
      <c r="E18" s="8">
        <f>_xlfn.XLOOKUP(Table15[[#This Row],[Road Name]],'Tasman Base Data'!$A$2:$A$232,'Tasman Base Data'!E$2:E$232)</f>
        <v>80</v>
      </c>
      <c r="F18" s="8">
        <f>_xlfn.XLOOKUP(Table15[[#This Row],[Road Name]],'Tasman Base Data'!$A$2:$A$232,'Tasman Base Data'!F$2:F$232)</f>
        <v>60</v>
      </c>
      <c r="G18" s="8">
        <f>_xlfn.XLOOKUP(Table15[[#This Row],[Road Name]],'Tasman Base Data'!$A$2:$A$232,'Tasman Base Data'!G$2:G$232)</f>
        <v>60</v>
      </c>
      <c r="H18" s="2" t="str">
        <f>_xlfn.XLOOKUP(Table15[[#This Row],[Road Name]],'Tasman Base Data'!$A$2:$A$232,'Tasman Base Data'!H$2:H$232)</f>
        <v xml:space="preserve"> </v>
      </c>
      <c r="I18" s="5">
        <f>_xlfn.XLOOKUP(Table15[[#This Row],[Road Name]],'Tasman Base Data'!$A$2:$A$232,'Tasman Base Data'!I$2:I$232)</f>
        <v>45684</v>
      </c>
      <c r="J18" s="2" t="s">
        <v>262</v>
      </c>
      <c r="K18" s="2" t="s">
        <v>10</v>
      </c>
    </row>
    <row r="19" spans="1:11" ht="72" x14ac:dyDescent="0.3">
      <c r="A19" s="2" t="s">
        <v>267</v>
      </c>
      <c r="B19" s="2" t="str">
        <f>_xlfn.XLOOKUP(Table15[[#This Row],[Road Name]],'Tasman Base Data'!$A$2:$A$232,'Tasman Base Data'!B$2:B$232)</f>
        <v>1,100m from Redwood Road</v>
      </c>
      <c r="C19" s="2" t="str">
        <f>_xlfn.XLOOKUP(Table15[[#This Row],[Road Name]],'Tasman Base Data'!$A$2:$A$232,'Tasman Base Data'!C$2:C$232)</f>
        <v>Stopping Places</v>
      </c>
      <c r="D19" s="2" t="str">
        <f>_xlfn.XLOOKUP(Table15[[#This Row],[Road Name]],'Tasman Base Data'!$A$2:$A$232,'Tasman Base Data'!D$2:D$232)</f>
        <v>Local Streets</v>
      </c>
      <c r="E19" s="8">
        <f>_xlfn.XLOOKUP(Table15[[#This Row],[Road Name]],'Tasman Base Data'!$A$2:$A$232,'Tasman Base Data'!E$2:E$232)</f>
        <v>70</v>
      </c>
      <c r="F19" s="8">
        <f>_xlfn.XLOOKUP(Table15[[#This Row],[Road Name]],'Tasman Base Data'!$A$2:$A$232,'Tasman Base Data'!F$2:F$232)</f>
        <v>60</v>
      </c>
      <c r="G19" s="8">
        <f>_xlfn.XLOOKUP(Table15[[#This Row],[Road Name]],'Tasman Base Data'!$A$2:$A$232,'Tasman Base Data'!G$2:G$232)</f>
        <v>30</v>
      </c>
      <c r="H19" s="2" t="str">
        <f>_xlfn.XLOOKUP(Table15[[#This Row],[Road Name]],'Tasman Base Data'!$A$2:$A$232,'Tasman Base Data'!H$2:H$232)</f>
        <v>The proposed speed is a step towards the SAAS, but does not match it.  Our consultation indicated that there was little public support for SAAS in this location, and the proposed speed is consistent with the draft Setting of Speed Limits Rule 2024.</v>
      </c>
      <c r="I19" s="5">
        <f>_xlfn.XLOOKUP(Table15[[#This Row],[Road Name]],'Tasman Base Data'!$A$2:$A$232,'Tasman Base Data'!I$2:I$232)</f>
        <v>45684</v>
      </c>
      <c r="J19" s="2" t="s">
        <v>268</v>
      </c>
      <c r="K19" s="2" t="s">
        <v>10</v>
      </c>
    </row>
    <row r="20" spans="1:11" ht="28.8" x14ac:dyDescent="0.3">
      <c r="A20" s="2" t="s">
        <v>272</v>
      </c>
      <c r="B20" s="2" t="str">
        <f>_xlfn.XLOOKUP(Table15[[#This Row],[Road Name]],'Tasman Base Data'!$A$2:$A$232,'Tasman Base Data'!B$2:B$232)</f>
        <v>Entire length</v>
      </c>
      <c r="C20" s="2" t="str">
        <f>_xlfn.XLOOKUP(Table15[[#This Row],[Road Name]],'Tasman Base Data'!$A$2:$A$232,'Tasman Base Data'!C$2:C$232)</f>
        <v>Peri-urban Roads</v>
      </c>
      <c r="D20" s="2" t="str">
        <f>_xlfn.XLOOKUP(Table15[[#This Row],[Road Name]],'Tasman Base Data'!$A$2:$A$232,'Tasman Base Data'!D$2:D$232)</f>
        <v>Rural Connectors</v>
      </c>
      <c r="E20" s="8">
        <f>_xlfn.XLOOKUP(Table15[[#This Row],[Road Name]],'Tasman Base Data'!$A$2:$A$232,'Tasman Base Data'!E$2:E$232)</f>
        <v>100</v>
      </c>
      <c r="F20" s="8">
        <f>_xlfn.XLOOKUP(Table15[[#This Row],[Road Name]],'Tasman Base Data'!$A$2:$A$232,'Tasman Base Data'!F$2:F$232)</f>
        <v>60</v>
      </c>
      <c r="G20" s="8">
        <f>_xlfn.XLOOKUP(Table15[[#This Row],[Road Name]],'Tasman Base Data'!$A$2:$A$232,'Tasman Base Data'!G$2:G$232)</f>
        <v>60</v>
      </c>
      <c r="H20" s="2" t="str">
        <f>_xlfn.XLOOKUP(Table15[[#This Row],[Road Name]],'Tasman Base Data'!$A$2:$A$232,'Tasman Base Data'!H$2:H$232)</f>
        <v xml:space="preserve"> </v>
      </c>
      <c r="I20" s="5">
        <f>_xlfn.XLOOKUP(Table15[[#This Row],[Road Name]],'Tasman Base Data'!$A$2:$A$232,'Tasman Base Data'!I$2:I$232)</f>
        <v>45684</v>
      </c>
      <c r="J20" s="2" t="s">
        <v>273</v>
      </c>
      <c r="K20" s="2" t="s">
        <v>25</v>
      </c>
    </row>
    <row r="21" spans="1:11" ht="28.8" x14ac:dyDescent="0.3">
      <c r="A21" s="2" t="s">
        <v>277</v>
      </c>
      <c r="B21" s="2" t="str">
        <f>_xlfn.XLOOKUP(Table15[[#This Row],[Road Name]],'Tasman Base Data'!$A$2:$A$232,'Tasman Base Data'!B$2:B$232)</f>
        <v>Entire length</v>
      </c>
      <c r="C21" s="2" t="str">
        <f>_xlfn.XLOOKUP(Table15[[#This Row],[Road Name]],'Tasman Base Data'!$A$2:$A$232,'Tasman Base Data'!C$2:C$232)</f>
        <v>Peri-urban Roads</v>
      </c>
      <c r="D21" s="2" t="str">
        <f>_xlfn.XLOOKUP(Table15[[#This Row],[Road Name]],'Tasman Base Data'!$A$2:$A$232,'Tasman Base Data'!D$2:D$232)</f>
        <v>Rural Roads</v>
      </c>
      <c r="E21" s="8">
        <f>_xlfn.XLOOKUP(Table15[[#This Row],[Road Name]],'Tasman Base Data'!$A$2:$A$232,'Tasman Base Data'!E$2:E$232)</f>
        <v>80</v>
      </c>
      <c r="F21" s="8">
        <f>_xlfn.XLOOKUP(Table15[[#This Row],[Road Name]],'Tasman Base Data'!$A$2:$A$232,'Tasman Base Data'!F$2:F$232)</f>
        <v>60</v>
      </c>
      <c r="G21" s="8">
        <f>_xlfn.XLOOKUP(Table15[[#This Row],[Road Name]],'Tasman Base Data'!$A$2:$A$232,'Tasman Base Data'!G$2:G$232)</f>
        <v>60</v>
      </c>
      <c r="H21" s="2" t="str">
        <f>_xlfn.XLOOKUP(Table15[[#This Row],[Road Name]],'Tasman Base Data'!$A$2:$A$232,'Tasman Base Data'!H$2:H$232)</f>
        <v xml:space="preserve"> </v>
      </c>
      <c r="I21" s="5">
        <f>_xlfn.XLOOKUP(Table15[[#This Row],[Road Name]],'Tasman Base Data'!$A$2:$A$232,'Tasman Base Data'!I$2:I$232)</f>
        <v>45684</v>
      </c>
      <c r="J21" s="2" t="s">
        <v>235</v>
      </c>
      <c r="K21" s="2" t="s">
        <v>10</v>
      </c>
    </row>
    <row r="22" spans="1:11" ht="28.8" x14ac:dyDescent="0.3">
      <c r="A22" s="2" t="s">
        <v>305</v>
      </c>
      <c r="B22" s="2" t="str">
        <f>_xlfn.XLOOKUP(Table15[[#This Row],[Road Name]],'Tasman Base Data'!$A$2:$A$232,'Tasman Base Data'!B$2:B$232)</f>
        <v>Entire length</v>
      </c>
      <c r="C22" s="2" t="str">
        <f>_xlfn.XLOOKUP(Table15[[#This Row],[Road Name]],'Tasman Base Data'!$A$2:$A$232,'Tasman Base Data'!C$2:C$232)</f>
        <v>Peri-urban Roads</v>
      </c>
      <c r="D22" s="2" t="str">
        <f>_xlfn.XLOOKUP(Table15[[#This Row],[Road Name]],'Tasman Base Data'!$A$2:$A$232,'Tasman Base Data'!D$2:D$232)</f>
        <v>Rural Roads</v>
      </c>
      <c r="E22" s="8">
        <f>_xlfn.XLOOKUP(Table15[[#This Row],[Road Name]],'Tasman Base Data'!$A$2:$A$232,'Tasman Base Data'!E$2:E$232)</f>
        <v>80</v>
      </c>
      <c r="F22" s="8">
        <f>_xlfn.XLOOKUP(Table15[[#This Row],[Road Name]],'Tasman Base Data'!$A$2:$A$232,'Tasman Base Data'!F$2:F$232)</f>
        <v>60</v>
      </c>
      <c r="G22" s="8">
        <f>_xlfn.XLOOKUP(Table15[[#This Row],[Road Name]],'Tasman Base Data'!$A$2:$A$232,'Tasman Base Data'!G$2:G$232)</f>
        <v>60</v>
      </c>
      <c r="H22" s="2" t="str">
        <f>_xlfn.XLOOKUP(Table15[[#This Row],[Road Name]],'Tasman Base Data'!$A$2:$A$232,'Tasman Base Data'!H$2:H$232)</f>
        <v xml:space="preserve"> </v>
      </c>
      <c r="I22" s="5">
        <f>_xlfn.XLOOKUP(Table15[[#This Row],[Road Name]],'Tasman Base Data'!$A$2:$A$232,'Tasman Base Data'!I$2:I$232)</f>
        <v>45684</v>
      </c>
      <c r="J22" s="2" t="s">
        <v>185</v>
      </c>
      <c r="K22" s="2" t="s">
        <v>40</v>
      </c>
    </row>
    <row r="23" spans="1:11" ht="28.8" x14ac:dyDescent="0.3">
      <c r="A23" s="2" t="s">
        <v>60</v>
      </c>
      <c r="B23" s="2" t="str">
        <f>_xlfn.XLOOKUP(Table15[[#This Row],[Road Name]],'Tasman Base Data'!$A$2:$A$232,'Tasman Base Data'!B$2:B$232)</f>
        <v>Anderson Road to Umukuri Road</v>
      </c>
      <c r="C23" s="2" t="str">
        <f>_xlfn.XLOOKUP(Table15[[#This Row],[Road Name]],'Tasman Base Data'!$A$2:$A$232,'Tasman Base Data'!C$2:C$232)</f>
        <v>Peri-urban Roads</v>
      </c>
      <c r="D23" s="2" t="str">
        <f>_xlfn.XLOOKUP(Table15[[#This Row],[Road Name]],'Tasman Base Data'!$A$2:$A$232,'Tasman Base Data'!D$2:D$232)</f>
        <v>Rural Connectors</v>
      </c>
      <c r="E23" s="8">
        <f>_xlfn.XLOOKUP(Table15[[#This Row],[Road Name]],'Tasman Base Data'!$A$2:$A$232,'Tasman Base Data'!E$2:E$232)</f>
        <v>80</v>
      </c>
      <c r="F23" s="8">
        <f>_xlfn.XLOOKUP(Table15[[#This Row],[Road Name]],'Tasman Base Data'!$A$2:$A$232,'Tasman Base Data'!F$2:F$232)</f>
        <v>60</v>
      </c>
      <c r="G23" s="8">
        <f>_xlfn.XLOOKUP(Table15[[#This Row],[Road Name]],'Tasman Base Data'!$A$2:$A$232,'Tasman Base Data'!G$2:G$232)</f>
        <v>60</v>
      </c>
      <c r="H23" s="2" t="str">
        <f>_xlfn.XLOOKUP(Table15[[#This Row],[Road Name]],'Tasman Base Data'!$A$2:$A$232,'Tasman Base Data'!H$2:H$232)</f>
        <v xml:space="preserve"> </v>
      </c>
      <c r="I23" s="5">
        <f>_xlfn.XLOOKUP(Table15[[#This Row],[Road Name]],'Tasman Base Data'!$A$2:$A$232,'Tasman Base Data'!I$2:I$232)</f>
        <v>45684</v>
      </c>
      <c r="J23" s="2" t="s">
        <v>185</v>
      </c>
      <c r="K23" s="2" t="s">
        <v>40</v>
      </c>
    </row>
    <row r="24" spans="1:11" ht="28.8" x14ac:dyDescent="0.3">
      <c r="A24" s="2" t="s">
        <v>306</v>
      </c>
      <c r="B24" s="2" t="str">
        <f>_xlfn.XLOOKUP(Table15[[#This Row],[Road Name]],'Tasman Base Data'!$A$2:$A$232,'Tasman Base Data'!B$2:B$232)</f>
        <v>From Foley Road To Awa Awa Road</v>
      </c>
      <c r="C24" s="2" t="str">
        <f>_xlfn.XLOOKUP(Table15[[#This Row],[Road Name]],'Tasman Base Data'!$A$2:$A$232,'Tasman Base Data'!C$2:C$232)</f>
        <v>Peri-urban Roads</v>
      </c>
      <c r="D24" s="2" t="str">
        <f>_xlfn.XLOOKUP(Table15[[#This Row],[Road Name]],'Tasman Base Data'!$A$2:$A$232,'Tasman Base Data'!D$2:D$232)</f>
        <v>Rural Roads</v>
      </c>
      <c r="E24" s="8">
        <f>_xlfn.XLOOKUP(Table15[[#This Row],[Road Name]],'Tasman Base Data'!$A$2:$A$232,'Tasman Base Data'!E$2:E$232)</f>
        <v>80</v>
      </c>
      <c r="F24" s="8">
        <f>_xlfn.XLOOKUP(Table15[[#This Row],[Road Name]],'Tasman Base Data'!$A$2:$A$232,'Tasman Base Data'!F$2:F$232)</f>
        <v>50</v>
      </c>
      <c r="G24" s="8">
        <f>_xlfn.XLOOKUP(Table15[[#This Row],[Road Name]],'Tasman Base Data'!$A$2:$A$232,'Tasman Base Data'!G$2:G$232)</f>
        <v>60</v>
      </c>
      <c r="H24" s="2" t="str">
        <f>_xlfn.XLOOKUP(Table15[[#This Row],[Road Name]],'Tasman Base Data'!$A$2:$A$232,'Tasman Base Data'!H$2:H$232)</f>
        <v xml:space="preserve">Short section of Peri urban at Pippin Lane.  Connects to existing 50km/h.  </v>
      </c>
      <c r="I24" s="5">
        <f>_xlfn.XLOOKUP(Table15[[#This Row],[Road Name]],'Tasman Base Data'!$A$2:$A$232,'Tasman Base Data'!I$2:I$232)</f>
        <v>45684</v>
      </c>
      <c r="J24" s="2" t="s">
        <v>185</v>
      </c>
      <c r="K24" s="2" t="s">
        <v>40</v>
      </c>
    </row>
    <row r="25" spans="1:11" ht="28.8" x14ac:dyDescent="0.3">
      <c r="A25" s="2" t="s">
        <v>291</v>
      </c>
      <c r="B25" s="2" t="str">
        <f>_xlfn.XLOOKUP(Table15[[#This Row],[Road Name]],'Tasman Base Data'!$A$2:$A$232,'Tasman Base Data'!B$2:B$232)</f>
        <v>Entire length</v>
      </c>
      <c r="C25" s="2" t="str">
        <f>_xlfn.XLOOKUP(Table15[[#This Row],[Road Name]],'Tasman Base Data'!$A$2:$A$232,'Tasman Base Data'!C$2:C$232)</f>
        <v>Peri-urban Roads</v>
      </c>
      <c r="D25" s="2" t="str">
        <f>_xlfn.XLOOKUP(Table15[[#This Row],[Road Name]],'Tasman Base Data'!$A$2:$A$232,'Tasman Base Data'!D$2:D$232)</f>
        <v>Rural Roads</v>
      </c>
      <c r="E25" s="8">
        <f>_xlfn.XLOOKUP(Table15[[#This Row],[Road Name]],'Tasman Base Data'!$A$2:$A$232,'Tasman Base Data'!E$2:E$232)</f>
        <v>80</v>
      </c>
      <c r="F25" s="8">
        <f>_xlfn.XLOOKUP(Table15[[#This Row],[Road Name]],'Tasman Base Data'!$A$2:$A$232,'Tasman Base Data'!F$2:F$232)</f>
        <v>60</v>
      </c>
      <c r="G25" s="8">
        <f>_xlfn.XLOOKUP(Table15[[#This Row],[Road Name]],'Tasman Base Data'!$A$2:$A$232,'Tasman Base Data'!G$2:G$232)</f>
        <v>60</v>
      </c>
      <c r="H25" s="2" t="str">
        <f>_xlfn.XLOOKUP(Table15[[#This Row],[Road Name]],'Tasman Base Data'!$A$2:$A$232,'Tasman Base Data'!H$2:H$232)</f>
        <v xml:space="preserve"> </v>
      </c>
      <c r="I25" s="5">
        <f>_xlfn.XLOOKUP(Table15[[#This Row],[Road Name]],'Tasman Base Data'!$A$2:$A$232,'Tasman Base Data'!I$2:I$232)</f>
        <v>45684</v>
      </c>
      <c r="J25" s="2" t="s">
        <v>276</v>
      </c>
      <c r="K25" s="2" t="s">
        <v>10</v>
      </c>
    </row>
    <row r="26" spans="1:11" ht="28.8" x14ac:dyDescent="0.3">
      <c r="A26" s="2" t="s">
        <v>292</v>
      </c>
      <c r="B26" s="2" t="str">
        <f>_xlfn.XLOOKUP(Table15[[#This Row],[Road Name]],'Tasman Base Data'!$A$2:$A$232,'Tasman Base Data'!B$2:B$232)</f>
        <v>Entire length</v>
      </c>
      <c r="C26" s="2" t="str">
        <f>_xlfn.XLOOKUP(Table15[[#This Row],[Road Name]],'Tasman Base Data'!$A$2:$A$232,'Tasman Base Data'!C$2:C$232)</f>
        <v>Peri-urban Roads</v>
      </c>
      <c r="D26" s="2" t="str">
        <f>_xlfn.XLOOKUP(Table15[[#This Row],[Road Name]],'Tasman Base Data'!$A$2:$A$232,'Tasman Base Data'!D$2:D$232)</f>
        <v>Peri-urban Roads</v>
      </c>
      <c r="E26" s="8">
        <f>_xlfn.XLOOKUP(Table15[[#This Row],[Road Name]],'Tasman Base Data'!$A$2:$A$232,'Tasman Base Data'!E$2:E$232)</f>
        <v>80</v>
      </c>
      <c r="F26" s="8">
        <f>_xlfn.XLOOKUP(Table15[[#This Row],[Road Name]],'Tasman Base Data'!$A$2:$A$232,'Tasman Base Data'!F$2:F$232)</f>
        <v>60</v>
      </c>
      <c r="G26" s="8">
        <f>_xlfn.XLOOKUP(Table15[[#This Row],[Road Name]],'Tasman Base Data'!$A$2:$A$232,'Tasman Base Data'!G$2:G$232)</f>
        <v>60</v>
      </c>
      <c r="H26" s="2" t="str">
        <f>_xlfn.XLOOKUP(Table15[[#This Row],[Road Name]],'Tasman Base Data'!$A$2:$A$232,'Tasman Base Data'!H$2:H$232)</f>
        <v xml:space="preserve"> </v>
      </c>
      <c r="I26" s="5">
        <f>_xlfn.XLOOKUP(Table15[[#This Row],[Road Name]],'Tasman Base Data'!$A$2:$A$232,'Tasman Base Data'!I$2:I$232)</f>
        <v>45684</v>
      </c>
      <c r="J26" s="2" t="s">
        <v>293</v>
      </c>
      <c r="K26" s="2" t="s">
        <v>10</v>
      </c>
    </row>
    <row r="27" spans="1:11" ht="28.8" x14ac:dyDescent="0.3">
      <c r="A27" s="2" t="s">
        <v>307</v>
      </c>
      <c r="B27" s="2" t="str">
        <f>_xlfn.XLOOKUP(Table15[[#This Row],[Road Name]],'Tasman Base Data'!$A$2:$A$232,'Tasman Base Data'!B$2:B$232)</f>
        <v>Entire length</v>
      </c>
      <c r="C27" s="2" t="str">
        <f>_xlfn.XLOOKUP(Table15[[#This Row],[Road Name]],'Tasman Base Data'!$A$2:$A$232,'Tasman Base Data'!C$2:C$232)</f>
        <v>Peri-urban Roads</v>
      </c>
      <c r="D27" s="2" t="str">
        <f>_xlfn.XLOOKUP(Table15[[#This Row],[Road Name]],'Tasman Base Data'!$A$2:$A$232,'Tasman Base Data'!D$2:D$232)</f>
        <v>Rural Roads</v>
      </c>
      <c r="E27" s="8">
        <f>_xlfn.XLOOKUP(Table15[[#This Row],[Road Name]],'Tasman Base Data'!$A$2:$A$232,'Tasman Base Data'!E$2:E$232)</f>
        <v>100</v>
      </c>
      <c r="F27" s="8">
        <f>_xlfn.XLOOKUP(Table15[[#This Row],[Road Name]],'Tasman Base Data'!$A$2:$A$232,'Tasman Base Data'!F$2:F$232)</f>
        <v>60</v>
      </c>
      <c r="G27" s="8">
        <f>_xlfn.XLOOKUP(Table15[[#This Row],[Road Name]],'Tasman Base Data'!$A$2:$A$232,'Tasman Base Data'!G$2:G$232)</f>
        <v>60</v>
      </c>
      <c r="H27" s="2" t="str">
        <f>_xlfn.XLOOKUP(Table15[[#This Row],[Road Name]],'Tasman Base Data'!$A$2:$A$232,'Tasman Base Data'!H$2:H$232)</f>
        <v xml:space="preserve"> </v>
      </c>
      <c r="I27" s="5">
        <f>_xlfn.XLOOKUP(Table15[[#This Row],[Road Name]],'Tasman Base Data'!$A$2:$A$232,'Tasman Base Data'!I$2:I$232)</f>
        <v>45684</v>
      </c>
      <c r="J27" s="2" t="s">
        <v>185</v>
      </c>
      <c r="K27" s="2" t="s">
        <v>40</v>
      </c>
    </row>
    <row r="28" spans="1:11" ht="28.8" x14ac:dyDescent="0.3">
      <c r="A28" s="2" t="s">
        <v>295</v>
      </c>
      <c r="B28" s="2" t="str">
        <f>_xlfn.XLOOKUP(Table15[[#This Row],[Road Name]],'Tasman Base Data'!$A$2:$A$232,'Tasman Base Data'!B$2:B$232)</f>
        <v>Entire length</v>
      </c>
      <c r="C28" s="2" t="str">
        <f>_xlfn.XLOOKUP(Table15[[#This Row],[Road Name]],'Tasman Base Data'!$A$2:$A$232,'Tasman Base Data'!C$2:C$232)</f>
        <v>Peri-urban Roads</v>
      </c>
      <c r="D28" s="2" t="str">
        <f>_xlfn.XLOOKUP(Table15[[#This Row],[Road Name]],'Tasman Base Data'!$A$2:$A$232,'Tasman Base Data'!D$2:D$232)</f>
        <v>Rural Roads</v>
      </c>
      <c r="E28" s="8">
        <f>_xlfn.XLOOKUP(Table15[[#This Row],[Road Name]],'Tasman Base Data'!$A$2:$A$232,'Tasman Base Data'!E$2:E$232)</f>
        <v>100</v>
      </c>
      <c r="F28" s="8">
        <f>_xlfn.XLOOKUP(Table15[[#This Row],[Road Name]],'Tasman Base Data'!$A$2:$A$232,'Tasman Base Data'!F$2:F$232)</f>
        <v>60</v>
      </c>
      <c r="G28" s="8">
        <f>_xlfn.XLOOKUP(Table15[[#This Row],[Road Name]],'Tasman Base Data'!$A$2:$A$232,'Tasman Base Data'!G$2:G$232)</f>
        <v>60</v>
      </c>
      <c r="H28" s="2" t="str">
        <f>_xlfn.XLOOKUP(Table15[[#This Row],[Road Name]],'Tasman Base Data'!$A$2:$A$232,'Tasman Base Data'!H$2:H$232)</f>
        <v xml:space="preserve"> </v>
      </c>
      <c r="I28" s="5">
        <f>_xlfn.XLOOKUP(Table15[[#This Row],[Road Name]],'Tasman Base Data'!$A$2:$A$232,'Tasman Base Data'!I$2:I$232)</f>
        <v>45684</v>
      </c>
      <c r="J28" s="2" t="s">
        <v>273</v>
      </c>
      <c r="K28" s="2" t="s">
        <v>25</v>
      </c>
    </row>
    <row r="29" spans="1:11" ht="28.8" x14ac:dyDescent="0.3">
      <c r="A29" s="2" t="s">
        <v>680</v>
      </c>
      <c r="B29" s="2" t="str">
        <f>_xlfn.XLOOKUP(Table15[[#This Row],[Road Name]],'Tasman Base Data'!$A$2:$A$232,'Tasman Base Data'!B$2:B$232)</f>
        <v>For 425m west of Moutere Highway</v>
      </c>
      <c r="C29" s="2" t="str">
        <f>_xlfn.XLOOKUP(Table15[[#This Row],[Road Name]],'Tasman Base Data'!$A$2:$A$232,'Tasman Base Data'!C$2:C$232)</f>
        <v>Peri-urban Roads</v>
      </c>
      <c r="D29" s="2" t="str">
        <f>_xlfn.XLOOKUP(Table15[[#This Row],[Road Name]],'Tasman Base Data'!$A$2:$A$232,'Tasman Base Data'!D$2:D$232)</f>
        <v>Rural Roads</v>
      </c>
      <c r="E29" s="8">
        <f>_xlfn.XLOOKUP(Table15[[#This Row],[Road Name]],'Tasman Base Data'!$A$2:$A$232,'Tasman Base Data'!E$2:E$232)</f>
        <v>100</v>
      </c>
      <c r="F29" s="8">
        <f>_xlfn.XLOOKUP(Table15[[#This Row],[Road Name]],'Tasman Base Data'!$A$2:$A$232,'Tasman Base Data'!F$2:F$232)</f>
        <v>50</v>
      </c>
      <c r="G29" s="8">
        <f>_xlfn.XLOOKUP(Table15[[#This Row],[Road Name]],'Tasman Base Data'!$A$2:$A$232,'Tasman Base Data'!G$2:G$232)</f>
        <v>60</v>
      </c>
      <c r="H29" s="2" t="str">
        <f>_xlfn.XLOOKUP(Table15[[#This Row],[Road Name]],'Tasman Base Data'!$A$2:$A$232,'Tasman Base Data'!H$2:H$232)</f>
        <v>Adjacent to School and Peri-Urban development</v>
      </c>
      <c r="I29" s="5">
        <f>_xlfn.XLOOKUP(Table15[[#This Row],[Road Name]],'Tasman Base Data'!$A$2:$A$232,'Tasman Base Data'!I$2:I$232)</f>
        <v>45684</v>
      </c>
      <c r="J29" s="2" t="s">
        <v>185</v>
      </c>
      <c r="K29" s="2" t="s">
        <v>40</v>
      </c>
    </row>
    <row r="30" spans="1:11" ht="28.8" x14ac:dyDescent="0.3">
      <c r="A30" s="2" t="s">
        <v>568</v>
      </c>
      <c r="B30" s="2" t="str">
        <f>_xlfn.XLOOKUP(Table15[[#This Row],[Road Name]],'Tasman Base Data'!$A$2:$A$232,'Tasman Base Data'!B$2:B$232)</f>
        <v>Entire length</v>
      </c>
      <c r="C30" s="2" t="str">
        <f>_xlfn.XLOOKUP(Table15[[#This Row],[Road Name]],'Tasman Base Data'!$A$2:$A$232,'Tasman Base Data'!C$2:C$232)</f>
        <v>Peri-urban Roads</v>
      </c>
      <c r="D30" s="2" t="str">
        <f>_xlfn.XLOOKUP(Table15[[#This Row],[Road Name]],'Tasman Base Data'!$A$2:$A$232,'Tasman Base Data'!D$2:D$232)</f>
        <v>Rural Connectors</v>
      </c>
      <c r="E30" s="8">
        <f>_xlfn.XLOOKUP(Table15[[#This Row],[Road Name]],'Tasman Base Data'!$A$2:$A$232,'Tasman Base Data'!E$2:E$232)</f>
        <v>80</v>
      </c>
      <c r="F30" s="8">
        <f>_xlfn.XLOOKUP(Table15[[#This Row],[Road Name]],'Tasman Base Data'!$A$2:$A$232,'Tasman Base Data'!F$2:F$232)</f>
        <v>60</v>
      </c>
      <c r="G30" s="8">
        <f>_xlfn.XLOOKUP(Table15[[#This Row],[Road Name]],'Tasman Base Data'!$A$2:$A$232,'Tasman Base Data'!G$2:G$232)</f>
        <v>80</v>
      </c>
      <c r="H30" s="2" t="str">
        <f>_xlfn.XLOOKUP(Table15[[#This Row],[Road Name]],'Tasman Base Data'!$A$2:$A$232,'Tasman Base Data'!H$2:H$232)</f>
        <v>Land use change.  Suggest ONF category change (Rural to Peri-urban)</v>
      </c>
      <c r="I30" s="5">
        <f>_xlfn.XLOOKUP(Table15[[#This Row],[Road Name]],'Tasman Base Data'!$A$2:$A$232,'Tasman Base Data'!I$2:I$232)</f>
        <v>45684</v>
      </c>
    </row>
    <row r="31" spans="1:11" ht="28.8" x14ac:dyDescent="0.3">
      <c r="A31" s="2" t="s">
        <v>308</v>
      </c>
      <c r="B31" s="2" t="str">
        <f>_xlfn.XLOOKUP(Table15[[#This Row],[Road Name]],'Tasman Base Data'!$A$2:$A$232,'Tasman Base Data'!B$2:B$232)</f>
        <v>Entire length</v>
      </c>
      <c r="C31" s="2" t="str">
        <f>_xlfn.XLOOKUP(Table15[[#This Row],[Road Name]],'Tasman Base Data'!$A$2:$A$232,'Tasman Base Data'!C$2:C$232)</f>
        <v>Peri-urban Roads</v>
      </c>
      <c r="D31" s="2" t="str">
        <f>_xlfn.XLOOKUP(Table15[[#This Row],[Road Name]],'Tasman Base Data'!$A$2:$A$232,'Tasman Base Data'!D$2:D$232)</f>
        <v>Rural Connectors</v>
      </c>
      <c r="E31" s="8">
        <f>_xlfn.XLOOKUP(Table15[[#This Row],[Road Name]],'Tasman Base Data'!$A$2:$A$232,'Tasman Base Data'!E$2:E$232)</f>
        <v>80</v>
      </c>
      <c r="F31" s="8">
        <f>_xlfn.XLOOKUP(Table15[[#This Row],[Road Name]],'Tasman Base Data'!$A$2:$A$232,'Tasman Base Data'!F$2:F$232)</f>
        <v>60</v>
      </c>
      <c r="G31" s="8">
        <f>_xlfn.XLOOKUP(Table15[[#This Row],[Road Name]],'Tasman Base Data'!$A$2:$A$232,'Tasman Base Data'!G$2:G$232)</f>
        <v>80</v>
      </c>
      <c r="H31" s="2" t="str">
        <f>_xlfn.XLOOKUP(Table15[[#This Row],[Road Name]],'Tasman Base Data'!$A$2:$A$232,'Tasman Base Data'!H$2:H$232)</f>
        <v>Land use change.  Suggest ONF category change (Rural to Peri-urban)</v>
      </c>
      <c r="I31" s="5">
        <f>_xlfn.XLOOKUP(Table15[[#This Row],[Road Name]],'Tasman Base Data'!$A$2:$A$232,'Tasman Base Data'!I$2:I$232)</f>
        <v>45684</v>
      </c>
      <c r="J31" s="2" t="s">
        <v>185</v>
      </c>
      <c r="K31" s="2" t="s">
        <v>40</v>
      </c>
    </row>
    <row r="32" spans="1:11" ht="28.8" x14ac:dyDescent="0.3">
      <c r="A32" s="2" t="s">
        <v>681</v>
      </c>
      <c r="B32" s="2" t="str">
        <f>_xlfn.XLOOKUP(Table15[[#This Row],[Road Name]],'Tasman Base Data'!$A$2:$A$232,'Tasman Base Data'!B$2:B$232)</f>
        <v>For 600m south of Aporo Road</v>
      </c>
      <c r="C32" s="2" t="str">
        <f>_xlfn.XLOOKUP(Table15[[#This Row],[Road Name]],'Tasman Base Data'!$A$2:$A$232,'Tasman Base Data'!C$2:C$232)</f>
        <v>Peri-urban Roads</v>
      </c>
      <c r="D32" s="2" t="str">
        <f>_xlfn.XLOOKUP(Table15[[#This Row],[Road Name]],'Tasman Base Data'!$A$2:$A$232,'Tasman Base Data'!D$2:D$232)</f>
        <v>Rural Roads</v>
      </c>
      <c r="E32" s="8">
        <f>_xlfn.XLOOKUP(Table15[[#This Row],[Road Name]],'Tasman Base Data'!$A$2:$A$232,'Tasman Base Data'!E$2:E$232)</f>
        <v>80</v>
      </c>
      <c r="F32" s="8">
        <f>_xlfn.XLOOKUP(Table15[[#This Row],[Road Name]],'Tasman Base Data'!$A$2:$A$232,'Tasman Base Data'!F$2:F$232)</f>
        <v>60</v>
      </c>
      <c r="G32" s="8">
        <f>_xlfn.XLOOKUP(Table15[[#This Row],[Road Name]],'Tasman Base Data'!$A$2:$A$232,'Tasman Base Data'!G$2:G$232)</f>
        <v>60</v>
      </c>
      <c r="H32" s="2" t="str">
        <f>_xlfn.XLOOKUP(Table15[[#This Row],[Road Name]],'Tasman Base Data'!$A$2:$A$232,'Tasman Base Data'!H$2:H$232)</f>
        <v>Adjacent to School and extended to camp ground</v>
      </c>
      <c r="I32" s="5">
        <f>_xlfn.XLOOKUP(Table15[[#This Row],[Road Name]],'Tasman Base Data'!$A$2:$A$232,'Tasman Base Data'!I$2:I$232)</f>
        <v>45684</v>
      </c>
      <c r="J32" s="2" t="s">
        <v>185</v>
      </c>
      <c r="K32" s="2" t="s">
        <v>40</v>
      </c>
    </row>
    <row r="33" spans="1:11" ht="28.8" x14ac:dyDescent="0.3">
      <c r="A33" s="2" t="s">
        <v>232</v>
      </c>
      <c r="B33" s="2" t="str">
        <f>_xlfn.XLOOKUP(Table15[[#This Row],[Road Name]],'Tasman Base Data'!$A$2:$A$232,'Tasman Base Data'!B$2:B$232)</f>
        <v>Entire length</v>
      </c>
      <c r="C33" s="2" t="str">
        <f>_xlfn.XLOOKUP(Table15[[#This Row],[Road Name]],'Tasman Base Data'!$A$2:$A$232,'Tasman Base Data'!C$2:C$232)</f>
        <v>Local Streets</v>
      </c>
      <c r="D33" s="2" t="str">
        <f>_xlfn.XLOOKUP(Table15[[#This Row],[Road Name]],'Tasman Base Data'!$A$2:$A$232,'Tasman Base Data'!D$2:D$232)</f>
        <v>Rural Roads</v>
      </c>
      <c r="E33" s="8">
        <f>_xlfn.XLOOKUP(Table15[[#This Row],[Road Name]],'Tasman Base Data'!$A$2:$A$232,'Tasman Base Data'!E$2:E$232)</f>
        <v>100</v>
      </c>
      <c r="F33" s="8">
        <f>_xlfn.XLOOKUP(Table15[[#This Row],[Road Name]],'Tasman Base Data'!$A$2:$A$232,'Tasman Base Data'!F$2:F$232)</f>
        <v>50</v>
      </c>
      <c r="G33" s="8">
        <f>_xlfn.XLOOKUP(Table15[[#This Row],[Road Name]],'Tasman Base Data'!$A$2:$A$232,'Tasman Base Data'!G$2:G$232)</f>
        <v>60</v>
      </c>
      <c r="H33" s="2" t="str">
        <f>_xlfn.XLOOKUP(Table15[[#This Row],[Road Name]],'Tasman Base Data'!$A$2:$A$232,'Tasman Base Data'!H$2:H$232)</f>
        <v>Land use change.  Suggest ONF category change (Rural to Local)</v>
      </c>
      <c r="I33" s="5">
        <f>_xlfn.XLOOKUP(Table15[[#This Row],[Road Name]],'Tasman Base Data'!$A$2:$A$232,'Tasman Base Data'!I$2:I$232)</f>
        <v>46048</v>
      </c>
      <c r="J33" s="2" t="s">
        <v>233</v>
      </c>
      <c r="K33" s="2" t="s">
        <v>108</v>
      </c>
    </row>
    <row r="34" spans="1:11" ht="28.8" x14ac:dyDescent="0.3">
      <c r="A34" s="2" t="s">
        <v>241</v>
      </c>
      <c r="B34" s="2" t="str">
        <f>_xlfn.XLOOKUP(Table15[[#This Row],[Road Name]],'Tasman Base Data'!$A$2:$A$232,'Tasman Base Data'!B$2:B$232)</f>
        <v>Entire length</v>
      </c>
      <c r="C34" s="2" t="str">
        <f>_xlfn.XLOOKUP(Table15[[#This Row],[Road Name]],'Tasman Base Data'!$A$2:$A$232,'Tasman Base Data'!C$2:C$232)</f>
        <v>Peri-urban Roads</v>
      </c>
      <c r="D34" s="2" t="str">
        <f>_xlfn.XLOOKUP(Table15[[#This Row],[Road Name]],'Tasman Base Data'!$A$2:$A$232,'Tasman Base Data'!D$2:D$232)</f>
        <v>Rural Roads</v>
      </c>
      <c r="E34" s="8">
        <f>_xlfn.XLOOKUP(Table15[[#This Row],[Road Name]],'Tasman Base Data'!$A$2:$A$232,'Tasman Base Data'!E$2:E$232)</f>
        <v>80</v>
      </c>
      <c r="F34" s="8">
        <f>_xlfn.XLOOKUP(Table15[[#This Row],[Road Name]],'Tasman Base Data'!$A$2:$A$232,'Tasman Base Data'!F$2:F$232)</f>
        <v>60</v>
      </c>
      <c r="G34" s="8">
        <f>_xlfn.XLOOKUP(Table15[[#This Row],[Road Name]],'Tasman Base Data'!$A$2:$A$232,'Tasman Base Data'!G$2:G$232)</f>
        <v>60</v>
      </c>
      <c r="H34" s="2" t="str">
        <f>_xlfn.XLOOKUP(Table15[[#This Row],[Road Name]],'Tasman Base Data'!$A$2:$A$232,'Tasman Base Data'!H$2:H$232)</f>
        <v xml:space="preserve"> </v>
      </c>
      <c r="I34" s="5">
        <f>_xlfn.XLOOKUP(Table15[[#This Row],[Road Name]],'Tasman Base Data'!$A$2:$A$232,'Tasman Base Data'!I$2:I$232)</f>
        <v>46048</v>
      </c>
      <c r="J34" s="2" t="s">
        <v>235</v>
      </c>
      <c r="K34" s="2" t="s">
        <v>10</v>
      </c>
    </row>
    <row r="35" spans="1:11" ht="28.8" x14ac:dyDescent="0.3">
      <c r="A35" s="2" t="s">
        <v>242</v>
      </c>
      <c r="B35" s="2" t="str">
        <f>_xlfn.XLOOKUP(Table15[[#This Row],[Road Name]],'Tasman Base Data'!$A$2:$A$232,'Tasman Base Data'!B$2:B$232)</f>
        <v>Entire length</v>
      </c>
      <c r="C35" s="2" t="str">
        <f>_xlfn.XLOOKUP(Table15[[#This Row],[Road Name]],'Tasman Base Data'!$A$2:$A$232,'Tasman Base Data'!C$2:C$232)</f>
        <v>Peri-urban Roads</v>
      </c>
      <c r="D35" s="2" t="str">
        <f>_xlfn.XLOOKUP(Table15[[#This Row],[Road Name]],'Tasman Base Data'!$A$2:$A$232,'Tasman Base Data'!D$2:D$232)</f>
        <v>Peri-urban Roads</v>
      </c>
      <c r="E35" s="8">
        <f>_xlfn.XLOOKUP(Table15[[#This Row],[Road Name]],'Tasman Base Data'!$A$2:$A$232,'Tasman Base Data'!E$2:E$232)</f>
        <v>100</v>
      </c>
      <c r="F35" s="8">
        <f>_xlfn.XLOOKUP(Table15[[#This Row],[Road Name]],'Tasman Base Data'!$A$2:$A$232,'Tasman Base Data'!F$2:F$232)</f>
        <v>50</v>
      </c>
      <c r="G35" s="8">
        <f>_xlfn.XLOOKUP(Table15[[#This Row],[Road Name]],'Tasman Base Data'!$A$2:$A$232,'Tasman Base Data'!G$2:G$232)</f>
        <v>60</v>
      </c>
      <c r="H35" s="2" t="str">
        <f>_xlfn.XLOOKUP(Table15[[#This Row],[Road Name]],'Tasman Base Data'!$A$2:$A$232,'Tasman Base Data'!H$2:H$232)</f>
        <v>Street category change (Rural to Peri-urban)</v>
      </c>
      <c r="I35" s="5">
        <f>_xlfn.XLOOKUP(Table15[[#This Row],[Road Name]],'Tasman Base Data'!$A$2:$A$232,'Tasman Base Data'!I$2:I$232)</f>
        <v>46048</v>
      </c>
      <c r="J35" s="2" t="s">
        <v>243</v>
      </c>
      <c r="K35" s="2" t="s">
        <v>40</v>
      </c>
    </row>
    <row r="36" spans="1:11" ht="28.8" x14ac:dyDescent="0.3">
      <c r="A36" s="2" t="s">
        <v>245</v>
      </c>
      <c r="B36" s="2" t="str">
        <f>_xlfn.XLOOKUP(Table15[[#This Row],[Road Name]],'Tasman Base Data'!$A$2:$A$232,'Tasman Base Data'!B$2:B$232)</f>
        <v>Entire length</v>
      </c>
      <c r="C36" s="2" t="str">
        <f>_xlfn.XLOOKUP(Table15[[#This Row],[Road Name]],'Tasman Base Data'!$A$2:$A$232,'Tasman Base Data'!C$2:C$232)</f>
        <v>Local Streets</v>
      </c>
      <c r="D36" s="2" t="str">
        <f>_xlfn.XLOOKUP(Table15[[#This Row],[Road Name]],'Tasman Base Data'!$A$2:$A$232,'Tasman Base Data'!D$2:D$232)</f>
        <v>Local Streets</v>
      </c>
      <c r="E36" s="8">
        <f>_xlfn.XLOOKUP(Table15[[#This Row],[Road Name]],'Tasman Base Data'!$A$2:$A$232,'Tasman Base Data'!E$2:E$232)</f>
        <v>60</v>
      </c>
      <c r="F36" s="8">
        <f>_xlfn.XLOOKUP(Table15[[#This Row],[Road Name]],'Tasman Base Data'!$A$2:$A$232,'Tasman Base Data'!F$2:F$232)</f>
        <v>50</v>
      </c>
      <c r="G36" s="8">
        <f>_xlfn.XLOOKUP(Table15[[#This Row],[Road Name]],'Tasman Base Data'!$A$2:$A$232,'Tasman Base Data'!G$2:G$232)</f>
        <v>60</v>
      </c>
      <c r="H36" s="2" t="str">
        <f>_xlfn.XLOOKUP(Table15[[#This Row],[Road Name]],'Tasman Base Data'!$A$2:$A$232,'Tasman Base Data'!H$2:H$232)</f>
        <v>Street category change (Rural to Local)</v>
      </c>
      <c r="I36" s="5">
        <f>_xlfn.XLOOKUP(Table15[[#This Row],[Road Name]],'Tasman Base Data'!$A$2:$A$232,'Tasman Base Data'!I$2:I$232)</f>
        <v>46048</v>
      </c>
      <c r="J36" s="2" t="s">
        <v>246</v>
      </c>
      <c r="K36" s="2" t="s">
        <v>10</v>
      </c>
    </row>
    <row r="37" spans="1:11" ht="28.8" x14ac:dyDescent="0.3">
      <c r="A37" s="2" t="s">
        <v>254</v>
      </c>
      <c r="B37" s="2" t="str">
        <f>_xlfn.XLOOKUP(Table15[[#This Row],[Road Name]],'Tasman Base Data'!$A$2:$A$232,'Tasman Base Data'!B$2:B$232)</f>
        <v>Entire length</v>
      </c>
      <c r="C37" s="2" t="str">
        <f>_xlfn.XLOOKUP(Table15[[#This Row],[Road Name]],'Tasman Base Data'!$A$2:$A$232,'Tasman Base Data'!C$2:C$232)</f>
        <v>Peri-urban Roads</v>
      </c>
      <c r="D37" s="2" t="str">
        <f>_xlfn.XLOOKUP(Table15[[#This Row],[Road Name]],'Tasman Base Data'!$A$2:$A$232,'Tasman Base Data'!D$2:D$232)</f>
        <v>Rural Roads</v>
      </c>
      <c r="E37" s="8">
        <f>_xlfn.XLOOKUP(Table15[[#This Row],[Road Name]],'Tasman Base Data'!$A$2:$A$232,'Tasman Base Data'!E$2:E$232)</f>
        <v>80</v>
      </c>
      <c r="F37" s="8">
        <f>_xlfn.XLOOKUP(Table15[[#This Row],[Road Name]],'Tasman Base Data'!$A$2:$A$232,'Tasman Base Data'!F$2:F$232)</f>
        <v>60</v>
      </c>
      <c r="G37" s="8">
        <f>_xlfn.XLOOKUP(Table15[[#This Row],[Road Name]],'Tasman Base Data'!$A$2:$A$232,'Tasman Base Data'!G$2:G$232)</f>
        <v>60</v>
      </c>
      <c r="H37" s="2" t="str">
        <f>_xlfn.XLOOKUP(Table15[[#This Row],[Road Name]],'Tasman Base Data'!$A$2:$A$232,'Tasman Base Data'!H$2:H$232)</f>
        <v xml:space="preserve"> </v>
      </c>
      <c r="I37" s="5">
        <f>_xlfn.XLOOKUP(Table15[[#This Row],[Road Name]],'Tasman Base Data'!$A$2:$A$232,'Tasman Base Data'!I$2:I$232)</f>
        <v>46048</v>
      </c>
      <c r="J37" s="2" t="s">
        <v>9</v>
      </c>
      <c r="K37" s="2" t="s">
        <v>10</v>
      </c>
    </row>
    <row r="38" spans="1:11" ht="28.8" x14ac:dyDescent="0.3">
      <c r="A38" s="2" t="s">
        <v>255</v>
      </c>
      <c r="B38" s="2" t="str">
        <f>_xlfn.XLOOKUP(Table15[[#This Row],[Road Name]],'Tasman Base Data'!$A$2:$A$232,'Tasman Base Data'!B$2:B$232)</f>
        <v>Entire length</v>
      </c>
      <c r="C38" s="2" t="str">
        <f>_xlfn.XLOOKUP(Table15[[#This Row],[Road Name]],'Tasman Base Data'!$A$2:$A$232,'Tasman Base Data'!C$2:C$232)</f>
        <v>Peri-urban Roads</v>
      </c>
      <c r="D38" s="2" t="str">
        <f>_xlfn.XLOOKUP(Table15[[#This Row],[Road Name]],'Tasman Base Data'!$A$2:$A$232,'Tasman Base Data'!D$2:D$232)</f>
        <v>Rural Roads</v>
      </c>
      <c r="E38" s="8">
        <f>_xlfn.XLOOKUP(Table15[[#This Row],[Road Name]],'Tasman Base Data'!$A$2:$A$232,'Tasman Base Data'!E$2:E$232)</f>
        <v>60</v>
      </c>
      <c r="F38" s="8">
        <f>_xlfn.XLOOKUP(Table15[[#This Row],[Road Name]],'Tasman Base Data'!$A$2:$A$232,'Tasman Base Data'!F$2:F$232)</f>
        <v>50</v>
      </c>
      <c r="G38" s="8">
        <f>_xlfn.XLOOKUP(Table15[[#This Row],[Road Name]],'Tasman Base Data'!$A$2:$A$232,'Tasman Base Data'!G$2:G$232)</f>
        <v>60</v>
      </c>
      <c r="H38" s="2" t="str">
        <f>_xlfn.XLOOKUP(Table15[[#This Row],[Road Name]],'Tasman Base Data'!$A$2:$A$232,'Tasman Base Data'!H$2:H$232)</f>
        <v>Land use change.  Suggest ONF category change (Rural to Peri-urban)</v>
      </c>
      <c r="I38" s="5">
        <f>_xlfn.XLOOKUP(Table15[[#This Row],[Road Name]],'Tasman Base Data'!$A$2:$A$232,'Tasman Base Data'!I$2:I$232)</f>
        <v>46048</v>
      </c>
      <c r="J38" s="2" t="s">
        <v>246</v>
      </c>
      <c r="K38" s="2" t="s">
        <v>10</v>
      </c>
    </row>
    <row r="39" spans="1:11" ht="28.8" x14ac:dyDescent="0.3">
      <c r="A39" s="2" t="s">
        <v>257</v>
      </c>
      <c r="B39" s="2" t="str">
        <f>_xlfn.XLOOKUP(Table15[[#This Row],[Road Name]],'Tasman Base Data'!$A$2:$A$232,'Tasman Base Data'!B$2:B$232)</f>
        <v>Entire length</v>
      </c>
      <c r="C39" s="2" t="str">
        <f>_xlfn.XLOOKUP(Table15[[#This Row],[Road Name]],'Tasman Base Data'!$A$2:$A$232,'Tasman Base Data'!C$2:C$232)</f>
        <v>Local Streets</v>
      </c>
      <c r="D39" s="2" t="str">
        <f>_xlfn.XLOOKUP(Table15[[#This Row],[Road Name]],'Tasman Base Data'!$A$2:$A$232,'Tasman Base Data'!D$2:D$232)</f>
        <v>Peri-urban Roads</v>
      </c>
      <c r="E39" s="8">
        <f>_xlfn.XLOOKUP(Table15[[#This Row],[Road Name]],'Tasman Base Data'!$A$2:$A$232,'Tasman Base Data'!E$2:E$232)</f>
        <v>100</v>
      </c>
      <c r="F39" s="8">
        <f>_xlfn.XLOOKUP(Table15[[#This Row],[Road Name]],'Tasman Base Data'!$A$2:$A$232,'Tasman Base Data'!F$2:F$232)</f>
        <v>50</v>
      </c>
      <c r="G39" s="8">
        <f>_xlfn.XLOOKUP(Table15[[#This Row],[Road Name]],'Tasman Base Data'!$A$2:$A$232,'Tasman Base Data'!G$2:G$232)</f>
        <v>60</v>
      </c>
      <c r="H39" s="2" t="str">
        <f>_xlfn.XLOOKUP(Table15[[#This Row],[Road Name]],'Tasman Base Data'!$A$2:$A$232,'Tasman Base Data'!H$2:H$232)</f>
        <v>Land use change.  Suggest ONF category change (Peri-urban to Local)</v>
      </c>
      <c r="I39" s="5">
        <f>_xlfn.XLOOKUP(Table15[[#This Row],[Road Name]],'Tasman Base Data'!$A$2:$A$232,'Tasman Base Data'!I$2:I$232)</f>
        <v>46048</v>
      </c>
      <c r="J39" s="2" t="s">
        <v>20</v>
      </c>
      <c r="K39" s="2" t="s">
        <v>20</v>
      </c>
    </row>
    <row r="40" spans="1:11" ht="28.8" x14ac:dyDescent="0.3">
      <c r="A40" s="2" t="s">
        <v>313</v>
      </c>
      <c r="B40" s="2" t="str">
        <f>_xlfn.XLOOKUP(Table15[[#This Row],[Road Name]],'Tasman Base Data'!$A$2:$A$232,'Tasman Base Data'!B$2:B$232)</f>
        <v>Entire length</v>
      </c>
      <c r="C40" s="2" t="str">
        <f>_xlfn.XLOOKUP(Table15[[#This Row],[Road Name]],'Tasman Base Data'!$A$2:$A$232,'Tasman Base Data'!C$2:C$232)</f>
        <v>Peri-urban Roads</v>
      </c>
      <c r="D40" s="2" t="str">
        <f>_xlfn.XLOOKUP(Table15[[#This Row],[Road Name]],'Tasman Base Data'!$A$2:$A$232,'Tasman Base Data'!D$2:D$232)</f>
        <v>Rural Roads</v>
      </c>
      <c r="E40" s="8">
        <f>_xlfn.XLOOKUP(Table15[[#This Row],[Road Name]],'Tasman Base Data'!$A$2:$A$232,'Tasman Base Data'!E$2:E$232)</f>
        <v>100</v>
      </c>
      <c r="F40" s="8">
        <f>_xlfn.XLOOKUP(Table15[[#This Row],[Road Name]],'Tasman Base Data'!$A$2:$A$232,'Tasman Base Data'!F$2:F$232)</f>
        <v>50</v>
      </c>
      <c r="G40" s="8">
        <f>_xlfn.XLOOKUP(Table15[[#This Row],[Road Name]],'Tasman Base Data'!$A$2:$A$232,'Tasman Base Data'!G$2:G$232)</f>
        <v>60</v>
      </c>
      <c r="H40" s="2" t="str">
        <f>_xlfn.XLOOKUP(Table15[[#This Row],[Road Name]],'Tasman Base Data'!$A$2:$A$232,'Tasman Base Data'!H$2:H$232)</f>
        <v>Land use change.  Suggest ONF category change (Rural to Peri-urban)</v>
      </c>
      <c r="I40" s="5">
        <f>_xlfn.XLOOKUP(Table15[[#This Row],[Road Name]],'Tasman Base Data'!$A$2:$A$232,'Tasman Base Data'!I$2:I$232)</f>
        <v>46048</v>
      </c>
      <c r="J40" s="2" t="s">
        <v>185</v>
      </c>
      <c r="K40" s="2" t="s">
        <v>40</v>
      </c>
    </row>
    <row r="41" spans="1:11" ht="28.8" x14ac:dyDescent="0.3">
      <c r="A41" s="2" t="s">
        <v>314</v>
      </c>
      <c r="B41" s="2" t="str">
        <f>_xlfn.XLOOKUP(Table15[[#This Row],[Road Name]],'Tasman Base Data'!$A$2:$A$232,'Tasman Base Data'!B$2:B$232)</f>
        <v>Entire length</v>
      </c>
      <c r="C41" s="2" t="str">
        <f>_xlfn.XLOOKUP(Table15[[#This Row],[Road Name]],'Tasman Base Data'!$A$2:$A$232,'Tasman Base Data'!C$2:C$232)</f>
        <v>Peri-urban Roads</v>
      </c>
      <c r="D41" s="2" t="str">
        <f>_xlfn.XLOOKUP(Table15[[#This Row],[Road Name]],'Tasman Base Data'!$A$2:$A$232,'Tasman Base Data'!D$2:D$232)</f>
        <v>Rural Roads</v>
      </c>
      <c r="E41" s="8">
        <f>_xlfn.XLOOKUP(Table15[[#This Row],[Road Name]],'Tasman Base Data'!$A$2:$A$232,'Tasman Base Data'!E$2:E$232)</f>
        <v>100</v>
      </c>
      <c r="F41" s="8">
        <f>_xlfn.XLOOKUP(Table15[[#This Row],[Road Name]],'Tasman Base Data'!$A$2:$A$232,'Tasman Base Data'!F$2:F$232)</f>
        <v>50</v>
      </c>
      <c r="G41" s="8">
        <f>_xlfn.XLOOKUP(Table15[[#This Row],[Road Name]],'Tasman Base Data'!$A$2:$A$232,'Tasman Base Data'!G$2:G$232)</f>
        <v>60</v>
      </c>
      <c r="H41" s="2" t="str">
        <f>_xlfn.XLOOKUP(Table15[[#This Row],[Road Name]],'Tasman Base Data'!$A$2:$A$232,'Tasman Base Data'!H$2:H$232)</f>
        <v>Land use change.  Suggest ONF category change (Rural to Peri-urban)</v>
      </c>
      <c r="I41" s="5">
        <f>_xlfn.XLOOKUP(Table15[[#This Row],[Road Name]],'Tasman Base Data'!$A$2:$A$232,'Tasman Base Data'!I$2:I$232)</f>
        <v>46048</v>
      </c>
      <c r="J41" s="2" t="s">
        <v>185</v>
      </c>
      <c r="K41" s="2" t="s">
        <v>40</v>
      </c>
    </row>
    <row r="42" spans="1:11" ht="28.8" x14ac:dyDescent="0.3">
      <c r="A42" s="2" t="s">
        <v>263</v>
      </c>
      <c r="B42" s="2" t="str">
        <f>_xlfn.XLOOKUP(Table15[[#This Row],[Road Name]],'Tasman Base Data'!$A$2:$A$232,'Tasman Base Data'!B$2:B$232)</f>
        <v>Entire length</v>
      </c>
      <c r="C42" s="2" t="str">
        <f>_xlfn.XLOOKUP(Table15[[#This Row],[Road Name]],'Tasman Base Data'!$A$2:$A$232,'Tasman Base Data'!C$2:C$232)</f>
        <v>Peri-urban Roads</v>
      </c>
      <c r="D42" s="2" t="str">
        <f>_xlfn.XLOOKUP(Table15[[#This Row],[Road Name]],'Tasman Base Data'!$A$2:$A$232,'Tasman Base Data'!D$2:D$232)</f>
        <v>Rural Roads</v>
      </c>
      <c r="E42" s="8">
        <f>_xlfn.XLOOKUP(Table15[[#This Row],[Road Name]],'Tasman Base Data'!$A$2:$A$232,'Tasman Base Data'!E$2:E$232)</f>
        <v>100</v>
      </c>
      <c r="F42" s="8">
        <f>_xlfn.XLOOKUP(Table15[[#This Row],[Road Name]],'Tasman Base Data'!$A$2:$A$232,'Tasman Base Data'!F$2:F$232)</f>
        <v>60</v>
      </c>
      <c r="G42" s="8">
        <f>_xlfn.XLOOKUP(Table15[[#This Row],[Road Name]],'Tasman Base Data'!$A$2:$A$232,'Tasman Base Data'!G$2:G$232)</f>
        <v>60</v>
      </c>
      <c r="H42" s="2" t="str">
        <f>_xlfn.XLOOKUP(Table15[[#This Row],[Road Name]],'Tasman Base Data'!$A$2:$A$232,'Tasman Base Data'!H$2:H$232)</f>
        <v xml:space="preserve"> </v>
      </c>
      <c r="I42" s="5">
        <f>_xlfn.XLOOKUP(Table15[[#This Row],[Road Name]],'Tasman Base Data'!$A$2:$A$232,'Tasman Base Data'!I$2:I$232)</f>
        <v>46048</v>
      </c>
      <c r="J42" s="2" t="s">
        <v>264</v>
      </c>
      <c r="K42" s="2" t="s">
        <v>25</v>
      </c>
    </row>
    <row r="43" spans="1:11" ht="28.8" x14ac:dyDescent="0.3">
      <c r="A43" s="2" t="s">
        <v>265</v>
      </c>
      <c r="B43" s="2" t="str">
        <f>_xlfn.XLOOKUP(Table15[[#This Row],[Road Name]],'Tasman Base Data'!$A$2:$A$232,'Tasman Base Data'!B$2:B$232)</f>
        <v>From Clover Road to Aniseed Valley Road</v>
      </c>
      <c r="C43" s="2" t="str">
        <f>_xlfn.XLOOKUP(Table15[[#This Row],[Road Name]],'Tasman Base Data'!$A$2:$A$232,'Tasman Base Data'!C$2:C$232)</f>
        <v>Peri-urban Roads</v>
      </c>
      <c r="D43" s="2" t="str">
        <f>_xlfn.XLOOKUP(Table15[[#This Row],[Road Name]],'Tasman Base Data'!$A$2:$A$232,'Tasman Base Data'!D$2:D$232)</f>
        <v>Rural Connectors</v>
      </c>
      <c r="E43" s="8">
        <f>_xlfn.XLOOKUP(Table15[[#This Row],[Road Name]],'Tasman Base Data'!$A$2:$A$232,'Tasman Base Data'!E$2:E$232)</f>
        <v>80</v>
      </c>
      <c r="F43" s="8">
        <f>_xlfn.XLOOKUP(Table15[[#This Row],[Road Name]],'Tasman Base Data'!$A$2:$A$232,'Tasman Base Data'!F$2:F$232)</f>
        <v>60</v>
      </c>
      <c r="G43" s="8">
        <f>_xlfn.XLOOKUP(Table15[[#This Row],[Road Name]],'Tasman Base Data'!$A$2:$A$232,'Tasman Base Data'!G$2:G$232)</f>
        <v>80</v>
      </c>
      <c r="H43" s="2" t="str">
        <f>_xlfn.XLOOKUP(Table15[[#This Row],[Road Name]],'Tasman Base Data'!$A$2:$A$232,'Tasman Base Data'!H$2:H$232)</f>
        <v>Peri-urban environment</v>
      </c>
      <c r="I43" s="5">
        <f>_xlfn.XLOOKUP(Table15[[#This Row],[Road Name]],'Tasman Base Data'!$A$2:$A$232,'Tasman Base Data'!I$2:I$232)</f>
        <v>46048</v>
      </c>
      <c r="J43" s="2" t="s">
        <v>266</v>
      </c>
      <c r="K43" s="2" t="s">
        <v>20</v>
      </c>
    </row>
    <row r="44" spans="1:11" ht="28.8" x14ac:dyDescent="0.3">
      <c r="A44" s="2" t="s">
        <v>316</v>
      </c>
      <c r="B44" s="2" t="str">
        <f>_xlfn.XLOOKUP(Table15[[#This Row],[Road Name]],'Tasman Base Data'!$A$2:$A$232,'Tasman Base Data'!B$2:B$232)</f>
        <v>Entire length</v>
      </c>
      <c r="C44" s="2" t="str">
        <f>_xlfn.XLOOKUP(Table15[[#This Row],[Road Name]],'Tasman Base Data'!$A$2:$A$232,'Tasman Base Data'!C$2:C$232)</f>
        <v>Peri-urban Roads</v>
      </c>
      <c r="D44" s="2" t="str">
        <f>_xlfn.XLOOKUP(Table15[[#This Row],[Road Name]],'Tasman Base Data'!$A$2:$A$232,'Tasman Base Data'!D$2:D$232)</f>
        <v>Rural Roads</v>
      </c>
      <c r="E44" s="8">
        <f>_xlfn.XLOOKUP(Table15[[#This Row],[Road Name]],'Tasman Base Data'!$A$2:$A$232,'Tasman Base Data'!E$2:E$232)</f>
        <v>100</v>
      </c>
      <c r="F44" s="8">
        <f>_xlfn.XLOOKUP(Table15[[#This Row],[Road Name]],'Tasman Base Data'!$A$2:$A$232,'Tasman Base Data'!F$2:F$232)</f>
        <v>50</v>
      </c>
      <c r="G44" s="8">
        <f>_xlfn.XLOOKUP(Table15[[#This Row],[Road Name]],'Tasman Base Data'!$A$2:$A$232,'Tasman Base Data'!G$2:G$232)</f>
        <v>60</v>
      </c>
      <c r="H44" s="2" t="str">
        <f>_xlfn.XLOOKUP(Table15[[#This Row],[Road Name]],'Tasman Base Data'!$A$2:$A$232,'Tasman Base Data'!H$2:H$232)</f>
        <v>Land use change.  Suggest ONF category change (Rural to Peri-urban)</v>
      </c>
      <c r="I44" s="5">
        <f>_xlfn.XLOOKUP(Table15[[#This Row],[Road Name]],'Tasman Base Data'!$A$2:$A$232,'Tasman Base Data'!I$2:I$232)</f>
        <v>46048</v>
      </c>
      <c r="J44" s="2" t="s">
        <v>185</v>
      </c>
      <c r="K44" s="2" t="s">
        <v>40</v>
      </c>
    </row>
    <row r="45" spans="1:11" ht="28.8" x14ac:dyDescent="0.3">
      <c r="A45" s="2" t="s">
        <v>271</v>
      </c>
      <c r="B45" s="2" t="str">
        <f>_xlfn.XLOOKUP(Table15[[#This Row],[Road Name]],'Tasman Base Data'!$A$2:$A$232,'Tasman Base Data'!B$2:B$232)</f>
        <v>Entire length</v>
      </c>
      <c r="C45" s="2" t="str">
        <f>_xlfn.XLOOKUP(Table15[[#This Row],[Road Name]],'Tasman Base Data'!$A$2:$A$232,'Tasman Base Data'!C$2:C$232)</f>
        <v>Peri-urban Roads</v>
      </c>
      <c r="D45" s="2" t="str">
        <f>_xlfn.XLOOKUP(Table15[[#This Row],[Road Name]],'Tasman Base Data'!$A$2:$A$232,'Tasman Base Data'!D$2:D$232)</f>
        <v>Rural Roads</v>
      </c>
      <c r="E45" s="8">
        <f>_xlfn.XLOOKUP(Table15[[#This Row],[Road Name]],'Tasman Base Data'!$A$2:$A$232,'Tasman Base Data'!E$2:E$232)</f>
        <v>60</v>
      </c>
      <c r="F45" s="8">
        <f>_xlfn.XLOOKUP(Table15[[#This Row],[Road Name]],'Tasman Base Data'!$A$2:$A$232,'Tasman Base Data'!F$2:F$232)</f>
        <v>50</v>
      </c>
      <c r="G45" s="8">
        <f>_xlfn.XLOOKUP(Table15[[#This Row],[Road Name]],'Tasman Base Data'!$A$2:$A$232,'Tasman Base Data'!G$2:G$232)</f>
        <v>60</v>
      </c>
      <c r="H45" s="2" t="str">
        <f>_xlfn.XLOOKUP(Table15[[#This Row],[Road Name]],'Tasman Base Data'!$A$2:$A$232,'Tasman Base Data'!H$2:H$232)</f>
        <v>Land use change.  Suggest ONF category change (Rural to Peri-urban)</v>
      </c>
      <c r="I45" s="5">
        <f>_xlfn.XLOOKUP(Table15[[#This Row],[Road Name]],'Tasman Base Data'!$A$2:$A$232,'Tasman Base Data'!I$2:I$232)</f>
        <v>46048</v>
      </c>
      <c r="J45" s="2" t="s">
        <v>246</v>
      </c>
      <c r="K45" s="2" t="s">
        <v>10</v>
      </c>
    </row>
    <row r="46" spans="1:11" ht="28.8" x14ac:dyDescent="0.3">
      <c r="A46" s="2" t="s">
        <v>274</v>
      </c>
      <c r="B46" s="2" t="str">
        <f>_xlfn.XLOOKUP(Table15[[#This Row],[Road Name]],'Tasman Base Data'!$A$2:$A$232,'Tasman Base Data'!B$2:B$232)</f>
        <v>Entire length</v>
      </c>
      <c r="C46" s="2" t="str">
        <f>_xlfn.XLOOKUP(Table15[[#This Row],[Road Name]],'Tasman Base Data'!$A$2:$A$232,'Tasman Base Data'!C$2:C$232)</f>
        <v>Peri-urban Roads</v>
      </c>
      <c r="D46" s="2" t="str">
        <f>_xlfn.XLOOKUP(Table15[[#This Row],[Road Name]],'Tasman Base Data'!$A$2:$A$232,'Tasman Base Data'!D$2:D$232)</f>
        <v>Rural Roads</v>
      </c>
      <c r="E46" s="8">
        <f>_xlfn.XLOOKUP(Table15[[#This Row],[Road Name]],'Tasman Base Data'!$A$2:$A$232,'Tasman Base Data'!E$2:E$232)</f>
        <v>100</v>
      </c>
      <c r="F46" s="8">
        <f>_xlfn.XLOOKUP(Table15[[#This Row],[Road Name]],'Tasman Base Data'!$A$2:$A$232,'Tasman Base Data'!F$2:F$232)</f>
        <v>60</v>
      </c>
      <c r="G46" s="8">
        <f>_xlfn.XLOOKUP(Table15[[#This Row],[Road Name]],'Tasman Base Data'!$A$2:$A$232,'Tasman Base Data'!G$2:G$232)</f>
        <v>60</v>
      </c>
      <c r="H46" s="2" t="str">
        <f>_xlfn.XLOOKUP(Table15[[#This Row],[Road Name]],'Tasman Base Data'!$A$2:$A$232,'Tasman Base Data'!H$2:H$232)</f>
        <v xml:space="preserve"> </v>
      </c>
      <c r="I46" s="5">
        <f>_xlfn.XLOOKUP(Table15[[#This Row],[Road Name]],'Tasman Base Data'!$A$2:$A$232,'Tasman Base Data'!I$2:I$232)</f>
        <v>46048</v>
      </c>
      <c r="J46" s="2" t="s">
        <v>48</v>
      </c>
      <c r="K46" s="2" t="s">
        <v>10</v>
      </c>
    </row>
    <row r="47" spans="1:11" ht="28.8" x14ac:dyDescent="0.3">
      <c r="A47" s="2" t="s">
        <v>275</v>
      </c>
      <c r="B47" s="2" t="str">
        <f>_xlfn.XLOOKUP(Table15[[#This Row],[Road Name]],'Tasman Base Data'!$A$2:$A$232,'Tasman Base Data'!B$2:B$232)</f>
        <v>Entire length</v>
      </c>
      <c r="C47" s="2" t="str">
        <f>_xlfn.XLOOKUP(Table15[[#This Row],[Road Name]],'Tasman Base Data'!$A$2:$A$232,'Tasman Base Data'!C$2:C$232)</f>
        <v>Peri-urban Roads</v>
      </c>
      <c r="D47" s="2" t="str">
        <f>_xlfn.XLOOKUP(Table15[[#This Row],[Road Name]],'Tasman Base Data'!$A$2:$A$232,'Tasman Base Data'!D$2:D$232)</f>
        <v>Rural Roads</v>
      </c>
      <c r="E47" s="8">
        <f>_xlfn.XLOOKUP(Table15[[#This Row],[Road Name]],'Tasman Base Data'!$A$2:$A$232,'Tasman Base Data'!E$2:E$232)</f>
        <v>100</v>
      </c>
      <c r="F47" s="8">
        <f>_xlfn.XLOOKUP(Table15[[#This Row],[Road Name]],'Tasman Base Data'!$A$2:$A$232,'Tasman Base Data'!F$2:F$232)</f>
        <v>60</v>
      </c>
      <c r="G47" s="8">
        <f>_xlfn.XLOOKUP(Table15[[#This Row],[Road Name]],'Tasman Base Data'!$A$2:$A$232,'Tasman Base Data'!G$2:G$232)</f>
        <v>60</v>
      </c>
      <c r="H47" s="2" t="str">
        <f>_xlfn.XLOOKUP(Table15[[#This Row],[Road Name]],'Tasman Base Data'!$A$2:$A$232,'Tasman Base Data'!H$2:H$232)</f>
        <v xml:space="preserve"> </v>
      </c>
      <c r="I47" s="5">
        <f>_xlfn.XLOOKUP(Table15[[#This Row],[Road Name]],'Tasman Base Data'!$A$2:$A$232,'Tasman Base Data'!I$2:I$232)</f>
        <v>46048</v>
      </c>
      <c r="J47" s="2" t="s">
        <v>276</v>
      </c>
      <c r="K47" s="2" t="s">
        <v>10</v>
      </c>
    </row>
    <row r="48" spans="1:11" ht="28.8" x14ac:dyDescent="0.3">
      <c r="A48" s="2" t="s">
        <v>278</v>
      </c>
      <c r="B48" s="2" t="str">
        <f>_xlfn.XLOOKUP(Table15[[#This Row],[Road Name]],'Tasman Base Data'!$A$2:$A$232,'Tasman Base Data'!B$2:B$232)</f>
        <v>Entire length</v>
      </c>
      <c r="C48" s="2" t="str">
        <f>_xlfn.XLOOKUP(Table15[[#This Row],[Road Name]],'Tasman Base Data'!$A$2:$A$232,'Tasman Base Data'!C$2:C$232)</f>
        <v>Peri-urban Roads</v>
      </c>
      <c r="D48" s="2" t="str">
        <f>_xlfn.XLOOKUP(Table15[[#This Row],[Road Name]],'Tasman Base Data'!$A$2:$A$232,'Tasman Base Data'!D$2:D$232)</f>
        <v>Rural Roads</v>
      </c>
      <c r="E48" s="8">
        <f>_xlfn.XLOOKUP(Table15[[#This Row],[Road Name]],'Tasman Base Data'!$A$2:$A$232,'Tasman Base Data'!E$2:E$232)</f>
        <v>100</v>
      </c>
      <c r="F48" s="8">
        <f>_xlfn.XLOOKUP(Table15[[#This Row],[Road Name]],'Tasman Base Data'!$A$2:$A$232,'Tasman Base Data'!F$2:F$232)</f>
        <v>60</v>
      </c>
      <c r="G48" s="8">
        <f>_xlfn.XLOOKUP(Table15[[#This Row],[Road Name]],'Tasman Base Data'!$A$2:$A$232,'Tasman Base Data'!G$2:G$232)</f>
        <v>60</v>
      </c>
      <c r="H48" s="2" t="str">
        <f>_xlfn.XLOOKUP(Table15[[#This Row],[Road Name]],'Tasman Base Data'!$A$2:$A$232,'Tasman Base Data'!H$2:H$232)</f>
        <v xml:space="preserve"> </v>
      </c>
      <c r="I48" s="5">
        <f>_xlfn.XLOOKUP(Table15[[#This Row],[Road Name]],'Tasman Base Data'!$A$2:$A$232,'Tasman Base Data'!I$2:I$232)</f>
        <v>46048</v>
      </c>
      <c r="J48" s="2" t="s">
        <v>264</v>
      </c>
      <c r="K48" s="2" t="s">
        <v>25</v>
      </c>
    </row>
    <row r="49" spans="1:11" ht="28.8" x14ac:dyDescent="0.3">
      <c r="A49" s="2" t="s">
        <v>282</v>
      </c>
      <c r="B49" s="2" t="str">
        <f>_xlfn.XLOOKUP(Table15[[#This Row],[Road Name]],'Tasman Base Data'!$A$2:$A$232,'Tasman Base Data'!B$2:B$232)</f>
        <v>Entire length</v>
      </c>
      <c r="C49" s="2" t="str">
        <f>_xlfn.XLOOKUP(Table15[[#This Row],[Road Name]],'Tasman Base Data'!$A$2:$A$232,'Tasman Base Data'!C$2:C$232)</f>
        <v>Local Streets</v>
      </c>
      <c r="D49" s="2" t="str">
        <f>_xlfn.XLOOKUP(Table15[[#This Row],[Road Name]],'Tasman Base Data'!$A$2:$A$232,'Tasman Base Data'!D$2:D$232)</f>
        <v>Rural Roads</v>
      </c>
      <c r="E49" s="8">
        <f>_xlfn.XLOOKUP(Table15[[#This Row],[Road Name]],'Tasman Base Data'!$A$2:$A$232,'Tasman Base Data'!E$2:E$232)</f>
        <v>100</v>
      </c>
      <c r="F49" s="8">
        <f>_xlfn.XLOOKUP(Table15[[#This Row],[Road Name]],'Tasman Base Data'!$A$2:$A$232,'Tasman Base Data'!F$2:F$232)</f>
        <v>50</v>
      </c>
      <c r="G49" s="8">
        <f>_xlfn.XLOOKUP(Table15[[#This Row],[Road Name]],'Tasman Base Data'!$A$2:$A$232,'Tasman Base Data'!G$2:G$232)</f>
        <v>60</v>
      </c>
      <c r="H49" s="2" t="str">
        <f>_xlfn.XLOOKUP(Table15[[#This Row],[Road Name]],'Tasman Base Data'!$A$2:$A$232,'Tasman Base Data'!H$2:H$232)</f>
        <v>Land use change.  Suggest ONF category change (Rural to Local)</v>
      </c>
      <c r="I49" s="5">
        <f>_xlfn.XLOOKUP(Table15[[#This Row],[Road Name]],'Tasman Base Data'!$A$2:$A$232,'Tasman Base Data'!I$2:I$232)</f>
        <v>46048</v>
      </c>
      <c r="J49" s="2" t="s">
        <v>25</v>
      </c>
      <c r="K49" s="2" t="s">
        <v>25</v>
      </c>
    </row>
    <row r="50" spans="1:11" ht="28.8" x14ac:dyDescent="0.3">
      <c r="A50" s="2" t="s">
        <v>286</v>
      </c>
      <c r="B50" s="2">
        <f>_xlfn.XLOOKUP(Table15[[#This Row],[Road Name]],'Tasman Base Data'!$A$2:$A$232,'Tasman Base Data'!B$2:B$232)</f>
        <v>0</v>
      </c>
      <c r="C50" s="2" t="str">
        <f>_xlfn.XLOOKUP(Table15[[#This Row],[Road Name]],'Tasman Base Data'!$A$2:$A$232,'Tasman Base Data'!C$2:C$232)</f>
        <v>Peri-urban Roads</v>
      </c>
      <c r="D50" s="2" t="str">
        <f>_xlfn.XLOOKUP(Table15[[#This Row],[Road Name]],'Tasman Base Data'!$A$2:$A$232,'Tasman Base Data'!D$2:D$232)</f>
        <v>Rural Connectors</v>
      </c>
      <c r="E50" s="8">
        <f>_xlfn.XLOOKUP(Table15[[#This Row],[Road Name]],'Tasman Base Data'!$A$2:$A$232,'Tasman Base Data'!E$2:E$232)</f>
        <v>80</v>
      </c>
      <c r="F50" s="8">
        <f>_xlfn.XLOOKUP(Table15[[#This Row],[Road Name]],'Tasman Base Data'!$A$2:$A$232,'Tasman Base Data'!F$2:F$232)</f>
        <v>60</v>
      </c>
      <c r="G50" s="8">
        <f>_xlfn.XLOOKUP(Table15[[#This Row],[Road Name]],'Tasman Base Data'!$A$2:$A$232,'Tasman Base Data'!G$2:G$232)</f>
        <v>60</v>
      </c>
      <c r="H50" s="2" t="str">
        <f>_xlfn.XLOOKUP(Table15[[#This Row],[Road Name]],'Tasman Base Data'!$A$2:$A$232,'Tasman Base Data'!H$2:H$232)</f>
        <v xml:space="preserve"> </v>
      </c>
      <c r="I50" s="5">
        <f>_xlfn.XLOOKUP(Table15[[#This Row],[Road Name]],'Tasman Base Data'!$A$2:$A$232,'Tasman Base Data'!I$2:I$232)</f>
        <v>46048</v>
      </c>
      <c r="J50" s="2" t="s">
        <v>48</v>
      </c>
      <c r="K50" s="2" t="s">
        <v>10</v>
      </c>
    </row>
    <row r="51" spans="1:11" ht="28.8" x14ac:dyDescent="0.3">
      <c r="A51" s="2" t="s">
        <v>317</v>
      </c>
      <c r="B51" s="2" t="str">
        <f>_xlfn.XLOOKUP(Table15[[#This Row],[Road Name]],'Tasman Base Data'!$A$2:$A$232,'Tasman Base Data'!B$2:B$232)</f>
        <v>Entire length</v>
      </c>
      <c r="C51" s="2" t="str">
        <f>_xlfn.XLOOKUP(Table15[[#This Row],[Road Name]],'Tasman Base Data'!$A$2:$A$232,'Tasman Base Data'!C$2:C$232)</f>
        <v>Peri-urban Roads</v>
      </c>
      <c r="D51" s="2" t="str">
        <f>_xlfn.XLOOKUP(Table15[[#This Row],[Road Name]],'Tasman Base Data'!$A$2:$A$232,'Tasman Base Data'!D$2:D$232)</f>
        <v>Rural Roads</v>
      </c>
      <c r="E51" s="8">
        <f>_xlfn.XLOOKUP(Table15[[#This Row],[Road Name]],'Tasman Base Data'!$A$2:$A$232,'Tasman Base Data'!E$2:E$232)</f>
        <v>100</v>
      </c>
      <c r="F51" s="8">
        <f>_xlfn.XLOOKUP(Table15[[#This Row],[Road Name]],'Tasman Base Data'!$A$2:$A$232,'Tasman Base Data'!F$2:F$232)</f>
        <v>50</v>
      </c>
      <c r="G51" s="8">
        <f>_xlfn.XLOOKUP(Table15[[#This Row],[Road Name]],'Tasman Base Data'!$A$2:$A$232,'Tasman Base Data'!G$2:G$232)</f>
        <v>60</v>
      </c>
      <c r="H51" s="2" t="str">
        <f>_xlfn.XLOOKUP(Table15[[#This Row],[Road Name]],'Tasman Base Data'!$A$2:$A$232,'Tasman Base Data'!H$2:H$232)</f>
        <v>Land use change.  Suggest ONF category change (Rural to Peri-urban)</v>
      </c>
      <c r="I51" s="5">
        <f>_xlfn.XLOOKUP(Table15[[#This Row],[Road Name]],'Tasman Base Data'!$A$2:$A$232,'Tasman Base Data'!I$2:I$232)</f>
        <v>46048</v>
      </c>
      <c r="J51" s="2" t="s">
        <v>185</v>
      </c>
      <c r="K51" s="2" t="s">
        <v>40</v>
      </c>
    </row>
    <row r="52" spans="1:11" ht="28.8" x14ac:dyDescent="0.3">
      <c r="A52" s="2" t="s">
        <v>289</v>
      </c>
      <c r="B52" s="2" t="str">
        <f>_xlfn.XLOOKUP(Table15[[#This Row],[Road Name]],'Tasman Base Data'!$A$2:$A$232,'Tasman Base Data'!B$2:B$232)</f>
        <v>Entire length</v>
      </c>
      <c r="C52" s="2" t="str">
        <f>_xlfn.XLOOKUP(Table15[[#This Row],[Road Name]],'Tasman Base Data'!$A$2:$A$232,'Tasman Base Data'!C$2:C$232)</f>
        <v>Peri-urban Roads</v>
      </c>
      <c r="D52" s="2" t="str">
        <f>_xlfn.XLOOKUP(Table15[[#This Row],[Road Name]],'Tasman Base Data'!$A$2:$A$232,'Tasman Base Data'!D$2:D$232)</f>
        <v>Rural Roads</v>
      </c>
      <c r="E52" s="8">
        <f>_xlfn.XLOOKUP(Table15[[#This Row],[Road Name]],'Tasman Base Data'!$A$2:$A$232,'Tasman Base Data'!E$2:E$232)</f>
        <v>80</v>
      </c>
      <c r="F52" s="8">
        <f>_xlfn.XLOOKUP(Table15[[#This Row],[Road Name]],'Tasman Base Data'!$A$2:$A$232,'Tasman Base Data'!F$2:F$232)</f>
        <v>60</v>
      </c>
      <c r="G52" s="8">
        <f>_xlfn.XLOOKUP(Table15[[#This Row],[Road Name]],'Tasman Base Data'!$A$2:$A$232,'Tasman Base Data'!G$2:G$232)</f>
        <v>80</v>
      </c>
      <c r="H52" s="2" t="str">
        <f>_xlfn.XLOOKUP(Table15[[#This Row],[Road Name]],'Tasman Base Data'!$A$2:$A$232,'Tasman Base Data'!H$2:H$232)</f>
        <v>Land use change.  Suggest ONF category change (Rural to Peri-urban)</v>
      </c>
      <c r="I52" s="5">
        <f>_xlfn.XLOOKUP(Table15[[#This Row],[Road Name]],'Tasman Base Data'!$A$2:$A$232,'Tasman Base Data'!I$2:I$232)</f>
        <v>46048</v>
      </c>
      <c r="J52" s="2" t="s">
        <v>235</v>
      </c>
      <c r="K52" s="2" t="s">
        <v>10</v>
      </c>
    </row>
    <row r="53" spans="1:11" ht="28.8" x14ac:dyDescent="0.3">
      <c r="A53" s="2" t="s">
        <v>290</v>
      </c>
      <c r="B53" s="2" t="str">
        <f>_xlfn.XLOOKUP(Table15[[#This Row],[Road Name]],'Tasman Base Data'!$A$2:$A$232,'Tasman Base Data'!B$2:B$232)</f>
        <v>Entire length</v>
      </c>
      <c r="C53" s="2" t="str">
        <f>_xlfn.XLOOKUP(Table15[[#This Row],[Road Name]],'Tasman Base Data'!$A$2:$A$232,'Tasman Base Data'!C$2:C$232)</f>
        <v>Peri-urban Roads</v>
      </c>
      <c r="D53" s="2" t="str">
        <f>_xlfn.XLOOKUP(Table15[[#This Row],[Road Name]],'Tasman Base Data'!$A$2:$A$232,'Tasman Base Data'!D$2:D$232)</f>
        <v>Rural Roads</v>
      </c>
      <c r="E53" s="8">
        <f>_xlfn.XLOOKUP(Table15[[#This Row],[Road Name]],'Tasman Base Data'!$A$2:$A$232,'Tasman Base Data'!E$2:E$232)</f>
        <v>100</v>
      </c>
      <c r="F53" s="8">
        <f>_xlfn.XLOOKUP(Table15[[#This Row],[Road Name]],'Tasman Base Data'!$A$2:$A$232,'Tasman Base Data'!F$2:F$232)</f>
        <v>60</v>
      </c>
      <c r="G53" s="8">
        <f>_xlfn.XLOOKUP(Table15[[#This Row],[Road Name]],'Tasman Base Data'!$A$2:$A$232,'Tasman Base Data'!G$2:G$232)</f>
        <v>60</v>
      </c>
      <c r="H53" s="2" t="str">
        <f>_xlfn.XLOOKUP(Table15[[#This Row],[Road Name]],'Tasman Base Data'!$A$2:$A$232,'Tasman Base Data'!H$2:H$232)</f>
        <v xml:space="preserve"> </v>
      </c>
      <c r="I53" s="5">
        <f>_xlfn.XLOOKUP(Table15[[#This Row],[Road Name]],'Tasman Base Data'!$A$2:$A$232,'Tasman Base Data'!I$2:I$232)</f>
        <v>46048</v>
      </c>
      <c r="J53" s="2" t="s">
        <v>48</v>
      </c>
      <c r="K53" s="2" t="s">
        <v>10</v>
      </c>
    </row>
    <row r="54" spans="1:11" ht="28.8" x14ac:dyDescent="0.3">
      <c r="A54" s="2" t="s">
        <v>320</v>
      </c>
      <c r="B54" s="2" t="str">
        <f>_xlfn.XLOOKUP(Table15[[#This Row],[Road Name]],'Tasman Base Data'!$A$2:$A$232,'Tasman Base Data'!B$2:B$232)</f>
        <v>For 500m from SH6</v>
      </c>
      <c r="C54" s="2" t="str">
        <f>_xlfn.XLOOKUP(Table15[[#This Row],[Road Name]],'Tasman Base Data'!$A$2:$A$232,'Tasman Base Data'!C$2:C$232)</f>
        <v>Peri-urban Roads</v>
      </c>
      <c r="D54" s="2" t="str">
        <f>_xlfn.XLOOKUP(Table15[[#This Row],[Road Name]],'Tasman Base Data'!$A$2:$A$232,'Tasman Base Data'!D$2:D$232)</f>
        <v>Rural Roads</v>
      </c>
      <c r="E54" s="8">
        <f>_xlfn.XLOOKUP(Table15[[#This Row],[Road Name]],'Tasman Base Data'!$A$2:$A$232,'Tasman Base Data'!E$2:E$232)</f>
        <v>100</v>
      </c>
      <c r="F54" s="8">
        <f>_xlfn.XLOOKUP(Table15[[#This Row],[Road Name]],'Tasman Base Data'!$A$2:$A$232,'Tasman Base Data'!F$2:F$232)</f>
        <v>50</v>
      </c>
      <c r="G54" s="8">
        <f>_xlfn.XLOOKUP(Table15[[#This Row],[Road Name]],'Tasman Base Data'!$A$2:$A$232,'Tasman Base Data'!G$2:G$232)</f>
        <v>60</v>
      </c>
      <c r="H54" s="2" t="str">
        <f>_xlfn.XLOOKUP(Table15[[#This Row],[Road Name]],'Tasman Base Data'!$A$2:$A$232,'Tasman Base Data'!H$2:H$232)</f>
        <v>Peri-urban area with Great Taste Trail on road</v>
      </c>
      <c r="I54" s="5">
        <f>_xlfn.XLOOKUP(Table15[[#This Row],[Road Name]],'Tasman Base Data'!$A$2:$A$232,'Tasman Base Data'!I$2:I$232)</f>
        <v>46048</v>
      </c>
      <c r="J54" s="2" t="s">
        <v>185</v>
      </c>
      <c r="K54" s="2" t="s">
        <v>40</v>
      </c>
    </row>
    <row r="55" spans="1:11" ht="28.8" x14ac:dyDescent="0.3">
      <c r="A55" s="2" t="s">
        <v>318</v>
      </c>
      <c r="B55" s="2" t="str">
        <f>_xlfn.XLOOKUP(Table15[[#This Row],[Road Name]],'Tasman Base Data'!$A$2:$A$232,'Tasman Base Data'!B$2:B$232)</f>
        <v>Entire length</v>
      </c>
      <c r="C55" s="2" t="str">
        <f>_xlfn.XLOOKUP(Table15[[#This Row],[Road Name]],'Tasman Base Data'!$A$2:$A$232,'Tasman Base Data'!C$2:C$232)</f>
        <v>Peri-urban Roads</v>
      </c>
      <c r="D55" s="2" t="str">
        <f>_xlfn.XLOOKUP(Table15[[#This Row],[Road Name]],'Tasman Base Data'!$A$2:$A$232,'Tasman Base Data'!D$2:D$232)</f>
        <v>Rural Roads</v>
      </c>
      <c r="E55" s="8">
        <f>_xlfn.XLOOKUP(Table15[[#This Row],[Road Name]],'Tasman Base Data'!$A$2:$A$232,'Tasman Base Data'!E$2:E$232)</f>
        <v>100</v>
      </c>
      <c r="F55" s="8">
        <f>_xlfn.XLOOKUP(Table15[[#This Row],[Road Name]],'Tasman Base Data'!$A$2:$A$232,'Tasman Base Data'!F$2:F$232)</f>
        <v>50</v>
      </c>
      <c r="G55" s="8">
        <f>_xlfn.XLOOKUP(Table15[[#This Row],[Road Name]],'Tasman Base Data'!$A$2:$A$232,'Tasman Base Data'!G$2:G$232)</f>
        <v>60</v>
      </c>
      <c r="H55" s="2" t="str">
        <f>_xlfn.XLOOKUP(Table15[[#This Row],[Road Name]],'Tasman Base Data'!$A$2:$A$232,'Tasman Base Data'!H$2:H$232)</f>
        <v>Land use change.  Suggest ONF category change (Rural to Peri-urban)</v>
      </c>
      <c r="I55" s="5">
        <f>_xlfn.XLOOKUP(Table15[[#This Row],[Road Name]],'Tasman Base Data'!$A$2:$A$232,'Tasman Base Data'!I$2:I$232)</f>
        <v>46048</v>
      </c>
      <c r="J55" s="2" t="s">
        <v>185</v>
      </c>
      <c r="K55" s="2" t="s">
        <v>40</v>
      </c>
    </row>
    <row r="56" spans="1:11" ht="28.8" x14ac:dyDescent="0.3">
      <c r="A56" s="2" t="s">
        <v>296</v>
      </c>
      <c r="B56" s="2" t="str">
        <f>_xlfn.XLOOKUP(Table15[[#This Row],[Road Name]],'Tasman Base Data'!$A$2:$A$232,'Tasman Base Data'!B$2:B$232)</f>
        <v>Entire length</v>
      </c>
      <c r="C56" s="2" t="str">
        <f>_xlfn.XLOOKUP(Table15[[#This Row],[Road Name]],'Tasman Base Data'!$A$2:$A$232,'Tasman Base Data'!C$2:C$232)</f>
        <v>Local Streets</v>
      </c>
      <c r="D56" s="2" t="str">
        <f>_xlfn.XLOOKUP(Table15[[#This Row],[Road Name]],'Tasman Base Data'!$A$2:$A$232,'Tasman Base Data'!D$2:D$232)</f>
        <v>Peri-urban Roads</v>
      </c>
      <c r="E56" s="8">
        <f>_xlfn.XLOOKUP(Table15[[#This Row],[Road Name]],'Tasman Base Data'!$A$2:$A$232,'Tasman Base Data'!E$2:E$232)</f>
        <v>100</v>
      </c>
      <c r="F56" s="8">
        <f>_xlfn.XLOOKUP(Table15[[#This Row],[Road Name]],'Tasman Base Data'!$A$2:$A$232,'Tasman Base Data'!F$2:F$232)</f>
        <v>50</v>
      </c>
      <c r="G56" s="8">
        <f>_xlfn.XLOOKUP(Table15[[#This Row],[Road Name]],'Tasman Base Data'!$A$2:$A$232,'Tasman Base Data'!G$2:G$232)</f>
        <v>60</v>
      </c>
      <c r="H56" s="2" t="str">
        <f>_xlfn.XLOOKUP(Table15[[#This Row],[Road Name]],'Tasman Base Data'!$A$2:$A$232,'Tasman Base Data'!H$2:H$232)</f>
        <v>Land use change.  Suggest ONF category change (Peri-urban to Local)</v>
      </c>
      <c r="I56" s="5">
        <f>_xlfn.XLOOKUP(Table15[[#This Row],[Road Name]],'Tasman Base Data'!$A$2:$A$232,'Tasman Base Data'!I$2:I$232)</f>
        <v>46048</v>
      </c>
      <c r="J56" s="2" t="s">
        <v>20</v>
      </c>
      <c r="K56" s="2" t="s">
        <v>20</v>
      </c>
    </row>
    <row r="57" spans="1:11" ht="28.8" x14ac:dyDescent="0.3">
      <c r="A57" s="2" t="s">
        <v>319</v>
      </c>
      <c r="B57" s="2" t="str">
        <f>_xlfn.XLOOKUP(Table15[[#This Row],[Road Name]],'Tasman Base Data'!$A$2:$A$232,'Tasman Base Data'!B$2:B$232)</f>
        <v>Entire length</v>
      </c>
      <c r="C57" s="2" t="str">
        <f>_xlfn.XLOOKUP(Table15[[#This Row],[Road Name]],'Tasman Base Data'!$A$2:$A$232,'Tasman Base Data'!C$2:C$232)</f>
        <v>Peri-urban Roads</v>
      </c>
      <c r="D57" s="2" t="str">
        <f>_xlfn.XLOOKUP(Table15[[#This Row],[Road Name]],'Tasman Base Data'!$A$2:$A$232,'Tasman Base Data'!D$2:D$232)</f>
        <v>Rural Roads</v>
      </c>
      <c r="E57" s="8">
        <f>_xlfn.XLOOKUP(Table15[[#This Row],[Road Name]],'Tasman Base Data'!$A$2:$A$232,'Tasman Base Data'!E$2:E$232)</f>
        <v>80</v>
      </c>
      <c r="F57" s="8">
        <f>_xlfn.XLOOKUP(Table15[[#This Row],[Road Name]],'Tasman Base Data'!$A$2:$A$232,'Tasman Base Data'!F$2:F$232)</f>
        <v>60</v>
      </c>
      <c r="G57" s="8">
        <f>_xlfn.XLOOKUP(Table15[[#This Row],[Road Name]],'Tasman Base Data'!$A$2:$A$232,'Tasman Base Data'!G$2:G$232)</f>
        <v>60</v>
      </c>
      <c r="H57" s="2" t="str">
        <f>_xlfn.XLOOKUP(Table15[[#This Row],[Road Name]],'Tasman Base Data'!$A$2:$A$232,'Tasman Base Data'!H$2:H$232)</f>
        <v xml:space="preserve"> </v>
      </c>
      <c r="I57" s="5">
        <f>_xlfn.XLOOKUP(Table15[[#This Row],[Road Name]],'Tasman Base Data'!$A$2:$A$232,'Tasman Base Data'!I$2:I$232)</f>
        <v>46048</v>
      </c>
      <c r="J57" s="2" t="s">
        <v>185</v>
      </c>
      <c r="K57" s="2" t="s">
        <v>40</v>
      </c>
    </row>
    <row r="58" spans="1:11" ht="28.8" x14ac:dyDescent="0.3">
      <c r="A58" s="2" t="s">
        <v>658</v>
      </c>
      <c r="B58" s="2" t="str">
        <f>_xlfn.XLOOKUP(Table15[[#This Row],[Road Name]],'Tasman Base Data'!$A$2:$A$232,'Tasman Base Data'!B$2:B$232)</f>
        <v>For 1.2km from Harley Road</v>
      </c>
      <c r="C58" s="2" t="str">
        <f>_xlfn.XLOOKUP(Table15[[#This Row],[Road Name]],'Tasman Base Data'!$A$2:$A$232,'Tasman Base Data'!C$2:C$232)</f>
        <v>Peri-urban Roads</v>
      </c>
      <c r="D58" s="2" t="str">
        <f>_xlfn.XLOOKUP(Table15[[#This Row],[Road Name]],'Tasman Base Data'!$A$2:$A$232,'Tasman Base Data'!D$2:D$232)</f>
        <v>Peri-urban Roads</v>
      </c>
      <c r="E58" s="8">
        <f>_xlfn.XLOOKUP(Table15[[#This Row],[Road Name]],'Tasman Base Data'!$A$2:$A$232,'Tasman Base Data'!E$2:E$232)</f>
        <v>80</v>
      </c>
      <c r="F58" s="8">
        <f>_xlfn.XLOOKUP(Table15[[#This Row],[Road Name]],'Tasman Base Data'!$A$2:$A$232,'Tasman Base Data'!F$2:F$232)</f>
        <v>60</v>
      </c>
      <c r="G58" s="8">
        <f>_xlfn.XLOOKUP(Table15[[#This Row],[Road Name]],'Tasman Base Data'!$A$2:$A$232,'Tasman Base Data'!G$2:G$232)</f>
        <v>60</v>
      </c>
      <c r="H58" s="2" t="str">
        <f>_xlfn.XLOOKUP(Table15[[#This Row],[Road Name]],'Tasman Base Data'!$A$2:$A$232,'Tasman Base Data'!H$2:H$232)</f>
        <v>Great Taste Trail on Road and a peri urban environment</v>
      </c>
      <c r="I58" s="5">
        <f>_xlfn.XLOOKUP(Table15[[#This Row],[Road Name]],'Tasman Base Data'!$A$2:$A$232,'Tasman Base Data'!I$2:I$232)</f>
        <v>46048</v>
      </c>
      <c r="J58" s="2" t="s">
        <v>250</v>
      </c>
      <c r="K58" s="2" t="s">
        <v>25</v>
      </c>
    </row>
    <row r="59" spans="1:11" ht="43.2" x14ac:dyDescent="0.3">
      <c r="A59" s="2" t="s">
        <v>309</v>
      </c>
      <c r="B59" s="2" t="str">
        <f>_xlfn.XLOOKUP(Table15[[#This Row],[Road Name]],'Tasman Base Data'!$A$2:$A$232,'Tasman Base Data'!B$2:B$232)</f>
        <v>From Chamberlain Street to River</v>
      </c>
      <c r="C59" s="2" t="str">
        <f>_xlfn.XLOOKUP(Table15[[#This Row],[Road Name]],'Tasman Base Data'!$A$2:$A$232,'Tasman Base Data'!C$2:C$232)</f>
        <v>Peri-urban Roads</v>
      </c>
      <c r="D59" s="2" t="str">
        <f>_xlfn.XLOOKUP(Table15[[#This Row],[Road Name]],'Tasman Base Data'!$A$2:$A$232,'Tasman Base Data'!D$2:D$232)</f>
        <v>Rural Connectors</v>
      </c>
      <c r="E59" s="8">
        <f>_xlfn.XLOOKUP(Table15[[#This Row],[Road Name]],'Tasman Base Data'!$A$2:$A$232,'Tasman Base Data'!E$2:E$232)</f>
        <v>80</v>
      </c>
      <c r="F59" s="8">
        <f>_xlfn.XLOOKUP(Table15[[#This Row],[Road Name]],'Tasman Base Data'!$A$2:$A$232,'Tasman Base Data'!F$2:F$232)</f>
        <v>50</v>
      </c>
      <c r="G59" s="8">
        <f>_xlfn.XLOOKUP(Table15[[#This Row],[Road Name]],'Tasman Base Data'!$A$2:$A$232,'Tasman Base Data'!G$2:G$232)</f>
        <v>60</v>
      </c>
      <c r="H59" s="2" t="str">
        <f>_xlfn.XLOOKUP(Table15[[#This Row],[Road Name]],'Tasman Base Data'!$A$2:$A$232,'Tasman Base Data'!H$2:H$232)</f>
        <v>Peri-urban area with high level of pedestrian and cycle activity accessing swimmming hole at end of Whakarewa Street</v>
      </c>
      <c r="I59" s="5">
        <f>_xlfn.XLOOKUP(Table15[[#This Row],[Road Name]],'Tasman Base Data'!$A$2:$A$232,'Tasman Base Data'!I$2:I$232)</f>
        <v>46048</v>
      </c>
      <c r="J59" s="2" t="s">
        <v>185</v>
      </c>
      <c r="K59" s="2" t="s">
        <v>40</v>
      </c>
    </row>
    <row r="60" spans="1:11" ht="28.8" x14ac:dyDescent="0.3">
      <c r="A60" s="2" t="s">
        <v>300</v>
      </c>
      <c r="B60" s="2" t="str">
        <f>_xlfn.XLOOKUP(Table15[[#This Row],[Road Name]],'Tasman Base Data'!$A$2:$A$232,'Tasman Base Data'!B$2:B$232)</f>
        <v>From Paton Road to Hill Street South</v>
      </c>
      <c r="C60" s="2" t="str">
        <f>_xlfn.XLOOKUP(Table15[[#This Row],[Road Name]],'Tasman Base Data'!$A$2:$A$232,'Tasman Base Data'!C$2:C$232)</f>
        <v>Peri-urban Roads</v>
      </c>
      <c r="D60" s="2" t="str">
        <f>_xlfn.XLOOKUP(Table15[[#This Row],[Road Name]],'Tasman Base Data'!$A$2:$A$232,'Tasman Base Data'!D$2:D$232)</f>
        <v>Rural Connectors</v>
      </c>
      <c r="E60" s="8">
        <f>_xlfn.XLOOKUP(Table15[[#This Row],[Road Name]],'Tasman Base Data'!$A$2:$A$232,'Tasman Base Data'!E$2:E$232)</f>
        <v>80</v>
      </c>
      <c r="F60" s="8">
        <f>_xlfn.XLOOKUP(Table15[[#This Row],[Road Name]],'Tasman Base Data'!$A$2:$A$232,'Tasman Base Data'!F$2:F$232)</f>
        <v>60</v>
      </c>
      <c r="G60" s="8">
        <f>_xlfn.XLOOKUP(Table15[[#This Row],[Road Name]],'Tasman Base Data'!$A$2:$A$232,'Tasman Base Data'!G$2:G$232)</f>
        <v>60</v>
      </c>
      <c r="H60" s="2" t="str">
        <f>_xlfn.XLOOKUP(Table15[[#This Row],[Road Name]],'Tasman Base Data'!$A$2:$A$232,'Tasman Base Data'!H$2:H$232)</f>
        <v xml:space="preserve"> </v>
      </c>
      <c r="I60" s="5">
        <f>_xlfn.XLOOKUP(Table15[[#This Row],[Road Name]],'Tasman Base Data'!$A$2:$A$232,'Tasman Base Data'!I$2:I$232)</f>
        <v>46048</v>
      </c>
      <c r="J60" s="2" t="s">
        <v>266</v>
      </c>
      <c r="K60" s="2" t="s">
        <v>20</v>
      </c>
    </row>
    <row r="61" spans="1:11" ht="28.8" x14ac:dyDescent="0.3">
      <c r="A61" s="2" t="s">
        <v>236</v>
      </c>
      <c r="B61" s="2" t="str">
        <f>_xlfn.XLOOKUP(Table15[[#This Row],[Road Name]],'Tasman Base Data'!$A$2:$A$232,'Tasman Base Data'!B$2:B$232)</f>
        <v>Entire length</v>
      </c>
      <c r="C61" s="2" t="str">
        <f>_xlfn.XLOOKUP(Table15[[#This Row],[Road Name]],'Tasman Base Data'!$A$2:$A$232,'Tasman Base Data'!C$2:C$232)</f>
        <v>Peri-urban Roads</v>
      </c>
      <c r="D61" s="2" t="str">
        <f>_xlfn.XLOOKUP(Table15[[#This Row],[Road Name]],'Tasman Base Data'!$A$2:$A$232,'Tasman Base Data'!D$2:D$232)</f>
        <v>Rural Roads</v>
      </c>
      <c r="E61" s="8">
        <f>_xlfn.XLOOKUP(Table15[[#This Row],[Road Name]],'Tasman Base Data'!$A$2:$A$232,'Tasman Base Data'!E$2:E$232)</f>
        <v>100</v>
      </c>
      <c r="F61" s="8">
        <f>_xlfn.XLOOKUP(Table15[[#This Row],[Road Name]],'Tasman Base Data'!$A$2:$A$232,'Tasman Base Data'!F$2:F$232)</f>
        <v>60</v>
      </c>
      <c r="G61" s="8">
        <f>_xlfn.XLOOKUP(Table15[[#This Row],[Road Name]],'Tasman Base Data'!$A$2:$A$232,'Tasman Base Data'!G$2:G$232)</f>
        <v>60</v>
      </c>
      <c r="H61" s="2" t="str">
        <f>_xlfn.XLOOKUP(Table15[[#This Row],[Road Name]],'Tasman Base Data'!$A$2:$A$232,'Tasman Base Data'!H$2:H$232)</f>
        <v xml:space="preserve"> </v>
      </c>
      <c r="I61" s="5">
        <f>_xlfn.XLOOKUP(Table15[[#This Row],[Road Name]],'Tasman Base Data'!$A$2:$A$232,'Tasman Base Data'!I$2:I$232)</f>
        <v>46412</v>
      </c>
      <c r="J61" s="2" t="s">
        <v>237</v>
      </c>
      <c r="K61" s="2" t="s">
        <v>10</v>
      </c>
    </row>
    <row r="62" spans="1:11" ht="28.8" x14ac:dyDescent="0.3">
      <c r="A62" s="2" t="s">
        <v>238</v>
      </c>
      <c r="B62" s="2" t="str">
        <f>_xlfn.XLOOKUP(Table15[[#This Row],[Road Name]],'Tasman Base Data'!$A$2:$A$232,'Tasman Base Data'!B$2:B$232)</f>
        <v>Entire length</v>
      </c>
      <c r="C62" s="2" t="str">
        <f>_xlfn.XLOOKUP(Table15[[#This Row],[Road Name]],'Tasman Base Data'!$A$2:$A$232,'Tasman Base Data'!C$2:C$232)</f>
        <v>Peri-urban Roads</v>
      </c>
      <c r="D62" s="2" t="str">
        <f>_xlfn.XLOOKUP(Table15[[#This Row],[Road Name]],'Tasman Base Data'!$A$2:$A$232,'Tasman Base Data'!D$2:D$232)</f>
        <v>Rural Roads</v>
      </c>
      <c r="E62" s="8">
        <f>_xlfn.XLOOKUP(Table15[[#This Row],[Road Name]],'Tasman Base Data'!$A$2:$A$232,'Tasman Base Data'!E$2:E$232)</f>
        <v>100</v>
      </c>
      <c r="F62" s="8">
        <f>_xlfn.XLOOKUP(Table15[[#This Row],[Road Name]],'Tasman Base Data'!$A$2:$A$232,'Tasman Base Data'!F$2:F$232)</f>
        <v>60</v>
      </c>
      <c r="G62" s="8">
        <f>_xlfn.XLOOKUP(Table15[[#This Row],[Road Name]],'Tasman Base Data'!$A$2:$A$232,'Tasman Base Data'!G$2:G$232)</f>
        <v>60</v>
      </c>
      <c r="H62" s="2" t="str">
        <f>_xlfn.XLOOKUP(Table15[[#This Row],[Road Name]],'Tasman Base Data'!$A$2:$A$232,'Tasman Base Data'!H$2:H$232)</f>
        <v xml:space="preserve"> </v>
      </c>
      <c r="I62" s="5">
        <f>_xlfn.XLOOKUP(Table15[[#This Row],[Road Name]],'Tasman Base Data'!$A$2:$A$232,'Tasman Base Data'!I$2:I$232)</f>
        <v>46412</v>
      </c>
      <c r="J62" s="2" t="s">
        <v>116</v>
      </c>
      <c r="K62" s="2" t="s">
        <v>10</v>
      </c>
    </row>
    <row r="63" spans="1:11" ht="72" x14ac:dyDescent="0.3">
      <c r="A63" s="2" t="s">
        <v>251</v>
      </c>
      <c r="B63" s="2" t="str">
        <f>_xlfn.XLOOKUP(Table15[[#This Row],[Road Name]],'Tasman Base Data'!$A$2:$A$232,'Tasman Base Data'!B$2:B$232)</f>
        <v>Entire length</v>
      </c>
      <c r="C63" s="2" t="str">
        <f>_xlfn.XLOOKUP(Table15[[#This Row],[Road Name]],'Tasman Base Data'!$A$2:$A$232,'Tasman Base Data'!C$2:C$232)</f>
        <v>Local Streets</v>
      </c>
      <c r="D63" s="2" t="str">
        <f>_xlfn.XLOOKUP(Table15[[#This Row],[Road Name]],'Tasman Base Data'!$A$2:$A$232,'Tasman Base Data'!D$2:D$232)</f>
        <v>Local Streets</v>
      </c>
      <c r="E63" s="8">
        <f>_xlfn.XLOOKUP(Table15[[#This Row],[Road Name]],'Tasman Base Data'!$A$2:$A$232,'Tasman Base Data'!E$2:E$232)</f>
        <v>100</v>
      </c>
      <c r="F63" s="8">
        <f>_xlfn.XLOOKUP(Table15[[#This Row],[Road Name]],'Tasman Base Data'!$A$2:$A$232,'Tasman Base Data'!F$2:F$232)</f>
        <v>50</v>
      </c>
      <c r="G63" s="8">
        <f>_xlfn.XLOOKUP(Table15[[#This Row],[Road Name]],'Tasman Base Data'!$A$2:$A$232,'Tasman Base Data'!G$2:G$232)</f>
        <v>30</v>
      </c>
      <c r="H63" s="2" t="str">
        <f>_xlfn.XLOOKUP(Table15[[#This Row],[Road Name]],'Tasman Base Data'!$A$2:$A$232,'Tasman Base Data'!H$2:H$232)</f>
        <v>The proposed speed is a step towards the SAAS, but does not match it.  Our consultation indicated that there was little public support for SAAS in this location, and the proposed speed is consistent with the draft Setting of Speed Limits Rule 2024.</v>
      </c>
      <c r="I63" s="5">
        <f>_xlfn.XLOOKUP(Table15[[#This Row],[Road Name]],'Tasman Base Data'!$A$2:$A$232,'Tasman Base Data'!I$2:I$232)</f>
        <v>46412</v>
      </c>
      <c r="J63" s="2" t="s">
        <v>252</v>
      </c>
      <c r="K63" s="2" t="s">
        <v>40</v>
      </c>
    </row>
    <row r="64" spans="1:11" ht="28.8" x14ac:dyDescent="0.3">
      <c r="A64" s="2" t="s">
        <v>256</v>
      </c>
      <c r="B64" s="2" t="str">
        <f>_xlfn.XLOOKUP(Table15[[#This Row],[Road Name]],'Tasman Base Data'!$A$2:$A$232,'Tasman Base Data'!B$2:B$232)</f>
        <v>Entire length</v>
      </c>
      <c r="C64" s="2" t="str">
        <f>_xlfn.XLOOKUP(Table15[[#This Row],[Road Name]],'Tasman Base Data'!$A$2:$A$232,'Tasman Base Data'!C$2:C$232)</f>
        <v>Peri-urban Roads</v>
      </c>
      <c r="D64" s="2" t="str">
        <f>_xlfn.XLOOKUP(Table15[[#This Row],[Road Name]],'Tasman Base Data'!$A$2:$A$232,'Tasman Base Data'!D$2:D$232)</f>
        <v>Rural Roads</v>
      </c>
      <c r="E64" s="8">
        <f>_xlfn.XLOOKUP(Table15[[#This Row],[Road Name]],'Tasman Base Data'!$A$2:$A$232,'Tasman Base Data'!E$2:E$232)</f>
        <v>100</v>
      </c>
      <c r="F64" s="8">
        <f>_xlfn.XLOOKUP(Table15[[#This Row],[Road Name]],'Tasman Base Data'!$A$2:$A$232,'Tasman Base Data'!F$2:F$232)</f>
        <v>60</v>
      </c>
      <c r="G64" s="8">
        <f>_xlfn.XLOOKUP(Table15[[#This Row],[Road Name]],'Tasman Base Data'!$A$2:$A$232,'Tasman Base Data'!G$2:G$232)</f>
        <v>60</v>
      </c>
      <c r="H64" s="2" t="str">
        <f>_xlfn.XLOOKUP(Table15[[#This Row],[Road Name]],'Tasman Base Data'!$A$2:$A$232,'Tasman Base Data'!H$2:H$232)</f>
        <v xml:space="preserve"> </v>
      </c>
      <c r="I64" s="5">
        <f>_xlfn.XLOOKUP(Table15[[#This Row],[Road Name]],'Tasman Base Data'!$A$2:$A$232,'Tasman Base Data'!I$2:I$232)</f>
        <v>46412</v>
      </c>
      <c r="J64" s="2" t="s">
        <v>252</v>
      </c>
      <c r="K64" s="2" t="s">
        <v>40</v>
      </c>
    </row>
    <row r="65" spans="1:11" ht="28.8" x14ac:dyDescent="0.3">
      <c r="A65" s="2" t="s">
        <v>269</v>
      </c>
      <c r="B65" s="2" t="str">
        <f>_xlfn.XLOOKUP(Table15[[#This Row],[Road Name]],'Tasman Base Data'!$A$2:$A$232,'Tasman Base Data'!B$2:B$232)</f>
        <v>Entire length</v>
      </c>
      <c r="C65" s="2" t="str">
        <f>_xlfn.XLOOKUP(Table15[[#This Row],[Road Name]],'Tasman Base Data'!$A$2:$A$232,'Tasman Base Data'!C$2:C$232)</f>
        <v>Local Streets</v>
      </c>
      <c r="D65" s="2" t="str">
        <f>_xlfn.XLOOKUP(Table15[[#This Row],[Road Name]],'Tasman Base Data'!$A$2:$A$232,'Tasman Base Data'!D$2:D$232)</f>
        <v>Rural Roads</v>
      </c>
      <c r="E65" s="8">
        <f>_xlfn.XLOOKUP(Table15[[#This Row],[Road Name]],'Tasman Base Data'!$A$2:$A$232,'Tasman Base Data'!E$2:E$232)</f>
        <v>100</v>
      </c>
      <c r="F65" s="8">
        <f>_xlfn.XLOOKUP(Table15[[#This Row],[Road Name]],'Tasman Base Data'!$A$2:$A$232,'Tasman Base Data'!F$2:F$232)</f>
        <v>50</v>
      </c>
      <c r="G65" s="8">
        <f>_xlfn.XLOOKUP(Table15[[#This Row],[Road Name]],'Tasman Base Data'!$A$2:$A$232,'Tasman Base Data'!G$2:G$232)</f>
        <v>60</v>
      </c>
      <c r="H65" s="2" t="str">
        <f>_xlfn.XLOOKUP(Table15[[#This Row],[Road Name]],'Tasman Base Data'!$A$2:$A$232,'Tasman Base Data'!H$2:H$232)</f>
        <v>Land use change.  Suggest ONF category change (Rural to Local)</v>
      </c>
      <c r="I65" s="5">
        <f>_xlfn.XLOOKUP(Table15[[#This Row],[Road Name]],'Tasman Base Data'!$A$2:$A$232,'Tasman Base Data'!I$2:I$232)</f>
        <v>46412</v>
      </c>
      <c r="J65" s="2" t="s">
        <v>270</v>
      </c>
      <c r="K65" s="2" t="s">
        <v>40</v>
      </c>
    </row>
    <row r="66" spans="1:11" ht="28.8" x14ac:dyDescent="0.3">
      <c r="A66" s="2" t="s">
        <v>281</v>
      </c>
      <c r="B66" s="2" t="str">
        <f>_xlfn.XLOOKUP(Table15[[#This Row],[Road Name]],'Tasman Base Data'!$A$2:$A$232,'Tasman Base Data'!B$2:B$232)</f>
        <v>Entire length</v>
      </c>
      <c r="C66" s="2" t="str">
        <f>_xlfn.XLOOKUP(Table15[[#This Row],[Road Name]],'Tasman Base Data'!$A$2:$A$232,'Tasman Base Data'!C$2:C$232)</f>
        <v>Peri-urban Roads</v>
      </c>
      <c r="D66" s="2" t="str">
        <f>_xlfn.XLOOKUP(Table15[[#This Row],[Road Name]],'Tasman Base Data'!$A$2:$A$232,'Tasman Base Data'!D$2:D$232)</f>
        <v>Rural Roads</v>
      </c>
      <c r="E66" s="8">
        <f>_xlfn.XLOOKUP(Table15[[#This Row],[Road Name]],'Tasman Base Data'!$A$2:$A$232,'Tasman Base Data'!E$2:E$232)</f>
        <v>100</v>
      </c>
      <c r="F66" s="8">
        <f>_xlfn.XLOOKUP(Table15[[#This Row],[Road Name]],'Tasman Base Data'!$A$2:$A$232,'Tasman Base Data'!F$2:F$232)</f>
        <v>50</v>
      </c>
      <c r="G66" s="8">
        <f>_xlfn.XLOOKUP(Table15[[#This Row],[Road Name]],'Tasman Base Data'!$A$2:$A$232,'Tasman Base Data'!G$2:G$232)</f>
        <v>60</v>
      </c>
      <c r="H66" s="2" t="str">
        <f>_xlfn.XLOOKUP(Table15[[#This Row],[Road Name]],'Tasman Base Data'!$A$2:$A$232,'Tasman Base Data'!H$2:H$232)</f>
        <v>Land use change.  Suggest ONF category change (Rural to Peri-urban)</v>
      </c>
      <c r="I66" s="5">
        <f>_xlfn.XLOOKUP(Table15[[#This Row],[Road Name]],'Tasman Base Data'!$A$2:$A$232,'Tasman Base Data'!I$2:I$232)</f>
        <v>46412</v>
      </c>
      <c r="J66" s="2" t="s">
        <v>270</v>
      </c>
      <c r="K66" s="2" t="s">
        <v>40</v>
      </c>
    </row>
    <row r="67" spans="1:11" ht="28.8" x14ac:dyDescent="0.3">
      <c r="A67" s="2" t="s">
        <v>285</v>
      </c>
      <c r="B67" s="2" t="str">
        <f>_xlfn.XLOOKUP(Table15[[#This Row],[Road Name]],'Tasman Base Data'!$A$2:$A$232,'Tasman Base Data'!B$2:B$232)</f>
        <v>Entire length</v>
      </c>
      <c r="C67" s="2" t="str">
        <f>_xlfn.XLOOKUP(Table15[[#This Row],[Road Name]],'Tasman Base Data'!$A$2:$A$232,'Tasman Base Data'!C$2:C$232)</f>
        <v>Local Streets</v>
      </c>
      <c r="D67" s="2" t="str">
        <f>_xlfn.XLOOKUP(Table15[[#This Row],[Road Name]],'Tasman Base Data'!$A$2:$A$232,'Tasman Base Data'!D$2:D$232)</f>
        <v>Rural Roads</v>
      </c>
      <c r="E67" s="8">
        <f>_xlfn.XLOOKUP(Table15[[#This Row],[Road Name]],'Tasman Base Data'!$A$2:$A$232,'Tasman Base Data'!E$2:E$232)</f>
        <v>100</v>
      </c>
      <c r="F67" s="8">
        <f>_xlfn.XLOOKUP(Table15[[#This Row],[Road Name]],'Tasman Base Data'!$A$2:$A$232,'Tasman Base Data'!F$2:F$232)</f>
        <v>50</v>
      </c>
      <c r="G67" s="8">
        <f>_xlfn.XLOOKUP(Table15[[#This Row],[Road Name]],'Tasman Base Data'!$A$2:$A$232,'Tasman Base Data'!G$2:G$232)</f>
        <v>60</v>
      </c>
      <c r="H67" s="2" t="str">
        <f>_xlfn.XLOOKUP(Table15[[#This Row],[Road Name]],'Tasman Base Data'!$A$2:$A$232,'Tasman Base Data'!H$2:H$232)</f>
        <v>Land use change.  Suggest ONF category change (Rural to Local)</v>
      </c>
      <c r="I67" s="5">
        <f>_xlfn.XLOOKUP(Table15[[#This Row],[Road Name]],'Tasman Base Data'!$A$2:$A$232,'Tasman Base Data'!I$2:I$232)</f>
        <v>46412</v>
      </c>
      <c r="J67" s="2" t="s">
        <v>270</v>
      </c>
      <c r="K67" s="2" t="s">
        <v>40</v>
      </c>
    </row>
    <row r="68" spans="1:11" ht="72" x14ac:dyDescent="0.3">
      <c r="A68" s="2" t="s">
        <v>294</v>
      </c>
      <c r="B68" s="2" t="str">
        <f>_xlfn.XLOOKUP(Table15[[#This Row],[Road Name]],'Tasman Base Data'!$A$2:$A$232,'Tasman Base Data'!B$2:B$232)</f>
        <v>Entire length</v>
      </c>
      <c r="C68" s="2" t="str">
        <f>_xlfn.XLOOKUP(Table15[[#This Row],[Road Name]],'Tasman Base Data'!$A$2:$A$232,'Tasman Base Data'!C$2:C$232)</f>
        <v>Local Streets</v>
      </c>
      <c r="D68" s="2" t="str">
        <f>_xlfn.XLOOKUP(Table15[[#This Row],[Road Name]],'Tasman Base Data'!$A$2:$A$232,'Tasman Base Data'!D$2:D$232)</f>
        <v>Local Streets</v>
      </c>
      <c r="E68" s="8">
        <f>_xlfn.XLOOKUP(Table15[[#This Row],[Road Name]],'Tasman Base Data'!$A$2:$A$232,'Tasman Base Data'!E$2:E$232)</f>
        <v>80</v>
      </c>
      <c r="F68" s="8">
        <f>_xlfn.XLOOKUP(Table15[[#This Row],[Road Name]],'Tasman Base Data'!$A$2:$A$232,'Tasman Base Data'!F$2:F$232)</f>
        <v>50</v>
      </c>
      <c r="G68" s="8">
        <f>_xlfn.XLOOKUP(Table15[[#This Row],[Road Name]],'Tasman Base Data'!$A$2:$A$232,'Tasman Base Data'!G$2:G$232)</f>
        <v>30</v>
      </c>
      <c r="H68" s="2" t="str">
        <f>_xlfn.XLOOKUP(Table15[[#This Row],[Road Name]],'Tasman Base Data'!$A$2:$A$232,'Tasman Base Data'!H$2:H$232)</f>
        <v>The proposed speed is a step towards the SAAS, but does not match it.  Our consultation indicated that there was little public support for SAAS in this location, and the proposed speed is consistent with the draft Setting of Speed Limits Rule 2024.</v>
      </c>
      <c r="I68" s="5">
        <f>_xlfn.XLOOKUP(Table15[[#This Row],[Road Name]],'Tasman Base Data'!$A$2:$A$232,'Tasman Base Data'!I$2:I$232)</f>
        <v>46412</v>
      </c>
      <c r="J68" s="2" t="s">
        <v>248</v>
      </c>
      <c r="K68" s="2" t="s">
        <v>10</v>
      </c>
    </row>
    <row r="69" spans="1:11" ht="28.8" x14ac:dyDescent="0.3">
      <c r="A69" s="2" t="s">
        <v>297</v>
      </c>
      <c r="B69" s="2" t="str">
        <f>_xlfn.XLOOKUP(Table15[[#This Row],[Road Name]],'Tasman Base Data'!$A$2:$A$232,'Tasman Base Data'!B$2:B$232)</f>
        <v>Entire length</v>
      </c>
      <c r="C69" s="2" t="str">
        <f>_xlfn.XLOOKUP(Table15[[#This Row],[Road Name]],'Tasman Base Data'!$A$2:$A$232,'Tasman Base Data'!C$2:C$232)</f>
        <v>Local Streets</v>
      </c>
      <c r="D69" s="2" t="str">
        <f>_xlfn.XLOOKUP(Table15[[#This Row],[Road Name]],'Tasman Base Data'!$A$2:$A$232,'Tasman Base Data'!D$2:D$232)</f>
        <v>Rural Roads</v>
      </c>
      <c r="E69" s="8">
        <f>_xlfn.XLOOKUP(Table15[[#This Row],[Road Name]],'Tasman Base Data'!$A$2:$A$232,'Tasman Base Data'!E$2:E$232)</f>
        <v>100</v>
      </c>
      <c r="F69" s="8">
        <f>_xlfn.XLOOKUP(Table15[[#This Row],[Road Name]],'Tasman Base Data'!$A$2:$A$232,'Tasman Base Data'!F$2:F$232)</f>
        <v>50</v>
      </c>
      <c r="G69" s="8">
        <f>_xlfn.XLOOKUP(Table15[[#This Row],[Road Name]],'Tasman Base Data'!$A$2:$A$232,'Tasman Base Data'!G$2:G$232)</f>
        <v>60</v>
      </c>
      <c r="H69" s="2" t="str">
        <f>_xlfn.XLOOKUP(Table15[[#This Row],[Road Name]],'Tasman Base Data'!$A$2:$A$232,'Tasman Base Data'!H$2:H$232)</f>
        <v>Land use change.  Suggest ONF category change (Rural to Local)</v>
      </c>
      <c r="I69" s="5">
        <f>_xlfn.XLOOKUP(Table15[[#This Row],[Road Name]],'Tasman Base Data'!$A$2:$A$232,'Tasman Base Data'!I$2:I$232)</f>
        <v>46412</v>
      </c>
      <c r="J69" s="2" t="s">
        <v>298</v>
      </c>
      <c r="K69" s="2" t="s">
        <v>40</v>
      </c>
    </row>
    <row r="70" spans="1:11" ht="72" x14ac:dyDescent="0.3">
      <c r="A70" s="2" t="s">
        <v>301</v>
      </c>
      <c r="B70" s="2" t="str">
        <f>_xlfn.XLOOKUP(Table15[[#This Row],[Road Name]],'Tasman Base Data'!$A$2:$A$232,'Tasman Base Data'!B$2:B$232)</f>
        <v>Entire length</v>
      </c>
      <c r="C70" s="2" t="str">
        <f>_xlfn.XLOOKUP(Table15[[#This Row],[Road Name]],'Tasman Base Data'!$A$2:$A$232,'Tasman Base Data'!C$2:C$232)</f>
        <v>Local Streets</v>
      </c>
      <c r="D70" s="2" t="str">
        <f>_xlfn.XLOOKUP(Table15[[#This Row],[Road Name]],'Tasman Base Data'!$A$2:$A$232,'Tasman Base Data'!D$2:D$232)</f>
        <v>Rural Roads</v>
      </c>
      <c r="E70" s="8">
        <f>_xlfn.XLOOKUP(Table15[[#This Row],[Road Name]],'Tasman Base Data'!$A$2:$A$232,'Tasman Base Data'!E$2:E$232)</f>
        <v>100</v>
      </c>
      <c r="F70" s="8">
        <f>_xlfn.XLOOKUP(Table15[[#This Row],[Road Name]],'Tasman Base Data'!$A$2:$A$232,'Tasman Base Data'!F$2:F$232)</f>
        <v>50</v>
      </c>
      <c r="G70" s="8">
        <f>_xlfn.XLOOKUP(Table15[[#This Row],[Road Name]],'Tasman Base Data'!$A$2:$A$232,'Tasman Base Data'!G$2:G$232)</f>
        <v>30</v>
      </c>
      <c r="H70" s="2" t="str">
        <f>_xlfn.XLOOKUP(Table15[[#This Row],[Road Name]],'Tasman Base Data'!$A$2:$A$232,'Tasman Base Data'!H$2:H$232)</f>
        <v>The proposed speed is a step towards the SAAS, but does not match it.  Our consultation indicated that there was little public support for SAAS in this location, and the proposed speed is consistent with the draft Setting of Speed Limits Rule 2024.</v>
      </c>
      <c r="I70" s="5">
        <f>_xlfn.XLOOKUP(Table15[[#This Row],[Road Name]],'Tasman Base Data'!$A$2:$A$232,'Tasman Base Data'!I$2:I$232)</f>
        <v>46412</v>
      </c>
      <c r="J70" s="2" t="s">
        <v>185</v>
      </c>
      <c r="K70" s="2" t="s">
        <v>40</v>
      </c>
    </row>
    <row r="71" spans="1:11" ht="28.8" x14ac:dyDescent="0.3">
      <c r="A71" s="2" t="s">
        <v>234</v>
      </c>
      <c r="B71" s="2" t="str">
        <f>_xlfn.XLOOKUP(Table15[[#This Row],[Road Name]],'Tasman Base Data'!$A$2:$A$232,'Tasman Base Data'!B$2:B$232)</f>
        <v>Entire length</v>
      </c>
      <c r="C71" s="2" t="str">
        <f>_xlfn.XLOOKUP(Table15[[#This Row],[Road Name]],'Tasman Base Data'!$A$2:$A$232,'Tasman Base Data'!C$2:C$232)</f>
        <v>Peri-urban Roads</v>
      </c>
      <c r="D71" s="2" t="str">
        <f>_xlfn.XLOOKUP(Table15[[#This Row],[Road Name]],'Tasman Base Data'!$A$2:$A$232,'Tasman Base Data'!D$2:D$232)</f>
        <v>Rural Roads</v>
      </c>
      <c r="E71" s="8">
        <f>_xlfn.XLOOKUP(Table15[[#This Row],[Road Name]],'Tasman Base Data'!$A$2:$A$232,'Tasman Base Data'!E$2:E$232)</f>
        <v>100</v>
      </c>
      <c r="F71" s="8">
        <f>_xlfn.XLOOKUP(Table15[[#This Row],[Road Name]],'Tasman Base Data'!$A$2:$A$232,'Tasman Base Data'!F$2:F$232)</f>
        <v>60</v>
      </c>
      <c r="G71" s="8">
        <f>_xlfn.XLOOKUP(Table15[[#This Row],[Road Name]],'Tasman Base Data'!$A$2:$A$232,'Tasman Base Data'!G$2:G$232)</f>
        <v>60</v>
      </c>
      <c r="H71" s="2" t="str">
        <f>_xlfn.XLOOKUP(Table15[[#This Row],[Road Name]],'Tasman Base Data'!$A$2:$A$232,'Tasman Base Data'!H$2:H$232)</f>
        <v xml:space="preserve"> </v>
      </c>
      <c r="I71" s="5">
        <f>_xlfn.XLOOKUP(Table15[[#This Row],[Road Name]],'Tasman Base Data'!$A$2:$A$232,'Tasman Base Data'!I$2:I$232)</f>
        <v>46776</v>
      </c>
      <c r="J71" s="2" t="s">
        <v>235</v>
      </c>
      <c r="K71" s="2" t="s">
        <v>10</v>
      </c>
    </row>
    <row r="72" spans="1:11" ht="28.8" x14ac:dyDescent="0.3">
      <c r="A72" s="2" t="s">
        <v>663</v>
      </c>
      <c r="B72" s="2" t="str">
        <f>_xlfn.XLOOKUP(Table15[[#This Row],[Road Name]],'Tasman Base Data'!$A$2:$A$232,'Tasman Base Data'!B$2:B$232)</f>
        <v>From White Road south west to end of road</v>
      </c>
      <c r="C72" s="2" t="str">
        <f>_xlfn.XLOOKUP(Table15[[#This Row],[Road Name]],'Tasman Base Data'!$A$2:$A$232,'Tasman Base Data'!C$2:C$232)</f>
        <v>Peri-urban Roads</v>
      </c>
      <c r="D72" s="2" t="str">
        <f>_xlfn.XLOOKUP(Table15[[#This Row],[Road Name]],'Tasman Base Data'!$A$2:$A$232,'Tasman Base Data'!D$2:D$232)</f>
        <v>Rural Roads</v>
      </c>
      <c r="E72" s="8">
        <f>_xlfn.XLOOKUP(Table15[[#This Row],[Road Name]],'Tasman Base Data'!$A$2:$A$232,'Tasman Base Data'!E$2:E$232)</f>
        <v>100</v>
      </c>
      <c r="F72" s="8">
        <f>_xlfn.XLOOKUP(Table15[[#This Row],[Road Name]],'Tasman Base Data'!$A$2:$A$232,'Tasman Base Data'!F$2:F$232)</f>
        <v>60</v>
      </c>
      <c r="G72" s="8">
        <f>_xlfn.XLOOKUP(Table15[[#This Row],[Road Name]],'Tasman Base Data'!$A$2:$A$232,'Tasman Base Data'!G$2:G$232)</f>
        <v>80</v>
      </c>
      <c r="H72" s="2" t="str">
        <f>_xlfn.XLOOKUP(Table15[[#This Row],[Road Name]],'Tasman Base Data'!$A$2:$A$232,'Tasman Base Data'!H$2:H$232)</f>
        <v>Peri-urban environment</v>
      </c>
      <c r="I72" s="5">
        <f>_xlfn.XLOOKUP(Table15[[#This Row],[Road Name]],'Tasman Base Data'!$A$2:$A$232,'Tasman Base Data'!I$2:I$232)</f>
        <v>46776</v>
      </c>
      <c r="J72" s="2" t="s">
        <v>266</v>
      </c>
      <c r="K72" s="2" t="s">
        <v>20</v>
      </c>
    </row>
    <row r="73" spans="1:11" ht="28.8" x14ac:dyDescent="0.3">
      <c r="A73" s="2" t="s">
        <v>279</v>
      </c>
      <c r="B73" s="2" t="str">
        <f>_xlfn.XLOOKUP(Table15[[#This Row],[Road Name]],'Tasman Base Data'!$A$2:$A$232,'Tasman Base Data'!B$2:B$232)</f>
        <v>Entire length</v>
      </c>
      <c r="C73" s="2" t="str">
        <f>_xlfn.XLOOKUP(Table15[[#This Row],[Road Name]],'Tasman Base Data'!$A$2:$A$232,'Tasman Base Data'!C$2:C$232)</f>
        <v>Peri-urban Roads</v>
      </c>
      <c r="D73" s="2" t="str">
        <f>_xlfn.XLOOKUP(Table15[[#This Row],[Road Name]],'Tasman Base Data'!$A$2:$A$232,'Tasman Base Data'!D$2:D$232)</f>
        <v>Rural Roads</v>
      </c>
      <c r="E73" s="8">
        <f>_xlfn.XLOOKUP(Table15[[#This Row],[Road Name]],'Tasman Base Data'!$A$2:$A$232,'Tasman Base Data'!E$2:E$232)</f>
        <v>100</v>
      </c>
      <c r="F73" s="8">
        <f>_xlfn.XLOOKUP(Table15[[#This Row],[Road Name]],'Tasman Base Data'!$A$2:$A$232,'Tasman Base Data'!F$2:F$232)</f>
        <v>50</v>
      </c>
      <c r="G73" s="8">
        <f>_xlfn.XLOOKUP(Table15[[#This Row],[Road Name]],'Tasman Base Data'!$A$2:$A$232,'Tasman Base Data'!G$2:G$232)</f>
        <v>60</v>
      </c>
      <c r="H73" s="2" t="str">
        <f>_xlfn.XLOOKUP(Table15[[#This Row],[Road Name]],'Tasman Base Data'!$A$2:$A$232,'Tasman Base Data'!H$2:H$232)</f>
        <v>Land use change.  Suggest ONF category change (Rural to Peri-urban)</v>
      </c>
      <c r="I73" s="5">
        <f>_xlfn.XLOOKUP(Table15[[#This Row],[Road Name]],'Tasman Base Data'!$A$2:$A$232,'Tasman Base Data'!I$2:I$232)</f>
        <v>46776</v>
      </c>
      <c r="J73" s="2" t="s">
        <v>280</v>
      </c>
      <c r="K73" s="2" t="s">
        <v>40</v>
      </c>
    </row>
    <row r="74" spans="1:11" ht="28.8" x14ac:dyDescent="0.3">
      <c r="A74" s="2" t="s">
        <v>283</v>
      </c>
      <c r="B74" s="2" t="str">
        <f>_xlfn.XLOOKUP(Table15[[#This Row],[Road Name]],'Tasman Base Data'!$A$2:$A$232,'Tasman Base Data'!B$2:B$232)</f>
        <v>Entire length</v>
      </c>
      <c r="C74" s="2" t="str">
        <f>_xlfn.XLOOKUP(Table15[[#This Row],[Road Name]],'Tasman Base Data'!$A$2:$A$232,'Tasman Base Data'!C$2:C$232)</f>
        <v>Peri-urban Roads</v>
      </c>
      <c r="D74" s="2" t="str">
        <f>_xlfn.XLOOKUP(Table15[[#This Row],[Road Name]],'Tasman Base Data'!$A$2:$A$232,'Tasman Base Data'!D$2:D$232)</f>
        <v>Rural Roads</v>
      </c>
      <c r="E74" s="8">
        <f>_xlfn.XLOOKUP(Table15[[#This Row],[Road Name]],'Tasman Base Data'!$A$2:$A$232,'Tasman Base Data'!E$2:E$232)</f>
        <v>100</v>
      </c>
      <c r="F74" s="8">
        <f>_xlfn.XLOOKUP(Table15[[#This Row],[Road Name]],'Tasman Base Data'!$A$2:$A$232,'Tasman Base Data'!F$2:F$232)</f>
        <v>60</v>
      </c>
      <c r="G74" s="8">
        <f>_xlfn.XLOOKUP(Table15[[#This Row],[Road Name]],'Tasman Base Data'!$A$2:$A$232,'Tasman Base Data'!G$2:G$232)</f>
        <v>60</v>
      </c>
      <c r="H74" s="2" t="str">
        <f>_xlfn.XLOOKUP(Table15[[#This Row],[Road Name]],'Tasman Base Data'!$A$2:$A$232,'Tasman Base Data'!H$2:H$232)</f>
        <v xml:space="preserve"> </v>
      </c>
      <c r="I74" s="5">
        <f>_xlfn.XLOOKUP(Table15[[#This Row],[Road Name]],'Tasman Base Data'!$A$2:$A$232,'Tasman Base Data'!I$2:I$232)</f>
        <v>46776</v>
      </c>
      <c r="J74" s="2" t="s">
        <v>284</v>
      </c>
      <c r="K74" s="2" t="s">
        <v>40</v>
      </c>
    </row>
    <row r="75" spans="1:11" ht="28.8" x14ac:dyDescent="0.3">
      <c r="A75" s="2" t="s">
        <v>287</v>
      </c>
      <c r="B75" s="2" t="str">
        <f>_xlfn.XLOOKUP(Table15[[#This Row],[Road Name]],'Tasman Base Data'!$A$2:$A$232,'Tasman Base Data'!B$2:B$232)</f>
        <v>Entire length</v>
      </c>
      <c r="C75" s="2" t="str">
        <f>_xlfn.XLOOKUP(Table15[[#This Row],[Road Name]],'Tasman Base Data'!$A$2:$A$232,'Tasman Base Data'!C$2:C$232)</f>
        <v>Peri-urban Roads</v>
      </c>
      <c r="D75" s="2" t="str">
        <f>_xlfn.XLOOKUP(Table15[[#This Row],[Road Name]],'Tasman Base Data'!$A$2:$A$232,'Tasman Base Data'!D$2:D$232)</f>
        <v>Rural Roads</v>
      </c>
      <c r="E75" s="8">
        <f>_xlfn.XLOOKUP(Table15[[#This Row],[Road Name]],'Tasman Base Data'!$A$2:$A$232,'Tasman Base Data'!E$2:E$232)</f>
        <v>100</v>
      </c>
      <c r="F75" s="8">
        <f>_xlfn.XLOOKUP(Table15[[#This Row],[Road Name]],'Tasman Base Data'!$A$2:$A$232,'Tasman Base Data'!F$2:F$232)</f>
        <v>60</v>
      </c>
      <c r="G75" s="8">
        <f>_xlfn.XLOOKUP(Table15[[#This Row],[Road Name]],'Tasman Base Data'!$A$2:$A$232,'Tasman Base Data'!G$2:G$232)</f>
        <v>60</v>
      </c>
      <c r="H75" s="2" t="str">
        <f>_xlfn.XLOOKUP(Table15[[#This Row],[Road Name]],'Tasman Base Data'!$A$2:$A$232,'Tasman Base Data'!H$2:H$232)</f>
        <v xml:space="preserve"> </v>
      </c>
      <c r="I75" s="5">
        <f>_xlfn.XLOOKUP(Table15[[#This Row],[Road Name]],'Tasman Base Data'!$A$2:$A$232,'Tasman Base Data'!I$2:I$232)</f>
        <v>46776</v>
      </c>
      <c r="J75" s="2" t="s">
        <v>288</v>
      </c>
      <c r="K75" s="2" t="s">
        <v>40</v>
      </c>
    </row>
    <row r="76" spans="1:11" ht="43.2" x14ac:dyDescent="0.3">
      <c r="A76" s="2" t="s">
        <v>619</v>
      </c>
      <c r="B76" s="2" t="str">
        <f>_xlfn.XLOOKUP(Table15[[#This Row],[Road Name]],'Tasman Base Data'!$A$2:$A$232,'Tasman Base Data'!B$2:B$232)</f>
        <v>From 270m from Main Road Lower Moutere intersection for 256m</v>
      </c>
      <c r="C76" s="2" t="str">
        <f>_xlfn.XLOOKUP(Table15[[#This Row],[Road Name]],'Tasman Base Data'!$A$2:$A$232,'Tasman Base Data'!C$2:C$232)</f>
        <v>Rural Roads</v>
      </c>
      <c r="D76" s="2" t="str">
        <f>_xlfn.XLOOKUP(Table15[[#This Row],[Road Name]],'Tasman Base Data'!$A$2:$A$232,'Tasman Base Data'!D$2:D$232)</f>
        <v>Rural Roads</v>
      </c>
      <c r="E76" s="8">
        <f>_xlfn.XLOOKUP(Table15[[#This Row],[Road Name]],'Tasman Base Data'!$A$2:$A$232,'Tasman Base Data'!E$2:E$232)</f>
        <v>80</v>
      </c>
      <c r="F76" s="8">
        <f>_xlfn.XLOOKUP(Table15[[#This Row],[Road Name]],'Tasman Base Data'!$A$2:$A$232,'Tasman Base Data'!F$2:F$232)</f>
        <v>60</v>
      </c>
      <c r="G76" s="8">
        <f>_xlfn.XLOOKUP(Table15[[#This Row],[Road Name]],'Tasman Base Data'!$A$2:$A$232,'Tasman Base Data'!G$2:G$232)</f>
        <v>60</v>
      </c>
      <c r="H76" s="2">
        <f>_xlfn.XLOOKUP(Table15[[#This Row],[Road Name]],'Tasman Base Data'!$A$2:$A$232,'Tasman Base Data'!H$2:H$232)</f>
        <v>0</v>
      </c>
      <c r="I76" s="5">
        <f>_xlfn.XLOOKUP(Table15[[#This Row],[Road Name]],'Tasman Base Data'!$A$2:$A$232,'Tasman Base Data'!I$2:I$232)</f>
        <v>46776</v>
      </c>
      <c r="J76" s="2" t="s">
        <v>250</v>
      </c>
      <c r="K76" s="2" t="s">
        <v>25</v>
      </c>
    </row>
    <row r="77" spans="1:11" ht="28.8" x14ac:dyDescent="0.3">
      <c r="A77" s="2" t="s">
        <v>573</v>
      </c>
      <c r="B77" s="2" t="str">
        <f>_xlfn.XLOOKUP(Table15[[#This Row],[Road Name]],'Tasman Base Data'!$A$2:$A$232,'Tasman Base Data'!B$2:B$232)</f>
        <v>From Queen Victoria St to 100 Wildman Road</v>
      </c>
      <c r="C77" s="2" t="str">
        <f>_xlfn.XLOOKUP(Table15[[#This Row],[Road Name]],'Tasman Base Data'!$A$2:$A$232,'Tasman Base Data'!C$2:C$232)</f>
        <v>Peri-urban Roads</v>
      </c>
      <c r="D77" s="2" t="str">
        <f>_xlfn.XLOOKUP(Table15[[#This Row],[Road Name]],'Tasman Base Data'!$A$2:$A$232,'Tasman Base Data'!D$2:D$232)</f>
        <v>Peri-urban Roads</v>
      </c>
      <c r="E77" s="8">
        <f>_xlfn.XLOOKUP(Table15[[#This Row],[Road Name]],'Tasman Base Data'!$A$2:$A$232,'Tasman Base Data'!E$2:E$232)</f>
        <v>70</v>
      </c>
      <c r="F77" s="8">
        <f>_xlfn.XLOOKUP(Table15[[#This Row],[Road Name]],'Tasman Base Data'!$A$2:$A$232,'Tasman Base Data'!F$2:F$232)</f>
        <v>60</v>
      </c>
      <c r="G77" s="8">
        <f>_xlfn.XLOOKUP(Table15[[#This Row],[Road Name]],'Tasman Base Data'!$A$2:$A$232,'Tasman Base Data'!G$2:G$232)</f>
        <v>60</v>
      </c>
      <c r="H77" s="2" t="str">
        <f>_xlfn.XLOOKUP(Table15[[#This Row],[Road Name]],'Tasman Base Data'!$A$2:$A$232,'Tasman Base Data'!H$2:H$232)</f>
        <v>Land use change</v>
      </c>
      <c r="I77" s="5">
        <f>_xlfn.XLOOKUP(Table15[[#This Row],[Road Name]],'Tasman Base Data'!$A$2:$A$232,'Tasman Base Data'!I$2:I$232)</f>
        <v>46776</v>
      </c>
      <c r="J77" s="2" t="s">
        <v>25</v>
      </c>
      <c r="K77" s="2" t="s">
        <v>25</v>
      </c>
    </row>
  </sheetData>
  <mergeCells count="1">
    <mergeCell ref="A1:K1"/>
  </mergeCells>
  <phoneticPr fontId="7" type="noConversion"/>
  <conditionalFormatting sqref="C3">
    <cfRule type="cellIs" dxfId="101" priority="2" operator="equal">
      <formula>D3</formula>
    </cfRule>
  </conditionalFormatting>
  <pageMargins left="0.25" right="0.25" top="0.75" bottom="0.75" header="0.3" footer="0.3"/>
  <pageSetup paperSize="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84DE-0E7A-4BE7-B218-EC1B1C9133A5}">
  <sheetPr>
    <tabColor theme="2" tint="-9.9978637043366805E-2"/>
    <pageSetUpPr fitToPage="1"/>
  </sheetPr>
  <dimension ref="A1:AD50"/>
  <sheetViews>
    <sheetView workbookViewId="0">
      <selection sqref="A1:K1"/>
    </sheetView>
  </sheetViews>
  <sheetFormatPr defaultColWidth="8.6640625" defaultRowHeight="14.4" x14ac:dyDescent="0.3"/>
  <cols>
    <col min="1" max="2" width="25.6640625" style="2" customWidth="1"/>
    <col min="3" max="4" width="14.6640625" style="2" customWidth="1"/>
    <col min="5" max="7" width="9.6640625" style="2" customWidth="1"/>
    <col min="8" max="8" width="40.6640625" style="2" customWidth="1"/>
    <col min="9" max="9" width="12.6640625" style="22" customWidth="1"/>
    <col min="10" max="11" width="18.6640625" style="2" customWidth="1"/>
    <col min="12" max="16384" width="8.6640625" style="2"/>
  </cols>
  <sheetData>
    <row r="1" spans="1:11" s="17" customFormat="1" ht="23.4" x14ac:dyDescent="0.3">
      <c r="A1" s="62" t="s">
        <v>709</v>
      </c>
      <c r="B1" s="62"/>
      <c r="C1" s="62"/>
      <c r="D1" s="62"/>
      <c r="E1" s="62"/>
      <c r="F1" s="62"/>
      <c r="G1" s="62"/>
      <c r="H1" s="62"/>
      <c r="I1" s="62"/>
      <c r="J1" s="62"/>
      <c r="K1" s="62"/>
    </row>
    <row r="2" spans="1:11" ht="43.2" x14ac:dyDescent="0.3">
      <c r="A2" s="34" t="s">
        <v>575</v>
      </c>
      <c r="B2" s="23" t="s">
        <v>426</v>
      </c>
      <c r="C2" s="23" t="s">
        <v>428</v>
      </c>
      <c r="D2" s="23" t="s">
        <v>427</v>
      </c>
      <c r="E2" s="36" t="s">
        <v>424</v>
      </c>
      <c r="F2" s="36" t="s">
        <v>5</v>
      </c>
      <c r="G2" s="36" t="s">
        <v>429</v>
      </c>
      <c r="H2" s="23" t="s">
        <v>430</v>
      </c>
      <c r="I2" s="37" t="s">
        <v>431</v>
      </c>
      <c r="J2" s="23" t="s">
        <v>2</v>
      </c>
      <c r="K2" s="2" t="s">
        <v>3</v>
      </c>
    </row>
    <row r="3" spans="1:11" ht="28.8" x14ac:dyDescent="0.3">
      <c r="A3" s="2" t="s">
        <v>459</v>
      </c>
      <c r="B3" s="2" t="str">
        <f>_xlfn.XLOOKUP(Table5[[#This Row],[Road Name]],'Tasman Base Data'!$A$2:$A$233,'Tasman Base Data'!B$2:B$233)</f>
        <v>Entire length</v>
      </c>
      <c r="C3" s="2" t="str">
        <f>_xlfn.XLOOKUP(Table5[[#This Row],[Road Name]],'Tasman Base Data'!$A$2:$A$233,'Tasman Base Data'!C$2:C$233)</f>
        <v>Local Streets</v>
      </c>
      <c r="D3" s="2" t="str">
        <f>_xlfn.XLOOKUP(Table5[[#This Row],[Road Name]],'Tasman Base Data'!$A$2:$A$233,'Tasman Base Data'!D$2:D$233)</f>
        <v>Local Streets</v>
      </c>
      <c r="E3" s="2">
        <f>_xlfn.XLOOKUP(Table5[[#This Row],[Road Name]],'Tasman Base Data'!$A$2:$A$233,'Tasman Base Data'!E$2:E$233)</f>
        <v>50</v>
      </c>
      <c r="F3" s="2">
        <f>_xlfn.XLOOKUP(Table5[[#This Row],[Road Name]],'Tasman Base Data'!$A$2:$A$233,'Tasman Base Data'!F$2:F$233)</f>
        <v>30</v>
      </c>
      <c r="G3" s="2">
        <f>_xlfn.XLOOKUP(Table5[[#This Row],[Road Name]],'Tasman Base Data'!$A$2:$A$233,'Tasman Base Data'!G$2:G$233)</f>
        <v>30</v>
      </c>
      <c r="H3" s="2" t="str">
        <f>_xlfn.XLOOKUP(Table5[[#This Row],[Road Name]],'Tasman Base Data'!$A$2:$A$233,'Tasman Base Data'!H$2:H$233)</f>
        <v xml:space="preserve"> </v>
      </c>
      <c r="I3" s="7">
        <f>_xlfn.XLOOKUP(Table5[[#This Row],[Road Name]],'Tasman Base Data'!$A$2:$A$233,'Tasman Base Data'!I$2:I$233)</f>
        <v>45684</v>
      </c>
      <c r="J3" s="2" t="s">
        <v>312</v>
      </c>
      <c r="K3" s="2" t="s">
        <v>40</v>
      </c>
    </row>
    <row r="4" spans="1:11" ht="28.8" x14ac:dyDescent="0.3">
      <c r="A4" s="2" t="s">
        <v>327</v>
      </c>
      <c r="B4" s="2" t="str">
        <f>_xlfn.XLOOKUP(Table5[[#This Row],[Road Name]],'Tasman Base Data'!$A$2:$A$233,'Tasman Base Data'!B$2:B$233)</f>
        <v>Entire length</v>
      </c>
      <c r="C4" s="2" t="str">
        <f>_xlfn.XLOOKUP(Table5[[#This Row],[Road Name]],'Tasman Base Data'!$A$2:$A$233,'Tasman Base Data'!C$2:C$233)</f>
        <v>Local Streets</v>
      </c>
      <c r="D4" s="2" t="str">
        <f>_xlfn.XLOOKUP(Table5[[#This Row],[Road Name]],'Tasman Base Data'!$A$2:$A$233,'Tasman Base Data'!D$2:D$233)</f>
        <v>Local Streets</v>
      </c>
      <c r="E4" s="2">
        <f>_xlfn.XLOOKUP(Table5[[#This Row],[Road Name]],'Tasman Base Data'!$A$2:$A$233,'Tasman Base Data'!E$2:E$233)</f>
        <v>50</v>
      </c>
      <c r="F4" s="2">
        <f>_xlfn.XLOOKUP(Table5[[#This Row],[Road Name]],'Tasman Base Data'!$A$2:$A$233,'Tasman Base Data'!F$2:F$233)</f>
        <v>30</v>
      </c>
      <c r="G4" s="2">
        <f>_xlfn.XLOOKUP(Table5[[#This Row],[Road Name]],'Tasman Base Data'!$A$2:$A$233,'Tasman Base Data'!G$2:G$233)</f>
        <v>30</v>
      </c>
      <c r="H4" s="2" t="str">
        <f>_xlfn.XLOOKUP(Table5[[#This Row],[Road Name]],'Tasman Base Data'!$A$2:$A$233,'Tasman Base Data'!H$2:H$233)</f>
        <v>School adjacent and no footpath either side of road</v>
      </c>
      <c r="I4" s="7">
        <f>_xlfn.XLOOKUP(Table5[[#This Row],[Road Name]],'Tasman Base Data'!$A$2:$A$233,'Tasman Base Data'!I$2:I$233)</f>
        <v>45684</v>
      </c>
      <c r="J4" s="2" t="s">
        <v>235</v>
      </c>
      <c r="K4" s="2" t="s">
        <v>10</v>
      </c>
    </row>
    <row r="5" spans="1:11" ht="28.8" x14ac:dyDescent="0.3">
      <c r="A5" s="2" t="s">
        <v>361</v>
      </c>
      <c r="B5" s="2" t="str">
        <f>_xlfn.XLOOKUP(Table5[[#This Row],[Road Name]],'Tasman Base Data'!$A$2:$A$233,'Tasman Base Data'!B$2:B$233)</f>
        <v>74m from Baldwin Road to Dicker Road</v>
      </c>
      <c r="C5" s="2" t="str">
        <f>_xlfn.XLOOKUP(Table5[[#This Row],[Road Name]],'Tasman Base Data'!$A$2:$A$233,'Tasman Base Data'!C$2:C$233)</f>
        <v>Local Streets</v>
      </c>
      <c r="D5" s="2" t="str">
        <f>_xlfn.XLOOKUP(Table5[[#This Row],[Road Name]],'Tasman Base Data'!$A$2:$A$233,'Tasman Base Data'!D$2:D$233)</f>
        <v>Local Streets</v>
      </c>
      <c r="E5" s="2">
        <f>_xlfn.XLOOKUP(Table5[[#This Row],[Road Name]],'Tasman Base Data'!$A$2:$A$233,'Tasman Base Data'!E$2:E$233)</f>
        <v>50</v>
      </c>
      <c r="F5" s="2">
        <f>_xlfn.XLOOKUP(Table5[[#This Row],[Road Name]],'Tasman Base Data'!$A$2:$A$233,'Tasman Base Data'!F$2:F$233)</f>
        <v>30</v>
      </c>
      <c r="G5" s="2">
        <f>_xlfn.XLOOKUP(Table5[[#This Row],[Road Name]],'Tasman Base Data'!$A$2:$A$233,'Tasman Base Data'!G$2:G$233)</f>
        <v>30</v>
      </c>
      <c r="H5" s="2" t="str">
        <f>_xlfn.XLOOKUP(Table5[[#This Row],[Road Name]],'Tasman Base Data'!$A$2:$A$233,'Tasman Base Data'!H$2:H$233)</f>
        <v xml:space="preserve"> </v>
      </c>
      <c r="I5" s="7">
        <f>_xlfn.XLOOKUP(Table5[[#This Row],[Road Name]],'Tasman Base Data'!$A$2:$A$233,'Tasman Base Data'!I$2:I$233)</f>
        <v>45684</v>
      </c>
      <c r="J5" s="2" t="s">
        <v>235</v>
      </c>
      <c r="K5" s="2" t="s">
        <v>10</v>
      </c>
    </row>
    <row r="6" spans="1:11" ht="28.8" x14ac:dyDescent="0.3">
      <c r="A6" s="2" t="s">
        <v>341</v>
      </c>
      <c r="B6" s="2" t="str">
        <f>_xlfn.XLOOKUP(Table5[[#This Row],[Road Name]],'Tasman Base Data'!$A$2:$A$233,'Tasman Base Data'!B$2:B$233)</f>
        <v>Entire length</v>
      </c>
      <c r="C6" s="2" t="str">
        <f>_xlfn.XLOOKUP(Table5[[#This Row],[Road Name]],'Tasman Base Data'!$A$2:$A$233,'Tasman Base Data'!C$2:C$233)</f>
        <v>Peri-urban Roads</v>
      </c>
      <c r="D6" s="2" t="str">
        <f>_xlfn.XLOOKUP(Table5[[#This Row],[Road Name]],'Tasman Base Data'!$A$2:$A$233,'Tasman Base Data'!D$2:D$233)</f>
        <v>Peri-urban Roads</v>
      </c>
      <c r="E6" s="2">
        <f>_xlfn.XLOOKUP(Table5[[#This Row],[Road Name]],'Tasman Base Data'!$A$2:$A$233,'Tasman Base Data'!E$2:E$233)</f>
        <v>50</v>
      </c>
      <c r="F6" s="2">
        <f>_xlfn.XLOOKUP(Table5[[#This Row],[Road Name]],'Tasman Base Data'!$A$2:$A$233,'Tasman Base Data'!F$2:F$233)</f>
        <v>30</v>
      </c>
      <c r="G6" s="2">
        <f>_xlfn.XLOOKUP(Table5[[#This Row],[Road Name]],'Tasman Base Data'!$A$2:$A$233,'Tasman Base Data'!G$2:G$233)</f>
        <v>60</v>
      </c>
      <c r="H6" s="2" t="str">
        <f>_xlfn.XLOOKUP(Table5[[#This Row],[Road Name]],'Tasman Base Data'!$A$2:$A$233,'Tasman Base Data'!H$2:H$233)</f>
        <v>School adjacent and no footpath either side of road</v>
      </c>
      <c r="I6" s="7">
        <f>_xlfn.XLOOKUP(Table5[[#This Row],[Road Name]],'Tasman Base Data'!$A$2:$A$233,'Tasman Base Data'!I$2:I$233)</f>
        <v>45684</v>
      </c>
      <c r="J6" s="2" t="s">
        <v>331</v>
      </c>
      <c r="K6" s="2" t="s">
        <v>20</v>
      </c>
    </row>
    <row r="7" spans="1:11" x14ac:dyDescent="0.3">
      <c r="A7" s="2" t="s">
        <v>342</v>
      </c>
      <c r="B7" s="2" t="str">
        <f>_xlfn.XLOOKUP(Table5[[#This Row],[Road Name]],'Tasman Base Data'!$A$2:$A$233,'Tasman Base Data'!B$2:B$233)</f>
        <v>Entire length</v>
      </c>
      <c r="C7" s="2" t="str">
        <f>_xlfn.XLOOKUP(Table5[[#This Row],[Road Name]],'Tasman Base Data'!$A$2:$A$233,'Tasman Base Data'!C$2:C$233)</f>
        <v>Activity Streets</v>
      </c>
      <c r="D7" s="2" t="str">
        <f>_xlfn.XLOOKUP(Table5[[#This Row],[Road Name]],'Tasman Base Data'!$A$2:$A$233,'Tasman Base Data'!D$2:D$233)</f>
        <v>Activity Streets</v>
      </c>
      <c r="E7" s="2">
        <f>_xlfn.XLOOKUP(Table5[[#This Row],[Road Name]],'Tasman Base Data'!$A$2:$A$233,'Tasman Base Data'!E$2:E$233)</f>
        <v>50</v>
      </c>
      <c r="F7" s="2">
        <f>_xlfn.XLOOKUP(Table5[[#This Row],[Road Name]],'Tasman Base Data'!$A$2:$A$233,'Tasman Base Data'!F$2:F$233)</f>
        <v>30</v>
      </c>
      <c r="G7" s="2">
        <f>_xlfn.XLOOKUP(Table5[[#This Row],[Road Name]],'Tasman Base Data'!$A$2:$A$233,'Tasman Base Data'!G$2:G$233)</f>
        <v>30</v>
      </c>
      <c r="H7" s="2" t="str">
        <f>_xlfn.XLOOKUP(Table5[[#This Row],[Road Name]],'Tasman Base Data'!$A$2:$A$233,'Tasman Base Data'!H$2:H$233)</f>
        <v xml:space="preserve"> </v>
      </c>
      <c r="I7" s="7">
        <f>_xlfn.XLOOKUP(Table5[[#This Row],[Road Name]],'Tasman Base Data'!$A$2:$A$233,'Tasman Base Data'!I$2:I$233)</f>
        <v>45684</v>
      </c>
      <c r="J7" s="2" t="s">
        <v>288</v>
      </c>
      <c r="K7" s="2" t="s">
        <v>40</v>
      </c>
    </row>
    <row r="8" spans="1:11" ht="28.8" x14ac:dyDescent="0.3">
      <c r="A8" s="2" t="s">
        <v>371</v>
      </c>
      <c r="B8" s="2" t="str">
        <f>_xlfn.XLOOKUP(Table5[[#This Row],[Road Name]],'Tasman Base Data'!$A$2:$A$233,'Tasman Base Data'!B$2:B$233)</f>
        <v>Entire length</v>
      </c>
      <c r="C8" s="2" t="str">
        <f>_xlfn.XLOOKUP(Table5[[#This Row],[Road Name]],'Tasman Base Data'!$A$2:$A$233,'Tasman Base Data'!C$2:C$233)</f>
        <v>Local Streets</v>
      </c>
      <c r="D8" s="2" t="str">
        <f>_xlfn.XLOOKUP(Table5[[#This Row],[Road Name]],'Tasman Base Data'!$A$2:$A$233,'Tasman Base Data'!D$2:D$233)</f>
        <v>Local Streets</v>
      </c>
      <c r="E8" s="2">
        <f>_xlfn.XLOOKUP(Table5[[#This Row],[Road Name]],'Tasman Base Data'!$A$2:$A$233,'Tasman Base Data'!E$2:E$233)</f>
        <v>50</v>
      </c>
      <c r="F8" s="2">
        <f>_xlfn.XLOOKUP(Table5[[#This Row],[Road Name]],'Tasman Base Data'!$A$2:$A$233,'Tasman Base Data'!F$2:F$233)</f>
        <v>30</v>
      </c>
      <c r="G8" s="2">
        <f>_xlfn.XLOOKUP(Table5[[#This Row],[Road Name]],'Tasman Base Data'!$A$2:$A$233,'Tasman Base Data'!G$2:G$233)</f>
        <v>30</v>
      </c>
      <c r="H8" s="2" t="str">
        <f>_xlfn.XLOOKUP(Table5[[#This Row],[Road Name]],'Tasman Base Data'!$A$2:$A$233,'Tasman Base Data'!H$2:H$233)</f>
        <v>School adjacent and no footpath either side of road</v>
      </c>
      <c r="I8" s="7">
        <f>_xlfn.XLOOKUP(Table5[[#This Row],[Road Name]],'Tasman Base Data'!$A$2:$A$233,'Tasman Base Data'!I$2:I$233)</f>
        <v>45684</v>
      </c>
      <c r="J8" s="2" t="s">
        <v>312</v>
      </c>
      <c r="K8" s="2" t="s">
        <v>40</v>
      </c>
    </row>
    <row r="9" spans="1:11" ht="72" x14ac:dyDescent="0.3">
      <c r="A9" s="2" t="s">
        <v>665</v>
      </c>
      <c r="B9" s="2" t="str">
        <f>_xlfn.XLOOKUP(Table5[[#This Row],[Road Name]],'Tasman Base Data'!$A$2:$A$233,'Tasman Base Data'!B$2:B$233)</f>
        <v>From 150m south of Collingwood High School Southern gate to Excellent Street</v>
      </c>
      <c r="C9" s="2" t="str">
        <f>_xlfn.XLOOKUP(Table5[[#This Row],[Road Name]],'Tasman Base Data'!$A$2:$A$233,'Tasman Base Data'!C$2:C$233)</f>
        <v>Local Streets</v>
      </c>
      <c r="D9" s="2" t="str">
        <f>_xlfn.XLOOKUP(Table5[[#This Row],[Road Name]],'Tasman Base Data'!$A$2:$A$233,'Tasman Base Data'!D$2:D$233)</f>
        <v>Local Streets</v>
      </c>
      <c r="E9" s="2">
        <f>_xlfn.XLOOKUP(Table5[[#This Row],[Road Name]],'Tasman Base Data'!$A$2:$A$233,'Tasman Base Data'!E$2:E$233)</f>
        <v>100</v>
      </c>
      <c r="F9" s="2">
        <f>_xlfn.XLOOKUP(Table5[[#This Row],[Road Name]],'Tasman Base Data'!$A$2:$A$233,'Tasman Base Data'!F$2:F$233)</f>
        <v>50</v>
      </c>
      <c r="G9" s="2">
        <f>_xlfn.XLOOKUP(Table5[[#This Row],[Road Name]],'Tasman Base Data'!$A$2:$A$233,'Tasman Base Data'!G$2:G$233)</f>
        <v>30</v>
      </c>
      <c r="H9" s="2" t="str">
        <f>_xlfn.XLOOKUP(Table5[[#This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9" s="7">
        <f>_xlfn.XLOOKUP(Table5[[#This Row],[Road Name]],'Tasman Base Data'!$A$2:$A$233,'Tasman Base Data'!I$2:I$233)</f>
        <v>45684</v>
      </c>
      <c r="J9" s="2" t="s">
        <v>312</v>
      </c>
      <c r="K9" s="2" t="s">
        <v>40</v>
      </c>
    </row>
    <row r="10" spans="1:11" x14ac:dyDescent="0.3">
      <c r="A10" s="2" t="s">
        <v>348</v>
      </c>
      <c r="B10" s="2" t="str">
        <f>_xlfn.XLOOKUP(Table5[[#This Row],[Road Name]],'Tasman Base Data'!$A$2:$A$233,'Tasman Base Data'!B$2:B$233)</f>
        <v>Entire length</v>
      </c>
      <c r="C10" s="2" t="str">
        <f>_xlfn.XLOOKUP(Table5[[#This Row],[Road Name]],'Tasman Base Data'!$A$2:$A$233,'Tasman Base Data'!C$2:C$233)</f>
        <v>Local Streets</v>
      </c>
      <c r="D10" s="2" t="str">
        <f>_xlfn.XLOOKUP(Table5[[#This Row],[Road Name]],'Tasman Base Data'!$A$2:$A$233,'Tasman Base Data'!D$2:D$233)</f>
        <v>Local Streets</v>
      </c>
      <c r="E10" s="2">
        <f>_xlfn.XLOOKUP(Table5[[#This Row],[Road Name]],'Tasman Base Data'!$A$2:$A$233,'Tasman Base Data'!E$2:E$233)</f>
        <v>50</v>
      </c>
      <c r="F10" s="2">
        <f>_xlfn.XLOOKUP(Table5[[#This Row],[Road Name]],'Tasman Base Data'!$A$2:$A$233,'Tasman Base Data'!F$2:F$233)</f>
        <v>30</v>
      </c>
      <c r="G10" s="2">
        <f>_xlfn.XLOOKUP(Table5[[#This Row],[Road Name]],'Tasman Base Data'!$A$2:$A$233,'Tasman Base Data'!G$2:G$233)</f>
        <v>30</v>
      </c>
      <c r="H10" s="2" t="str">
        <f>_xlfn.XLOOKUP(Table5[[#This Row],[Road Name]],'Tasman Base Data'!$A$2:$A$233,'Tasman Base Data'!H$2:H$233)</f>
        <v xml:space="preserve"> </v>
      </c>
      <c r="I10" s="7">
        <f>_xlfn.XLOOKUP(Table5[[#This Row],[Road Name]],'Tasman Base Data'!$A$2:$A$233,'Tasman Base Data'!I$2:I$233)</f>
        <v>45684</v>
      </c>
      <c r="J10" s="2" t="s">
        <v>349</v>
      </c>
      <c r="K10" s="2" t="s">
        <v>40</v>
      </c>
    </row>
    <row r="11" spans="1:11" x14ac:dyDescent="0.3">
      <c r="A11" s="2" t="s">
        <v>350</v>
      </c>
      <c r="B11" s="2" t="str">
        <f>_xlfn.XLOOKUP(Table5[[#This Row],[Road Name]],'Tasman Base Data'!$A$2:$A$233,'Tasman Base Data'!B$2:B$233)</f>
        <v>Entire length</v>
      </c>
      <c r="C11" s="2" t="str">
        <f>_xlfn.XLOOKUP(Table5[[#This Row],[Road Name]],'Tasman Base Data'!$A$2:$A$233,'Tasman Base Data'!C$2:C$233)</f>
        <v>Local Streets</v>
      </c>
      <c r="D11" s="2" t="str">
        <f>_xlfn.XLOOKUP(Table5[[#This Row],[Road Name]],'Tasman Base Data'!$A$2:$A$233,'Tasman Base Data'!D$2:D$233)</f>
        <v>Local Streets</v>
      </c>
      <c r="E11" s="2">
        <f>_xlfn.XLOOKUP(Table5[[#This Row],[Road Name]],'Tasman Base Data'!$A$2:$A$233,'Tasman Base Data'!E$2:E$233)</f>
        <v>50</v>
      </c>
      <c r="F11" s="2">
        <f>_xlfn.XLOOKUP(Table5[[#This Row],[Road Name]],'Tasman Base Data'!$A$2:$A$233,'Tasman Base Data'!F$2:F$233)</f>
        <v>30</v>
      </c>
      <c r="G11" s="2">
        <f>_xlfn.XLOOKUP(Table5[[#This Row],[Road Name]],'Tasman Base Data'!$A$2:$A$233,'Tasman Base Data'!G$2:G$233)</f>
        <v>30</v>
      </c>
      <c r="H11" s="2" t="str">
        <f>_xlfn.XLOOKUP(Table5[[#This Row],[Road Name]],'Tasman Base Data'!$A$2:$A$233,'Tasman Base Data'!H$2:H$233)</f>
        <v xml:space="preserve"> </v>
      </c>
      <c r="I11" s="7">
        <f>_xlfn.XLOOKUP(Table5[[#This Row],[Road Name]],'Tasman Base Data'!$A$2:$A$233,'Tasman Base Data'!I$2:I$233)</f>
        <v>45684</v>
      </c>
      <c r="J11" s="2" t="s">
        <v>288</v>
      </c>
      <c r="K11" s="2" t="s">
        <v>40</v>
      </c>
    </row>
    <row r="12" spans="1:11" x14ac:dyDescent="0.3">
      <c r="A12" s="2" t="s">
        <v>352</v>
      </c>
      <c r="B12" s="2" t="str">
        <f>_xlfn.XLOOKUP(Table5[[#This Row],[Road Name]],'Tasman Base Data'!$A$2:$A$233,'Tasman Base Data'!B$2:B$233)</f>
        <v>Entire length</v>
      </c>
      <c r="C12" s="2" t="str">
        <f>_xlfn.XLOOKUP(Table5[[#This Row],[Road Name]],'Tasman Base Data'!$A$2:$A$233,'Tasman Base Data'!C$2:C$233)</f>
        <v>Local Streets</v>
      </c>
      <c r="D12" s="2" t="str">
        <f>_xlfn.XLOOKUP(Table5[[#This Row],[Road Name]],'Tasman Base Data'!$A$2:$A$233,'Tasman Base Data'!D$2:D$233)</f>
        <v>Local Streets</v>
      </c>
      <c r="E12" s="2">
        <f>_xlfn.XLOOKUP(Table5[[#This Row],[Road Name]],'Tasman Base Data'!$A$2:$A$233,'Tasman Base Data'!E$2:E$233)</f>
        <v>100</v>
      </c>
      <c r="F12" s="2">
        <f>_xlfn.XLOOKUP(Table5[[#This Row],[Road Name]],'Tasman Base Data'!$A$2:$A$233,'Tasman Base Data'!F$2:F$233)</f>
        <v>30</v>
      </c>
      <c r="G12" s="2">
        <f>_xlfn.XLOOKUP(Table5[[#This Row],[Road Name]],'Tasman Base Data'!$A$2:$A$233,'Tasman Base Data'!G$2:G$233)</f>
        <v>30</v>
      </c>
      <c r="H12" s="2" t="str">
        <f>_xlfn.XLOOKUP(Table5[[#This Row],[Road Name]],'Tasman Base Data'!$A$2:$A$233,'Tasman Base Data'!H$2:H$233)</f>
        <v xml:space="preserve"> </v>
      </c>
      <c r="I12" s="7">
        <f>_xlfn.XLOOKUP(Table5[[#This Row],[Road Name]],'Tasman Base Data'!$A$2:$A$233,'Tasman Base Data'!I$2:I$233)</f>
        <v>45684</v>
      </c>
      <c r="J12" s="2" t="s">
        <v>349</v>
      </c>
      <c r="K12" s="2" t="s">
        <v>40</v>
      </c>
    </row>
    <row r="13" spans="1:11" x14ac:dyDescent="0.3">
      <c r="A13" s="2" t="s">
        <v>357</v>
      </c>
      <c r="B13" s="2" t="str">
        <f>_xlfn.XLOOKUP(Table5[[#This Row],[Road Name]],'Tasman Base Data'!$A$2:$A$233,'Tasman Base Data'!B$2:B$233)</f>
        <v>Entire length</v>
      </c>
      <c r="C13" s="2" t="str">
        <f>_xlfn.XLOOKUP(Table5[[#This Row],[Road Name]],'Tasman Base Data'!$A$2:$A$233,'Tasman Base Data'!C$2:C$233)</f>
        <v>Local Streets</v>
      </c>
      <c r="D13" s="2" t="str">
        <f>_xlfn.XLOOKUP(Table5[[#This Row],[Road Name]],'Tasman Base Data'!$A$2:$A$233,'Tasman Base Data'!D$2:D$233)</f>
        <v>Local Streets</v>
      </c>
      <c r="E13" s="2">
        <f>_xlfn.XLOOKUP(Table5[[#This Row],[Road Name]],'Tasman Base Data'!$A$2:$A$233,'Tasman Base Data'!E$2:E$233)</f>
        <v>100</v>
      </c>
      <c r="F13" s="2">
        <f>_xlfn.XLOOKUP(Table5[[#This Row],[Road Name]],'Tasman Base Data'!$A$2:$A$233,'Tasman Base Data'!F$2:F$233)</f>
        <v>30</v>
      </c>
      <c r="G13" s="2">
        <f>_xlfn.XLOOKUP(Table5[[#This Row],[Road Name]],'Tasman Base Data'!$A$2:$A$233,'Tasman Base Data'!G$2:G$233)</f>
        <v>30</v>
      </c>
      <c r="H13" s="2">
        <f>_xlfn.XLOOKUP(Table5[[#This Row],[Road Name]],'Tasman Base Data'!$A$2:$A$233,'Tasman Base Data'!H$2:H$233)</f>
        <v>0</v>
      </c>
      <c r="I13" s="7">
        <f>_xlfn.XLOOKUP(Table5[[#This Row],[Road Name]],'Tasman Base Data'!$A$2:$A$233,'Tasman Base Data'!I$2:I$233)</f>
        <v>45684</v>
      </c>
      <c r="J13" s="2" t="s">
        <v>233</v>
      </c>
      <c r="K13" s="2" t="s">
        <v>108</v>
      </c>
    </row>
    <row r="14" spans="1:11" x14ac:dyDescent="0.3">
      <c r="A14" s="2" t="s">
        <v>373</v>
      </c>
      <c r="B14" s="2" t="str">
        <f>_xlfn.XLOOKUP(Table5[[#This Row],[Road Name]],'Tasman Base Data'!$A$2:$A$233,'Tasman Base Data'!B$2:B$233)</f>
        <v>Entire length</v>
      </c>
      <c r="C14" s="2" t="str">
        <f>_xlfn.XLOOKUP(Table5[[#This Row],[Road Name]],'Tasman Base Data'!$A$2:$A$233,'Tasman Base Data'!C$2:C$233)</f>
        <v>Local Streets</v>
      </c>
      <c r="D14" s="2" t="str">
        <f>_xlfn.XLOOKUP(Table5[[#This Row],[Road Name]],'Tasman Base Data'!$A$2:$A$233,'Tasman Base Data'!D$2:D$233)</f>
        <v>Local Streets</v>
      </c>
      <c r="E14" s="2">
        <f>_xlfn.XLOOKUP(Table5[[#This Row],[Road Name]],'Tasman Base Data'!$A$2:$A$233,'Tasman Base Data'!E$2:E$233)</f>
        <v>50</v>
      </c>
      <c r="F14" s="2">
        <f>_xlfn.XLOOKUP(Table5[[#This Row],[Road Name]],'Tasman Base Data'!$A$2:$A$233,'Tasman Base Data'!F$2:F$233)</f>
        <v>30</v>
      </c>
      <c r="G14" s="2">
        <f>_xlfn.XLOOKUP(Table5[[#This Row],[Road Name]],'Tasman Base Data'!$A$2:$A$233,'Tasman Base Data'!G$2:G$233)</f>
        <v>30</v>
      </c>
      <c r="H14" s="2" t="str">
        <f>_xlfn.XLOOKUP(Table5[[#This Row],[Road Name]],'Tasman Base Data'!$A$2:$A$233,'Tasman Base Data'!H$2:H$233)</f>
        <v xml:space="preserve"> </v>
      </c>
      <c r="I14" s="7">
        <f>_xlfn.XLOOKUP(Table5[[#This Row],[Road Name]],'Tasman Base Data'!$A$2:$A$233,'Tasman Base Data'!I$2:I$233)</f>
        <v>46048</v>
      </c>
      <c r="J14" s="2" t="s">
        <v>360</v>
      </c>
      <c r="K14" s="2" t="s">
        <v>25</v>
      </c>
    </row>
    <row r="15" spans="1:11" x14ac:dyDescent="0.3">
      <c r="A15" s="2" t="s">
        <v>476</v>
      </c>
      <c r="B15" s="2" t="str">
        <f>_xlfn.XLOOKUP(Table5[[#This Row],[Road Name]],'Tasman Base Data'!$A$2:$A$233,'Tasman Base Data'!B$2:B$233)</f>
        <v>Entire length</v>
      </c>
      <c r="C15" s="2" t="str">
        <f>_xlfn.XLOOKUP(Table5[[#This Row],[Road Name]],'Tasman Base Data'!$A$2:$A$233,'Tasman Base Data'!C$2:C$233)</f>
        <v>Local Streets</v>
      </c>
      <c r="D15" s="2" t="str">
        <f>_xlfn.XLOOKUP(Table5[[#This Row],[Road Name]],'Tasman Base Data'!$A$2:$A$233,'Tasman Base Data'!D$2:D$233)</f>
        <v>Local Streets</v>
      </c>
      <c r="E15" s="2">
        <f>_xlfn.XLOOKUP(Table5[[#This Row],[Road Name]],'Tasman Base Data'!$A$2:$A$233,'Tasman Base Data'!E$2:E$233)</f>
        <v>50</v>
      </c>
      <c r="F15" s="2">
        <f>_xlfn.XLOOKUP(Table5[[#This Row],[Road Name]],'Tasman Base Data'!$A$2:$A$233,'Tasman Base Data'!F$2:F$233)</f>
        <v>30</v>
      </c>
      <c r="G15" s="2">
        <f>_xlfn.XLOOKUP(Table5[[#This Row],[Road Name]],'Tasman Base Data'!$A$2:$A$233,'Tasman Base Data'!G$2:G$233)</f>
        <v>30</v>
      </c>
      <c r="H15" s="2" t="str">
        <f>_xlfn.XLOOKUP(Table5[[#This Row],[Road Name]],'Tasman Base Data'!$A$2:$A$233,'Tasman Base Data'!H$2:H$233)</f>
        <v xml:space="preserve"> </v>
      </c>
      <c r="I15" s="7">
        <f>_xlfn.XLOOKUP(Table5[[#This Row],[Road Name]],'Tasman Base Data'!$A$2:$A$233,'Tasman Base Data'!I$2:I$233)</f>
        <v>46048</v>
      </c>
      <c r="J15" s="2" t="s">
        <v>360</v>
      </c>
      <c r="K15" s="2" t="s">
        <v>25</v>
      </c>
    </row>
    <row r="16" spans="1:11" x14ac:dyDescent="0.3">
      <c r="A16" s="2" t="s">
        <v>359</v>
      </c>
      <c r="B16" s="2" t="str">
        <f>_xlfn.XLOOKUP(Table5[[#This Row],[Road Name]],'Tasman Base Data'!$A$2:$A$233,'Tasman Base Data'!B$2:B$233)</f>
        <v>Entire length</v>
      </c>
      <c r="C16" s="2" t="str">
        <f>_xlfn.XLOOKUP(Table5[[#This Row],[Road Name]],'Tasman Base Data'!$A$2:$A$233,'Tasman Base Data'!C$2:C$233)</f>
        <v>Local Streets</v>
      </c>
      <c r="D16" s="2" t="str">
        <f>_xlfn.XLOOKUP(Table5[[#This Row],[Road Name]],'Tasman Base Data'!$A$2:$A$233,'Tasman Base Data'!D$2:D$233)</f>
        <v>Local Streets</v>
      </c>
      <c r="E16" s="2">
        <f>_xlfn.XLOOKUP(Table5[[#This Row],[Road Name]],'Tasman Base Data'!$A$2:$A$233,'Tasman Base Data'!E$2:E$233)</f>
        <v>50</v>
      </c>
      <c r="F16" s="2">
        <f>_xlfn.XLOOKUP(Table5[[#This Row],[Road Name]],'Tasman Base Data'!$A$2:$A$233,'Tasman Base Data'!F$2:F$233)</f>
        <v>30</v>
      </c>
      <c r="G16" s="2">
        <f>_xlfn.XLOOKUP(Table5[[#This Row],[Road Name]],'Tasman Base Data'!$A$2:$A$233,'Tasman Base Data'!G$2:G$233)</f>
        <v>30</v>
      </c>
      <c r="H16" s="2" t="str">
        <f>_xlfn.XLOOKUP(Table5[[#This Row],[Road Name]],'Tasman Base Data'!$A$2:$A$233,'Tasman Base Data'!H$2:H$233)</f>
        <v xml:space="preserve"> </v>
      </c>
      <c r="I16" s="7">
        <f>_xlfn.XLOOKUP(Table5[[#This Row],[Road Name]],'Tasman Base Data'!$A$2:$A$233,'Tasman Base Data'!I$2:I$233)</f>
        <v>46048</v>
      </c>
      <c r="J16" s="2" t="s">
        <v>360</v>
      </c>
      <c r="K16" s="2" t="s">
        <v>25</v>
      </c>
    </row>
    <row r="17" spans="1:11" x14ac:dyDescent="0.3">
      <c r="A17" s="2" t="s">
        <v>367</v>
      </c>
      <c r="B17" s="2" t="str">
        <f>_xlfn.XLOOKUP(Table5[[#This Row],[Road Name]],'Tasman Base Data'!$A$2:$A$233,'Tasman Base Data'!B$2:B$233)</f>
        <v>Entire length</v>
      </c>
      <c r="C17" s="2" t="str">
        <f>_xlfn.XLOOKUP(Table5[[#This Row],[Road Name]],'Tasman Base Data'!$A$2:$A$233,'Tasman Base Data'!C$2:C$233)</f>
        <v>Local Streets</v>
      </c>
      <c r="D17" s="2" t="str">
        <f>_xlfn.XLOOKUP(Table5[[#This Row],[Road Name]],'Tasman Base Data'!$A$2:$A$233,'Tasman Base Data'!D$2:D$233)</f>
        <v>Local Streets</v>
      </c>
      <c r="E17" s="2">
        <f>_xlfn.XLOOKUP(Table5[[#This Row],[Road Name]],'Tasman Base Data'!$A$2:$A$233,'Tasman Base Data'!E$2:E$233)</f>
        <v>50</v>
      </c>
      <c r="F17" s="2">
        <f>_xlfn.XLOOKUP(Table5[[#This Row],[Road Name]],'Tasman Base Data'!$A$2:$A$233,'Tasman Base Data'!F$2:F$233)</f>
        <v>30</v>
      </c>
      <c r="G17" s="2">
        <f>_xlfn.XLOOKUP(Table5[[#This Row],[Road Name]],'Tasman Base Data'!$A$2:$A$233,'Tasman Base Data'!G$2:G$233)</f>
        <v>30</v>
      </c>
      <c r="H17" s="2" t="str">
        <f>_xlfn.XLOOKUP(Table5[[#This Row],[Road Name]],'Tasman Base Data'!$A$2:$A$233,'Tasman Base Data'!H$2:H$233)</f>
        <v xml:space="preserve"> </v>
      </c>
      <c r="I17" s="7">
        <f>_xlfn.XLOOKUP(Table5[[#This Row],[Road Name]],'Tasman Base Data'!$A$2:$A$233,'Tasman Base Data'!I$2:I$233)</f>
        <v>46048</v>
      </c>
      <c r="J17" s="2" t="s">
        <v>349</v>
      </c>
      <c r="K17" s="2" t="s">
        <v>40</v>
      </c>
    </row>
    <row r="18" spans="1:11" x14ac:dyDescent="0.3">
      <c r="A18" s="2" t="s">
        <v>368</v>
      </c>
      <c r="B18" s="2" t="str">
        <f>_xlfn.XLOOKUP(Table5[[#This Row],[Road Name]],'Tasman Base Data'!$A$2:$A$233,'Tasman Base Data'!B$2:B$233)</f>
        <v>Entire length</v>
      </c>
      <c r="C18" s="2" t="str">
        <f>_xlfn.XLOOKUP(Table5[[#This Row],[Road Name]],'Tasman Base Data'!$A$2:$A$233,'Tasman Base Data'!C$2:C$233)</f>
        <v>Stopping Places</v>
      </c>
      <c r="D18" s="2" t="str">
        <f>_xlfn.XLOOKUP(Table5[[#This Row],[Road Name]],'Tasman Base Data'!$A$2:$A$233,'Tasman Base Data'!D$2:D$233)</f>
        <v>Stopping Places</v>
      </c>
      <c r="E18" s="2">
        <f>_xlfn.XLOOKUP(Table5[[#This Row],[Road Name]],'Tasman Base Data'!$A$2:$A$233,'Tasman Base Data'!E$2:E$233)</f>
        <v>50</v>
      </c>
      <c r="F18" s="2">
        <f>_xlfn.XLOOKUP(Table5[[#This Row],[Road Name]],'Tasman Base Data'!$A$2:$A$233,'Tasman Base Data'!F$2:F$233)</f>
        <v>30</v>
      </c>
      <c r="G18" s="2">
        <f>_xlfn.XLOOKUP(Table5[[#This Row],[Road Name]],'Tasman Base Data'!$A$2:$A$233,'Tasman Base Data'!G$2:G$233)</f>
        <v>60</v>
      </c>
      <c r="H18" s="2" t="str">
        <f>_xlfn.XLOOKUP(Table5[[#This Row],[Road Name]],'Tasman Base Data'!$A$2:$A$233,'Tasman Base Data'!H$2:H$233)</f>
        <v>No footpath either side of road</v>
      </c>
      <c r="I18" s="7">
        <f>_xlfn.XLOOKUP(Table5[[#This Row],[Road Name]],'Tasman Base Data'!$A$2:$A$233,'Tasman Base Data'!I$2:I$233)</f>
        <v>46048</v>
      </c>
      <c r="J18" s="2" t="s">
        <v>336</v>
      </c>
      <c r="K18" s="2" t="s">
        <v>108</v>
      </c>
    </row>
    <row r="19" spans="1:11" x14ac:dyDescent="0.3">
      <c r="A19" s="2" t="s">
        <v>369</v>
      </c>
      <c r="B19" s="2" t="str">
        <f>_xlfn.XLOOKUP(Table5[[#This Row],[Road Name]],'Tasman Base Data'!$A$2:$A$233,'Tasman Base Data'!B$2:B$233)</f>
        <v>Entire length</v>
      </c>
      <c r="C19" s="2" t="str">
        <f>_xlfn.XLOOKUP(Table5[[#This Row],[Road Name]],'Tasman Base Data'!$A$2:$A$233,'Tasman Base Data'!C$2:C$233)</f>
        <v>Local Streets</v>
      </c>
      <c r="D19" s="2" t="str">
        <f>_xlfn.XLOOKUP(Table5[[#This Row],[Road Name]],'Tasman Base Data'!$A$2:$A$233,'Tasman Base Data'!D$2:D$233)</f>
        <v>Local Streets</v>
      </c>
      <c r="E19" s="2">
        <f>_xlfn.XLOOKUP(Table5[[#This Row],[Road Name]],'Tasman Base Data'!$A$2:$A$233,'Tasman Base Data'!E$2:E$233)</f>
        <v>50</v>
      </c>
      <c r="F19" s="2">
        <f>_xlfn.XLOOKUP(Table5[[#This Row],[Road Name]],'Tasman Base Data'!$A$2:$A$233,'Tasman Base Data'!F$2:F$233)</f>
        <v>30</v>
      </c>
      <c r="G19" s="2">
        <f>_xlfn.XLOOKUP(Table5[[#This Row],[Road Name]],'Tasman Base Data'!$A$2:$A$233,'Tasman Base Data'!G$2:G$233)</f>
        <v>30</v>
      </c>
      <c r="H19" s="2" t="str">
        <f>_xlfn.XLOOKUP(Table5[[#This Row],[Road Name]],'Tasman Base Data'!$A$2:$A$233,'Tasman Base Data'!H$2:H$233)</f>
        <v xml:space="preserve"> </v>
      </c>
      <c r="I19" s="7">
        <f>_xlfn.XLOOKUP(Table5[[#This Row],[Road Name]],'Tasman Base Data'!$A$2:$A$233,'Tasman Base Data'!I$2:I$233)</f>
        <v>46048</v>
      </c>
      <c r="J19" s="2" t="s">
        <v>360</v>
      </c>
      <c r="K19" s="2" t="s">
        <v>25</v>
      </c>
    </row>
    <row r="20" spans="1:11" x14ac:dyDescent="0.3">
      <c r="A20" s="2" t="s">
        <v>321</v>
      </c>
      <c r="B20" s="2" t="str">
        <f>_xlfn.XLOOKUP(Table5[[#This Row],[Road Name]],'Tasman Base Data'!$A$2:$A$233,'Tasman Base Data'!B$2:B$233)</f>
        <v>Entire length</v>
      </c>
      <c r="C20" s="2" t="str">
        <f>_xlfn.XLOOKUP(Table5[[#This Row],[Road Name]],'Tasman Base Data'!$A$2:$A$233,'Tasman Base Data'!C$2:C$233)</f>
        <v>Rural Roads</v>
      </c>
      <c r="D20" s="2" t="str">
        <f>_xlfn.XLOOKUP(Table5[[#This Row],[Road Name]],'Tasman Base Data'!$A$2:$A$233,'Tasman Base Data'!D$2:D$233)</f>
        <v>Rural Roads</v>
      </c>
      <c r="E20" s="2">
        <f>_xlfn.XLOOKUP(Table5[[#This Row],[Road Name]],'Tasman Base Data'!$A$2:$A$233,'Tasman Base Data'!E$2:E$233)</f>
        <v>50</v>
      </c>
      <c r="F20" s="2">
        <f>_xlfn.XLOOKUP(Table5[[#This Row],[Road Name]],'Tasman Base Data'!$A$2:$A$233,'Tasman Base Data'!F$2:F$233)</f>
        <v>30</v>
      </c>
      <c r="G20" s="2">
        <f>_xlfn.XLOOKUP(Table5[[#This Row],[Road Name]],'Tasman Base Data'!$A$2:$A$233,'Tasman Base Data'!G$2:G$233)</f>
        <v>60</v>
      </c>
      <c r="H20" s="2" t="str">
        <f>_xlfn.XLOOKUP(Table5[[#This Row],[Road Name]],'Tasman Base Data'!$A$2:$A$233,'Tasman Base Data'!H$2:H$233)</f>
        <v>No footpath either side of road</v>
      </c>
      <c r="I20" s="7">
        <f>_xlfn.XLOOKUP(Table5[[#This Row],[Road Name]],'Tasman Base Data'!$A$2:$A$233,'Tasman Base Data'!I$2:I$233)</f>
        <v>46412</v>
      </c>
      <c r="J20" s="2" t="s">
        <v>322</v>
      </c>
      <c r="K20" s="2" t="s">
        <v>40</v>
      </c>
    </row>
    <row r="21" spans="1:11" x14ac:dyDescent="0.3">
      <c r="A21" s="2" t="s">
        <v>323</v>
      </c>
      <c r="B21" s="2" t="str">
        <f>_xlfn.XLOOKUP(Table5[[#This Row],[Road Name]],'Tasman Base Data'!$A$2:$A$233,'Tasman Base Data'!B$2:B$233)</f>
        <v>Entire length</v>
      </c>
      <c r="C21" s="2" t="str">
        <f>_xlfn.XLOOKUP(Table5[[#This Row],[Road Name]],'Tasman Base Data'!$A$2:$A$233,'Tasman Base Data'!C$2:C$233)</f>
        <v>Rural Roads</v>
      </c>
      <c r="D21" s="2" t="str">
        <f>_xlfn.XLOOKUP(Table5[[#This Row],[Road Name]],'Tasman Base Data'!$A$2:$A$233,'Tasman Base Data'!D$2:D$233)</f>
        <v>Rural Roads</v>
      </c>
      <c r="E21" s="2">
        <f>_xlfn.XLOOKUP(Table5[[#This Row],[Road Name]],'Tasman Base Data'!$A$2:$A$233,'Tasman Base Data'!E$2:E$233)</f>
        <v>50</v>
      </c>
      <c r="F21" s="2">
        <f>_xlfn.XLOOKUP(Table5[[#This Row],[Road Name]],'Tasman Base Data'!$A$2:$A$233,'Tasman Base Data'!F$2:F$233)</f>
        <v>30</v>
      </c>
      <c r="G21" s="2">
        <f>_xlfn.XLOOKUP(Table5[[#This Row],[Road Name]],'Tasman Base Data'!$A$2:$A$233,'Tasman Base Data'!G$2:G$233)</f>
        <v>60</v>
      </c>
      <c r="H21" s="2" t="str">
        <f>_xlfn.XLOOKUP(Table5[[#This Row],[Road Name]],'Tasman Base Data'!$A$2:$A$233,'Tasman Base Data'!H$2:H$233)</f>
        <v>No footpath either side of road</v>
      </c>
      <c r="I21" s="7">
        <f>_xlfn.XLOOKUP(Table5[[#This Row],[Road Name]],'Tasman Base Data'!$A$2:$A$233,'Tasman Base Data'!I$2:I$233)</f>
        <v>46412</v>
      </c>
      <c r="J21" s="2" t="s">
        <v>322</v>
      </c>
      <c r="K21" s="2" t="s">
        <v>40</v>
      </c>
    </row>
    <row r="22" spans="1:11" ht="28.8" x14ac:dyDescent="0.3">
      <c r="A22" s="2" t="s">
        <v>325</v>
      </c>
      <c r="B22" s="2" t="str">
        <f>_xlfn.XLOOKUP(Table5[[#This Row],[Road Name]],'Tasman Base Data'!$A$2:$A$233,'Tasman Base Data'!B$2:B$233)</f>
        <v>Entire length</v>
      </c>
      <c r="C22" s="2" t="str">
        <f>_xlfn.XLOOKUP(Table5[[#This Row],[Road Name]],'Tasman Base Data'!$A$2:$A$233,'Tasman Base Data'!C$2:C$233)</f>
        <v>Peri-urban Roads</v>
      </c>
      <c r="D22" s="2" t="str">
        <f>_xlfn.XLOOKUP(Table5[[#This Row],[Road Name]],'Tasman Base Data'!$A$2:$A$233,'Tasman Base Data'!D$2:D$233)</f>
        <v>Peri-urban Roads</v>
      </c>
      <c r="E22" s="2">
        <f>_xlfn.XLOOKUP(Table5[[#This Row],[Road Name]],'Tasman Base Data'!$A$2:$A$233,'Tasman Base Data'!E$2:E$233)</f>
        <v>50</v>
      </c>
      <c r="F22" s="2">
        <f>_xlfn.XLOOKUP(Table5[[#This Row],[Road Name]],'Tasman Base Data'!$A$2:$A$233,'Tasman Base Data'!F$2:F$233)</f>
        <v>30</v>
      </c>
      <c r="G22" s="2">
        <f>_xlfn.XLOOKUP(Table5[[#This Row],[Road Name]],'Tasman Base Data'!$A$2:$A$233,'Tasman Base Data'!G$2:G$233)</f>
        <v>60</v>
      </c>
      <c r="H22" s="2" t="str">
        <f>_xlfn.XLOOKUP(Table5[[#This Row],[Road Name]],'Tasman Base Data'!$A$2:$A$233,'Tasman Base Data'!H$2:H$233)</f>
        <v>No footpath either side of road</v>
      </c>
      <c r="I22" s="7">
        <f>_xlfn.XLOOKUP(Table5[[#This Row],[Road Name]],'Tasman Base Data'!$A$2:$A$233,'Tasman Base Data'!I$2:I$233)</f>
        <v>46412</v>
      </c>
      <c r="J22" s="2" t="s">
        <v>326</v>
      </c>
      <c r="K22" s="2" t="s">
        <v>40</v>
      </c>
    </row>
    <row r="23" spans="1:11" x14ac:dyDescent="0.3">
      <c r="A23" s="2" t="s">
        <v>328</v>
      </c>
      <c r="B23" s="12" t="str">
        <f>_xlfn.XLOOKUP(Table5[[#This Row],[Road Name]],'Tasman Base Data'!$A$2:$A$233,'Tasman Base Data'!B$2:B$233)</f>
        <v>Entire length</v>
      </c>
      <c r="C23" s="12" t="str">
        <f>_xlfn.XLOOKUP(Table5[[#This Row],[Road Name]],'Tasman Base Data'!$A$2:$A$233,'Tasman Base Data'!C$2:C$233)</f>
        <v>Local Streets</v>
      </c>
      <c r="D23" s="2" t="str">
        <f>_xlfn.XLOOKUP(Table5[[#This Row],[Road Name]],'Tasman Base Data'!$A$2:$A$233,'Tasman Base Data'!D$2:D$233)</f>
        <v>Local Streets</v>
      </c>
      <c r="E23" s="12">
        <f>_xlfn.XLOOKUP(Table5[[#This Row],[Road Name]],'Tasman Base Data'!$A$2:$A$233,'Tasman Base Data'!E$2:E$233)</f>
        <v>50</v>
      </c>
      <c r="F23" s="12">
        <f>_xlfn.XLOOKUP(Table5[[#This Row],[Road Name]],'Tasman Base Data'!$A$2:$A$233,'Tasman Base Data'!F$2:F$233)</f>
        <v>30</v>
      </c>
      <c r="G23" s="12">
        <f>_xlfn.XLOOKUP(Table5[[#This Row],[Road Name]],'Tasman Base Data'!$A$2:$A$233,'Tasman Base Data'!G$2:G$233)</f>
        <v>30</v>
      </c>
      <c r="H23" s="12" t="str">
        <f>_xlfn.XLOOKUP(Table5[[#This Row],[Road Name]],'Tasman Base Data'!$A$2:$A$233,'Tasman Base Data'!H$2:H$233)</f>
        <v xml:space="preserve"> </v>
      </c>
      <c r="I23" s="7">
        <f>_xlfn.XLOOKUP(Table5[[#This Row],[Road Name]],'Tasman Base Data'!$A$2:$A$233,'Tasman Base Data'!I$2:I$233)</f>
        <v>46412</v>
      </c>
      <c r="J23" s="2" t="s">
        <v>329</v>
      </c>
      <c r="K23" s="2" t="s">
        <v>40</v>
      </c>
    </row>
    <row r="24" spans="1:11" x14ac:dyDescent="0.3">
      <c r="A24" s="2" t="s">
        <v>337</v>
      </c>
      <c r="B24" s="2" t="str">
        <f>_xlfn.XLOOKUP(Table5[[#This Row],[Road Name]],'Tasman Base Data'!$A$2:$A$233,'Tasman Base Data'!B$2:B$233)</f>
        <v>Entire length</v>
      </c>
      <c r="C24" s="2" t="str">
        <f>_xlfn.XLOOKUP(Table5[[#This Row],[Road Name]],'Tasman Base Data'!$A$2:$A$233,'Tasman Base Data'!C$2:C$233)</f>
        <v>Local Streets</v>
      </c>
      <c r="D24" s="2" t="str">
        <f>_xlfn.XLOOKUP(Table5[[#This Row],[Road Name]],'Tasman Base Data'!$A$2:$A$233,'Tasman Base Data'!D$2:D$233)</f>
        <v>Local Streets</v>
      </c>
      <c r="E24" s="2">
        <f>_xlfn.XLOOKUP(Table5[[#This Row],[Road Name]],'Tasman Base Data'!$A$2:$A$233,'Tasman Base Data'!E$2:E$233)</f>
        <v>50</v>
      </c>
      <c r="F24" s="2">
        <f>_xlfn.XLOOKUP(Table5[[#This Row],[Road Name]],'Tasman Base Data'!$A$2:$A$233,'Tasman Base Data'!F$2:F$233)</f>
        <v>30</v>
      </c>
      <c r="G24" s="2">
        <f>_xlfn.XLOOKUP(Table5[[#This Row],[Road Name]],'Tasman Base Data'!$A$2:$A$233,'Tasman Base Data'!G$2:G$233)</f>
        <v>30</v>
      </c>
      <c r="H24" s="2" t="str">
        <f>_xlfn.XLOOKUP(Table5[[#This Row],[Road Name]],'Tasman Base Data'!$A$2:$A$233,'Tasman Base Data'!H$2:H$233)</f>
        <v xml:space="preserve"> </v>
      </c>
      <c r="I24" s="7">
        <f>_xlfn.XLOOKUP(Table5[[#This Row],[Road Name]],'Tasman Base Data'!$A$2:$A$233,'Tasman Base Data'!I$2:I$233)</f>
        <v>46412</v>
      </c>
      <c r="J24" s="2" t="s">
        <v>273</v>
      </c>
      <c r="K24" s="2" t="s">
        <v>25</v>
      </c>
    </row>
    <row r="25" spans="1:11" ht="28.8" x14ac:dyDescent="0.3">
      <c r="A25" s="2" t="s">
        <v>363</v>
      </c>
      <c r="B25" s="2" t="str">
        <f>_xlfn.XLOOKUP(Table5[[#This Row],[Road Name]],'Tasman Base Data'!$A$2:$A$233,'Tasman Base Data'!B$2:B$233)</f>
        <v>Entire length</v>
      </c>
      <c r="C25" s="2" t="str">
        <f>_xlfn.XLOOKUP(Table5[[#This Row],[Road Name]],'Tasman Base Data'!$A$2:$A$233,'Tasman Base Data'!C$2:C$233)</f>
        <v>Peri-urban Roads</v>
      </c>
      <c r="D25" s="2" t="str">
        <f>_xlfn.XLOOKUP(Table5[[#This Row],[Road Name]],'Tasman Base Data'!$A$2:$A$233,'Tasman Base Data'!D$2:D$233)</f>
        <v>Peri-urban Roads</v>
      </c>
      <c r="E25" s="2">
        <f>_xlfn.XLOOKUP(Table5[[#This Row],[Road Name]],'Tasman Base Data'!$A$2:$A$233,'Tasman Base Data'!E$2:E$233)</f>
        <v>50</v>
      </c>
      <c r="F25" s="2">
        <f>_xlfn.XLOOKUP(Table5[[#This Row],[Road Name]],'Tasman Base Data'!$A$2:$A$233,'Tasman Base Data'!F$2:F$233)</f>
        <v>30</v>
      </c>
      <c r="G25" s="2">
        <f>_xlfn.XLOOKUP(Table5[[#This Row],[Road Name]],'Tasman Base Data'!$A$2:$A$233,'Tasman Base Data'!G$2:G$233)</f>
        <v>60</v>
      </c>
      <c r="H25" s="2" t="str">
        <f>_xlfn.XLOOKUP(Table5[[#This Row],[Road Name]],'Tasman Base Data'!$A$2:$A$233,'Tasman Base Data'!H$2:H$233)</f>
        <v>No footpath either side of road</v>
      </c>
      <c r="I25" s="7">
        <f>_xlfn.XLOOKUP(Table5[[#This Row],[Road Name]],'Tasman Base Data'!$A$2:$A$233,'Tasman Base Data'!I$2:I$233)</f>
        <v>46412</v>
      </c>
      <c r="J25" s="2" t="s">
        <v>326</v>
      </c>
      <c r="K25" s="2" t="s">
        <v>40</v>
      </c>
    </row>
    <row r="26" spans="1:11" ht="28.8" x14ac:dyDescent="0.3">
      <c r="A26" s="2" t="s">
        <v>530</v>
      </c>
      <c r="B26" s="2" t="str">
        <f>_xlfn.XLOOKUP(Table5[[#This Row],[Road Name]],'Tasman Base Data'!$A$2:$A$233,'Tasman Base Data'!B$2:B$233)</f>
        <v>Entire length</v>
      </c>
      <c r="C26" s="2" t="str">
        <f>_xlfn.XLOOKUP(Table5[[#This Row],[Road Name]],'Tasman Base Data'!$A$2:$A$233,'Tasman Base Data'!C$2:C$233)</f>
        <v>Peri-urban Roads</v>
      </c>
      <c r="D26" s="2" t="str">
        <f>_xlfn.XLOOKUP(Table5[[#This Row],[Road Name]],'Tasman Base Data'!$A$2:$A$233,'Tasman Base Data'!D$2:D$233)</f>
        <v>Peri-urban Roads</v>
      </c>
      <c r="E26" s="2">
        <f>_xlfn.XLOOKUP(Table5[[#This Row],[Road Name]],'Tasman Base Data'!$A$2:$A$233,'Tasman Base Data'!E$2:E$233)</f>
        <v>50</v>
      </c>
      <c r="F26" s="2">
        <f>_xlfn.XLOOKUP(Table5[[#This Row],[Road Name]],'Tasman Base Data'!$A$2:$A$233,'Tasman Base Data'!F$2:F$233)</f>
        <v>30</v>
      </c>
      <c r="G26" s="2">
        <f>_xlfn.XLOOKUP(Table5[[#This Row],[Road Name]],'Tasman Base Data'!$A$2:$A$233,'Tasman Base Data'!G$2:G$233)</f>
        <v>60</v>
      </c>
      <c r="H26" s="2" t="str">
        <f>_xlfn.XLOOKUP(Table5[[#This Row],[Road Name]],'Tasman Base Data'!$A$2:$A$233,'Tasman Base Data'!H$2:H$233)</f>
        <v>No footpath either side of road</v>
      </c>
      <c r="I26" s="7">
        <f>_xlfn.XLOOKUP(Table5[[#This Row],[Road Name]],'Tasman Base Data'!$A$2:$A$233,'Tasman Base Data'!I$2:I$233)</f>
        <v>46412</v>
      </c>
      <c r="J26" s="2" t="s">
        <v>326</v>
      </c>
      <c r="K26" s="2" t="s">
        <v>40</v>
      </c>
    </row>
    <row r="27" spans="1:11" ht="28.8" x14ac:dyDescent="0.3">
      <c r="A27" s="2" t="s">
        <v>374</v>
      </c>
      <c r="B27" s="2" t="str">
        <f>_xlfn.XLOOKUP(Table5[[#This Row],[Road Name]],'Tasman Base Data'!$A$2:$A$233,'Tasman Base Data'!B$2:B$233)</f>
        <v>Entire length</v>
      </c>
      <c r="C27" s="2" t="str">
        <f>_xlfn.XLOOKUP(Table5[[#This Row],[Road Name]],'Tasman Base Data'!$A$2:$A$233,'Tasman Base Data'!C$2:C$233)</f>
        <v>Peri-urban Roads</v>
      </c>
      <c r="D27" s="2" t="str">
        <f>_xlfn.XLOOKUP(Table5[[#This Row],[Road Name]],'Tasman Base Data'!$A$2:$A$233,'Tasman Base Data'!D$2:D$233)</f>
        <v>Peri-urban Roads</v>
      </c>
      <c r="E27" s="2">
        <f>_xlfn.XLOOKUP(Table5[[#This Row],[Road Name]],'Tasman Base Data'!$A$2:$A$233,'Tasman Base Data'!E$2:E$233)</f>
        <v>50</v>
      </c>
      <c r="F27" s="2">
        <f>_xlfn.XLOOKUP(Table5[[#This Row],[Road Name]],'Tasman Base Data'!$A$2:$A$233,'Tasman Base Data'!F$2:F$233)</f>
        <v>30</v>
      </c>
      <c r="G27" s="2">
        <f>_xlfn.XLOOKUP(Table5[[#This Row],[Road Name]],'Tasman Base Data'!$A$2:$A$233,'Tasman Base Data'!G$2:G$233)</f>
        <v>60</v>
      </c>
      <c r="H27" s="2" t="str">
        <f>_xlfn.XLOOKUP(Table5[[#This Row],[Road Name]],'Tasman Base Data'!$A$2:$A$233,'Tasman Base Data'!H$2:H$233)</f>
        <v>No footpath either side of road</v>
      </c>
      <c r="I27" s="7">
        <f>_xlfn.XLOOKUP(Table5[[#This Row],[Road Name]],'Tasman Base Data'!$A$2:$A$233,'Tasman Base Data'!I$2:I$233)</f>
        <v>46412</v>
      </c>
      <c r="J27" s="2" t="s">
        <v>326</v>
      </c>
      <c r="K27" s="2" t="s">
        <v>40</v>
      </c>
    </row>
    <row r="28" spans="1:11" ht="28.8" x14ac:dyDescent="0.3">
      <c r="A28" s="2" t="s">
        <v>531</v>
      </c>
      <c r="B28" s="2" t="str">
        <f>_xlfn.XLOOKUP(Table5[[#This Row],[Road Name]],'Tasman Base Data'!$A$2:$A$233,'Tasman Base Data'!B$2:B$233)</f>
        <v>From 335m south west of Battery Road to end of road</v>
      </c>
      <c r="C28" s="2" t="str">
        <f>_xlfn.XLOOKUP(Table5[[#This Row],[Road Name]],'Tasman Base Data'!$A$2:$A$233,'Tasman Base Data'!C$2:C$233)</f>
        <v>Local Streets</v>
      </c>
      <c r="D28" s="2" t="str">
        <f>_xlfn.XLOOKUP(Table5[[#This Row],[Road Name]],'Tasman Base Data'!$A$2:$A$233,'Tasman Base Data'!D$2:D$233)</f>
        <v>Local Streets</v>
      </c>
      <c r="E28" s="2">
        <f>_xlfn.XLOOKUP(Table5[[#This Row],[Road Name]],'Tasman Base Data'!$A$2:$A$233,'Tasman Base Data'!E$2:E$233)</f>
        <v>50</v>
      </c>
      <c r="F28" s="2">
        <f>_xlfn.XLOOKUP(Table5[[#This Row],[Road Name]],'Tasman Base Data'!$A$2:$A$233,'Tasman Base Data'!F$2:F$233)</f>
        <v>30</v>
      </c>
      <c r="G28" s="2">
        <f>_xlfn.XLOOKUP(Table5[[#This Row],[Road Name]],'Tasman Base Data'!$A$2:$A$233,'Tasman Base Data'!G$2:G$233)</f>
        <v>30</v>
      </c>
      <c r="H28" s="2" t="str">
        <f>_xlfn.XLOOKUP(Table5[[#This Row],[Road Name]],'Tasman Base Data'!$A$2:$A$233,'Tasman Base Data'!H$2:H$233)</f>
        <v xml:space="preserve"> </v>
      </c>
      <c r="I28" s="7">
        <f>_xlfn.XLOOKUP(Table5[[#This Row],[Road Name]],'Tasman Base Data'!$A$2:$A$233,'Tasman Base Data'!I$2:I$233)</f>
        <v>46412</v>
      </c>
      <c r="J28" s="2" t="s">
        <v>322</v>
      </c>
      <c r="K28" s="2" t="s">
        <v>40</v>
      </c>
    </row>
    <row r="29" spans="1:11" ht="28.8" x14ac:dyDescent="0.3">
      <c r="A29" s="2" t="s">
        <v>370</v>
      </c>
      <c r="B29" s="2" t="str">
        <f>_xlfn.XLOOKUP(Table5[[#This Row],[Road Name]],'Tasman Base Data'!$A$2:$A$233,'Tasman Base Data'!B$2:B$233)</f>
        <v>Entire length</v>
      </c>
      <c r="C29" s="2" t="str">
        <f>_xlfn.XLOOKUP(Table5[[#This Row],[Road Name]],'Tasman Base Data'!$A$2:$A$233,'Tasman Base Data'!C$2:C$233)</f>
        <v>Peri-urban Roads</v>
      </c>
      <c r="D29" s="2" t="str">
        <f>_xlfn.XLOOKUP(Table5[[#This Row],[Road Name]],'Tasman Base Data'!$A$2:$A$233,'Tasman Base Data'!D$2:D$233)</f>
        <v>Peri-urban Roads</v>
      </c>
      <c r="E29" s="2">
        <f>_xlfn.XLOOKUP(Table5[[#This Row],[Road Name]],'Tasman Base Data'!$A$2:$A$233,'Tasman Base Data'!E$2:E$233)</f>
        <v>50</v>
      </c>
      <c r="F29" s="2">
        <f>_xlfn.XLOOKUP(Table5[[#This Row],[Road Name]],'Tasman Base Data'!$A$2:$A$233,'Tasman Base Data'!F$2:F$233)</f>
        <v>30</v>
      </c>
      <c r="G29" s="2">
        <f>_xlfn.XLOOKUP(Table5[[#This Row],[Road Name]],'Tasman Base Data'!$A$2:$A$233,'Tasman Base Data'!G$2:G$233)</f>
        <v>60</v>
      </c>
      <c r="H29" s="2" t="str">
        <f>_xlfn.XLOOKUP(Table5[[#This Row],[Road Name]],'Tasman Base Data'!$A$2:$A$233,'Tasman Base Data'!H$2:H$233)</f>
        <v>No footpath either side of road</v>
      </c>
      <c r="I29" s="7">
        <f>_xlfn.XLOOKUP(Table5[[#This Row],[Road Name]],'Tasman Base Data'!$A$2:$A$233,'Tasman Base Data'!I$2:I$233)</f>
        <v>46412</v>
      </c>
      <c r="J29" s="2" t="s">
        <v>326</v>
      </c>
      <c r="K29" s="2" t="s">
        <v>40</v>
      </c>
    </row>
    <row r="30" spans="1:11" x14ac:dyDescent="0.3">
      <c r="A30" s="2" t="s">
        <v>358</v>
      </c>
      <c r="B30" s="2" t="str">
        <f>_xlfn.XLOOKUP(Table5[[#This Row],[Road Name]],'Tasman Base Data'!$A$2:$A$233,'Tasman Base Data'!B$2:B$233)</f>
        <v>Entire length</v>
      </c>
      <c r="C30" s="2" t="str">
        <f>_xlfn.XLOOKUP(Table5[[#This Row],[Road Name]],'Tasman Base Data'!$A$2:$A$233,'Tasman Base Data'!C$2:C$233)</f>
        <v>Local Streets</v>
      </c>
      <c r="D30" s="2" t="str">
        <f>_xlfn.XLOOKUP(Table5[[#This Row],[Road Name]],'Tasman Base Data'!$A$2:$A$233,'Tasman Base Data'!D$2:D$233)</f>
        <v>Local Streets</v>
      </c>
      <c r="E30" s="2">
        <f>_xlfn.XLOOKUP(Table5[[#This Row],[Road Name]],'Tasman Base Data'!$A$2:$A$233,'Tasman Base Data'!E$2:E$233)</f>
        <v>50</v>
      </c>
      <c r="F30" s="2">
        <f>_xlfn.XLOOKUP(Table5[[#This Row],[Road Name]],'Tasman Base Data'!$A$2:$A$233,'Tasman Base Data'!F$2:F$233)</f>
        <v>30</v>
      </c>
      <c r="G30" s="2">
        <f>_xlfn.XLOOKUP(Table5[[#This Row],[Road Name]],'Tasman Base Data'!$A$2:$A$233,'Tasman Base Data'!G$2:G$233)</f>
        <v>30</v>
      </c>
      <c r="H30" s="2" t="str">
        <f>_xlfn.XLOOKUP(Table5[[#This Row],[Road Name]],'Tasman Base Data'!$A$2:$A$233,'Tasman Base Data'!H$2:H$233)</f>
        <v xml:space="preserve"> </v>
      </c>
      <c r="I30" s="7">
        <f>_xlfn.XLOOKUP(Table5[[#This Row],[Road Name]],'Tasman Base Data'!$A$2:$A$233,'Tasman Base Data'!I$2:I$233)</f>
        <v>46412</v>
      </c>
      <c r="J30" s="2" t="s">
        <v>273</v>
      </c>
      <c r="K30" s="2" t="s">
        <v>25</v>
      </c>
    </row>
    <row r="31" spans="1:11" x14ac:dyDescent="0.3">
      <c r="A31" s="2" t="s">
        <v>375</v>
      </c>
      <c r="B31" s="2" t="str">
        <f>_xlfn.XLOOKUP(Table5[[#This Row],[Road Name]],'Tasman Base Data'!$A$2:$A$233,'Tasman Base Data'!B$2:B$233)</f>
        <v>Entire length</v>
      </c>
      <c r="C31" s="2" t="str">
        <f>_xlfn.XLOOKUP(Table5[[#This Row],[Road Name]],'Tasman Base Data'!$A$2:$A$233,'Tasman Base Data'!C$2:C$233)</f>
        <v>Local Streets</v>
      </c>
      <c r="D31" s="2" t="str">
        <f>_xlfn.XLOOKUP(Table5[[#This Row],[Road Name]],'Tasman Base Data'!$A$2:$A$233,'Tasman Base Data'!D$2:D$233)</f>
        <v>Local Streets</v>
      </c>
      <c r="E31" s="2">
        <f>_xlfn.XLOOKUP(Table5[[#This Row],[Road Name]],'Tasman Base Data'!$A$2:$A$233,'Tasman Base Data'!E$2:E$233)</f>
        <v>50</v>
      </c>
      <c r="F31" s="2">
        <f>_xlfn.XLOOKUP(Table5[[#This Row],[Road Name]],'Tasman Base Data'!$A$2:$A$233,'Tasman Base Data'!F$2:F$233)</f>
        <v>30</v>
      </c>
      <c r="G31" s="2">
        <f>_xlfn.XLOOKUP(Table5[[#This Row],[Road Name]],'Tasman Base Data'!$A$2:$A$233,'Tasman Base Data'!G$2:G$233)</f>
        <v>30</v>
      </c>
      <c r="H31" s="2" t="str">
        <f>_xlfn.XLOOKUP(Table5[[#This Row],[Road Name]],'Tasman Base Data'!$A$2:$A$233,'Tasman Base Data'!H$2:H$233)</f>
        <v xml:space="preserve"> </v>
      </c>
      <c r="I31" s="7">
        <f>_xlfn.XLOOKUP(Table5[[#This Row],[Road Name]],'Tasman Base Data'!$A$2:$A$233,'Tasman Base Data'!I$2:I$233)</f>
        <v>46776</v>
      </c>
      <c r="J31" s="2" t="s">
        <v>331</v>
      </c>
      <c r="K31" s="2" t="s">
        <v>20</v>
      </c>
    </row>
    <row r="32" spans="1:11" x14ac:dyDescent="0.3">
      <c r="A32" s="2" t="s">
        <v>330</v>
      </c>
      <c r="B32" s="2" t="str">
        <f>_xlfn.XLOOKUP(Table5[[#This Row],[Road Name]],'Tasman Base Data'!$A$2:$A$233,'Tasman Base Data'!B$2:B$233)</f>
        <v>Entire length</v>
      </c>
      <c r="C32" s="2" t="str">
        <f>_xlfn.XLOOKUP(Table5[[#This Row],[Road Name]],'Tasman Base Data'!$A$2:$A$233,'Tasman Base Data'!C$2:C$233)</f>
        <v>Local Streets</v>
      </c>
      <c r="D32" s="2" t="str">
        <f>_xlfn.XLOOKUP(Table5[[#This Row],[Road Name]],'Tasman Base Data'!$A$2:$A$233,'Tasman Base Data'!D$2:D$233)</f>
        <v>Local Streets</v>
      </c>
      <c r="E32" s="2">
        <f>_xlfn.XLOOKUP(Table5[[#This Row],[Road Name]],'Tasman Base Data'!$A$2:$A$233,'Tasman Base Data'!E$2:E$233)</f>
        <v>50</v>
      </c>
      <c r="F32" s="2">
        <f>_xlfn.XLOOKUP(Table5[[#This Row],[Road Name]],'Tasman Base Data'!$A$2:$A$233,'Tasman Base Data'!F$2:F$233)</f>
        <v>30</v>
      </c>
      <c r="G32" s="2">
        <f>_xlfn.XLOOKUP(Table5[[#This Row],[Road Name]],'Tasman Base Data'!$A$2:$A$233,'Tasman Base Data'!G$2:G$233)</f>
        <v>30</v>
      </c>
      <c r="H32" s="2" t="str">
        <f>_xlfn.XLOOKUP(Table5[[#This Row],[Road Name]],'Tasman Base Data'!$A$2:$A$233,'Tasman Base Data'!H$2:H$233)</f>
        <v xml:space="preserve"> </v>
      </c>
      <c r="I32" s="7">
        <f>_xlfn.XLOOKUP(Table5[[#This Row],[Road Name]],'Tasman Base Data'!$A$2:$A$233,'Tasman Base Data'!I$2:I$233)</f>
        <v>46776</v>
      </c>
      <c r="J32" s="2" t="s">
        <v>331</v>
      </c>
      <c r="K32" s="2" t="s">
        <v>20</v>
      </c>
    </row>
    <row r="33" spans="1:11" x14ac:dyDescent="0.3">
      <c r="A33" s="2" t="s">
        <v>332</v>
      </c>
      <c r="B33" s="2" t="str">
        <f>_xlfn.XLOOKUP(Table5[[#This Row],[Road Name]],'Tasman Base Data'!$A$2:$A$233,'Tasman Base Data'!B$2:B$233)</f>
        <v>Entire length</v>
      </c>
      <c r="C33" s="2" t="str">
        <f>_xlfn.XLOOKUP(Table5[[#This Row],[Road Name]],'Tasman Base Data'!$A$2:$A$233,'Tasman Base Data'!C$2:C$233)</f>
        <v>Local Streets</v>
      </c>
      <c r="D33" s="2" t="str">
        <f>_xlfn.XLOOKUP(Table5[[#This Row],[Road Name]],'Tasman Base Data'!$A$2:$A$233,'Tasman Base Data'!D$2:D$233)</f>
        <v>Local Streets</v>
      </c>
      <c r="E33" s="2">
        <f>_xlfn.XLOOKUP(Table5[[#This Row],[Road Name]],'Tasman Base Data'!$A$2:$A$233,'Tasman Base Data'!E$2:E$233)</f>
        <v>50</v>
      </c>
      <c r="F33" s="2">
        <f>_xlfn.XLOOKUP(Table5[[#This Row],[Road Name]],'Tasman Base Data'!$A$2:$A$233,'Tasman Base Data'!F$2:F$233)</f>
        <v>30</v>
      </c>
      <c r="G33" s="2">
        <f>_xlfn.XLOOKUP(Table5[[#This Row],[Road Name]],'Tasman Base Data'!$A$2:$A$233,'Tasman Base Data'!G$2:G$233)</f>
        <v>30</v>
      </c>
      <c r="H33" s="2" t="str">
        <f>_xlfn.XLOOKUP(Table5[[#This Row],[Road Name]],'Tasman Base Data'!$A$2:$A$233,'Tasman Base Data'!H$2:H$233)</f>
        <v xml:space="preserve"> </v>
      </c>
      <c r="I33" s="7">
        <f>_xlfn.XLOOKUP(Table5[[#This Row],[Road Name]],'Tasman Base Data'!$A$2:$A$233,'Tasman Base Data'!I$2:I$233)</f>
        <v>46776</v>
      </c>
      <c r="J33" s="2" t="s">
        <v>324</v>
      </c>
      <c r="K33" s="2" t="s">
        <v>10</v>
      </c>
    </row>
    <row r="34" spans="1:11" x14ac:dyDescent="0.3">
      <c r="A34" s="2" t="s">
        <v>333</v>
      </c>
      <c r="B34" s="2" t="str">
        <f>_xlfn.XLOOKUP(Table5[[#This Row],[Road Name]],'Tasman Base Data'!$A$2:$A$233,'Tasman Base Data'!B$2:B$233)</f>
        <v>Entire length</v>
      </c>
      <c r="C34" s="2" t="str">
        <f>_xlfn.XLOOKUP(Table5[[#This Row],[Road Name]],'Tasman Base Data'!$A$2:$A$233,'Tasman Base Data'!C$2:C$233)</f>
        <v>Local Streets</v>
      </c>
      <c r="D34" s="2" t="str">
        <f>_xlfn.XLOOKUP(Table5[[#This Row],[Road Name]],'Tasman Base Data'!$A$2:$A$233,'Tasman Base Data'!D$2:D$233)</f>
        <v>Local Streets</v>
      </c>
      <c r="E34" s="2">
        <f>_xlfn.XLOOKUP(Table5[[#This Row],[Road Name]],'Tasman Base Data'!$A$2:$A$233,'Tasman Base Data'!E$2:E$233)</f>
        <v>50</v>
      </c>
      <c r="F34" s="2">
        <f>_xlfn.XLOOKUP(Table5[[#This Row],[Road Name]],'Tasman Base Data'!$A$2:$A$233,'Tasman Base Data'!F$2:F$233)</f>
        <v>30</v>
      </c>
      <c r="G34" s="2">
        <f>_xlfn.XLOOKUP(Table5[[#This Row],[Road Name]],'Tasman Base Data'!$A$2:$A$233,'Tasman Base Data'!G$2:G$233)</f>
        <v>30</v>
      </c>
      <c r="H34" s="2" t="str">
        <f>_xlfn.XLOOKUP(Table5[[#This Row],[Road Name]],'Tasman Base Data'!$A$2:$A$233,'Tasman Base Data'!H$2:H$233)</f>
        <v xml:space="preserve"> </v>
      </c>
      <c r="I34" s="7">
        <f>_xlfn.XLOOKUP(Table5[[#This Row],[Road Name]],'Tasman Base Data'!$A$2:$A$233,'Tasman Base Data'!I$2:I$233)</f>
        <v>46776</v>
      </c>
      <c r="J34" s="2" t="s">
        <v>324</v>
      </c>
      <c r="K34" s="2" t="s">
        <v>10</v>
      </c>
    </row>
    <row r="35" spans="1:11" x14ac:dyDescent="0.3">
      <c r="A35" s="2" t="s">
        <v>334</v>
      </c>
      <c r="B35" s="2" t="str">
        <f>_xlfn.XLOOKUP(Table5[[#This Row],[Road Name]],'Tasman Base Data'!$A$2:$A$233,'Tasman Base Data'!B$2:B$233)</f>
        <v>Entire length</v>
      </c>
      <c r="C35" s="2" t="str">
        <f>_xlfn.XLOOKUP(Table5[[#This Row],[Road Name]],'Tasman Base Data'!$A$2:$A$233,'Tasman Base Data'!C$2:C$233)</f>
        <v>Activity Streets</v>
      </c>
      <c r="D35" s="2" t="str">
        <f>_xlfn.XLOOKUP(Table5[[#This Row],[Road Name]],'Tasman Base Data'!$A$2:$A$233,'Tasman Base Data'!D$2:D$233)</f>
        <v>Activity Streets</v>
      </c>
      <c r="E35" s="2">
        <f>_xlfn.XLOOKUP(Table5[[#This Row],[Road Name]],'Tasman Base Data'!$A$2:$A$233,'Tasman Base Data'!E$2:E$233)</f>
        <v>50</v>
      </c>
      <c r="F35" s="2">
        <f>_xlfn.XLOOKUP(Table5[[#This Row],[Road Name]],'Tasman Base Data'!$A$2:$A$233,'Tasman Base Data'!F$2:F$233)</f>
        <v>30</v>
      </c>
      <c r="G35" s="2">
        <f>_xlfn.XLOOKUP(Table5[[#This Row],[Road Name]],'Tasman Base Data'!$A$2:$A$233,'Tasman Base Data'!G$2:G$233)</f>
        <v>30</v>
      </c>
      <c r="H35" s="2" t="str">
        <f>_xlfn.XLOOKUP(Table5[[#This Row],[Road Name]],'Tasman Base Data'!$A$2:$A$233,'Tasman Base Data'!H$2:H$233)</f>
        <v xml:space="preserve"> </v>
      </c>
      <c r="I35" s="7">
        <f>_xlfn.XLOOKUP(Table5[[#This Row],[Road Name]],'Tasman Base Data'!$A$2:$A$233,'Tasman Base Data'!I$2:I$233)</f>
        <v>46776</v>
      </c>
      <c r="J35" s="2" t="s">
        <v>310</v>
      </c>
      <c r="K35" s="2" t="s">
        <v>25</v>
      </c>
    </row>
    <row r="36" spans="1:11" ht="28.8" x14ac:dyDescent="0.3">
      <c r="A36" s="2" t="s">
        <v>335</v>
      </c>
      <c r="B36" s="2" t="str">
        <f>_xlfn.XLOOKUP(Table5[[#This Row],[Road Name]],'Tasman Base Data'!$A$2:$A$233,'Tasman Base Data'!B$2:B$233)</f>
        <v>Entire length</v>
      </c>
      <c r="C36" s="2" t="str">
        <f>_xlfn.XLOOKUP(Table5[[#This Row],[Road Name]],'Tasman Base Data'!$A$2:$A$233,'Tasman Base Data'!C$2:C$233)</f>
        <v>Local Streets</v>
      </c>
      <c r="D36" s="2" t="str">
        <f>_xlfn.XLOOKUP(Table5[[#This Row],[Road Name]],'Tasman Base Data'!$A$2:$A$233,'Tasman Base Data'!D$2:D$233)</f>
        <v>Local Streets</v>
      </c>
      <c r="E36" s="2">
        <f>_xlfn.XLOOKUP(Table5[[#This Row],[Road Name]],'Tasman Base Data'!$A$2:$A$233,'Tasman Base Data'!E$2:E$233)</f>
        <v>50</v>
      </c>
      <c r="F36" s="2">
        <f>_xlfn.XLOOKUP(Table5[[#This Row],[Road Name]],'Tasman Base Data'!$A$2:$A$233,'Tasman Base Data'!F$2:F$233)</f>
        <v>30</v>
      </c>
      <c r="G36" s="2">
        <f>_xlfn.XLOOKUP(Table5[[#This Row],[Road Name]],'Tasman Base Data'!$A$2:$A$233,'Tasman Base Data'!G$2:G$233)</f>
        <v>30</v>
      </c>
      <c r="H36" s="2" t="str">
        <f>_xlfn.XLOOKUP(Table5[[#This Row],[Road Name]],'Tasman Base Data'!$A$2:$A$233,'Tasman Base Data'!H$2:H$233)</f>
        <v xml:space="preserve"> </v>
      </c>
      <c r="I36" s="7">
        <f>_xlfn.XLOOKUP(Table5[[#This Row],[Road Name]],'Tasman Base Data'!$A$2:$A$233,'Tasman Base Data'!I$2:I$233)</f>
        <v>46776</v>
      </c>
      <c r="J36" s="2" t="s">
        <v>336</v>
      </c>
      <c r="K36" s="2" t="s">
        <v>108</v>
      </c>
    </row>
    <row r="37" spans="1:11" x14ac:dyDescent="0.3">
      <c r="A37" s="2" t="s">
        <v>364</v>
      </c>
      <c r="B37" s="2" t="str">
        <f>_xlfn.XLOOKUP(Table5[[#This Row],[Road Name]],'Tasman Base Data'!$A$2:$A$233,'Tasman Base Data'!B$2:B$233)</f>
        <v>Entire length</v>
      </c>
      <c r="C37" s="2" t="str">
        <f>_xlfn.XLOOKUP(Table5[[#This Row],[Road Name]],'Tasman Base Data'!$A$2:$A$233,'Tasman Base Data'!C$2:C$233)</f>
        <v>Rural Roads</v>
      </c>
      <c r="D37" s="2" t="str">
        <f>_xlfn.XLOOKUP(Table5[[#This Row],[Road Name]],'Tasman Base Data'!$A$2:$A$233,'Tasman Base Data'!D$2:D$233)</f>
        <v>Rural Roads</v>
      </c>
      <c r="E37" s="2">
        <f>_xlfn.XLOOKUP(Table5[[#This Row],[Road Name]],'Tasman Base Data'!$A$2:$A$233,'Tasman Base Data'!E$2:E$233)</f>
        <v>50</v>
      </c>
      <c r="F37" s="2">
        <f>_xlfn.XLOOKUP(Table5[[#This Row],[Road Name]],'Tasman Base Data'!$A$2:$A$233,'Tasman Base Data'!F$2:F$233)</f>
        <v>30</v>
      </c>
      <c r="G37" s="2">
        <f>_xlfn.XLOOKUP(Table5[[#This Row],[Road Name]],'Tasman Base Data'!$A$2:$A$233,'Tasman Base Data'!G$2:G$233)</f>
        <v>60</v>
      </c>
      <c r="H37" s="2" t="str">
        <f>_xlfn.XLOOKUP(Table5[[#This Row],[Road Name]],'Tasman Base Data'!$A$2:$A$233,'Tasman Base Data'!H$2:H$233)</f>
        <v>No footpath either side of road</v>
      </c>
      <c r="I37" s="7">
        <f>_xlfn.XLOOKUP(Table5[[#This Row],[Road Name]],'Tasman Base Data'!$A$2:$A$233,'Tasman Base Data'!I$2:I$233)</f>
        <v>46776</v>
      </c>
      <c r="J37" s="2" t="s">
        <v>288</v>
      </c>
      <c r="K37" s="2" t="s">
        <v>40</v>
      </c>
    </row>
    <row r="38" spans="1:11" ht="28.8" x14ac:dyDescent="0.3">
      <c r="A38" s="2" t="s">
        <v>338</v>
      </c>
      <c r="B38" s="2" t="str">
        <f>_xlfn.XLOOKUP(Table5[[#This Row],[Road Name]],'Tasman Base Data'!$A$2:$A$233,'Tasman Base Data'!B$2:B$233)</f>
        <v xml:space="preserve">From Hill Street south east to end of road  </v>
      </c>
      <c r="C38" s="2" t="str">
        <f>_xlfn.XLOOKUP(Table5[[#This Row],[Road Name]],'Tasman Base Data'!$A$2:$A$233,'Tasman Base Data'!C$2:C$233)</f>
        <v>Local Streets</v>
      </c>
      <c r="D38" s="2" t="str">
        <f>_xlfn.XLOOKUP(Table5[[#This Row],[Road Name]],'Tasman Base Data'!$A$2:$A$233,'Tasman Base Data'!D$2:D$233)</f>
        <v>Local Streets</v>
      </c>
      <c r="E38" s="2">
        <f>_xlfn.XLOOKUP(Table5[[#This Row],[Road Name]],'Tasman Base Data'!$A$2:$A$233,'Tasman Base Data'!E$2:E$233)</f>
        <v>50</v>
      </c>
      <c r="F38" s="2">
        <f>_xlfn.XLOOKUP(Table5[[#This Row],[Road Name]],'Tasman Base Data'!$A$2:$A$233,'Tasman Base Data'!F$2:F$233)</f>
        <v>30</v>
      </c>
      <c r="G38" s="2">
        <f>_xlfn.XLOOKUP(Table5[[#This Row],[Road Name]],'Tasman Base Data'!$A$2:$A$233,'Tasman Base Data'!G$2:G$233)</f>
        <v>30</v>
      </c>
      <c r="H38" s="2" t="str">
        <f>_xlfn.XLOOKUP(Table5[[#This Row],[Road Name]],'Tasman Base Data'!$A$2:$A$233,'Tasman Base Data'!H$2:H$233)</f>
        <v xml:space="preserve"> </v>
      </c>
      <c r="I38" s="7">
        <f>_xlfn.XLOOKUP(Table5[[#This Row],[Road Name]],'Tasman Base Data'!$A$2:$A$233,'Tasman Base Data'!I$2:I$233)</f>
        <v>46776</v>
      </c>
      <c r="J38" s="2" t="s">
        <v>331</v>
      </c>
      <c r="K38" s="2" t="s">
        <v>20</v>
      </c>
    </row>
    <row r="39" spans="1:11" x14ac:dyDescent="0.3">
      <c r="A39" s="2" t="s">
        <v>339</v>
      </c>
      <c r="B39" s="2" t="str">
        <f>_xlfn.XLOOKUP(Table5[[#This Row],[Road Name]],'Tasman Base Data'!$A$2:$A$233,'Tasman Base Data'!B$2:B$233)</f>
        <v>Entire length</v>
      </c>
      <c r="C39" s="2" t="str">
        <f>_xlfn.XLOOKUP(Table5[[#This Row],[Road Name]],'Tasman Base Data'!$A$2:$A$233,'Tasman Base Data'!C$2:C$233)</f>
        <v>Rural Roads</v>
      </c>
      <c r="D39" s="2" t="str">
        <f>_xlfn.XLOOKUP(Table5[[#This Row],[Road Name]],'Tasman Base Data'!$A$2:$A$233,'Tasman Base Data'!D$2:D$233)</f>
        <v>Rural Roads</v>
      </c>
      <c r="E39" s="2">
        <f>_xlfn.XLOOKUP(Table5[[#This Row],[Road Name]],'Tasman Base Data'!$A$2:$A$233,'Tasman Base Data'!E$2:E$233)</f>
        <v>100</v>
      </c>
      <c r="F39" s="2">
        <f>_xlfn.XLOOKUP(Table5[[#This Row],[Road Name]],'Tasman Base Data'!$A$2:$A$233,'Tasman Base Data'!F$2:F$233)</f>
        <v>30</v>
      </c>
      <c r="G39" s="2">
        <f>_xlfn.XLOOKUP(Table5[[#This Row],[Road Name]],'Tasman Base Data'!$A$2:$A$233,'Tasman Base Data'!G$2:G$233)</f>
        <v>60</v>
      </c>
      <c r="H39" s="2" t="str">
        <f>_xlfn.XLOOKUP(Table5[[#This Row],[Road Name]],'Tasman Base Data'!$A$2:$A$233,'Tasman Base Data'!H$2:H$233)</f>
        <v>No footpath either side of road</v>
      </c>
      <c r="I39" s="7">
        <f>_xlfn.XLOOKUP(Table5[[#This Row],[Road Name]],'Tasman Base Data'!$A$2:$A$233,'Tasman Base Data'!I$2:I$233)</f>
        <v>46776</v>
      </c>
      <c r="J39" s="2" t="s">
        <v>340</v>
      </c>
      <c r="K39" s="2" t="s">
        <v>40</v>
      </c>
    </row>
    <row r="40" spans="1:11" ht="28.8" x14ac:dyDescent="0.3">
      <c r="A40" s="2" t="s">
        <v>501</v>
      </c>
      <c r="B40" s="2" t="str">
        <f>_xlfn.XLOOKUP(Table5[[#This Row],[Road Name]],'Tasman Base Data'!$A$2:$A$233,'Tasman Base Data'!B$2:B$233)</f>
        <v>From Hart Street south west to end of road</v>
      </c>
      <c r="C40" s="2" t="str">
        <f>_xlfn.XLOOKUP(Table5[[#This Row],[Road Name]],'Tasman Base Data'!$A$2:$A$233,'Tasman Base Data'!C$2:C$233)</f>
        <v>Local Streets</v>
      </c>
      <c r="D40" s="2" t="str">
        <f>_xlfn.XLOOKUP(Table5[[#This Row],[Road Name]],'Tasman Base Data'!$A$2:$A$233,'Tasman Base Data'!D$2:D$233)</f>
        <v>Local Streets</v>
      </c>
      <c r="E40" s="2">
        <f>_xlfn.XLOOKUP(Table5[[#This Row],[Road Name]],'Tasman Base Data'!$A$2:$A$233,'Tasman Base Data'!E$2:E$233)</f>
        <v>50</v>
      </c>
      <c r="F40" s="2">
        <f>_xlfn.XLOOKUP(Table5[[#This Row],[Road Name]],'Tasman Base Data'!$A$2:$A$233,'Tasman Base Data'!F$2:F$233)</f>
        <v>30</v>
      </c>
      <c r="G40" s="2">
        <f>_xlfn.XLOOKUP(Table5[[#This Row],[Road Name]],'Tasman Base Data'!$A$2:$A$233,'Tasman Base Data'!G$2:G$233)</f>
        <v>30</v>
      </c>
      <c r="H40" s="2" t="str">
        <f>_xlfn.XLOOKUP(Table5[[#This Row],[Road Name]],'Tasman Base Data'!$A$2:$A$233,'Tasman Base Data'!H$2:H$233)</f>
        <v>No footpath either side of road</v>
      </c>
      <c r="I40" s="7">
        <f>_xlfn.XLOOKUP(Table5[[#This Row],[Road Name]],'Tasman Base Data'!$A$2:$A$233,'Tasman Base Data'!I$2:I$233)</f>
        <v>46776</v>
      </c>
      <c r="J40" s="2" t="s">
        <v>331</v>
      </c>
      <c r="K40" s="2" t="s">
        <v>20</v>
      </c>
    </row>
    <row r="41" spans="1:11" ht="28.8" x14ac:dyDescent="0.3">
      <c r="A41" s="2" t="s">
        <v>662</v>
      </c>
      <c r="B41" s="2" t="str">
        <f>_xlfn.XLOOKUP(Table5[[#This Row],[Road Name]],'Tasman Base Data'!$A$2:$A$233,'Tasman Base Data'!B$2:B$233)</f>
        <v>From White Road north east to end of road</v>
      </c>
      <c r="C41" s="2" t="str">
        <f>_xlfn.XLOOKUP(Table5[[#This Row],[Road Name]],'Tasman Base Data'!$A$2:$A$233,'Tasman Base Data'!C$2:C$233)</f>
        <v>Local Streets</v>
      </c>
      <c r="D41" s="2" t="str">
        <f>_xlfn.XLOOKUP(Table5[[#This Row],[Road Name]],'Tasman Base Data'!$A$2:$A$233,'Tasman Base Data'!D$2:D$233)</f>
        <v>Rural Roads</v>
      </c>
      <c r="E41" s="2">
        <f>_xlfn.XLOOKUP(Table5[[#This Row],[Road Name]],'Tasman Base Data'!$A$2:$A$233,'Tasman Base Data'!E$2:E$233)</f>
        <v>50</v>
      </c>
      <c r="F41" s="2">
        <f>_xlfn.XLOOKUP(Table5[[#This Row],[Road Name]],'Tasman Base Data'!$A$2:$A$233,'Tasman Base Data'!F$2:F$233)</f>
        <v>30</v>
      </c>
      <c r="G41" s="2">
        <f>_xlfn.XLOOKUP(Table5[[#This Row],[Road Name]],'Tasman Base Data'!$A$2:$A$233,'Tasman Base Data'!G$2:G$233)</f>
        <v>30</v>
      </c>
      <c r="H41" s="2" t="str">
        <f>_xlfn.XLOOKUP(Table5[[#This Row],[Road Name]],'Tasman Base Data'!$A$2:$A$233,'Tasman Base Data'!H$2:H$233)</f>
        <v xml:space="preserve"> </v>
      </c>
      <c r="I41" s="7">
        <f>_xlfn.XLOOKUP(Table5[[#This Row],[Road Name]],'Tasman Base Data'!$A$2:$A$233,'Tasman Base Data'!I$2:I$233)</f>
        <v>46776</v>
      </c>
      <c r="J41" s="2" t="s">
        <v>266</v>
      </c>
      <c r="K41" s="2" t="s">
        <v>20</v>
      </c>
    </row>
    <row r="42" spans="1:11" x14ac:dyDescent="0.3">
      <c r="A42" s="2" t="s">
        <v>343</v>
      </c>
      <c r="B42" s="2" t="str">
        <f>_xlfn.XLOOKUP(Table5[[#This Row],[Road Name]],'Tasman Base Data'!$A$2:$A$233,'Tasman Base Data'!B$2:B$233)</f>
        <v>Entire length</v>
      </c>
      <c r="C42" s="2" t="str">
        <f>_xlfn.XLOOKUP(Table5[[#This Row],[Road Name]],'Tasman Base Data'!$A$2:$A$233,'Tasman Base Data'!C$2:C$233)</f>
        <v>Local Streets</v>
      </c>
      <c r="D42" s="2" t="str">
        <f>_xlfn.XLOOKUP(Table5[[#This Row],[Road Name]],'Tasman Base Data'!$A$2:$A$233,'Tasman Base Data'!D$2:D$233)</f>
        <v>Local Streets</v>
      </c>
      <c r="E42" s="2">
        <f>_xlfn.XLOOKUP(Table5[[#This Row],[Road Name]],'Tasman Base Data'!$A$2:$A$233,'Tasman Base Data'!E$2:E$233)</f>
        <v>50</v>
      </c>
      <c r="F42" s="2">
        <f>_xlfn.XLOOKUP(Table5[[#This Row],[Road Name]],'Tasman Base Data'!$A$2:$A$233,'Tasman Base Data'!F$2:F$233)</f>
        <v>30</v>
      </c>
      <c r="G42" s="2">
        <f>_xlfn.XLOOKUP(Table5[[#This Row],[Road Name]],'Tasman Base Data'!$A$2:$A$233,'Tasman Base Data'!G$2:G$233)</f>
        <v>30</v>
      </c>
      <c r="H42" s="2" t="str">
        <f>_xlfn.XLOOKUP(Table5[[#This Row],[Road Name]],'Tasman Base Data'!$A$2:$A$233,'Tasman Base Data'!H$2:H$233)</f>
        <v xml:space="preserve"> </v>
      </c>
      <c r="I42" s="7">
        <f>_xlfn.XLOOKUP(Table5[[#This Row],[Road Name]],'Tasman Base Data'!$A$2:$A$233,'Tasman Base Data'!I$2:I$233)</f>
        <v>46776</v>
      </c>
      <c r="J42" s="2" t="s">
        <v>344</v>
      </c>
      <c r="K42" s="2" t="s">
        <v>10</v>
      </c>
    </row>
    <row r="43" spans="1:11" x14ac:dyDescent="0.3">
      <c r="A43" s="2" t="s">
        <v>345</v>
      </c>
      <c r="B43" s="2" t="str">
        <f>_xlfn.XLOOKUP(Table5[[#This Row],[Road Name]],'Tasman Base Data'!$A$2:$A$233,'Tasman Base Data'!B$2:B$233)</f>
        <v>Entire length</v>
      </c>
      <c r="C43" s="2" t="str">
        <f>_xlfn.XLOOKUP(Table5[[#This Row],[Road Name]],'Tasman Base Data'!$A$2:$A$233,'Tasman Base Data'!C$2:C$233)</f>
        <v>Local Streets</v>
      </c>
      <c r="D43" s="2" t="str">
        <f>_xlfn.XLOOKUP(Table5[[#This Row],[Road Name]],'Tasman Base Data'!$A$2:$A$233,'Tasman Base Data'!D$2:D$233)</f>
        <v>Local Streets</v>
      </c>
      <c r="E43" s="2">
        <f>_xlfn.XLOOKUP(Table5[[#This Row],[Road Name]],'Tasman Base Data'!$A$2:$A$233,'Tasman Base Data'!E$2:E$233)</f>
        <v>50</v>
      </c>
      <c r="F43" s="2">
        <f>_xlfn.XLOOKUP(Table5[[#This Row],[Road Name]],'Tasman Base Data'!$A$2:$A$233,'Tasman Base Data'!F$2:F$233)</f>
        <v>30</v>
      </c>
      <c r="G43" s="2">
        <f>_xlfn.XLOOKUP(Table5[[#This Row],[Road Name]],'Tasman Base Data'!$A$2:$A$233,'Tasman Base Data'!G$2:G$233)</f>
        <v>30</v>
      </c>
      <c r="H43" s="2" t="str">
        <f>_xlfn.XLOOKUP(Table5[[#This Row],[Road Name]],'Tasman Base Data'!$A$2:$A$233,'Tasman Base Data'!H$2:H$233)</f>
        <v xml:space="preserve"> </v>
      </c>
      <c r="I43" s="7">
        <f>_xlfn.XLOOKUP(Table5[[#This Row],[Road Name]],'Tasman Base Data'!$A$2:$A$233,'Tasman Base Data'!I$2:I$233)</f>
        <v>46776</v>
      </c>
      <c r="J43" s="2" t="s">
        <v>324</v>
      </c>
      <c r="K43" s="2" t="s">
        <v>10</v>
      </c>
    </row>
    <row r="44" spans="1:11" x14ac:dyDescent="0.3">
      <c r="A44" s="2" t="s">
        <v>376</v>
      </c>
      <c r="B44" s="2" t="str">
        <f>_xlfn.XLOOKUP(Table5[[#This Row],[Road Name]],'Tasman Base Data'!$A$2:$A$233,'Tasman Base Data'!B$2:B$233)</f>
        <v>Entire length</v>
      </c>
      <c r="C44" s="2" t="str">
        <f>_xlfn.XLOOKUP(Table5[[#This Row],[Road Name]],'Tasman Base Data'!$A$2:$A$233,'Tasman Base Data'!C$2:C$233)</f>
        <v>Local Streets</v>
      </c>
      <c r="D44" s="2" t="str">
        <f>_xlfn.XLOOKUP(Table5[[#This Row],[Road Name]],'Tasman Base Data'!$A$2:$A$233,'Tasman Base Data'!D$2:D$233)</f>
        <v>Local Streets</v>
      </c>
      <c r="E44" s="2">
        <f>_xlfn.XLOOKUP(Table5[[#This Row],[Road Name]],'Tasman Base Data'!$A$2:$A$233,'Tasman Base Data'!E$2:E$233)</f>
        <v>50</v>
      </c>
      <c r="F44" s="2">
        <f>_xlfn.XLOOKUP(Table5[[#This Row],[Road Name]],'Tasman Base Data'!$A$2:$A$233,'Tasman Base Data'!F$2:F$233)</f>
        <v>30</v>
      </c>
      <c r="G44" s="2">
        <f>_xlfn.XLOOKUP(Table5[[#This Row],[Road Name]],'Tasman Base Data'!$A$2:$A$233,'Tasman Base Data'!G$2:G$233)</f>
        <v>30</v>
      </c>
      <c r="H44" s="2" t="str">
        <f>_xlfn.XLOOKUP(Table5[[#This Row],[Road Name]],'Tasman Base Data'!$A$2:$A$233,'Tasman Base Data'!H$2:H$233)</f>
        <v xml:space="preserve"> </v>
      </c>
      <c r="I44" s="7">
        <f>_xlfn.XLOOKUP(Table5[[#This Row],[Road Name]],'Tasman Base Data'!$A$2:$A$233,'Tasman Base Data'!I$2:I$233)</f>
        <v>46776</v>
      </c>
      <c r="J44" s="2" t="s">
        <v>310</v>
      </c>
      <c r="K44" s="2" t="s">
        <v>25</v>
      </c>
    </row>
    <row r="45" spans="1:11" x14ac:dyDescent="0.3">
      <c r="A45" s="2" t="s">
        <v>346</v>
      </c>
      <c r="B45" s="2" t="str">
        <f>_xlfn.XLOOKUP(Table5[[#This Row],[Road Name]],'Tasman Base Data'!$A$2:$A$233,'Tasman Base Data'!B$2:B$233)</f>
        <v>Entire length</v>
      </c>
      <c r="C45" s="2" t="str">
        <f>_xlfn.XLOOKUP(Table5[[#This Row],[Road Name]],'Tasman Base Data'!$A$2:$A$233,'Tasman Base Data'!C$2:C$233)</f>
        <v>Local Streets</v>
      </c>
      <c r="D45" s="2" t="str">
        <f>_xlfn.XLOOKUP(Table5[[#This Row],[Road Name]],'Tasman Base Data'!$A$2:$A$233,'Tasman Base Data'!D$2:D$233)</f>
        <v>Local Streets</v>
      </c>
      <c r="E45" s="2">
        <f>_xlfn.XLOOKUP(Table5[[#This Row],[Road Name]],'Tasman Base Data'!$A$2:$A$233,'Tasman Base Data'!E$2:E$233)</f>
        <v>50</v>
      </c>
      <c r="F45" s="2">
        <f>_xlfn.XLOOKUP(Table5[[#This Row],[Road Name]],'Tasman Base Data'!$A$2:$A$233,'Tasman Base Data'!F$2:F$233)</f>
        <v>30</v>
      </c>
      <c r="G45" s="2">
        <f>_xlfn.XLOOKUP(Table5[[#This Row],[Road Name]],'Tasman Base Data'!$A$2:$A$233,'Tasman Base Data'!G$2:G$233)</f>
        <v>30</v>
      </c>
      <c r="H45" s="2" t="str">
        <f>_xlfn.XLOOKUP(Table5[[#This Row],[Road Name]],'Tasman Base Data'!$A$2:$A$233,'Tasman Base Data'!H$2:H$233)</f>
        <v xml:space="preserve"> </v>
      </c>
      <c r="I45" s="7">
        <f>_xlfn.XLOOKUP(Table5[[#This Row],[Road Name]],'Tasman Base Data'!$A$2:$A$233,'Tasman Base Data'!I$2:I$233)</f>
        <v>46776</v>
      </c>
      <c r="J45" s="2" t="s">
        <v>347</v>
      </c>
      <c r="K45" s="2" t="s">
        <v>40</v>
      </c>
    </row>
    <row r="46" spans="1:11" x14ac:dyDescent="0.3">
      <c r="A46" s="2" t="s">
        <v>366</v>
      </c>
      <c r="B46" s="2" t="str">
        <f>_xlfn.XLOOKUP(Table5[[#This Row],[Road Name]],'Tasman Base Data'!$A$2:$A$233,'Tasman Base Data'!B$2:B$233)</f>
        <v>Entire length</v>
      </c>
      <c r="C46" s="2" t="str">
        <f>_xlfn.XLOOKUP(Table5[[#This Row],[Road Name]],'Tasman Base Data'!$A$2:$A$233,'Tasman Base Data'!C$2:C$233)</f>
        <v>Local Streets</v>
      </c>
      <c r="D46" s="2" t="str">
        <f>_xlfn.XLOOKUP(Table5[[#This Row],[Road Name]],'Tasman Base Data'!$A$2:$A$233,'Tasman Base Data'!D$2:D$233)</f>
        <v>Local Streets</v>
      </c>
      <c r="E46" s="2">
        <f>_xlfn.XLOOKUP(Table5[[#This Row],[Road Name]],'Tasman Base Data'!$A$2:$A$233,'Tasman Base Data'!E$2:E$233)</f>
        <v>50</v>
      </c>
      <c r="F46" s="2">
        <f>_xlfn.XLOOKUP(Table5[[#This Row],[Road Name]],'Tasman Base Data'!$A$2:$A$233,'Tasman Base Data'!F$2:F$233)</f>
        <v>30</v>
      </c>
      <c r="G46" s="2">
        <f>_xlfn.XLOOKUP(Table5[[#This Row],[Road Name]],'Tasman Base Data'!$A$2:$A$233,'Tasman Base Data'!G$2:G$233)</f>
        <v>30</v>
      </c>
      <c r="H46" s="2" t="str">
        <f>_xlfn.XLOOKUP(Table5[[#This Row],[Road Name]],'Tasman Base Data'!$A$2:$A$233,'Tasman Base Data'!H$2:H$233)</f>
        <v xml:space="preserve"> </v>
      </c>
      <c r="I46" s="7">
        <f>_xlfn.XLOOKUP(Table5[[#This Row],[Road Name]],'Tasman Base Data'!$A$2:$A$233,'Tasman Base Data'!I$2:I$233)</f>
        <v>46776</v>
      </c>
      <c r="J46" s="2" t="s">
        <v>312</v>
      </c>
      <c r="K46" s="2" t="s">
        <v>40</v>
      </c>
    </row>
    <row r="47" spans="1:11" x14ac:dyDescent="0.3">
      <c r="A47" s="2" t="s">
        <v>365</v>
      </c>
      <c r="B47" s="2" t="str">
        <f>_xlfn.XLOOKUP(Table5[[#This Row],[Road Name]],'Tasman Base Data'!$A$2:$A$233,'Tasman Base Data'!B$2:B$233)</f>
        <v>Entire length</v>
      </c>
      <c r="C47" s="2" t="str">
        <f>_xlfn.XLOOKUP(Table5[[#This Row],[Road Name]],'Tasman Base Data'!$A$2:$A$233,'Tasman Base Data'!C$2:C$233)</f>
        <v>Local Streets</v>
      </c>
      <c r="D47" s="2" t="str">
        <f>_xlfn.XLOOKUP(Table5[[#This Row],[Road Name]],'Tasman Base Data'!$A$2:$A$233,'Tasman Base Data'!D$2:D$233)</f>
        <v>Local Streets</v>
      </c>
      <c r="E47" s="2">
        <f>_xlfn.XLOOKUP(Table5[[#This Row],[Road Name]],'Tasman Base Data'!$A$2:$A$233,'Tasman Base Data'!E$2:E$233)</f>
        <v>50</v>
      </c>
      <c r="F47" s="2">
        <f>_xlfn.XLOOKUP(Table5[[#This Row],[Road Name]],'Tasman Base Data'!$A$2:$A$233,'Tasman Base Data'!F$2:F$233)</f>
        <v>30</v>
      </c>
      <c r="G47" s="2">
        <f>_xlfn.XLOOKUP(Table5[[#This Row],[Road Name]],'Tasman Base Data'!$A$2:$A$233,'Tasman Base Data'!G$2:G$233)</f>
        <v>30</v>
      </c>
      <c r="H47" s="2" t="str">
        <f>_xlfn.XLOOKUP(Table5[[#This Row],[Road Name]],'Tasman Base Data'!$A$2:$A$233,'Tasman Base Data'!H$2:H$233)</f>
        <v xml:space="preserve"> </v>
      </c>
      <c r="I47" s="7">
        <f>_xlfn.XLOOKUP(Table5[[#This Row],[Road Name]],'Tasman Base Data'!$A$2:$A$233,'Tasman Base Data'!I$2:I$233)</f>
        <v>46776</v>
      </c>
      <c r="J47" s="2" t="s">
        <v>336</v>
      </c>
      <c r="K47" s="2" t="s">
        <v>108</v>
      </c>
    </row>
    <row r="48" spans="1:11" x14ac:dyDescent="0.3">
      <c r="A48" s="2" t="s">
        <v>351</v>
      </c>
      <c r="B48" s="2" t="str">
        <f>_xlfn.XLOOKUP(Table5[[#This Row],[Road Name]],'Tasman Base Data'!$A$2:$A$233,'Tasman Base Data'!B$2:B$233)</f>
        <v>Entire length</v>
      </c>
      <c r="C48" s="2" t="str">
        <f>_xlfn.XLOOKUP(Table5[[#This Row],[Road Name]],'Tasman Base Data'!$A$2:$A$233,'Tasman Base Data'!C$2:C$233)</f>
        <v>Local Streets</v>
      </c>
      <c r="D48" s="2" t="str">
        <f>_xlfn.XLOOKUP(Table5[[#This Row],[Road Name]],'Tasman Base Data'!$A$2:$A$233,'Tasman Base Data'!D$2:D$233)</f>
        <v>Local Streets</v>
      </c>
      <c r="E48" s="2">
        <f>_xlfn.XLOOKUP(Table5[[#This Row],[Road Name]],'Tasman Base Data'!$A$2:$A$233,'Tasman Base Data'!E$2:E$233)</f>
        <v>50</v>
      </c>
      <c r="F48" s="2">
        <f>_xlfn.XLOOKUP(Table5[[#This Row],[Road Name]],'Tasman Base Data'!$A$2:$A$233,'Tasman Base Data'!F$2:F$233)</f>
        <v>30</v>
      </c>
      <c r="G48" s="2">
        <f>_xlfn.XLOOKUP(Table5[[#This Row],[Road Name]],'Tasman Base Data'!$A$2:$A$233,'Tasman Base Data'!G$2:G$233)</f>
        <v>30</v>
      </c>
      <c r="H48" s="2" t="str">
        <f>_xlfn.XLOOKUP(Table5[[#This Row],[Road Name]],'Tasman Base Data'!$A$2:$A$233,'Tasman Base Data'!H$2:H$233)</f>
        <v xml:space="preserve"> </v>
      </c>
      <c r="I48" s="7">
        <f>_xlfn.XLOOKUP(Table5[[#This Row],[Road Name]],'Tasman Base Data'!$A$2:$A$233,'Tasman Base Data'!I$2:I$233)</f>
        <v>46776</v>
      </c>
      <c r="J48" s="2" t="s">
        <v>312</v>
      </c>
      <c r="K48" s="2" t="s">
        <v>40</v>
      </c>
    </row>
    <row r="49" spans="1:30" s="52" customFormat="1" x14ac:dyDescent="0.3">
      <c r="A49" s="2" t="s">
        <v>353</v>
      </c>
      <c r="B49" s="2" t="str">
        <f>_xlfn.XLOOKUP(Table5[[#This Row],[Road Name]],'Tasman Base Data'!$A$2:$A$233,'Tasman Base Data'!B$2:B$233)</f>
        <v>Entire length</v>
      </c>
      <c r="C49" s="2" t="str">
        <f>_xlfn.XLOOKUP(Table5[[#This Row],[Road Name]],'Tasman Base Data'!$A$2:$A$233,'Tasman Base Data'!C$2:C$233)</f>
        <v>Local Streets</v>
      </c>
      <c r="D49" s="2" t="str">
        <f>_xlfn.XLOOKUP(Table5[[#This Row],[Road Name]],'Tasman Base Data'!$A$2:$A$233,'Tasman Base Data'!D$2:D$233)</f>
        <v>Local Streets</v>
      </c>
      <c r="E49" s="2">
        <f>_xlfn.XLOOKUP(Table5[[#This Row],[Road Name]],'Tasman Base Data'!$A$2:$A$233,'Tasman Base Data'!E$2:E$233)</f>
        <v>50</v>
      </c>
      <c r="F49" s="2">
        <f>_xlfn.XLOOKUP(Table5[[#This Row],[Road Name]],'Tasman Base Data'!$A$2:$A$233,'Tasman Base Data'!F$2:F$233)</f>
        <v>30</v>
      </c>
      <c r="G49" s="2">
        <f>_xlfn.XLOOKUP(Table5[[#This Row],[Road Name]],'Tasman Base Data'!$A$2:$A$233,'Tasman Base Data'!G$2:G$233)</f>
        <v>30</v>
      </c>
      <c r="H49" s="2" t="str">
        <f>_xlfn.XLOOKUP(Table5[[#This Row],[Road Name]],'Tasman Base Data'!$A$2:$A$233,'Tasman Base Data'!H$2:H$233)</f>
        <v xml:space="preserve"> </v>
      </c>
      <c r="I49" s="7">
        <f>_xlfn.XLOOKUP(Table5[[#This Row],[Road Name]],'Tasman Base Data'!$A$2:$A$233,'Tasman Base Data'!I$2:I$233)</f>
        <v>46776</v>
      </c>
      <c r="J49" s="2" t="s">
        <v>354</v>
      </c>
      <c r="K49" s="2" t="s">
        <v>40</v>
      </c>
      <c r="L49" s="2"/>
      <c r="M49" s="2"/>
      <c r="N49" s="2"/>
      <c r="O49" s="2"/>
      <c r="P49" s="2"/>
      <c r="Q49" s="2"/>
      <c r="R49" s="2"/>
      <c r="S49" s="2"/>
      <c r="T49" s="2"/>
      <c r="U49" s="2"/>
      <c r="V49" s="2"/>
      <c r="W49" s="2"/>
      <c r="X49" s="2"/>
      <c r="Y49" s="2"/>
      <c r="Z49" s="2"/>
      <c r="AA49" s="2"/>
      <c r="AB49" s="2"/>
      <c r="AC49" s="2"/>
      <c r="AD49" s="2"/>
    </row>
    <row r="50" spans="1:30" ht="28.8" x14ac:dyDescent="0.3">
      <c r="A50" s="2" t="s">
        <v>355</v>
      </c>
      <c r="B50" s="2" t="str">
        <f>_xlfn.XLOOKUP(Table5[[#This Row],[Road Name]],'Tasman Base Data'!$A$2:$A$233,'Tasman Base Data'!B$2:B$233)</f>
        <v>Entire length</v>
      </c>
      <c r="C50" s="2" t="str">
        <f>_xlfn.XLOOKUP(Table5[[#This Row],[Road Name]],'Tasman Base Data'!$A$2:$A$233,'Tasman Base Data'!C$2:C$233)</f>
        <v>Rural Roads</v>
      </c>
      <c r="D50" s="2" t="str">
        <f>_xlfn.XLOOKUP(Table5[[#This Row],[Road Name]],'Tasman Base Data'!$A$2:$A$233,'Tasman Base Data'!D$2:D$233)</f>
        <v>Rural Roads</v>
      </c>
      <c r="E50" s="2">
        <f>_xlfn.XLOOKUP(Table5[[#This Row],[Road Name]],'Tasman Base Data'!$A$2:$A$233,'Tasman Base Data'!E$2:E$233)</f>
        <v>60</v>
      </c>
      <c r="F50" s="2">
        <f>_xlfn.XLOOKUP(Table5[[#This Row],[Road Name]],'Tasman Base Data'!$A$2:$A$233,'Tasman Base Data'!F$2:F$233)</f>
        <v>30</v>
      </c>
      <c r="G50" s="2">
        <f>_xlfn.XLOOKUP(Table5[[#This Row],[Road Name]],'Tasman Base Data'!$A$2:$A$233,'Tasman Base Data'!G$2:G$233)</f>
        <v>60</v>
      </c>
      <c r="H50" s="2" t="str">
        <f>_xlfn.XLOOKUP(Table5[[#This Row],[Road Name]],'Tasman Base Data'!$A$2:$A$233,'Tasman Base Data'!H$2:H$233)</f>
        <v>No footpath either side of road</v>
      </c>
      <c r="I50" s="7">
        <f>_xlfn.XLOOKUP(Table5[[#This Row],[Road Name]],'Tasman Base Data'!$A$2:$A$233,'Tasman Base Data'!I$2:I$233)</f>
        <v>46776</v>
      </c>
      <c r="J50" s="2" t="s">
        <v>356</v>
      </c>
      <c r="K50" s="2" t="s">
        <v>40</v>
      </c>
    </row>
  </sheetData>
  <mergeCells count="1">
    <mergeCell ref="A1:K1"/>
  </mergeCells>
  <phoneticPr fontId="7" type="noConversion"/>
  <conditionalFormatting sqref="C4:C50">
    <cfRule type="cellIs" dxfId="84" priority="1" operator="equal">
      <formula>D4</formula>
    </cfRule>
  </conditionalFormatting>
  <pageMargins left="0.25" right="0.25" top="0.75" bottom="0.75" header="0.3" footer="0.3"/>
  <pageSetup paperSize="9"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0478-ED6E-4776-B39E-52AA03723824}">
  <sheetPr>
    <tabColor theme="9" tint="0.59999389629810485"/>
    <pageSetUpPr fitToPage="1"/>
  </sheetPr>
  <dimension ref="A1:L80"/>
  <sheetViews>
    <sheetView workbookViewId="0">
      <selection sqref="A1:K1"/>
    </sheetView>
  </sheetViews>
  <sheetFormatPr defaultColWidth="8.6640625" defaultRowHeight="14.4" x14ac:dyDescent="0.3"/>
  <cols>
    <col min="1" max="2" width="25.6640625" style="2" customWidth="1"/>
    <col min="3" max="4" width="14.6640625" style="2" customWidth="1"/>
    <col min="5" max="7" width="9.6640625" style="2" customWidth="1"/>
    <col min="8" max="8" width="40.6640625" style="2" customWidth="1"/>
    <col min="9" max="9" width="12.6640625" style="22" customWidth="1"/>
    <col min="10" max="10" width="18.6640625" style="2" customWidth="1"/>
    <col min="11" max="11" width="18.6640625" style="22" customWidth="1"/>
    <col min="12" max="16384" width="8.6640625" style="2"/>
  </cols>
  <sheetData>
    <row r="1" spans="1:12" s="33" customFormat="1" ht="23.4" x14ac:dyDescent="0.45">
      <c r="A1" s="63" t="s">
        <v>377</v>
      </c>
      <c r="B1" s="63"/>
      <c r="C1" s="63"/>
      <c r="D1" s="63"/>
      <c r="E1" s="63"/>
      <c r="F1" s="63"/>
      <c r="G1" s="63"/>
      <c r="H1" s="63"/>
      <c r="I1" s="63"/>
      <c r="J1" s="63"/>
      <c r="K1" s="63"/>
      <c r="L1" s="17"/>
    </row>
    <row r="2" spans="1:12" ht="43.2" x14ac:dyDescent="0.3">
      <c r="A2" s="2" t="s">
        <v>575</v>
      </c>
      <c r="B2" s="2" t="s">
        <v>426</v>
      </c>
      <c r="C2" s="2" t="s">
        <v>428</v>
      </c>
      <c r="D2" s="2" t="s">
        <v>427</v>
      </c>
      <c r="E2" s="8" t="s">
        <v>165</v>
      </c>
      <c r="F2" s="8" t="s">
        <v>5</v>
      </c>
      <c r="G2" s="8" t="s">
        <v>429</v>
      </c>
      <c r="H2" s="2" t="s">
        <v>430</v>
      </c>
      <c r="I2" s="5" t="s">
        <v>431</v>
      </c>
      <c r="J2" s="2" t="s">
        <v>164</v>
      </c>
      <c r="K2" s="2" t="s">
        <v>3</v>
      </c>
    </row>
    <row r="3" spans="1:12" ht="28.8" x14ac:dyDescent="0.3">
      <c r="A3" s="2" t="s">
        <v>66</v>
      </c>
      <c r="B3" s="2" t="str">
        <f>'Tasman Base Data'!B52</f>
        <v>Anderson Road to Umukuri Road</v>
      </c>
      <c r="C3" s="2" t="str">
        <f>'Tasman Base Data'!C52</f>
        <v>Peri-urban Roads</v>
      </c>
      <c r="D3" s="2" t="str">
        <f>'Tasman Base Data'!D52</f>
        <v>Rural Connectors</v>
      </c>
      <c r="E3" s="2">
        <f>'Tasman Base Data'!E52</f>
        <v>80</v>
      </c>
      <c r="F3" s="2">
        <f>'Tasman Base Data'!F52</f>
        <v>60</v>
      </c>
      <c r="G3" s="2">
        <f>'Tasman Base Data'!G52</f>
        <v>60</v>
      </c>
      <c r="H3" s="2" t="str">
        <f>'Tasman Base Data'!H52</f>
        <v xml:space="preserve"> </v>
      </c>
      <c r="I3" s="5">
        <f>'Tasman Base Data'!I52</f>
        <v>45684</v>
      </c>
      <c r="J3" s="2" t="s">
        <v>378</v>
      </c>
      <c r="K3" s="2" t="s">
        <v>10</v>
      </c>
    </row>
    <row r="4" spans="1:12" ht="43.2" x14ac:dyDescent="0.3">
      <c r="A4" s="2" t="s">
        <v>380</v>
      </c>
      <c r="B4" s="2" t="str">
        <f>'Tasman Base Data'!B56</f>
        <v xml:space="preserve">From northwest abutment of the Wai-iti River bridge North west for 85m </v>
      </c>
      <c r="C4" s="2" t="str">
        <f>'Tasman Base Data'!C56</f>
        <v>Local Streets</v>
      </c>
      <c r="D4" s="2" t="str">
        <f>'Tasman Base Data'!D56</f>
        <v>Local Streets</v>
      </c>
      <c r="E4" s="2">
        <f>'Tasman Base Data'!E56</f>
        <v>100</v>
      </c>
      <c r="F4" s="2">
        <f>'Tasman Base Data'!F56</f>
        <v>50</v>
      </c>
      <c r="G4" s="2">
        <f>'Tasman Base Data'!G56</f>
        <v>30</v>
      </c>
      <c r="H4" s="2" t="str">
        <f>'Tasman Base Data'!H56</f>
        <v>The NSLR shows a limit of 100km/h on this section of road, but it is signed at 50km/h, consistent with the adjacent urban area</v>
      </c>
      <c r="I4" s="5">
        <f>'Tasman Base Data'!I56</f>
        <v>45684</v>
      </c>
      <c r="J4" s="2" t="s">
        <v>378</v>
      </c>
      <c r="K4" s="2" t="s">
        <v>10</v>
      </c>
    </row>
    <row r="5" spans="1:12" x14ac:dyDescent="0.3">
      <c r="A5" s="2" t="str">
        <f>'Tasman Base Data'!A134</f>
        <v>STEPHENS BAY ROAD</v>
      </c>
      <c r="B5" s="2" t="str">
        <f>'Tasman Base Data'!B134</f>
        <v>Entire length</v>
      </c>
      <c r="C5" s="2" t="str">
        <f>'Tasman Base Data'!C134</f>
        <v>Local Streets</v>
      </c>
      <c r="D5" s="2" t="str">
        <f>'Tasman Base Data'!D134</f>
        <v>Local Streets</v>
      </c>
      <c r="E5" s="2">
        <f>'Tasman Base Data'!E134</f>
        <v>50</v>
      </c>
      <c r="F5" s="2">
        <f>'Tasman Base Data'!F134</f>
        <v>30</v>
      </c>
      <c r="G5" s="2">
        <f>'Tasman Base Data'!G134</f>
        <v>30</v>
      </c>
      <c r="H5" s="2" t="str">
        <f>'Tasman Base Data'!H134</f>
        <v xml:space="preserve"> </v>
      </c>
      <c r="I5" s="5">
        <f>'Tasman Base Data'!I134</f>
        <v>46048</v>
      </c>
      <c r="J5" s="2" t="s">
        <v>211</v>
      </c>
      <c r="K5" s="2" t="s">
        <v>25</v>
      </c>
    </row>
    <row r="6" spans="1:12" ht="28.8" x14ac:dyDescent="0.3">
      <c r="A6" s="2" t="str">
        <f>'Tasman Base Data'!A133</f>
        <v>SILVAN PLACE</v>
      </c>
      <c r="B6" s="2" t="str">
        <f>'Tasman Base Data'!B133</f>
        <v>Entire length</v>
      </c>
      <c r="C6" s="2" t="str">
        <f>'Tasman Base Data'!C133</f>
        <v>Local Streets</v>
      </c>
      <c r="D6" s="2" t="str">
        <f>'Tasman Base Data'!D133</f>
        <v>Peri-urban Roads</v>
      </c>
      <c r="E6" s="2">
        <f>'Tasman Base Data'!E133</f>
        <v>100</v>
      </c>
      <c r="F6" s="2">
        <f>'Tasman Base Data'!F133</f>
        <v>50</v>
      </c>
      <c r="G6" s="2">
        <f>'Tasman Base Data'!G133</f>
        <v>60</v>
      </c>
      <c r="H6" s="2" t="str">
        <f>'Tasman Base Data'!H133</f>
        <v>Land use change.  Suggest ONF category change (Peri-urban to Local)</v>
      </c>
      <c r="I6" s="5">
        <f>'Tasman Base Data'!I133</f>
        <v>46048</v>
      </c>
      <c r="J6" s="2" t="s">
        <v>211</v>
      </c>
      <c r="K6" s="2" t="s">
        <v>25</v>
      </c>
    </row>
    <row r="7" spans="1:12" x14ac:dyDescent="0.3">
      <c r="A7" s="2" t="str">
        <f>'Tasman Base Data'!A132</f>
        <v>SERPENTINE RIVER ROAD</v>
      </c>
      <c r="B7" s="2" t="str">
        <f>'Tasman Base Data'!B132</f>
        <v>Entire length</v>
      </c>
      <c r="C7" s="2" t="str">
        <f>'Tasman Base Data'!C132</f>
        <v>Rural Roads</v>
      </c>
      <c r="D7" s="2" t="str">
        <f>'Tasman Base Data'!D132</f>
        <v>Rural Roads</v>
      </c>
      <c r="E7" s="2">
        <f>'Tasman Base Data'!E132</f>
        <v>100</v>
      </c>
      <c r="F7" s="2">
        <f>'Tasman Base Data'!F132</f>
        <v>60</v>
      </c>
      <c r="G7" s="2">
        <f>'Tasman Base Data'!G132</f>
        <v>60</v>
      </c>
      <c r="H7" s="2" t="str">
        <f>'Tasman Base Data'!H132</f>
        <v xml:space="preserve"> </v>
      </c>
      <c r="I7" s="5">
        <f>'Tasman Base Data'!I132</f>
        <v>46048</v>
      </c>
      <c r="J7" s="2" t="s">
        <v>211</v>
      </c>
      <c r="K7" s="2" t="s">
        <v>25</v>
      </c>
    </row>
    <row r="8" spans="1:12" ht="28.8" x14ac:dyDescent="0.3">
      <c r="A8" s="2" t="str">
        <f>'Tasman Base Data'!A135</f>
        <v>SWAMP ROAD [RIWAKA]</v>
      </c>
      <c r="B8" s="2" t="str">
        <f>'Tasman Base Data'!B135</f>
        <v>From Factory Road to Umukuri Road</v>
      </c>
      <c r="C8" s="2" t="str">
        <f>'Tasman Base Data'!C135</f>
        <v>Rural Connectors</v>
      </c>
      <c r="D8" s="2" t="str">
        <f>'Tasman Base Data'!D135</f>
        <v>Rural Connectors</v>
      </c>
      <c r="E8" s="2">
        <f>'Tasman Base Data'!E135</f>
        <v>80</v>
      </c>
      <c r="F8" s="2">
        <f>'Tasman Base Data'!F135</f>
        <v>60</v>
      </c>
      <c r="G8" s="2">
        <f>'Tasman Base Data'!G135</f>
        <v>60</v>
      </c>
      <c r="H8" s="2" t="str">
        <f>'Tasman Base Data'!H135</f>
        <v xml:space="preserve"> </v>
      </c>
      <c r="I8" s="5">
        <f>'Tasman Base Data'!I135</f>
        <v>46048</v>
      </c>
      <c r="J8" s="2" t="s">
        <v>378</v>
      </c>
      <c r="K8" s="2" t="s">
        <v>10</v>
      </c>
    </row>
    <row r="9" spans="1:12" ht="28.8" x14ac:dyDescent="0.3">
      <c r="A9" s="2" t="str">
        <f>'Tasman Base Data'!A136</f>
        <v>TADMOR VALLEY ROAD</v>
      </c>
      <c r="B9" s="2" t="str">
        <f>'Tasman Base Data'!B136</f>
        <v>For 1775m from Main Road Tapawera</v>
      </c>
      <c r="C9" s="2" t="str">
        <f>'Tasman Base Data'!C136</f>
        <v>Rural Connectors</v>
      </c>
      <c r="D9" s="2" t="str">
        <f>'Tasman Base Data'!D136</f>
        <v>Rural Connectors</v>
      </c>
      <c r="E9" s="2">
        <f>'Tasman Base Data'!E136</f>
        <v>100</v>
      </c>
      <c r="F9" s="2">
        <f>'Tasman Base Data'!F136</f>
        <v>80</v>
      </c>
      <c r="G9" s="2">
        <f>'Tasman Base Data'!G136</f>
        <v>80</v>
      </c>
      <c r="H9" s="2" t="str">
        <f>'Tasman Base Data'!H136</f>
        <v xml:space="preserve"> </v>
      </c>
      <c r="I9" s="5">
        <f>'Tasman Base Data'!I136</f>
        <v>46048</v>
      </c>
      <c r="J9" s="2" t="s">
        <v>378</v>
      </c>
      <c r="K9" s="2" t="s">
        <v>10</v>
      </c>
    </row>
    <row r="10" spans="1:12" s="15" customFormat="1" x14ac:dyDescent="0.3">
      <c r="A10" s="2" t="s">
        <v>379</v>
      </c>
      <c r="B10" s="2" t="str">
        <f>'Tasman Base Data'!B140</f>
        <v xml:space="preserve">From SH63 for 1734m </v>
      </c>
      <c r="C10" s="2" t="str">
        <f>'Tasman Base Data'!C140</f>
        <v>Rural Roads</v>
      </c>
      <c r="D10" s="2" t="str">
        <f>'Tasman Base Data'!D140</f>
        <v>Rural Roads</v>
      </c>
      <c r="E10" s="2">
        <f>'Tasman Base Data'!E140</f>
        <v>100</v>
      </c>
      <c r="F10" s="2">
        <f>'Tasman Base Data'!F140</f>
        <v>60</v>
      </c>
      <c r="G10" s="2">
        <f>'Tasman Base Data'!G140</f>
        <v>60</v>
      </c>
      <c r="H10" s="2" t="str">
        <f>'Tasman Base Data'!H140</f>
        <v xml:space="preserve"> </v>
      </c>
      <c r="I10" s="5">
        <f>'Tasman Base Data'!I140</f>
        <v>46048</v>
      </c>
      <c r="J10" s="2" t="s">
        <v>378</v>
      </c>
      <c r="K10" s="2" t="s">
        <v>10</v>
      </c>
    </row>
    <row r="11" spans="1:12" x14ac:dyDescent="0.3">
      <c r="I11" s="7"/>
      <c r="K11" s="2"/>
    </row>
    <row r="12" spans="1:12" x14ac:dyDescent="0.3">
      <c r="I12" s="7"/>
      <c r="K12" s="7"/>
    </row>
    <row r="13" spans="1:12" x14ac:dyDescent="0.3">
      <c r="I13" s="7"/>
      <c r="K13" s="7"/>
    </row>
    <row r="14" spans="1:12" x14ac:dyDescent="0.3">
      <c r="I14" s="7"/>
      <c r="K14" s="7"/>
    </row>
    <row r="15" spans="1:12" x14ac:dyDescent="0.3">
      <c r="I15" s="7"/>
      <c r="K15" s="7"/>
    </row>
    <row r="16" spans="1:12" x14ac:dyDescent="0.3">
      <c r="I16" s="7"/>
      <c r="K16" s="7"/>
    </row>
    <row r="17" spans="9:11" x14ac:dyDescent="0.3">
      <c r="I17" s="7"/>
      <c r="K17" s="7"/>
    </row>
    <row r="18" spans="9:11" x14ac:dyDescent="0.3">
      <c r="I18" s="7"/>
      <c r="K18" s="7"/>
    </row>
    <row r="19" spans="9:11" x14ac:dyDescent="0.3">
      <c r="I19" s="7"/>
      <c r="K19" s="7"/>
    </row>
    <row r="20" spans="9:11" x14ac:dyDescent="0.3">
      <c r="I20" s="7"/>
      <c r="K20" s="7"/>
    </row>
    <row r="21" spans="9:11" x14ac:dyDescent="0.3">
      <c r="I21" s="7"/>
      <c r="K21" s="5"/>
    </row>
    <row r="22" spans="9:11" x14ac:dyDescent="0.3">
      <c r="I22" s="7"/>
      <c r="K22" s="7"/>
    </row>
    <row r="23" spans="9:11" x14ac:dyDescent="0.3">
      <c r="I23" s="7"/>
      <c r="K23" s="7"/>
    </row>
    <row r="24" spans="9:11" x14ac:dyDescent="0.3">
      <c r="I24" s="7"/>
      <c r="K24" s="5"/>
    </row>
    <row r="25" spans="9:11" x14ac:dyDescent="0.3">
      <c r="I25" s="7"/>
      <c r="K25" s="7"/>
    </row>
    <row r="26" spans="9:11" x14ac:dyDescent="0.3">
      <c r="I26" s="7"/>
      <c r="K26" s="7"/>
    </row>
    <row r="27" spans="9:11" x14ac:dyDescent="0.3">
      <c r="I27" s="7"/>
      <c r="K27" s="7"/>
    </row>
    <row r="28" spans="9:11" x14ac:dyDescent="0.3">
      <c r="I28" s="7"/>
      <c r="K28" s="7"/>
    </row>
    <row r="29" spans="9:11" x14ac:dyDescent="0.3">
      <c r="I29" s="7"/>
      <c r="K29" s="7"/>
    </row>
    <row r="30" spans="9:11" x14ac:dyDescent="0.3">
      <c r="I30" s="7"/>
      <c r="K30" s="7"/>
    </row>
    <row r="31" spans="9:11" x14ac:dyDescent="0.3">
      <c r="I31" s="7"/>
      <c r="K31" s="5"/>
    </row>
    <row r="32" spans="9:11" x14ac:dyDescent="0.3">
      <c r="I32" s="7"/>
      <c r="K32" s="5"/>
    </row>
    <row r="33" spans="9:11" x14ac:dyDescent="0.3">
      <c r="I33" s="7"/>
      <c r="K33" s="7"/>
    </row>
    <row r="34" spans="9:11" x14ac:dyDescent="0.3">
      <c r="I34" s="7"/>
      <c r="K34" s="7"/>
    </row>
    <row r="35" spans="9:11" x14ac:dyDescent="0.3">
      <c r="I35" s="7"/>
      <c r="K35" s="7"/>
    </row>
    <row r="36" spans="9:11" x14ac:dyDescent="0.3">
      <c r="I36" s="7"/>
      <c r="K36" s="7"/>
    </row>
    <row r="37" spans="9:11" x14ac:dyDescent="0.3">
      <c r="I37" s="7"/>
      <c r="K37" s="7"/>
    </row>
    <row r="38" spans="9:11" x14ac:dyDescent="0.3">
      <c r="I38" s="7"/>
      <c r="K38" s="5"/>
    </row>
    <row r="39" spans="9:11" x14ac:dyDescent="0.3">
      <c r="I39" s="7"/>
      <c r="K39" s="7"/>
    </row>
    <row r="40" spans="9:11" x14ac:dyDescent="0.3">
      <c r="I40" s="7"/>
      <c r="K40" s="7"/>
    </row>
    <row r="41" spans="9:11" x14ac:dyDescent="0.3">
      <c r="I41" s="7"/>
      <c r="K41" s="5"/>
    </row>
    <row r="42" spans="9:11" x14ac:dyDescent="0.3">
      <c r="I42" s="7"/>
      <c r="K42" s="7"/>
    </row>
    <row r="43" spans="9:11" x14ac:dyDescent="0.3">
      <c r="I43" s="7"/>
      <c r="K43" s="7"/>
    </row>
    <row r="44" spans="9:11" x14ac:dyDescent="0.3">
      <c r="I44" s="7"/>
      <c r="K44" s="7"/>
    </row>
    <row r="45" spans="9:11" x14ac:dyDescent="0.3">
      <c r="I45" s="7"/>
      <c r="K45" s="7"/>
    </row>
    <row r="46" spans="9:11" x14ac:dyDescent="0.3">
      <c r="I46" s="7"/>
      <c r="K46" s="7"/>
    </row>
    <row r="47" spans="9:11" x14ac:dyDescent="0.3">
      <c r="I47" s="7"/>
      <c r="K47" s="7"/>
    </row>
    <row r="48" spans="9:11" x14ac:dyDescent="0.3">
      <c r="I48" s="7"/>
      <c r="K48" s="7"/>
    </row>
    <row r="49" spans="2:11" x14ac:dyDescent="0.3">
      <c r="I49" s="7"/>
      <c r="K49" s="7"/>
    </row>
    <row r="50" spans="2:11" x14ac:dyDescent="0.3">
      <c r="I50" s="7"/>
      <c r="K50" s="5"/>
    </row>
    <row r="51" spans="2:11" x14ac:dyDescent="0.3">
      <c r="I51" s="7"/>
      <c r="K51" s="7"/>
    </row>
    <row r="52" spans="2:11" x14ac:dyDescent="0.3">
      <c r="I52" s="7"/>
      <c r="K52" s="7"/>
    </row>
    <row r="53" spans="2:11" x14ac:dyDescent="0.3">
      <c r="I53" s="7"/>
      <c r="K53" s="5"/>
    </row>
    <row r="54" spans="2:11" x14ac:dyDescent="0.3">
      <c r="I54" s="7"/>
      <c r="K54" s="7"/>
    </row>
    <row r="55" spans="2:11" x14ac:dyDescent="0.3">
      <c r="I55" s="7"/>
      <c r="K55" s="7"/>
    </row>
    <row r="56" spans="2:11" x14ac:dyDescent="0.3">
      <c r="I56" s="7"/>
      <c r="K56" s="7"/>
    </row>
    <row r="57" spans="2:11" x14ac:dyDescent="0.3">
      <c r="I57" s="7"/>
      <c r="K57" s="7"/>
    </row>
    <row r="58" spans="2:11" x14ac:dyDescent="0.3">
      <c r="I58" s="7"/>
      <c r="K58" s="7"/>
    </row>
    <row r="59" spans="2:11" x14ac:dyDescent="0.3">
      <c r="B59" s="18"/>
      <c r="C59" s="18"/>
      <c r="D59" s="18"/>
      <c r="E59" s="18"/>
      <c r="F59" s="18"/>
      <c r="G59" s="18"/>
      <c r="H59" s="18"/>
      <c r="I59" s="19"/>
      <c r="J59" s="9"/>
      <c r="K59" s="19"/>
    </row>
    <row r="60" spans="2:11" x14ac:dyDescent="0.3">
      <c r="B60" s="10"/>
      <c r="C60" s="10"/>
      <c r="D60" s="20"/>
      <c r="E60" s="10"/>
      <c r="F60" s="10"/>
      <c r="G60" s="10"/>
      <c r="H60" s="10"/>
      <c r="I60" s="21"/>
      <c r="K60" s="21"/>
    </row>
    <row r="61" spans="2:11" x14ac:dyDescent="0.3">
      <c r="C61" s="12"/>
      <c r="E61" s="12"/>
      <c r="F61" s="12"/>
      <c r="G61" s="12"/>
      <c r="H61" s="12"/>
      <c r="I61" s="21"/>
      <c r="K61" s="21"/>
    </row>
    <row r="62" spans="2:11" x14ac:dyDescent="0.3">
      <c r="B62" s="10"/>
      <c r="C62" s="10"/>
      <c r="D62" s="20"/>
      <c r="E62" s="10"/>
      <c r="F62" s="10"/>
      <c r="G62" s="10"/>
      <c r="H62" s="10"/>
      <c r="I62" s="21"/>
      <c r="K62" s="21"/>
    </row>
    <row r="63" spans="2:11" x14ac:dyDescent="0.3">
      <c r="C63" s="12"/>
      <c r="E63" s="12"/>
      <c r="F63" s="12"/>
      <c r="G63" s="12"/>
      <c r="H63" s="12"/>
      <c r="I63" s="21"/>
      <c r="K63" s="21"/>
    </row>
    <row r="64" spans="2:11" x14ac:dyDescent="0.3">
      <c r="B64" s="10"/>
      <c r="C64" s="10"/>
      <c r="D64" s="20"/>
      <c r="E64" s="10"/>
      <c r="F64" s="10"/>
      <c r="G64" s="10"/>
      <c r="H64" s="10"/>
      <c r="I64" s="21"/>
      <c r="K64" s="21"/>
    </row>
    <row r="65" spans="2:11" x14ac:dyDescent="0.3">
      <c r="C65" s="12"/>
      <c r="E65" s="12"/>
      <c r="F65" s="12"/>
      <c r="G65" s="12"/>
      <c r="H65" s="12"/>
      <c r="I65" s="21"/>
      <c r="K65" s="21"/>
    </row>
    <row r="66" spans="2:11" x14ac:dyDescent="0.3">
      <c r="B66" s="10"/>
      <c r="C66" s="10"/>
      <c r="D66" s="20"/>
      <c r="E66" s="10"/>
      <c r="F66" s="10"/>
      <c r="G66" s="10"/>
      <c r="H66" s="10"/>
      <c r="I66" s="21"/>
      <c r="K66" s="21"/>
    </row>
    <row r="67" spans="2:11" x14ac:dyDescent="0.3">
      <c r="C67" s="12"/>
      <c r="E67" s="12"/>
      <c r="F67" s="12"/>
      <c r="G67" s="12"/>
      <c r="H67" s="12"/>
      <c r="I67" s="21"/>
      <c r="K67" s="21"/>
    </row>
    <row r="68" spans="2:11" x14ac:dyDescent="0.3">
      <c r="B68" s="10"/>
      <c r="C68" s="10"/>
      <c r="D68" s="20"/>
      <c r="E68" s="10"/>
      <c r="F68" s="10"/>
      <c r="G68" s="10"/>
      <c r="H68" s="10"/>
      <c r="I68" s="21"/>
      <c r="K68" s="21"/>
    </row>
    <row r="69" spans="2:11" x14ac:dyDescent="0.3">
      <c r="C69" s="12"/>
      <c r="E69" s="12"/>
      <c r="F69" s="12"/>
      <c r="G69" s="12"/>
      <c r="H69" s="12"/>
      <c r="I69" s="21"/>
      <c r="K69" s="21"/>
    </row>
    <row r="70" spans="2:11" x14ac:dyDescent="0.3">
      <c r="B70" s="10"/>
      <c r="C70" s="10"/>
      <c r="D70" s="20"/>
      <c r="E70" s="10"/>
      <c r="F70" s="10"/>
      <c r="G70" s="10"/>
      <c r="H70" s="10"/>
      <c r="I70" s="21"/>
      <c r="K70" s="21"/>
    </row>
    <row r="71" spans="2:11" x14ac:dyDescent="0.3">
      <c r="C71" s="12"/>
      <c r="E71" s="12"/>
      <c r="F71" s="12"/>
      <c r="G71" s="12"/>
      <c r="H71" s="12"/>
      <c r="I71" s="21"/>
      <c r="K71" s="21"/>
    </row>
    <row r="72" spans="2:11" x14ac:dyDescent="0.3">
      <c r="B72" s="10"/>
      <c r="C72" s="10"/>
      <c r="D72" s="20"/>
      <c r="E72" s="10"/>
      <c r="F72" s="10"/>
      <c r="G72" s="10"/>
      <c r="H72" s="10"/>
      <c r="I72" s="21"/>
      <c r="K72" s="21"/>
    </row>
    <row r="73" spans="2:11" x14ac:dyDescent="0.3">
      <c r="C73" s="12"/>
      <c r="E73" s="12"/>
      <c r="F73" s="12"/>
      <c r="G73" s="12"/>
      <c r="H73" s="12"/>
      <c r="I73" s="21"/>
      <c r="K73" s="21"/>
    </row>
    <row r="74" spans="2:11" x14ac:dyDescent="0.3">
      <c r="B74" s="10"/>
      <c r="C74" s="10"/>
      <c r="D74" s="20"/>
      <c r="E74" s="10"/>
      <c r="F74" s="10"/>
      <c r="G74" s="10"/>
      <c r="H74" s="10"/>
      <c r="I74" s="21"/>
      <c r="K74" s="21"/>
    </row>
    <row r="75" spans="2:11" x14ac:dyDescent="0.3">
      <c r="C75" s="12"/>
      <c r="E75" s="12"/>
      <c r="F75" s="12"/>
      <c r="G75" s="12"/>
      <c r="H75" s="12"/>
      <c r="I75" s="21"/>
      <c r="K75" s="21"/>
    </row>
    <row r="76" spans="2:11" x14ac:dyDescent="0.3">
      <c r="B76" s="10"/>
      <c r="C76" s="10"/>
      <c r="D76" s="20"/>
      <c r="E76" s="10"/>
      <c r="F76" s="10"/>
      <c r="G76" s="10"/>
      <c r="H76" s="10"/>
      <c r="I76" s="21"/>
      <c r="K76" s="21"/>
    </row>
    <row r="77" spans="2:11" x14ac:dyDescent="0.3">
      <c r="C77" s="12"/>
      <c r="E77" s="12"/>
      <c r="F77" s="12"/>
      <c r="G77" s="12"/>
      <c r="H77" s="12"/>
    </row>
    <row r="78" spans="2:11" x14ac:dyDescent="0.3">
      <c r="B78" s="10"/>
      <c r="C78" s="10"/>
      <c r="D78" s="20"/>
      <c r="E78" s="10"/>
      <c r="F78" s="10"/>
      <c r="G78" s="10"/>
      <c r="H78" s="10"/>
    </row>
    <row r="79" spans="2:11" x14ac:dyDescent="0.3">
      <c r="C79" s="12"/>
      <c r="E79" s="12"/>
      <c r="F79" s="12"/>
      <c r="G79" s="12"/>
      <c r="H79" s="12"/>
    </row>
    <row r="80" spans="2:11" x14ac:dyDescent="0.3">
      <c r="B80" s="10"/>
      <c r="C80" s="10"/>
      <c r="D80" s="20"/>
      <c r="E80" s="10"/>
      <c r="F80" s="10"/>
      <c r="G80" s="10"/>
      <c r="H80" s="10"/>
    </row>
  </sheetData>
  <mergeCells count="1">
    <mergeCell ref="A1:K1"/>
  </mergeCells>
  <phoneticPr fontId="7" type="noConversion"/>
  <conditionalFormatting sqref="C3:C11">
    <cfRule type="cellIs" dxfId="69" priority="1" operator="equal">
      <formula>D3</formula>
    </cfRule>
  </conditionalFormatting>
  <conditionalFormatting sqref="C12:C58">
    <cfRule type="cellIs" dxfId="68" priority="13" operator="equal">
      <formula>D12</formula>
    </cfRule>
  </conditionalFormatting>
  <pageMargins left="0.25" right="0.25" top="0.75" bottom="0.75" header="0.3" footer="0.3"/>
  <pageSetup paperSize="9" scale="94"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D51F-62FE-4491-AF5F-DE799321CE2B}">
  <sheetPr>
    <tabColor theme="4" tint="0.59999389629810485"/>
    <pageSetUpPr fitToPage="1"/>
  </sheetPr>
  <dimension ref="A1:AL17"/>
  <sheetViews>
    <sheetView workbookViewId="0">
      <selection sqref="A1:L1"/>
    </sheetView>
  </sheetViews>
  <sheetFormatPr defaultColWidth="9.109375" defaultRowHeight="14.4" x14ac:dyDescent="0.3"/>
  <cols>
    <col min="1" max="2" width="25.6640625" style="1" customWidth="1"/>
    <col min="3" max="4" width="14.6640625" style="1" customWidth="1"/>
    <col min="5" max="7" width="9.6640625" style="16" customWidth="1"/>
    <col min="8" max="8" width="40.6640625" style="16" customWidth="1"/>
    <col min="9" max="9" width="12.6640625" style="16" customWidth="1"/>
    <col min="10" max="11" width="18.6640625" style="1" customWidth="1"/>
    <col min="12" max="12" width="11.44140625" style="1" customWidth="1"/>
    <col min="13" max="16" width="10.88671875" style="1" customWidth="1"/>
    <col min="17" max="16384" width="9.109375" style="1"/>
  </cols>
  <sheetData>
    <row r="1" spans="1:38" s="6" customFormat="1" ht="22.5" customHeight="1" x14ac:dyDescent="0.3">
      <c r="A1" s="62" t="s">
        <v>381</v>
      </c>
      <c r="B1" s="62"/>
      <c r="C1" s="62"/>
      <c r="D1" s="62"/>
      <c r="E1" s="62"/>
      <c r="F1" s="62"/>
      <c r="G1" s="62"/>
      <c r="H1" s="62"/>
      <c r="I1" s="62"/>
      <c r="J1" s="62"/>
      <c r="K1" s="62"/>
      <c r="L1" s="62"/>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s="25" customFormat="1" ht="43.2" x14ac:dyDescent="0.3">
      <c r="A2" s="2" t="s">
        <v>382</v>
      </c>
      <c r="B2" s="2" t="s">
        <v>426</v>
      </c>
      <c r="C2" s="2" t="s">
        <v>428</v>
      </c>
      <c r="D2" s="2" t="s">
        <v>427</v>
      </c>
      <c r="E2" s="8" t="s">
        <v>424</v>
      </c>
      <c r="F2" s="8" t="s">
        <v>5</v>
      </c>
      <c r="G2" s="2" t="s">
        <v>429</v>
      </c>
      <c r="H2" s="2" t="s">
        <v>430</v>
      </c>
      <c r="I2" s="2" t="s">
        <v>707</v>
      </c>
      <c r="J2" s="2" t="s">
        <v>383</v>
      </c>
      <c r="K2" s="2" t="s">
        <v>3</v>
      </c>
      <c r="L2" s="2" t="s">
        <v>384</v>
      </c>
      <c r="M2" s="24"/>
      <c r="N2" s="24"/>
      <c r="O2" s="24"/>
      <c r="P2" s="24"/>
      <c r="Q2" s="24"/>
      <c r="R2" s="24"/>
      <c r="S2" s="24"/>
      <c r="T2" s="24"/>
      <c r="U2" s="24"/>
      <c r="V2" s="24"/>
      <c r="W2" s="24"/>
      <c r="X2" s="24"/>
      <c r="Y2" s="24"/>
      <c r="Z2" s="24"/>
      <c r="AA2" s="24"/>
      <c r="AB2" s="24"/>
      <c r="AC2" s="24"/>
      <c r="AD2" s="24"/>
      <c r="AE2" s="24"/>
      <c r="AF2" s="24"/>
    </row>
    <row r="3" spans="1:38" s="25" customFormat="1" x14ac:dyDescent="0.3">
      <c r="A3" s="4" t="s">
        <v>390</v>
      </c>
      <c r="B3" s="1" t="str">
        <f>_xlfn.XLOOKUP(Table4[[#This Row],[Road name]],'Tasman Base Data'!A6:A236,'Tasman Base Data'!B6:B236)</f>
        <v>Entire length</v>
      </c>
      <c r="C3" s="2" t="str">
        <f>_xlfn.XLOOKUP(Table4[[#This Row],[Road name]],'Tasman Base Data'!A6:A236,'Tasman Base Data'!C6:C236)</f>
        <v>Rural Roads</v>
      </c>
      <c r="D3" s="1" t="str">
        <f>_xlfn.XLOOKUP(Table4[[#This Row],[Road name]],'Tasman Base Data'!$A6:$A236,'Tasman Base Data'!D6:D236)</f>
        <v>Rural Roads</v>
      </c>
      <c r="E3" s="16">
        <f>_xlfn.XLOOKUP(Table4[[#This Row],[Road name]],'Tasman Base Data'!$A6:$A236,'Tasman Base Data'!E6:E236)</f>
        <v>100</v>
      </c>
      <c r="F3" s="16">
        <f>_xlfn.XLOOKUP(Table4[[#This Row],[Road name]],'Tasman Base Data'!$A6:$A236,'Tasman Base Data'!F6:F236)</f>
        <v>60</v>
      </c>
      <c r="G3" s="16">
        <f>_xlfn.XLOOKUP(Table4[[#This Row],[Road name]],'Tasman Base Data'!$A6:$A236,'Tasman Base Data'!G6:G236)</f>
        <v>60</v>
      </c>
      <c r="H3" s="16" t="str">
        <f>_xlfn.XLOOKUP(Table4[[#This Row],[Road name]],'Tasman Base Data'!$A6:$A236,'Tasman Base Data'!H6:H236)</f>
        <v xml:space="preserve"> </v>
      </c>
      <c r="I3" s="27">
        <f>_xlfn.XLOOKUP(Table4[[#This Row],[Road name]],'Tasman Base Data'!$A6:$A236,'Tasman Base Data'!I6:I236)</f>
        <v>46048</v>
      </c>
      <c r="J3" s="1" t="s">
        <v>391</v>
      </c>
      <c r="K3" s="1" t="s">
        <v>108</v>
      </c>
      <c r="L3" s="16" t="s">
        <v>389</v>
      </c>
      <c r="M3" s="24"/>
      <c r="N3" s="24"/>
      <c r="O3" s="24"/>
      <c r="P3" s="24"/>
      <c r="Q3" s="24"/>
      <c r="R3" s="24"/>
      <c r="S3" s="24"/>
      <c r="T3" s="24"/>
      <c r="U3" s="24"/>
      <c r="V3" s="24"/>
      <c r="W3" s="24"/>
      <c r="X3" s="24"/>
      <c r="Y3" s="24"/>
      <c r="Z3" s="24"/>
      <c r="AA3" s="24"/>
      <c r="AB3" s="24"/>
      <c r="AC3" s="24"/>
      <c r="AD3" s="24"/>
      <c r="AE3" s="24"/>
      <c r="AF3" s="24"/>
    </row>
    <row r="4" spans="1:38" s="26" customFormat="1" x14ac:dyDescent="0.3">
      <c r="A4" s="4" t="s">
        <v>392</v>
      </c>
      <c r="B4" s="1" t="str">
        <f>_xlfn.XLOOKUP(Table4[[#This Row],[Road name]],'Tasman Base Data'!A7:A237,'Tasman Base Data'!B7:B237)</f>
        <v>Entire length</v>
      </c>
      <c r="C4" s="2" t="str">
        <f>_xlfn.XLOOKUP(Table4[[#This Row],[Road name]],'Tasman Base Data'!A7:A237,'Tasman Base Data'!C7:C237)</f>
        <v>Rural Roads</v>
      </c>
      <c r="D4" s="1" t="str">
        <f>_xlfn.XLOOKUP(Table4[[#This Row],[Road name]],'Tasman Base Data'!$A7:$A237,'Tasman Base Data'!D7:D237)</f>
        <v>Rural Roads</v>
      </c>
      <c r="E4" s="16">
        <f>_xlfn.XLOOKUP(Table4[[#This Row],[Road name]],'Tasman Base Data'!$A7:$A237,'Tasman Base Data'!E7:E237)</f>
        <v>100</v>
      </c>
      <c r="F4" s="16">
        <f>_xlfn.XLOOKUP(Table4[[#This Row],[Road name]],'Tasman Base Data'!$A7:$A237,'Tasman Base Data'!F7:F237)</f>
        <v>60</v>
      </c>
      <c r="G4" s="16">
        <f>_xlfn.XLOOKUP(Table4[[#This Row],[Road name]],'Tasman Base Data'!$A7:$A237,'Tasman Base Data'!G7:G237)</f>
        <v>60</v>
      </c>
      <c r="H4" s="16" t="str">
        <f>_xlfn.XLOOKUP(Table4[[#This Row],[Road name]],'Tasman Base Data'!$A7:$A237,'Tasman Base Data'!H7:H237)</f>
        <v xml:space="preserve"> </v>
      </c>
      <c r="I4" s="27">
        <f>_xlfn.XLOOKUP(Table4[[#This Row],[Road name]],'Tasman Base Data'!$A7:$A237,'Tasman Base Data'!I7:I237)</f>
        <v>46048</v>
      </c>
      <c r="J4" s="1" t="s">
        <v>391</v>
      </c>
      <c r="K4" s="1" t="s">
        <v>108</v>
      </c>
      <c r="L4" s="16" t="s">
        <v>389</v>
      </c>
      <c r="M4" s="24"/>
      <c r="N4" s="24"/>
      <c r="O4" s="24"/>
      <c r="P4" s="24"/>
      <c r="Q4" s="24"/>
      <c r="R4" s="24"/>
      <c r="S4" s="24"/>
      <c r="T4" s="24"/>
      <c r="U4" s="24"/>
      <c r="V4" s="24"/>
      <c r="W4" s="24"/>
      <c r="X4" s="24"/>
      <c r="Y4" s="24"/>
      <c r="Z4" s="24"/>
      <c r="AA4" s="24"/>
      <c r="AB4" s="24"/>
      <c r="AC4" s="24"/>
      <c r="AD4" s="24"/>
      <c r="AE4" s="24"/>
      <c r="AF4" s="24"/>
    </row>
    <row r="5" spans="1:38" s="26" customFormat="1" x14ac:dyDescent="0.3">
      <c r="A5" s="2" t="s">
        <v>490</v>
      </c>
      <c r="B5" s="1" t="str">
        <f>_xlfn.XLOOKUP(Table4[[#This Row],[Road name]],'Tasman Base Data'!A14:A242,'Tasman Base Data'!B14:B242)</f>
        <v>Entire length</v>
      </c>
      <c r="C5" s="2" t="str">
        <f>_xlfn.XLOOKUP(Table4[[#This Row],[Road name]],'Tasman Base Data'!A14:A242,'Tasman Base Data'!C14:C242)</f>
        <v>Rural Roads</v>
      </c>
      <c r="D5" s="1" t="str">
        <f>_xlfn.XLOOKUP(Table4[[#This Row],[Road name]],'Tasman Base Data'!$A14:$A242,'Tasman Base Data'!D14:D242)</f>
        <v>Rural Roads</v>
      </c>
      <c r="E5" s="16">
        <f>_xlfn.XLOOKUP(Table4[[#This Row],[Road name]],'Tasman Base Data'!$A14:$A242,'Tasman Base Data'!E14:E242)</f>
        <v>80</v>
      </c>
      <c r="F5" s="16">
        <f>_xlfn.XLOOKUP(Table4[[#This Row],[Road name]],'Tasman Base Data'!$A14:$A242,'Tasman Base Data'!F14:F242)</f>
        <v>60</v>
      </c>
      <c r="G5" s="16">
        <f>_xlfn.XLOOKUP(Table4[[#This Row],[Road name]],'Tasman Base Data'!$A14:$A242,'Tasman Base Data'!G14:G242)</f>
        <v>60</v>
      </c>
      <c r="H5" s="16" t="str">
        <f>_xlfn.XLOOKUP(Table4[[#This Row],[Road name]],'Tasman Base Data'!$A14:$A242,'Tasman Base Data'!H14:H242)</f>
        <v xml:space="preserve"> </v>
      </c>
      <c r="I5" s="27">
        <f>_xlfn.XLOOKUP(Table4[[#This Row],[Road name]],'Tasman Base Data'!$A14:$A242,'Tasman Base Data'!I14:I242)</f>
        <v>46048</v>
      </c>
      <c r="J5" s="1" t="s">
        <v>104</v>
      </c>
      <c r="K5" s="1" t="s">
        <v>25</v>
      </c>
      <c r="L5" s="16" t="s">
        <v>389</v>
      </c>
      <c r="M5" s="24"/>
      <c r="N5" s="24"/>
      <c r="O5" s="24"/>
      <c r="P5" s="24"/>
      <c r="Q5" s="24"/>
      <c r="R5" s="24"/>
      <c r="S5" s="24"/>
      <c r="T5" s="24"/>
      <c r="U5" s="24"/>
      <c r="V5" s="24"/>
      <c r="W5" s="24"/>
      <c r="X5" s="24"/>
      <c r="Y5" s="24"/>
      <c r="Z5" s="24"/>
      <c r="AA5" s="24"/>
      <c r="AB5" s="24"/>
      <c r="AC5" s="24"/>
      <c r="AD5" s="24"/>
      <c r="AE5" s="24"/>
      <c r="AF5" s="24"/>
    </row>
    <row r="6" spans="1:38" x14ac:dyDescent="0.3">
      <c r="A6" s="4" t="s">
        <v>388</v>
      </c>
      <c r="B6" s="1" t="str">
        <f>_xlfn.XLOOKUP(Table4[[#This Row],[Road name]],'Tasman Base Data'!A4:A234,'Tasman Base Data'!B4:B234)</f>
        <v>Entire length</v>
      </c>
      <c r="C6" s="2" t="str">
        <f>_xlfn.XLOOKUP(Table4[[#This Row],[Road name]],'Tasman Base Data'!A4:A234,'Tasman Base Data'!C4:C234)</f>
        <v>Rural Roads</v>
      </c>
      <c r="D6" s="1" t="str">
        <f>_xlfn.XLOOKUP(Table4[[#This Row],[Road name]],'Tasman Base Data'!$A4:$A234,'Tasman Base Data'!D4:D234)</f>
        <v>Rural Roads</v>
      </c>
      <c r="E6" s="16">
        <f>_xlfn.XLOOKUP(Table4[[#This Row],[Road name]],'Tasman Base Data'!$A4:$A234,'Tasman Base Data'!E4:E234)</f>
        <v>100</v>
      </c>
      <c r="F6" s="16">
        <f>_xlfn.XLOOKUP(Table4[[#This Row],[Road name]],'Tasman Base Data'!$A4:$A234,'Tasman Base Data'!F4:F234)</f>
        <v>60</v>
      </c>
      <c r="G6" s="16">
        <f>_xlfn.XLOOKUP(Table4[[#This Row],[Road name]],'Tasman Base Data'!$A4:$A234,'Tasman Base Data'!G4:G234)</f>
        <v>60</v>
      </c>
      <c r="H6" s="16" t="str">
        <f>_xlfn.XLOOKUP(Table4[[#This Row],[Road name]],'Tasman Base Data'!$A4:$A234,'Tasman Base Data'!H4:H234)</f>
        <v xml:space="preserve">Great Taste Trail on road </v>
      </c>
      <c r="I6" s="27">
        <f>_xlfn.XLOOKUP(Table4[[#This Row],[Road name]],'Tasman Base Data'!$A4:$A234,'Tasman Base Data'!I4:I234)</f>
        <v>46048</v>
      </c>
      <c r="J6" s="1" t="s">
        <v>104</v>
      </c>
      <c r="K6" s="1" t="s">
        <v>25</v>
      </c>
      <c r="L6" s="16" t="s">
        <v>386</v>
      </c>
    </row>
    <row r="7" spans="1:38" x14ac:dyDescent="0.3">
      <c r="A7" s="2" t="s">
        <v>506</v>
      </c>
      <c r="B7" s="1" t="str">
        <f>_xlfn.XLOOKUP(Table4[[#This Row],[Road name]],'Tasman Base Data'!A12:A240,'Tasman Base Data'!B12:B240)</f>
        <v>For 400m north west from SH6</v>
      </c>
      <c r="C7" s="2" t="str">
        <f>_xlfn.XLOOKUP(Table4[[#This Row],[Road name]],'Tasman Base Data'!A12:A240,'Tasman Base Data'!C12:C240)</f>
        <v>Rural Roads</v>
      </c>
      <c r="D7" s="1" t="str">
        <f>_xlfn.XLOOKUP(Table4[[#This Row],[Road name]],'Tasman Base Data'!$A12:$A240,'Tasman Base Data'!D12:D240)</f>
        <v>Rural Roads</v>
      </c>
      <c r="E7" s="16">
        <f>_xlfn.XLOOKUP(Table4[[#This Row],[Road name]],'Tasman Base Data'!$A12:$A240,'Tasman Base Data'!E12:E240)</f>
        <v>100</v>
      </c>
      <c r="F7" s="16">
        <f>_xlfn.XLOOKUP(Table4[[#This Row],[Road name]],'Tasman Base Data'!$A12:$A240,'Tasman Base Data'!F12:F240)</f>
        <v>60</v>
      </c>
      <c r="G7" s="16">
        <f>_xlfn.XLOOKUP(Table4[[#This Row],[Road name]],'Tasman Base Data'!$A12:$A240,'Tasman Base Data'!G12:G240)</f>
        <v>60</v>
      </c>
      <c r="H7" s="16" t="str">
        <f>_xlfn.XLOOKUP(Table4[[#This Row],[Road name]],'Tasman Base Data'!$A12:$A240,'Tasman Base Data'!H12:H240)</f>
        <v xml:space="preserve"> </v>
      </c>
      <c r="I7" s="27">
        <f>_xlfn.XLOOKUP(Table4[[#This Row],[Road name]],'Tasman Base Data'!$A12:$A240,'Tasman Base Data'!I12:I240)</f>
        <v>46048</v>
      </c>
      <c r="J7" s="1" t="s">
        <v>116</v>
      </c>
      <c r="K7" s="1" t="s">
        <v>10</v>
      </c>
      <c r="L7" s="16" t="s">
        <v>389</v>
      </c>
    </row>
    <row r="8" spans="1:38" ht="28.8" x14ac:dyDescent="0.3">
      <c r="A8" s="4" t="s">
        <v>385</v>
      </c>
      <c r="B8" s="1" t="str">
        <f>_xlfn.XLOOKUP(Table4[[#This Row],[Road name]],'Tasman Base Data'!A2:A233,'Tasman Base Data'!B2:B233)</f>
        <v>Landsdowne Road North West to end of road</v>
      </c>
      <c r="C8" s="2" t="str">
        <f>_xlfn.XLOOKUP(Table4[[#This Row],[Road name]],'Tasman Base Data'!A2:A233,'Tasman Base Data'!C2:C233)</f>
        <v>Peri-urban Roads</v>
      </c>
      <c r="D8" s="1" t="str">
        <f>_xlfn.XLOOKUP(Table4[[#This Row],[Road name]],'Tasman Base Data'!$A2:$A233,'Tasman Base Data'!D2:D233)</f>
        <v>Peri-urban Roads</v>
      </c>
      <c r="E8" s="1">
        <f>_xlfn.XLOOKUP(Table4[[#This Row],[Road name]],'Tasman Base Data'!$A2:$A233,'Tasman Base Data'!E2:E233)</f>
        <v>80</v>
      </c>
      <c r="F8" s="1">
        <f>_xlfn.XLOOKUP(Table4[[#This Row],[Road name]],'Tasman Base Data'!$A2:$A233,'Tasman Base Data'!F2:F233)</f>
        <v>60</v>
      </c>
      <c r="G8" s="1">
        <f>_xlfn.XLOOKUP(Table4[[#This Row],[Road name]],'Tasman Base Data'!$A2:$A233,'Tasman Base Data'!G2:G233)</f>
        <v>80</v>
      </c>
      <c r="H8" s="1" t="str">
        <f>_xlfn.XLOOKUP(Table4[[#This Row],[Road name]],'Tasman Base Data'!$A2:$A233,'Tasman Base Data'!H2:H233)</f>
        <v>Great Taste Trail on Road and a peri urban environment</v>
      </c>
      <c r="I8" s="27">
        <f>_xlfn.XLOOKUP(Table4[[#This Row],[Road name]],'Tasman Base Data'!$A2:$A233,'Tasman Base Data'!I2:I233)</f>
        <v>46048</v>
      </c>
      <c r="J8" s="1" t="s">
        <v>20</v>
      </c>
      <c r="K8" s="1" t="s">
        <v>20</v>
      </c>
      <c r="L8" s="16" t="s">
        <v>386</v>
      </c>
    </row>
    <row r="9" spans="1:38" ht="28.8" x14ac:dyDescent="0.3">
      <c r="A9" s="4" t="s">
        <v>393</v>
      </c>
      <c r="B9" s="1" t="str">
        <f>_xlfn.XLOOKUP(Table4[[#This Row],[Road name]],'Tasman Base Data'!A16:A244,'Tasman Base Data'!B16:B244)</f>
        <v>Baton Valley Road to Pearse Valley Road</v>
      </c>
      <c r="C9" s="2" t="str">
        <f>_xlfn.XLOOKUP(Table4[[#This Row],[Road name]],'Tasman Base Data'!A16:A244,'Tasman Base Data'!C16:C244)</f>
        <v>Rural Roads</v>
      </c>
      <c r="D9" s="1" t="str">
        <f>_xlfn.XLOOKUP(Table4[[#This Row],[Road name]],'Tasman Base Data'!$A16:$A244,'Tasman Base Data'!D16:D244)</f>
        <v>Rural Roads</v>
      </c>
      <c r="E9" s="16">
        <f>_xlfn.XLOOKUP(Table4[[#This Row],[Road name]],'Tasman Base Data'!$A16:$A244,'Tasman Base Data'!E16:E244)</f>
        <v>100</v>
      </c>
      <c r="F9" s="16">
        <f>_xlfn.XLOOKUP(Table4[[#This Row],[Road name]],'Tasman Base Data'!$A16:$A244,'Tasman Base Data'!F16:F244)</f>
        <v>80</v>
      </c>
      <c r="G9" s="16">
        <f>_xlfn.XLOOKUP(Table4[[#This Row],[Road name]],'Tasman Base Data'!$A16:$A244,'Tasman Base Data'!G16:G244)</f>
        <v>80</v>
      </c>
      <c r="H9" s="16" t="str">
        <f>_xlfn.XLOOKUP(Table4[[#This Row],[Road name]],'Tasman Base Data'!$A16:$A244,'Tasman Base Data'!H16:H244)</f>
        <v xml:space="preserve"> </v>
      </c>
      <c r="I9" s="27">
        <f>_xlfn.XLOOKUP(Table4[[#This Row],[Road name]],'Tasman Base Data'!$A16:$A244,'Tasman Base Data'!I16:I244)</f>
        <v>46048</v>
      </c>
      <c r="J9" s="1" t="s">
        <v>211</v>
      </c>
      <c r="K9" s="1" t="s">
        <v>25</v>
      </c>
      <c r="L9" s="16" t="s">
        <v>389</v>
      </c>
    </row>
    <row r="10" spans="1:38" ht="28.8" x14ac:dyDescent="0.3">
      <c r="A10" s="4" t="s">
        <v>387</v>
      </c>
      <c r="B10" s="1" t="str">
        <f>_xlfn.XLOOKUP(Table4[[#This Row],[Road name]],'Tasman Base Data'!A3:A233,'Tasman Base Data'!B3:B233)</f>
        <v>Edens Road south west to end of road</v>
      </c>
      <c r="C10" s="2" t="str">
        <f>_xlfn.XLOOKUP(Table4[[#This Row],[Road name]],'Tasman Base Data'!A3:A233,'Tasman Base Data'!C3:C233)</f>
        <v>Rural Roads</v>
      </c>
      <c r="D10" s="1" t="str">
        <f>_xlfn.XLOOKUP(Table4[[#This Row],[Road name]],'Tasman Base Data'!$A3:$A233,'Tasman Base Data'!D3:D233)</f>
        <v>Rural Roads</v>
      </c>
      <c r="E10" s="16">
        <f>_xlfn.XLOOKUP(Table4[[#This Row],[Road name]],'Tasman Base Data'!$A3:$A233,'Tasman Base Data'!E3:E233)</f>
        <v>80</v>
      </c>
      <c r="F10" s="16">
        <f>_xlfn.XLOOKUP(Table4[[#This Row],[Road name]],'Tasman Base Data'!$A3:$A233,'Tasman Base Data'!F3:F233)</f>
        <v>60</v>
      </c>
      <c r="G10" s="16">
        <f>_xlfn.XLOOKUP(Table4[[#This Row],[Road name]],'Tasman Base Data'!$A3:$A233,'Tasman Base Data'!G3:G233)</f>
        <v>60</v>
      </c>
      <c r="H10" s="16" t="str">
        <f>_xlfn.XLOOKUP(Table4[[#This Row],[Road name]],'Tasman Base Data'!$A3:$A233,'Tasman Base Data'!H3:H233)</f>
        <v xml:space="preserve"> </v>
      </c>
      <c r="I10" s="27">
        <f>_xlfn.XLOOKUP(Table4[[#This Row],[Road name]],'Tasman Base Data'!$A3:$A233,'Tasman Base Data'!I3:I233)</f>
        <v>46048</v>
      </c>
      <c r="J10" s="1" t="s">
        <v>124</v>
      </c>
      <c r="K10" s="1" t="s">
        <v>10</v>
      </c>
      <c r="L10" s="16" t="s">
        <v>386</v>
      </c>
    </row>
    <row r="11" spans="1:38" x14ac:dyDescent="0.3">
      <c r="A11" s="2" t="s">
        <v>539</v>
      </c>
      <c r="B11" s="1" t="str">
        <f>_xlfn.XLOOKUP(Table4[[#This Row],[Road name]],'Tasman Base Data'!A11:A239,'Tasman Base Data'!B11:B239)</f>
        <v>From SH6 South east for 460m</v>
      </c>
      <c r="C11" s="2" t="str">
        <f>_xlfn.XLOOKUP(Table4[[#This Row],[Road name]],'Tasman Base Data'!A11:A239,'Tasman Base Data'!C11:C239)</f>
        <v>Rural Roads</v>
      </c>
      <c r="D11" s="1" t="str">
        <f>_xlfn.XLOOKUP(Table4[[#This Row],[Road name]],'Tasman Base Data'!$A11:$A239,'Tasman Base Data'!D11:D239)</f>
        <v>Rural Roads</v>
      </c>
      <c r="E11" s="16">
        <f>_xlfn.XLOOKUP(Table4[[#This Row],[Road name]],'Tasman Base Data'!$A11:$A239,'Tasman Base Data'!E11:E239)</f>
        <v>100</v>
      </c>
      <c r="F11" s="16">
        <f>_xlfn.XLOOKUP(Table4[[#This Row],[Road name]],'Tasman Base Data'!$A11:$A239,'Tasman Base Data'!F11:F239)</f>
        <v>60</v>
      </c>
      <c r="G11" s="16">
        <f>_xlfn.XLOOKUP(Table4[[#This Row],[Road name]],'Tasman Base Data'!$A11:$A239,'Tasman Base Data'!G11:G239)</f>
        <v>60</v>
      </c>
      <c r="H11" s="16" t="str">
        <f>_xlfn.XLOOKUP(Table4[[#This Row],[Road name]],'Tasman Base Data'!$A11:$A239,'Tasman Base Data'!H11:H239)</f>
        <v xml:space="preserve"> </v>
      </c>
      <c r="I11" s="27">
        <f>_xlfn.XLOOKUP(Table4[[#This Row],[Road name]],'Tasman Base Data'!$A11:$A239,'Tasman Base Data'!I11:I239)</f>
        <v>46048</v>
      </c>
      <c r="J11" s="1" t="s">
        <v>116</v>
      </c>
      <c r="K11" s="1" t="s">
        <v>10</v>
      </c>
      <c r="L11" s="16" t="s">
        <v>389</v>
      </c>
    </row>
    <row r="12" spans="1:38" ht="28.8" x14ac:dyDescent="0.3">
      <c r="A12" s="2" t="s">
        <v>544</v>
      </c>
      <c r="B12" s="1" t="str">
        <f>_xlfn.XLOOKUP(Table4[[#This Row],[Road name]],'Tasman Base Data'!A17:A245,'Tasman Base Data'!B17:B245)</f>
        <v>From 1.95km from SH60 to Ken Beck Road</v>
      </c>
      <c r="C12" s="2" t="str">
        <f>_xlfn.XLOOKUP(Table4[[#This Row],[Road name]],'Tasman Base Data'!A17:A245,'Tasman Base Data'!C17:C245)</f>
        <v>Rural Connectors</v>
      </c>
      <c r="D12" s="1" t="str">
        <f>_xlfn.XLOOKUP(Table4[[#This Row],[Road name]],'Tasman Base Data'!$A17:$A245,'Tasman Base Data'!D17:D245)</f>
        <v>Rural Connectors</v>
      </c>
      <c r="E12" s="16">
        <f>_xlfn.XLOOKUP(Table4[[#This Row],[Road name]],'Tasman Base Data'!$A17:$A245,'Tasman Base Data'!E17:E245)</f>
        <v>80</v>
      </c>
      <c r="F12" s="16">
        <f>_xlfn.XLOOKUP(Table4[[#This Row],[Road name]],'Tasman Base Data'!$A17:$A245,'Tasman Base Data'!F17:F245)</f>
        <v>60</v>
      </c>
      <c r="G12" s="16">
        <f>_xlfn.XLOOKUP(Table4[[#This Row],[Road name]],'Tasman Base Data'!$A17:$A245,'Tasman Base Data'!G17:G245)</f>
        <v>80</v>
      </c>
      <c r="H12" s="16" t="str">
        <f>_xlfn.XLOOKUP(Table4[[#This Row],[Road name]],'Tasman Base Data'!$A17:$A245,'Tasman Base Data'!H17:H245)</f>
        <v>Great Taste Trail on road</v>
      </c>
      <c r="I12" s="27">
        <f>_xlfn.XLOOKUP(Table4[[#This Row],[Road name]],'Tasman Base Data'!$A17:$A245,'Tasman Base Data'!I17:I245)</f>
        <v>45684</v>
      </c>
      <c r="L12" s="16"/>
    </row>
    <row r="13" spans="1:38" ht="28.8" x14ac:dyDescent="0.3">
      <c r="A13" s="2" t="s">
        <v>559</v>
      </c>
      <c r="B13" s="1" t="str">
        <f>_xlfn.XLOOKUP(Table4[[#This Row],[Road name]],'Tasman Base Data'!A15:A243,'Tasman Base Data'!B15:B243)</f>
        <v>From Factory Road to Umukuri Road</v>
      </c>
      <c r="C13" s="2" t="str">
        <f>_xlfn.XLOOKUP(Table4[[#This Row],[Road name]],'Tasman Base Data'!A15:A243,'Tasman Base Data'!C15:C243)</f>
        <v>Rural Connectors</v>
      </c>
      <c r="D13" s="1" t="str">
        <f>_xlfn.XLOOKUP(Table4[[#This Row],[Road name]],'Tasman Base Data'!$A15:$A243,'Tasman Base Data'!D15:D243)</f>
        <v>Rural Connectors</v>
      </c>
      <c r="E13" s="16">
        <f>_xlfn.XLOOKUP(Table4[[#This Row],[Road name]],'Tasman Base Data'!$A15:$A243,'Tasman Base Data'!E15:E243)</f>
        <v>80</v>
      </c>
      <c r="F13" s="16">
        <f>_xlfn.XLOOKUP(Table4[[#This Row],[Road name]],'Tasman Base Data'!$A15:$A243,'Tasman Base Data'!F15:F243)</f>
        <v>60</v>
      </c>
      <c r="G13" s="16">
        <f>_xlfn.XLOOKUP(Table4[[#This Row],[Road name]],'Tasman Base Data'!$A15:$A243,'Tasman Base Data'!G15:G243)</f>
        <v>60</v>
      </c>
      <c r="H13" s="16" t="str">
        <f>_xlfn.XLOOKUP(Table4[[#This Row],[Road name]],'Tasman Base Data'!$A15:$A243,'Tasman Base Data'!H15:H243)</f>
        <v xml:space="preserve"> </v>
      </c>
      <c r="I13" s="27">
        <f>_xlfn.XLOOKUP(Table4[[#This Row],[Road name]],'Tasman Base Data'!$A15:$A243,'Tasman Base Data'!I15:I243)</f>
        <v>46048</v>
      </c>
      <c r="J13" s="1" t="s">
        <v>104</v>
      </c>
      <c r="K13" s="1" t="s">
        <v>25</v>
      </c>
      <c r="L13" s="16" t="s">
        <v>389</v>
      </c>
    </row>
    <row r="14" spans="1:38" ht="28.8" x14ac:dyDescent="0.3">
      <c r="A14" s="1" t="s">
        <v>612</v>
      </c>
      <c r="B14" s="1" t="str">
        <f>_xlfn.XLOOKUP(Table4[[#This Row],[Road name]],'Tasman Base Data'!A17:A245,'Tasman Base Data'!B17:B245)</f>
        <v>Entire length</v>
      </c>
      <c r="C14" s="2" t="str">
        <f>_xlfn.XLOOKUP(Table4[[#This Row],[Road name]],'Tasman Base Data'!A17:A245,'Tasman Base Data'!C17:C245)</f>
        <v>Rural Connectors</v>
      </c>
      <c r="D14" s="1" t="str">
        <f>_xlfn.XLOOKUP(Table4[[#This Row],[Road name]],'Tasman Base Data'!$A17:$A245,'Tasman Base Data'!D17:D245)</f>
        <v>Rural Connectors</v>
      </c>
      <c r="E14" s="16">
        <f>_xlfn.XLOOKUP(Table4[[#This Row],[Road name]],'Tasman Base Data'!$A17:$A245,'Tasman Base Data'!E17:E245)</f>
        <v>100</v>
      </c>
      <c r="F14" s="16">
        <f>_xlfn.XLOOKUP(Table4[[#This Row],[Road name]],'Tasman Base Data'!$A17:$A245,'Tasman Base Data'!F17:F245)</f>
        <v>60</v>
      </c>
      <c r="G14" s="16">
        <f>_xlfn.XLOOKUP(Table4[[#This Row],[Road name]],'Tasman Base Data'!$A17:$A245,'Tasman Base Data'!G17:G245)</f>
        <v>80</v>
      </c>
      <c r="H14" s="16" t="str">
        <f>_xlfn.XLOOKUP(Table4[[#This Row],[Road name]],'Tasman Base Data'!$A17:$A245,'Tasman Base Data'!H17:H245)</f>
        <v>Great Taste Trail on Road on a narrow 1 lane bridge</v>
      </c>
      <c r="I14" s="27">
        <f>_xlfn.XLOOKUP(Table4[[#This Row],[Road name]],'Tasman Base Data'!$A17:$A245,'Tasman Base Data'!I17:I245)</f>
        <v>46778</v>
      </c>
      <c r="J14" s="1" t="s">
        <v>211</v>
      </c>
      <c r="K14" s="1" t="s">
        <v>25</v>
      </c>
      <c r="L14" s="16"/>
    </row>
    <row r="15" spans="1:38" x14ac:dyDescent="0.3">
      <c r="A15" s="4"/>
      <c r="B15" s="2"/>
      <c r="C15" s="2"/>
      <c r="D15" s="2"/>
      <c r="L15" s="16"/>
    </row>
    <row r="17" spans="1:11" ht="16.2" x14ac:dyDescent="0.3">
      <c r="A17" s="38"/>
      <c r="H17" s="39">
        <v>1</v>
      </c>
      <c r="I17" s="64" t="s">
        <v>706</v>
      </c>
      <c r="J17" s="64"/>
      <c r="K17" s="64"/>
    </row>
  </sheetData>
  <mergeCells count="2">
    <mergeCell ref="I17:K17"/>
    <mergeCell ref="A1:L1"/>
  </mergeCells>
  <phoneticPr fontId="7" type="noConversion"/>
  <conditionalFormatting sqref="C4:C15">
    <cfRule type="cellIs" dxfId="54" priority="3" operator="equal">
      <formula>D4</formula>
    </cfRule>
  </conditionalFormatting>
  <pageMargins left="0.25" right="0.25" top="0.75" bottom="0.75" header="0.3" footer="0.3"/>
  <pageSetup paperSize="9" scale="91"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34DC-BCE8-43E5-A7BF-6CCB2AC09FFD}">
  <sheetPr>
    <tabColor rgb="FFFFFF00"/>
    <pageSetUpPr fitToPage="1"/>
  </sheetPr>
  <dimension ref="A1:AL48"/>
  <sheetViews>
    <sheetView workbookViewId="0">
      <selection sqref="A1:K1"/>
    </sheetView>
  </sheetViews>
  <sheetFormatPr defaultColWidth="9.109375" defaultRowHeight="15" customHeight="1" x14ac:dyDescent="0.3"/>
  <cols>
    <col min="1" max="2" width="25.6640625" style="2" customWidth="1"/>
    <col min="3" max="4" width="14.6640625" style="2" customWidth="1"/>
    <col min="5" max="7" width="9.6640625" style="8" customWidth="1"/>
    <col min="8" max="8" width="40.6640625" style="8" customWidth="1"/>
    <col min="9" max="9" width="20.109375" style="8" customWidth="1"/>
    <col min="10" max="11" width="18.6640625" style="2" customWidth="1"/>
    <col min="12" max="16384" width="9.109375" style="2"/>
  </cols>
  <sheetData>
    <row r="1" spans="1:32" s="17" customFormat="1" ht="23.4" x14ac:dyDescent="0.3">
      <c r="A1" s="62" t="s">
        <v>394</v>
      </c>
      <c r="B1" s="62"/>
      <c r="C1" s="62"/>
      <c r="D1" s="62"/>
      <c r="E1" s="62"/>
      <c r="F1" s="62"/>
      <c r="G1" s="62"/>
      <c r="H1" s="62"/>
      <c r="I1" s="62"/>
      <c r="J1" s="62"/>
      <c r="K1" s="62"/>
    </row>
    <row r="2" spans="1:32" s="1" customFormat="1" ht="43.2" x14ac:dyDescent="0.3">
      <c r="A2" s="2" t="s">
        <v>382</v>
      </c>
      <c r="B2" s="2" t="s">
        <v>426</v>
      </c>
      <c r="C2" s="2" t="s">
        <v>428</v>
      </c>
      <c r="D2" s="2" t="s">
        <v>427</v>
      </c>
      <c r="E2" s="8" t="s">
        <v>424</v>
      </c>
      <c r="F2" s="8" t="s">
        <v>5</v>
      </c>
      <c r="G2" s="8" t="s">
        <v>429</v>
      </c>
      <c r="H2" s="2" t="s">
        <v>430</v>
      </c>
      <c r="I2" s="5" t="s">
        <v>431</v>
      </c>
      <c r="J2" s="2" t="s">
        <v>383</v>
      </c>
      <c r="K2" s="2" t="s">
        <v>3</v>
      </c>
      <c r="L2" s="2"/>
    </row>
    <row r="3" spans="1:32" s="26" customFormat="1" ht="43.2" x14ac:dyDescent="0.3">
      <c r="A3" s="4" t="s">
        <v>54</v>
      </c>
      <c r="B3" s="1" t="str">
        <f>_xlfn.XLOOKUP(Table3[[#This Row],[Road name]],'Tasman Base Data'!$A$2:$A$233,'Tasman Base Data'!B$2:B$233)</f>
        <v>From Pohara Valley Road to eastern boundary of 1590 Abel Tasman Drive</v>
      </c>
      <c r="C3" s="2" t="str">
        <f>_xlfn.XLOOKUP(Table3[[#This Row],[Road name]],'Tasman Base Data'!$A$2:$A$233,'Tasman Base Data'!C$2:C$233)</f>
        <v>Local, Rural, and Peri-Urban</v>
      </c>
      <c r="D3" s="1" t="str">
        <f>_xlfn.XLOOKUP(Table3[[#This Row],[Road name]],'Tasman Base Data'!$A$2:$A$233,'Tasman Base Data'!D$2:D$233)</f>
        <v>Local, Rural, and Peri-Urban</v>
      </c>
      <c r="E3" s="16">
        <f>_xlfn.XLOOKUP(Table3[[#This Row],[Road name]],'Tasman Base Data'!$A$2:$A$233,'Tasman Base Data'!E$2:E$233)</f>
        <v>60</v>
      </c>
      <c r="F3" s="16">
        <f>_xlfn.XLOOKUP(Table3[[#This Row],[Road name]],'Tasman Base Data'!$A$2:$A$233,'Tasman Base Data'!F$2:F$233)</f>
        <v>50</v>
      </c>
      <c r="G3" s="16">
        <f>_xlfn.XLOOKUP(Table3[[#This Row],[Road name]],'Tasman Base Data'!$A$2:$A$233,'Tasman Base Data'!G$2:G$233)</f>
        <v>60</v>
      </c>
      <c r="H3" s="43" t="str">
        <f>_xlfn.XLOOKUP(Table3[[#This Row],[Road name]],'Tasman Base Data'!$A$2:$A$233,'Tasman Base Data'!H$2:H$233)</f>
        <v>Peri-urban holiday area. Pedestrians on road. Heavy vehicles accessing port</v>
      </c>
      <c r="I3" s="27">
        <f>_xlfn.XLOOKUP(Table3[[#This Row],[Road name]],'Tasman Base Data'!$A$2:$A$233,'Tasman Base Data'!I$2:I$233)</f>
        <v>45684</v>
      </c>
      <c r="J3" s="1" t="s">
        <v>395</v>
      </c>
      <c r="K3" s="1" t="s">
        <v>40</v>
      </c>
      <c r="L3" s="16"/>
      <c r="M3" s="24"/>
      <c r="N3" s="24"/>
      <c r="O3" s="24"/>
      <c r="P3" s="24"/>
      <c r="Q3" s="24"/>
      <c r="R3" s="24"/>
      <c r="S3" s="24"/>
      <c r="T3" s="24"/>
      <c r="U3" s="24"/>
      <c r="V3" s="24"/>
      <c r="W3" s="24"/>
      <c r="X3" s="24"/>
      <c r="Y3" s="24"/>
      <c r="Z3" s="24"/>
      <c r="AA3" s="24"/>
      <c r="AB3" s="24"/>
      <c r="AC3" s="24"/>
      <c r="AD3" s="24"/>
      <c r="AE3" s="24"/>
      <c r="AF3" s="24"/>
    </row>
    <row r="4" spans="1:32" s="26" customFormat="1" ht="72" x14ac:dyDescent="0.3">
      <c r="A4" s="2" t="s">
        <v>471</v>
      </c>
      <c r="B4" s="2" t="str">
        <f>_xlfn.XLOOKUP(Table3[[#This Row],[Road name]],'Tasman Base Data'!$A$2:$A$233,'Tasman Base Data'!B$2:B$233)</f>
        <v>Entire length</v>
      </c>
      <c r="C4" s="2" t="str">
        <f>_xlfn.XLOOKUP(Table3[[#This Row],[Road name]],'Tasman Base Data'!$A$2:$A$233,'Tasman Base Data'!C$2:C$233)</f>
        <v>Local Streets</v>
      </c>
      <c r="D4" s="2" t="str">
        <f>_xlfn.XLOOKUP(Table3[[#This Row],[Road name]],'Tasman Base Data'!$A$2:$A$233,'Tasman Base Data'!D$2:D$233)</f>
        <v>Local Streets</v>
      </c>
      <c r="E4" s="8">
        <f>_xlfn.XLOOKUP(Table3[[#This Row],[Road name]],'Tasman Base Data'!$A$2:$A$233,'Tasman Base Data'!E$2:E$233)</f>
        <v>70</v>
      </c>
      <c r="F4" s="8">
        <f>_xlfn.XLOOKUP(Table3[[#This Row],[Road name]],'Tasman Base Data'!$A$2:$A$233,'Tasman Base Data'!F$2:F$233)</f>
        <v>50</v>
      </c>
      <c r="G4" s="8">
        <f>_xlfn.XLOOKUP(Table3[[#This Row],[Road name]],'Tasman Base Data'!$A$2:$A$233,'Tasman Base Data'!G$2:G$233)</f>
        <v>30</v>
      </c>
      <c r="H4" s="44" t="str">
        <f>_xlfn.XLOOKUP(Table3[[#This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4" s="40">
        <f>_xlfn.XLOOKUP(Table3[[#This Row],[Road name]],'Tasman Base Data'!$A$2:$A$233,'Tasman Base Data'!I$2:I$233)</f>
        <v>45684</v>
      </c>
      <c r="J4" s="2" t="s">
        <v>39</v>
      </c>
      <c r="K4" s="2" t="s">
        <v>40</v>
      </c>
      <c r="L4" s="16"/>
      <c r="M4" s="24"/>
      <c r="N4" s="24"/>
      <c r="O4" s="24"/>
      <c r="P4" s="24"/>
      <c r="Q4" s="24"/>
      <c r="R4" s="24"/>
      <c r="S4" s="24"/>
      <c r="T4" s="24"/>
      <c r="U4" s="24"/>
      <c r="V4" s="24"/>
      <c r="W4" s="24"/>
      <c r="X4" s="24"/>
      <c r="Y4" s="24"/>
      <c r="Z4" s="24"/>
      <c r="AA4" s="24"/>
      <c r="AB4" s="24"/>
      <c r="AC4" s="24"/>
      <c r="AD4" s="24"/>
      <c r="AE4" s="24"/>
      <c r="AF4" s="24"/>
    </row>
    <row r="5" spans="1:32" s="41" customFormat="1" ht="72" x14ac:dyDescent="0.3">
      <c r="A5" s="2" t="s">
        <v>508</v>
      </c>
      <c r="B5" s="2" t="str">
        <f>_xlfn.XLOOKUP(Table3[[#This Row],[Road name]],'Tasman Base Data'!$A$2:$A$233,'Tasman Base Data'!B$2:B$233)</f>
        <v>73 Kaiteriteri-Sandy Bay Road to Sandy Bay-Marahau Road</v>
      </c>
      <c r="C5" s="2" t="str">
        <f>_xlfn.XLOOKUP(Table3[[#This Row],[Road name]],'Tasman Base Data'!$A$2:$A$233,'Tasman Base Data'!C$2:C$233)</f>
        <v>Local Streets</v>
      </c>
      <c r="D5" s="2" t="str">
        <f>_xlfn.XLOOKUP(Table3[[#This Row],[Road name]],'Tasman Base Data'!$A$2:$A$233,'Tasman Base Data'!D$2:D$233)</f>
        <v>Local Streets</v>
      </c>
      <c r="E5" s="8">
        <f>_xlfn.XLOOKUP(Table3[[#This Row],[Road name]],'Tasman Base Data'!$A$2:$A$233,'Tasman Base Data'!E$2:E$233)</f>
        <v>80</v>
      </c>
      <c r="F5" s="8">
        <f>_xlfn.XLOOKUP(Table3[[#This Row],[Road name]],'Tasman Base Data'!$A$2:$A$233,'Tasman Base Data'!F$2:F$233)</f>
        <v>60</v>
      </c>
      <c r="G5" s="8">
        <f>_xlfn.XLOOKUP(Table3[[#This Row],[Road name]],'Tasman Base Data'!$A$2:$A$233,'Tasman Base Data'!G$2:G$233)</f>
        <v>30</v>
      </c>
      <c r="H5" s="44" t="str">
        <f>_xlfn.XLOOKUP(Table3[[#This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5" s="40">
        <f>_xlfn.XLOOKUP(Table3[[#This Row],[Road name]],'Tasman Base Data'!$A$2:$A$233,'Tasman Base Data'!I$2:I$233)</f>
        <v>45684</v>
      </c>
      <c r="J5" s="2" t="s">
        <v>399</v>
      </c>
      <c r="K5" s="2" t="s">
        <v>25</v>
      </c>
      <c r="L5" s="8"/>
      <c r="M5" s="15"/>
      <c r="N5" s="15"/>
      <c r="O5" s="15"/>
      <c r="P5" s="15"/>
      <c r="Q5" s="15"/>
      <c r="R5" s="15"/>
      <c r="S5" s="15"/>
      <c r="T5" s="15"/>
      <c r="U5" s="15"/>
      <c r="V5" s="15"/>
      <c r="W5" s="15"/>
      <c r="X5" s="15"/>
      <c r="Y5" s="15"/>
      <c r="Z5" s="15"/>
      <c r="AA5" s="15"/>
      <c r="AB5" s="15"/>
      <c r="AC5" s="15"/>
      <c r="AD5" s="15"/>
      <c r="AE5" s="15"/>
      <c r="AF5" s="15"/>
    </row>
    <row r="6" spans="1:32" s="41" customFormat="1" ht="43.2" x14ac:dyDescent="0.3">
      <c r="A6" s="2" t="s">
        <v>639</v>
      </c>
      <c r="B6" s="2" t="str">
        <f>_xlfn.XLOOKUP(Table3[[#This Row],[Road name]],'Tasman Base Data'!$A$2:$A$233,'Tasman Base Data'!B$2:B$233)</f>
        <v>300m south of the Lower Moutere school southern boundary to Hursthouse Road</v>
      </c>
      <c r="C6" s="2" t="str">
        <f>_xlfn.XLOOKUP(Table3[[#This Row],[Road name]],'Tasman Base Data'!$A$2:$A$233,'Tasman Base Data'!C$2:C$233)</f>
        <v>Rural Connectors</v>
      </c>
      <c r="D6" s="2" t="str">
        <f>_xlfn.XLOOKUP(Table3[[#This Row],[Road name]],'Tasman Base Data'!$A$2:$A$233,'Tasman Base Data'!D$2:D$233)</f>
        <v>Rural Connectors</v>
      </c>
      <c r="E6" s="8">
        <f>_xlfn.XLOOKUP(Table3[[#This Row],[Road name]],'Tasman Base Data'!$A$2:$A$233,'Tasman Base Data'!E$2:E$233)</f>
        <v>70</v>
      </c>
      <c r="F6" s="8">
        <f>_xlfn.XLOOKUP(Table3[[#This Row],[Road name]],'Tasman Base Data'!$A$2:$A$233,'Tasman Base Data'!F$2:F$233)</f>
        <v>60</v>
      </c>
      <c r="G6" s="8">
        <f>_xlfn.XLOOKUP(Table3[[#This Row],[Road name]],'Tasman Base Data'!$A$2:$A$233,'Tasman Base Data'!G$2:G$233)</f>
        <v>80</v>
      </c>
      <c r="H6" s="44" t="str">
        <f>_xlfn.XLOOKUP(Table3[[#This Row],[Road name]],'Tasman Base Data'!$A$2:$A$233,'Tasman Base Data'!H$2:H$233)</f>
        <v>Peri-urban environment, proximity to school and recreational use</v>
      </c>
      <c r="I6" s="40">
        <f>_xlfn.XLOOKUP(Table3[[#This Row],[Road name]],'Tasman Base Data'!$A$2:$A$233,'Tasman Base Data'!I$2:I$233)</f>
        <v>45684</v>
      </c>
      <c r="J6" s="2" t="s">
        <v>25</v>
      </c>
      <c r="K6" s="2" t="s">
        <v>25</v>
      </c>
      <c r="L6" s="8"/>
      <c r="M6" s="15"/>
      <c r="N6" s="15"/>
      <c r="O6" s="15"/>
      <c r="P6" s="15"/>
      <c r="Q6" s="15"/>
      <c r="R6" s="15"/>
      <c r="S6" s="15"/>
      <c r="T6" s="15"/>
      <c r="U6" s="15"/>
      <c r="V6" s="15"/>
      <c r="W6" s="15"/>
      <c r="X6" s="15"/>
      <c r="Y6" s="15"/>
      <c r="Z6" s="15"/>
      <c r="AA6" s="15"/>
      <c r="AB6" s="15"/>
      <c r="AC6" s="15"/>
      <c r="AD6" s="15"/>
      <c r="AE6" s="15"/>
      <c r="AF6" s="15"/>
    </row>
    <row r="7" spans="1:32" s="41" customFormat="1" ht="28.8" x14ac:dyDescent="0.3">
      <c r="A7" s="2" t="s">
        <v>520</v>
      </c>
      <c r="B7" s="2" t="str">
        <f>_xlfn.XLOOKUP(Table3[[#This Row],[Road name]],'Tasman Base Data'!$A$2:$A$233,'Tasman Base Data'!B$2:B$233)</f>
        <v>Entire length</v>
      </c>
      <c r="C7" s="2" t="str">
        <f>_xlfn.XLOOKUP(Table3[[#This Row],[Road name]],'Tasman Base Data'!$A$2:$A$233,'Tasman Base Data'!C$2:C$233)</f>
        <v>Urban Connectors</v>
      </c>
      <c r="D7" s="2" t="str">
        <f>_xlfn.XLOOKUP(Table3[[#This Row],[Road name]],'Tasman Base Data'!$A$2:$A$233,'Tasman Base Data'!D$2:D$233)</f>
        <v>Rural Connectors</v>
      </c>
      <c r="E7" s="8">
        <f>_xlfn.XLOOKUP(Table3[[#This Row],[Road name]],'Tasman Base Data'!$A$2:$A$233,'Tasman Base Data'!E$2:E$233)</f>
        <v>80</v>
      </c>
      <c r="F7" s="8">
        <f>_xlfn.XLOOKUP(Table3[[#This Row],[Road name]],'Tasman Base Data'!$A$2:$A$233,'Tasman Base Data'!F$2:F$233)</f>
        <v>50</v>
      </c>
      <c r="G7" s="8">
        <f>_xlfn.XLOOKUP(Table3[[#This Row],[Road name]],'Tasman Base Data'!$A$2:$A$233,'Tasman Base Data'!G$2:G$233)</f>
        <v>60</v>
      </c>
      <c r="H7" s="44" t="str">
        <f>_xlfn.XLOOKUP(Table3[[#This Row],[Road name]],'Tasman Base Data'!$A$2:$A$233,'Tasman Base Data'!H$2:H$233)</f>
        <v>Urban environment</v>
      </c>
      <c r="I7" s="40">
        <f>_xlfn.XLOOKUP(Table3[[#This Row],[Road name]],'Tasman Base Data'!$A$2:$A$233,'Tasman Base Data'!I$2:I$233)</f>
        <v>45684</v>
      </c>
      <c r="J7" s="2" t="s">
        <v>20</v>
      </c>
      <c r="K7" s="2" t="s">
        <v>20</v>
      </c>
      <c r="L7" s="8"/>
      <c r="M7" s="15"/>
      <c r="N7" s="15"/>
      <c r="O7" s="15"/>
      <c r="P7" s="15"/>
      <c r="Q7" s="15"/>
      <c r="R7" s="15"/>
      <c r="S7" s="15"/>
      <c r="T7" s="15"/>
      <c r="U7" s="15"/>
      <c r="V7" s="15"/>
      <c r="W7" s="15"/>
      <c r="X7" s="15"/>
      <c r="Y7" s="15"/>
      <c r="Z7" s="15"/>
      <c r="AA7" s="15"/>
      <c r="AB7" s="15"/>
      <c r="AC7" s="15"/>
      <c r="AD7" s="15"/>
      <c r="AE7" s="15"/>
      <c r="AF7" s="15"/>
    </row>
    <row r="8" spans="1:32" s="41" customFormat="1" ht="86.4" x14ac:dyDescent="0.3">
      <c r="A8" s="2" t="s">
        <v>21</v>
      </c>
      <c r="B8" s="2" t="str">
        <f>_xlfn.XLOOKUP(Table3[[#This Row],[Road name]],'Tasman Base Data'!$A$2:$A$233,'Tasman Base Data'!B$2:B$233)</f>
        <v>From Ranzau Road to 200m south of Aniseed Valley Road</v>
      </c>
      <c r="C8" s="2" t="str">
        <f>_xlfn.XLOOKUP(Table3[[#This Row],[Road name]],'Tasman Base Data'!$A$2:$A$233,'Tasman Base Data'!C$2:C$233)</f>
        <v>Rural Connectors</v>
      </c>
      <c r="D8" s="2" t="str">
        <f>_xlfn.XLOOKUP(Table3[[#This Row],[Road name]],'Tasman Base Data'!$A$2:$A$233,'Tasman Base Data'!D$2:D$233)</f>
        <v>Rural Connectors</v>
      </c>
      <c r="E8" s="8">
        <f>_xlfn.XLOOKUP(Table3[[#This Row],[Road name]],'Tasman Base Data'!$A$2:$A$233,'Tasman Base Data'!E$2:E$233)</f>
        <v>80</v>
      </c>
      <c r="F8" s="8">
        <f>_xlfn.XLOOKUP(Table3[[#This Row],[Road name]],'Tasman Base Data'!$A$2:$A$233,'Tasman Base Data'!F$2:F$233)</f>
        <v>60</v>
      </c>
      <c r="G8" s="8">
        <f>_xlfn.XLOOKUP(Table3[[#This Row],[Road name]],'Tasman Base Data'!$A$2:$A$233,'Tasman Base Data'!G$2:G$233)</f>
        <v>80</v>
      </c>
      <c r="H8" s="44" t="str">
        <f>_xlfn.XLOOKUP(Table3[[#This Row],[Road name]],'Tasman Base Data'!$A$2:$A$233,'Tasman Base Data'!H$2:H$233)</f>
        <v>60km/h outside school.  1.6km  section of 80km/h between the school and exisiting 80km/h area on Paton Road.  Road is narrow with no shoulder and a deep drain on one side.  There are a significant number of cyclists on this section of road</v>
      </c>
      <c r="I8" s="40">
        <f>_xlfn.XLOOKUP(Table3[[#This Row],[Road name]],'Tasman Base Data'!$A$2:$A$233,'Tasman Base Data'!I$2:I$233)</f>
        <v>45684</v>
      </c>
      <c r="J8" s="2" t="s">
        <v>15</v>
      </c>
      <c r="K8" s="2" t="s">
        <v>20</v>
      </c>
      <c r="L8" s="8"/>
      <c r="M8" s="15"/>
      <c r="N8" s="15"/>
      <c r="O8" s="15"/>
      <c r="P8" s="15"/>
      <c r="Q8" s="15"/>
      <c r="R8" s="15"/>
      <c r="S8" s="15"/>
      <c r="T8" s="15"/>
      <c r="U8" s="15"/>
      <c r="V8" s="15"/>
      <c r="W8" s="15"/>
      <c r="X8" s="15"/>
      <c r="Y8" s="15"/>
      <c r="Z8" s="15"/>
      <c r="AA8" s="15"/>
      <c r="AB8" s="15"/>
      <c r="AC8" s="15"/>
      <c r="AD8" s="15"/>
      <c r="AE8" s="15"/>
      <c r="AF8" s="15"/>
    </row>
    <row r="9" spans="1:32" s="41" customFormat="1" ht="28.8" x14ac:dyDescent="0.3">
      <c r="A9" s="2" t="s">
        <v>401</v>
      </c>
      <c r="B9" s="2" t="str">
        <f>_xlfn.XLOOKUP(Table3[[#This Row],[Road name]],'Tasman Base Data'!$A$2:$A$233,'Tasman Base Data'!B$2:B$233)</f>
        <v>Wildman Road to Hau Road (existing 60km/h)</v>
      </c>
      <c r="C9" s="2" t="str">
        <f>_xlfn.XLOOKUP(Table3[[#This Row],[Road name]],'Tasman Base Data'!$A$2:$A$233,'Tasman Base Data'!C$2:C$233)</f>
        <v>Peri-urban Roads</v>
      </c>
      <c r="D9" s="2" t="str">
        <f>_xlfn.XLOOKUP(Table3[[#This Row],[Road name]],'Tasman Base Data'!$A$2:$A$233,'Tasman Base Data'!D$2:D$233)</f>
        <v>Peri-urban Roads</v>
      </c>
      <c r="E9" s="8">
        <f>_xlfn.XLOOKUP(Table3[[#This Row],[Road name]],'Tasman Base Data'!$A$2:$A$233,'Tasman Base Data'!E$2:E$233)</f>
        <v>70</v>
      </c>
      <c r="F9" s="8">
        <f>_xlfn.XLOOKUP(Table3[[#This Row],[Road name]],'Tasman Base Data'!$A$2:$A$233,'Tasman Base Data'!F$2:F$233)</f>
        <v>60</v>
      </c>
      <c r="G9" s="8">
        <f>_xlfn.XLOOKUP(Table3[[#This Row],[Road name]],'Tasman Base Data'!$A$2:$A$233,'Tasman Base Data'!G$2:G$233)</f>
        <v>60</v>
      </c>
      <c r="H9" s="44" t="str">
        <f>_xlfn.XLOOKUP(Table3[[#This Row],[Road name]],'Tasman Base Data'!$A$2:$A$233,'Tasman Base Data'!H$2:H$233)</f>
        <v xml:space="preserve"> </v>
      </c>
      <c r="I9" s="40">
        <f>_xlfn.XLOOKUP(Table3[[#This Row],[Road name]],'Tasman Base Data'!$A$2:$A$233,'Tasman Base Data'!I$2:I$233)</f>
        <v>45684</v>
      </c>
      <c r="J9" s="2" t="s">
        <v>25</v>
      </c>
      <c r="K9" s="2" t="s">
        <v>25</v>
      </c>
      <c r="L9" s="8"/>
      <c r="M9" s="15"/>
      <c r="N9" s="15"/>
      <c r="O9" s="15"/>
      <c r="P9" s="15"/>
      <c r="Q9" s="15"/>
      <c r="R9" s="15"/>
      <c r="S9" s="15"/>
      <c r="T9" s="15"/>
      <c r="U9" s="15"/>
      <c r="V9" s="15"/>
      <c r="W9" s="15"/>
      <c r="X9" s="15"/>
      <c r="Y9" s="15"/>
      <c r="Z9" s="15"/>
      <c r="AA9" s="15"/>
      <c r="AB9" s="15"/>
      <c r="AC9" s="15"/>
      <c r="AD9" s="15"/>
      <c r="AE9" s="15"/>
      <c r="AF9" s="15"/>
    </row>
    <row r="10" spans="1:32" s="41" customFormat="1" ht="43.2" x14ac:dyDescent="0.3">
      <c r="A10" s="2" t="s">
        <v>547</v>
      </c>
      <c r="B10" s="2" t="str">
        <f>_xlfn.XLOOKUP(Table3[[#This Row],[Road name]],'Tasman Base Data'!$A$2:$A$233,'Tasman Base Data'!B$2:B$233)</f>
        <v>For 900m south of Stephens Bay Road (entrance to MTB park)</v>
      </c>
      <c r="C10" s="2" t="str">
        <f>_xlfn.XLOOKUP(Table3[[#This Row],[Road name]],'Tasman Base Data'!$A$2:$A$233,'Tasman Base Data'!C$2:C$233)</f>
        <v>Rural Connectors</v>
      </c>
      <c r="D10" s="2" t="str">
        <f>_xlfn.XLOOKUP(Table3[[#This Row],[Road name]],'Tasman Base Data'!$A$2:$A$233,'Tasman Base Data'!D$2:D$233)</f>
        <v>Rural Connectors</v>
      </c>
      <c r="E10" s="8">
        <f>_xlfn.XLOOKUP(Table3[[#This Row],[Road name]],'Tasman Base Data'!$A$2:$A$233,'Tasman Base Data'!E$2:E$233)</f>
        <v>80</v>
      </c>
      <c r="F10" s="8">
        <f>_xlfn.XLOOKUP(Table3[[#This Row],[Road name]],'Tasman Base Data'!$A$2:$A$233,'Tasman Base Data'!F$2:F$233)</f>
        <v>60</v>
      </c>
      <c r="G10" s="8">
        <f>_xlfn.XLOOKUP(Table3[[#This Row],[Road name]],'Tasman Base Data'!$A$2:$A$233,'Tasman Base Data'!G$2:G$233)</f>
        <v>60</v>
      </c>
      <c r="H10" s="44" t="str">
        <f>_xlfn.XLOOKUP(Table3[[#This Row],[Road name]],'Tasman Base Data'!$A$2:$A$233,'Tasman Base Data'!H$2:H$233)</f>
        <v xml:space="preserve"> </v>
      </c>
      <c r="I10" s="40">
        <f>_xlfn.XLOOKUP(Table3[[#This Row],[Road name]],'Tasman Base Data'!$A$2:$A$233,'Tasman Base Data'!I$2:I$233)</f>
        <v>45684</v>
      </c>
      <c r="J10" s="2" t="s">
        <v>399</v>
      </c>
      <c r="K10" s="2" t="s">
        <v>25</v>
      </c>
      <c r="L10" s="8"/>
      <c r="M10" s="15"/>
      <c r="N10" s="15"/>
      <c r="O10" s="15"/>
      <c r="P10" s="15"/>
      <c r="Q10" s="15"/>
      <c r="R10" s="15"/>
      <c r="S10" s="15"/>
      <c r="T10" s="15"/>
      <c r="U10" s="15"/>
      <c r="V10" s="15"/>
      <c r="W10" s="15"/>
      <c r="X10" s="15"/>
      <c r="Y10" s="15"/>
      <c r="Z10" s="15"/>
      <c r="AA10" s="15"/>
      <c r="AB10" s="15"/>
      <c r="AC10" s="15"/>
      <c r="AD10" s="15"/>
      <c r="AE10" s="15"/>
      <c r="AF10" s="15"/>
    </row>
    <row r="11" spans="1:32" s="41" customFormat="1" ht="43.2" x14ac:dyDescent="0.3">
      <c r="A11" s="2" t="s">
        <v>402</v>
      </c>
      <c r="B11" s="2" t="str">
        <f>_xlfn.XLOOKUP(Table3[[#This Row],[Road name]],'Tasman Base Data'!$A$2:$A$233,'Tasman Base Data'!B$2:B$233)</f>
        <v xml:space="preserve">From Kaiteriteri-Sandy Bay road to start of 30km/h section of Sandy Bau-Marahau Road </v>
      </c>
      <c r="C11" s="2" t="str">
        <f>_xlfn.XLOOKUP(Table3[[#This Row],[Road name]],'Tasman Base Data'!$A$2:$A$233,'Tasman Base Data'!C$2:C$233)</f>
        <v>Rural Connectors</v>
      </c>
      <c r="D11" s="2" t="str">
        <f>_xlfn.XLOOKUP(Table3[[#This Row],[Road name]],'Tasman Base Data'!$A$2:$A$233,'Tasman Base Data'!D$2:D$233)</f>
        <v>Rural Connectors</v>
      </c>
      <c r="E11" s="8">
        <f>_xlfn.XLOOKUP(Table3[[#This Row],[Road name]],'Tasman Base Data'!$A$2:$A$233,'Tasman Base Data'!E$2:E$233)</f>
        <v>80</v>
      </c>
      <c r="F11" s="8">
        <f>_xlfn.XLOOKUP(Table3[[#This Row],[Road name]],'Tasman Base Data'!$A$2:$A$233,'Tasman Base Data'!F$2:F$233)</f>
        <v>60</v>
      </c>
      <c r="G11" s="8">
        <f>_xlfn.XLOOKUP(Table3[[#This Row],[Road name]],'Tasman Base Data'!$A$2:$A$233,'Tasman Base Data'!G$2:G$233)</f>
        <v>60</v>
      </c>
      <c r="H11" s="44" t="str">
        <f>_xlfn.XLOOKUP(Table3[[#This Row],[Road name]],'Tasman Base Data'!$A$2:$A$233,'Tasman Base Data'!H$2:H$233)</f>
        <v xml:space="preserve"> </v>
      </c>
      <c r="I11" s="40">
        <f>_xlfn.XLOOKUP(Table3[[#This Row],[Road name]],'Tasman Base Data'!$A$2:$A$233,'Tasman Base Data'!I$2:I$233)</f>
        <v>45684</v>
      </c>
      <c r="J11" s="2" t="s">
        <v>399</v>
      </c>
      <c r="K11" s="2" t="s">
        <v>25</v>
      </c>
      <c r="L11" s="8"/>
      <c r="M11" s="15"/>
      <c r="N11" s="15"/>
      <c r="O11" s="15"/>
      <c r="P11" s="15"/>
      <c r="Q11" s="15"/>
      <c r="R11" s="15"/>
      <c r="S11" s="15"/>
      <c r="T11" s="15"/>
      <c r="U11" s="15"/>
      <c r="V11" s="15"/>
      <c r="W11" s="15"/>
      <c r="X11" s="15"/>
      <c r="Y11" s="15"/>
      <c r="Z11" s="15"/>
      <c r="AA11" s="15"/>
      <c r="AB11" s="15"/>
      <c r="AC11" s="15"/>
      <c r="AD11" s="15"/>
      <c r="AE11" s="15"/>
      <c r="AF11" s="15"/>
    </row>
    <row r="12" spans="1:32" s="41" customFormat="1" ht="72" x14ac:dyDescent="0.3">
      <c r="A12" s="2" t="s">
        <v>571</v>
      </c>
      <c r="B12" s="2" t="str">
        <f>_xlfn.XLOOKUP(Table3[[#This Row],[Road name]],'Tasman Base Data'!$A$2:$A$233,'Tasman Base Data'!B$2:B$233)</f>
        <v>Entire length</v>
      </c>
      <c r="C12" s="2" t="str">
        <f>_xlfn.XLOOKUP(Table3[[#This Row],[Road name]],'Tasman Base Data'!$A$2:$A$233,'Tasman Base Data'!C$2:C$233)</f>
        <v>Urban Connectors</v>
      </c>
      <c r="D12" s="2" t="str">
        <f>_xlfn.XLOOKUP(Table3[[#This Row],[Road name]],'Tasman Base Data'!$A$2:$A$233,'Tasman Base Data'!D$2:D$233)</f>
        <v>Urban Connectors</v>
      </c>
      <c r="E12" s="8">
        <f>_xlfn.XLOOKUP(Table3[[#This Row],[Road name]],'Tasman Base Data'!$A$2:$A$233,'Tasman Base Data'!E$2:E$233)</f>
        <v>70</v>
      </c>
      <c r="F12" s="8">
        <f>_xlfn.XLOOKUP(Table3[[#This Row],[Road name]],'Tasman Base Data'!$A$2:$A$233,'Tasman Base Data'!F$2:F$233)</f>
        <v>50</v>
      </c>
      <c r="G12" s="8">
        <f>_xlfn.XLOOKUP(Table3[[#This Row],[Road name]],'Tasman Base Data'!$A$2:$A$233,'Tasman Base Data'!G$2:G$233)</f>
        <v>40</v>
      </c>
      <c r="H12" s="44" t="str">
        <f>_xlfn.XLOOKUP(Table3[[#This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12" s="40">
        <f>_xlfn.XLOOKUP(Table3[[#This Row],[Road name]],'Tasman Base Data'!$A$2:$A$233,'Tasman Base Data'!I$2:I$233)</f>
        <v>45684</v>
      </c>
      <c r="J12" s="2" t="s">
        <v>25</v>
      </c>
      <c r="K12" s="2" t="s">
        <v>25</v>
      </c>
      <c r="L12" s="8"/>
      <c r="M12" s="15"/>
      <c r="N12" s="15"/>
      <c r="O12" s="15"/>
      <c r="P12" s="15"/>
      <c r="Q12" s="15"/>
      <c r="R12" s="15"/>
      <c r="S12" s="15"/>
      <c r="T12" s="15"/>
      <c r="U12" s="15"/>
      <c r="V12" s="15"/>
      <c r="W12" s="15"/>
      <c r="X12" s="15"/>
      <c r="Y12" s="15"/>
      <c r="Z12" s="15"/>
      <c r="AA12" s="15"/>
      <c r="AB12" s="15"/>
      <c r="AC12" s="15"/>
      <c r="AD12" s="15"/>
      <c r="AE12" s="15"/>
      <c r="AF12" s="15"/>
    </row>
    <row r="13" spans="1:32" s="41" customFormat="1" ht="28.8" x14ac:dyDescent="0.3">
      <c r="A13" s="2" t="s">
        <v>661</v>
      </c>
      <c r="B13" s="2" t="str">
        <f>_xlfn.XLOOKUP(Table3[[#This Row],[Road name]],'Tasman Base Data'!$A$2:$A$233,'Tasman Base Data'!B$2:B$233)</f>
        <v xml:space="preserve"> Haycock Road to Serpentine River Road  </v>
      </c>
      <c r="C13" s="2" t="str">
        <f>_xlfn.XLOOKUP(Table3[[#This Row],[Road name]],'Tasman Base Data'!$A$2:$A$233,'Tasman Base Data'!C$2:C$233)</f>
        <v>Rural Roads</v>
      </c>
      <c r="D13" s="2" t="str">
        <f>_xlfn.XLOOKUP(Table3[[#This Row],[Road name]],'Tasman Base Data'!$A$2:$A$233,'Tasman Base Data'!D$2:D$233)</f>
        <v>Rural Roads</v>
      </c>
      <c r="E13" s="8">
        <f>_xlfn.XLOOKUP(Table3[[#This Row],[Road name]],'Tasman Base Data'!$A$2:$A$233,'Tasman Base Data'!E$2:E$233)</f>
        <v>80</v>
      </c>
      <c r="F13" s="8">
        <f>_xlfn.XLOOKUP(Table3[[#This Row],[Road name]],'Tasman Base Data'!$A$2:$A$233,'Tasman Base Data'!F$2:F$233)</f>
        <v>60</v>
      </c>
      <c r="G13" s="8">
        <f>_xlfn.XLOOKUP(Table3[[#This Row],[Road name]],'Tasman Base Data'!$A$2:$A$233,'Tasman Base Data'!G$2:G$233)</f>
        <v>60</v>
      </c>
      <c r="H13" s="44" t="str">
        <f>_xlfn.XLOOKUP(Table3[[#This Row],[Road name]],'Tasman Base Data'!$A$2:$A$233,'Tasman Base Data'!H$2:H$233)</f>
        <v xml:space="preserve"> </v>
      </c>
      <c r="I13" s="40">
        <f>_xlfn.XLOOKUP(Table3[[#This Row],[Road name]],'Tasman Base Data'!$A$2:$A$233,'Tasman Base Data'!I$2:I$233)</f>
        <v>46048</v>
      </c>
      <c r="J13" s="2" t="s">
        <v>15</v>
      </c>
      <c r="K13" s="2" t="s">
        <v>20</v>
      </c>
      <c r="L13" s="8"/>
      <c r="M13" s="15"/>
      <c r="N13" s="15"/>
      <c r="O13" s="15"/>
      <c r="P13" s="15"/>
      <c r="Q13" s="15"/>
      <c r="R13" s="15"/>
      <c r="S13" s="15"/>
      <c r="T13" s="15"/>
      <c r="U13" s="15"/>
      <c r="V13" s="15"/>
      <c r="W13" s="15"/>
      <c r="X13" s="15"/>
      <c r="Y13" s="15"/>
      <c r="Z13" s="15"/>
      <c r="AA13" s="15"/>
      <c r="AB13" s="15"/>
      <c r="AC13" s="15"/>
      <c r="AD13" s="15"/>
      <c r="AE13" s="15"/>
      <c r="AF13" s="15"/>
    </row>
    <row r="14" spans="1:32" s="41" customFormat="1" ht="72" x14ac:dyDescent="0.3">
      <c r="A14" s="2" t="s">
        <v>462</v>
      </c>
      <c r="B14" s="2" t="str">
        <f>_xlfn.XLOOKUP(Table3[[#This Row],[Road name]],'Tasman Base Data'!$A$2:$A$233,'Tasman Base Data'!B$2:B$233)</f>
        <v>From McBrydie Road to Hursthouse Street</v>
      </c>
      <c r="C14" s="2" t="str">
        <f>_xlfn.XLOOKUP(Table3[[#This Row],[Road name]],'Tasman Base Data'!$A$2:$A$233,'Tasman Base Data'!C$2:C$233)</f>
        <v>Rural Roads</v>
      </c>
      <c r="D14" s="2" t="str">
        <f>_xlfn.XLOOKUP(Table3[[#This Row],[Road name]],'Tasman Base Data'!$A$2:$A$233,'Tasman Base Data'!D$2:D$233)</f>
        <v>Rural Roads</v>
      </c>
      <c r="E14" s="8">
        <f>_xlfn.XLOOKUP(Table3[[#This Row],[Road name]],'Tasman Base Data'!$A$2:$A$233,'Tasman Base Data'!E$2:E$233)</f>
        <v>100</v>
      </c>
      <c r="F14" s="8">
        <f>_xlfn.XLOOKUP(Table3[[#This Row],[Road name]],'Tasman Base Data'!$A$2:$A$233,'Tasman Base Data'!F$2:F$233)</f>
        <v>80</v>
      </c>
      <c r="G14" s="8">
        <f>_xlfn.XLOOKUP(Table3[[#This Row],[Road name]],'Tasman Base Data'!$A$2:$A$233,'Tasman Base Data'!G$2:G$233)</f>
        <v>60</v>
      </c>
      <c r="H14" s="44" t="str">
        <f>_xlfn.XLOOKUP(Table3[[#This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14" s="40">
        <f>_xlfn.XLOOKUP(Table3[[#This Row],[Road name]],'Tasman Base Data'!$A$2:$A$233,'Tasman Base Data'!I$2:I$233)</f>
        <v>46048</v>
      </c>
      <c r="J14" s="2" t="s">
        <v>378</v>
      </c>
      <c r="K14" s="2" t="s">
        <v>10</v>
      </c>
      <c r="L14" s="8"/>
      <c r="M14" s="15"/>
      <c r="N14" s="15"/>
      <c r="O14" s="15"/>
      <c r="P14" s="15"/>
      <c r="Q14" s="15"/>
      <c r="R14" s="15"/>
      <c r="S14" s="15"/>
      <c r="T14" s="15"/>
      <c r="U14" s="15"/>
      <c r="V14" s="15"/>
      <c r="W14" s="15"/>
      <c r="X14" s="15"/>
      <c r="Y14" s="15"/>
      <c r="Z14" s="15"/>
      <c r="AA14" s="15"/>
      <c r="AB14" s="15"/>
      <c r="AC14" s="15"/>
      <c r="AD14" s="15"/>
      <c r="AE14" s="15"/>
      <c r="AF14" s="15"/>
    </row>
    <row r="15" spans="1:32" s="41" customFormat="1" ht="57.6" x14ac:dyDescent="0.3">
      <c r="A15" s="2" t="s">
        <v>473</v>
      </c>
      <c r="B15" s="2" t="str">
        <f>_xlfn.XLOOKUP(Table3[[#This Row],[Road name]],'Tasman Base Data'!$A$2:$A$233,'Tasman Base Data'!B$2:B$233)</f>
        <v xml:space="preserve"> Pakawau Bush Road to 100m south of southern boundary of 1062 Collingwood -Puponga Main Road</v>
      </c>
      <c r="C15" s="2" t="str">
        <f>_xlfn.XLOOKUP(Table3[[#This Row],[Road name]],'Tasman Base Data'!$A$2:$A$233,'Tasman Base Data'!C$2:C$233)</f>
        <v>Peri-urban Roads</v>
      </c>
      <c r="D15" s="2" t="str">
        <f>_xlfn.XLOOKUP(Table3[[#This Row],[Road name]],'Tasman Base Data'!$A$2:$A$233,'Tasman Base Data'!D$2:D$233)</f>
        <v>Peri-urban Roads</v>
      </c>
      <c r="E15" s="8">
        <f>_xlfn.XLOOKUP(Table3[[#This Row],[Road name]],'Tasman Base Data'!$A$2:$A$233,'Tasman Base Data'!E$2:E$233)</f>
        <v>60</v>
      </c>
      <c r="F15" s="8">
        <f>_xlfn.XLOOKUP(Table3[[#This Row],[Road name]],'Tasman Base Data'!$A$2:$A$233,'Tasman Base Data'!F$2:F$233)</f>
        <v>50</v>
      </c>
      <c r="G15" s="8">
        <f>_xlfn.XLOOKUP(Table3[[#This Row],[Road name]],'Tasman Base Data'!$A$2:$A$233,'Tasman Base Data'!G$2:G$233)</f>
        <v>60</v>
      </c>
      <c r="H15" s="44" t="str">
        <f>_xlfn.XLOOKUP(Table3[[#This Row],[Road name]],'Tasman Base Data'!$A$2:$A$233,'Tasman Base Data'!H$2:H$233)</f>
        <v>Peri-urban environment and a Tourist zone</v>
      </c>
      <c r="I15" s="40">
        <f>_xlfn.XLOOKUP(Table3[[#This Row],[Road name]],'Tasman Base Data'!$A$2:$A$233,'Tasman Base Data'!I$2:I$233)</f>
        <v>46048</v>
      </c>
      <c r="J15" s="2" t="s">
        <v>396</v>
      </c>
      <c r="K15" s="2" t="s">
        <v>40</v>
      </c>
      <c r="L15" s="8"/>
      <c r="M15" s="15"/>
      <c r="N15" s="15"/>
      <c r="O15" s="15"/>
      <c r="P15" s="15"/>
      <c r="Q15" s="15"/>
      <c r="R15" s="15"/>
      <c r="S15" s="15"/>
      <c r="T15" s="15"/>
      <c r="U15" s="15"/>
      <c r="V15" s="15"/>
      <c r="W15" s="15"/>
      <c r="X15" s="15"/>
      <c r="Y15" s="15"/>
      <c r="Z15" s="15"/>
      <c r="AA15" s="15"/>
      <c r="AB15" s="15"/>
      <c r="AC15" s="15"/>
      <c r="AD15" s="15"/>
      <c r="AE15" s="15"/>
      <c r="AF15" s="15"/>
    </row>
    <row r="16" spans="1:32" s="41" customFormat="1" ht="72" x14ac:dyDescent="0.3">
      <c r="A16" s="2" t="s">
        <v>397</v>
      </c>
      <c r="B16" s="2" t="str">
        <f>_xlfn.XLOOKUP(Table3[[#This Row],[Road name]],'Tasman Base Data'!$A$2:$A$233,'Tasman Base Data'!B$2:B$233)</f>
        <v>Genia Drive to 100m south of Totara View Drive</v>
      </c>
      <c r="C16" s="2" t="str">
        <f>_xlfn.XLOOKUP(Table3[[#This Row],[Road name]],'Tasman Base Data'!$A$2:$A$233,'Tasman Base Data'!C$2:C$233)</f>
        <v>Local Streets</v>
      </c>
      <c r="D16" s="2" t="str">
        <f>_xlfn.XLOOKUP(Table3[[#This Row],[Road name]],'Tasman Base Data'!$A$2:$A$233,'Tasman Base Data'!D$2:D$233)</f>
        <v>Local Streets</v>
      </c>
      <c r="E16" s="8">
        <f>_xlfn.XLOOKUP(Table3[[#This Row],[Road name]],'Tasman Base Data'!$A$2:$A$233,'Tasman Base Data'!E$2:E$233)</f>
        <v>70</v>
      </c>
      <c r="F16" s="8">
        <f>_xlfn.XLOOKUP(Table3[[#This Row],[Road name]],'Tasman Base Data'!$A$2:$A$233,'Tasman Base Data'!F$2:F$233)</f>
        <v>50</v>
      </c>
      <c r="G16" s="8">
        <f>_xlfn.XLOOKUP(Table3[[#This Row],[Road name]],'Tasman Base Data'!$A$2:$A$233,'Tasman Base Data'!G$2:G$233)</f>
        <v>30</v>
      </c>
      <c r="H16" s="44" t="str">
        <f>_xlfn.XLOOKUP(Table3[[#This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16" s="40">
        <f>_xlfn.XLOOKUP(Table3[[#This Row],[Road name]],'Tasman Base Data'!$A$2:$A$233,'Tasman Base Data'!I$2:I$233)</f>
        <v>46048</v>
      </c>
      <c r="J16" s="2" t="s">
        <v>116</v>
      </c>
      <c r="K16" s="2" t="s">
        <v>10</v>
      </c>
      <c r="L16" s="8"/>
      <c r="M16" s="15"/>
      <c r="N16" s="15"/>
      <c r="O16" s="15"/>
      <c r="P16" s="15"/>
      <c r="Q16" s="15"/>
      <c r="R16" s="15"/>
      <c r="S16" s="15"/>
      <c r="T16" s="15"/>
      <c r="U16" s="15"/>
      <c r="V16" s="15"/>
      <c r="W16" s="15"/>
      <c r="X16" s="15"/>
      <c r="Y16" s="15"/>
      <c r="Z16" s="15"/>
      <c r="AA16" s="15"/>
      <c r="AB16" s="15"/>
      <c r="AC16" s="15"/>
      <c r="AD16" s="15"/>
      <c r="AE16" s="15"/>
      <c r="AF16" s="15"/>
    </row>
    <row r="17" spans="1:38" s="41" customFormat="1" ht="72" x14ac:dyDescent="0.3">
      <c r="A17" s="2" t="s">
        <v>31</v>
      </c>
      <c r="B17" s="2" t="str">
        <f>_xlfn.XLOOKUP(Table3[[#This Row],[Road name]],'Tasman Base Data'!$A$2:$A$233,'Tasman Base Data'!B$2:B$233)</f>
        <v>From 150m north of Motueka Steiner School to SH60</v>
      </c>
      <c r="C17" s="2" t="str">
        <f>_xlfn.XLOOKUP(Table3[[#This Row],[Road name]],'Tasman Base Data'!$A$2:$A$233,'Tasman Base Data'!C$2:C$233)</f>
        <v>Rural Connectors</v>
      </c>
      <c r="D17" s="2" t="str">
        <f>_xlfn.XLOOKUP(Table3[[#This Row],[Road name]],'Tasman Base Data'!$A$2:$A$233,'Tasman Base Data'!D$2:D$233)</f>
        <v>Rural Connectors</v>
      </c>
      <c r="E17" s="8">
        <f>_xlfn.XLOOKUP(Table3[[#This Row],[Road name]],'Tasman Base Data'!$A$2:$A$233,'Tasman Base Data'!E$2:E$233)</f>
        <v>100</v>
      </c>
      <c r="F17" s="8">
        <f>_xlfn.XLOOKUP(Table3[[#This Row],[Road name]],'Tasman Base Data'!$A$2:$A$233,'Tasman Base Data'!F$2:F$233)</f>
        <v>80</v>
      </c>
      <c r="G17" s="8">
        <f>_xlfn.XLOOKUP(Table3[[#This Row],[Road name]],'Tasman Base Data'!$A$2:$A$233,'Tasman Base Data'!G$2:G$233)</f>
        <v>60</v>
      </c>
      <c r="H17" s="44" t="str">
        <f>_xlfn.XLOOKUP(Table3[[#This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17" s="40">
        <f>_xlfn.XLOOKUP(Table3[[#This Row],[Road name]],'Tasman Base Data'!$A$2:$A$233,'Tasman Base Data'!I$2:I$233)</f>
        <v>46048</v>
      </c>
      <c r="J17" s="2" t="s">
        <v>24</v>
      </c>
      <c r="K17" s="2" t="s">
        <v>10</v>
      </c>
      <c r="L17" s="8"/>
      <c r="M17" s="15"/>
      <c r="N17" s="15"/>
      <c r="O17" s="15"/>
      <c r="P17" s="15"/>
      <c r="Q17" s="15"/>
      <c r="R17" s="15"/>
      <c r="S17" s="15"/>
      <c r="T17" s="15"/>
      <c r="U17" s="15"/>
      <c r="V17" s="15"/>
      <c r="W17" s="15"/>
      <c r="X17" s="15"/>
      <c r="Y17" s="15"/>
      <c r="Z17" s="15"/>
      <c r="AA17" s="15"/>
      <c r="AB17" s="15"/>
      <c r="AC17" s="15"/>
      <c r="AD17" s="15"/>
      <c r="AE17" s="15"/>
      <c r="AF17" s="15"/>
    </row>
    <row r="18" spans="1:38" s="41" customFormat="1" ht="28.8" x14ac:dyDescent="0.3">
      <c r="A18" s="2" t="s">
        <v>403</v>
      </c>
      <c r="B18" s="2" t="str">
        <f>_xlfn.XLOOKUP(Table3[[#This Row],[Road name]],'Tasman Base Data'!$A$2:$A$233,'Tasman Base Data'!B$2:B$233)</f>
        <v>Entire length</v>
      </c>
      <c r="C18" s="2" t="str">
        <f>_xlfn.XLOOKUP(Table3[[#This Row],[Road name]],'Tasman Base Data'!$A$2:$A$233,'Tasman Base Data'!C$2:C$233)</f>
        <v>Peri-urban Roads</v>
      </c>
      <c r="D18" s="2" t="str">
        <f>_xlfn.XLOOKUP(Table3[[#This Row],[Road name]],'Tasman Base Data'!$A$2:$A$233,'Tasman Base Data'!D$2:D$233)</f>
        <v>Peri-urban Roads</v>
      </c>
      <c r="E18" s="8">
        <f>_xlfn.XLOOKUP(Table3[[#This Row],[Road name]],'Tasman Base Data'!$A$2:$A$233,'Tasman Base Data'!E$2:E$233)</f>
        <v>80</v>
      </c>
      <c r="F18" s="8">
        <f>_xlfn.XLOOKUP(Table3[[#This Row],[Road name]],'Tasman Base Data'!$A$2:$A$233,'Tasman Base Data'!F$2:F$233)</f>
        <v>60</v>
      </c>
      <c r="G18" s="8">
        <f>_xlfn.XLOOKUP(Table3[[#This Row],[Road name]],'Tasman Base Data'!$A$2:$A$233,'Tasman Base Data'!G$2:G$233)</f>
        <v>60</v>
      </c>
      <c r="H18" s="44" t="str">
        <f>_xlfn.XLOOKUP(Table3[[#This Row],[Road name]],'Tasman Base Data'!$A$2:$A$233,'Tasman Base Data'!H$2:H$233)</f>
        <v xml:space="preserve"> </v>
      </c>
      <c r="I18" s="40">
        <f>_xlfn.XLOOKUP(Table3[[#This Row],[Road name]],'Tasman Base Data'!$A$2:$A$233,'Tasman Base Data'!I$2:I$233)</f>
        <v>46048</v>
      </c>
      <c r="J18" s="2" t="s">
        <v>83</v>
      </c>
      <c r="K18" s="2" t="s">
        <v>10</v>
      </c>
      <c r="L18" s="8"/>
      <c r="M18" s="15"/>
      <c r="N18" s="15"/>
      <c r="O18" s="15"/>
      <c r="P18" s="15"/>
      <c r="Q18" s="15"/>
      <c r="R18" s="15"/>
      <c r="S18" s="15"/>
      <c r="T18" s="15"/>
      <c r="U18" s="15"/>
      <c r="V18" s="15"/>
      <c r="W18" s="15"/>
      <c r="X18" s="15"/>
      <c r="Y18" s="15"/>
      <c r="Z18" s="15"/>
      <c r="AA18" s="15"/>
      <c r="AB18" s="15"/>
      <c r="AC18" s="15"/>
      <c r="AD18" s="15"/>
      <c r="AE18" s="15"/>
      <c r="AF18" s="15"/>
    </row>
    <row r="19" spans="1:38" s="41" customFormat="1" ht="28.8" x14ac:dyDescent="0.3">
      <c r="A19" s="2" t="s">
        <v>404</v>
      </c>
      <c r="B19" s="2" t="str">
        <f>_xlfn.XLOOKUP(Table3[[#This Row],[Road name]],'Tasman Base Data'!$A$2:$A$233,'Tasman Base Data'!B$2:B$233)</f>
        <v>For 1775m from Main Road Tapawera</v>
      </c>
      <c r="C19" s="2" t="str">
        <f>_xlfn.XLOOKUP(Table3[[#This Row],[Road name]],'Tasman Base Data'!$A$2:$A$233,'Tasman Base Data'!C$2:C$233)</f>
        <v>Rural Connectors</v>
      </c>
      <c r="D19" s="2" t="str">
        <f>_xlfn.XLOOKUP(Table3[[#This Row],[Road name]],'Tasman Base Data'!$A$2:$A$233,'Tasman Base Data'!D$2:D$233)</f>
        <v>Rural Connectors</v>
      </c>
      <c r="E19" s="8">
        <f>_xlfn.XLOOKUP(Table3[[#This Row],[Road name]],'Tasman Base Data'!$A$2:$A$233,'Tasman Base Data'!E$2:E$233)</f>
        <v>100</v>
      </c>
      <c r="F19" s="8">
        <f>_xlfn.XLOOKUP(Table3[[#This Row],[Road name]],'Tasman Base Data'!$A$2:$A$233,'Tasman Base Data'!F$2:F$233)</f>
        <v>80</v>
      </c>
      <c r="G19" s="8">
        <f>_xlfn.XLOOKUP(Table3[[#This Row],[Road name]],'Tasman Base Data'!$A$2:$A$233,'Tasman Base Data'!G$2:G$233)</f>
        <v>80</v>
      </c>
      <c r="H19" s="44" t="str">
        <f>_xlfn.XLOOKUP(Table3[[#This Row],[Road name]],'Tasman Base Data'!$A$2:$A$233,'Tasman Base Data'!H$2:H$233)</f>
        <v xml:space="preserve"> </v>
      </c>
      <c r="I19" s="40">
        <f>_xlfn.XLOOKUP(Table3[[#This Row],[Road name]],'Tasman Base Data'!$A$2:$A$233,'Tasman Base Data'!I$2:I$233)</f>
        <v>46048</v>
      </c>
      <c r="J19" s="2" t="s">
        <v>107</v>
      </c>
      <c r="K19" s="2" t="s">
        <v>108</v>
      </c>
      <c r="L19" s="8"/>
      <c r="M19" s="15"/>
      <c r="N19" s="15"/>
      <c r="O19" s="15"/>
      <c r="P19" s="15"/>
      <c r="Q19" s="15"/>
      <c r="R19" s="15"/>
      <c r="S19" s="15"/>
      <c r="T19" s="15"/>
      <c r="U19" s="15"/>
      <c r="V19" s="15"/>
      <c r="W19" s="15"/>
      <c r="X19" s="15"/>
      <c r="Y19" s="15"/>
      <c r="Z19" s="15"/>
      <c r="AA19" s="15"/>
      <c r="AB19" s="15"/>
      <c r="AC19" s="15"/>
      <c r="AD19" s="15"/>
      <c r="AE19" s="15"/>
      <c r="AF19" s="15"/>
    </row>
    <row r="20" spans="1:38" s="41" customFormat="1" ht="14.4" x14ac:dyDescent="0.3">
      <c r="A20" s="28" t="s">
        <v>9</v>
      </c>
      <c r="B20" s="28"/>
      <c r="C20" s="28"/>
      <c r="D20" s="28"/>
      <c r="E20" s="45"/>
      <c r="F20" s="29"/>
      <c r="G20" s="29"/>
      <c r="H20" s="42"/>
      <c r="I20" s="29"/>
      <c r="J20" s="9"/>
      <c r="K20" s="9"/>
      <c r="L20" s="8"/>
      <c r="M20" s="15"/>
      <c r="N20" s="15"/>
      <c r="O20" s="15"/>
      <c r="P20" s="15"/>
      <c r="Q20" s="15"/>
      <c r="R20" s="15"/>
      <c r="S20" s="15"/>
      <c r="T20" s="15"/>
      <c r="U20" s="15"/>
      <c r="V20" s="15"/>
      <c r="W20" s="15"/>
      <c r="X20" s="15"/>
      <c r="Y20" s="15"/>
      <c r="Z20" s="15"/>
      <c r="AA20" s="15"/>
      <c r="AB20" s="15"/>
      <c r="AC20" s="15"/>
      <c r="AD20" s="15"/>
      <c r="AE20" s="15"/>
      <c r="AF20" s="15"/>
    </row>
    <row r="22" spans="1:38" s="6" customFormat="1" ht="22.5" customHeight="1" x14ac:dyDescent="0.3">
      <c r="A22" s="62" t="s">
        <v>405</v>
      </c>
      <c r="B22" s="62"/>
      <c r="C22" s="62"/>
      <c r="D22" s="62"/>
      <c r="E22" s="62"/>
      <c r="F22" s="62"/>
      <c r="G22" s="62"/>
      <c r="H22" s="62"/>
      <c r="I22" s="62"/>
      <c r="J22" s="62"/>
      <c r="K22" s="62"/>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row>
    <row r="23" spans="1:38" ht="15" customHeight="1" x14ac:dyDescent="0.3">
      <c r="A23" s="2" t="s">
        <v>382</v>
      </c>
      <c r="B23" s="2" t="s">
        <v>426</v>
      </c>
      <c r="C23" s="2" t="s">
        <v>428</v>
      </c>
      <c r="D23" s="2" t="s">
        <v>427</v>
      </c>
      <c r="E23" s="8" t="s">
        <v>424</v>
      </c>
      <c r="F23" s="8" t="s">
        <v>5</v>
      </c>
      <c r="G23" s="8" t="s">
        <v>429</v>
      </c>
      <c r="H23" s="2" t="s">
        <v>430</v>
      </c>
      <c r="I23" s="2" t="s">
        <v>431</v>
      </c>
      <c r="J23" s="2" t="s">
        <v>383</v>
      </c>
      <c r="K23" s="2" t="s">
        <v>3</v>
      </c>
    </row>
    <row r="24" spans="1:38" ht="15" customHeight="1" x14ac:dyDescent="0.3">
      <c r="A24" s="2" t="s">
        <v>478</v>
      </c>
      <c r="B24" s="2" t="str">
        <f>_xlfn.XLOOKUP(Table8[[#This Row],[Road name]],'Tasman Base Data'!$A$2:$A$233,'Tasman Base Data'!B$2:B$233)</f>
        <v>Final 200m of NE section of road</v>
      </c>
      <c r="C24" s="2" t="str">
        <f>_xlfn.XLOOKUP(Table8[[#This Row],[Road name]],'Tasman Base Data'!$A$2:$A$233,'Tasman Base Data'!C$2:C$233)</f>
        <v>Rural Roads</v>
      </c>
      <c r="D24" s="2" t="str">
        <f>_xlfn.XLOOKUP(Table8[[#This Row],[Road name]],'Tasman Base Data'!$A$2:$A$233,'Tasman Base Data'!D$2:D$233)</f>
        <v>Rural Roads</v>
      </c>
      <c r="E24" s="8">
        <f>_xlfn.XLOOKUP(Table8[[#This Row],[Road name]],'Tasman Base Data'!$A$2:$A$233,'Tasman Base Data'!E$2:E$233)</f>
        <v>100</v>
      </c>
      <c r="F24" s="8">
        <f>_xlfn.XLOOKUP(Table8[[#This Row],[Road name]],'Tasman Base Data'!$A$2:$A$233,'Tasman Base Data'!F$2:F$233)</f>
        <v>80</v>
      </c>
      <c r="G24" s="8">
        <f>_xlfn.XLOOKUP(Table8[[#This Row],[Road name]],'Tasman Base Data'!$A$2:$A$233,'Tasman Base Data'!G$2:G$233)</f>
        <v>60</v>
      </c>
      <c r="H24" s="44" t="str">
        <f>_xlfn.XLOOKUP(Table8[[#This Row],[Road name]],'Tasman Base Data'!$A$2:$A$233,'Tasman Base Data'!H$2:H$233)</f>
        <v>The proposed speed is consistent with the remainder of Cotterell Road</v>
      </c>
      <c r="I24" s="40">
        <f>_xlfn.XLOOKUP(Table8[[#This Row],[Road name]],'Tasman Base Data'!$A$2:$A$233,'Tasman Base Data'!I$2:I$233)</f>
        <v>45683</v>
      </c>
      <c r="J24" s="2" t="s">
        <v>616</v>
      </c>
      <c r="K24" s="2" t="s">
        <v>10</v>
      </c>
    </row>
    <row r="25" spans="1:38" s="41" customFormat="1" ht="72" x14ac:dyDescent="0.3">
      <c r="A25" s="2" t="s">
        <v>414</v>
      </c>
      <c r="B25" s="2" t="str">
        <f>_xlfn.XLOOKUP(Table8[[#This Row],[Road name]],'Tasman Base Data'!$A$2:$A$233,'Tasman Base Data'!B$2:B$233)</f>
        <v>Entire length</v>
      </c>
      <c r="C25" s="2" t="str">
        <f>_xlfn.XLOOKUP(Table8[[#This Row],[Road name]],'Tasman Base Data'!$A$2:$A$233,'Tasman Base Data'!C$2:C$233)</f>
        <v>Local Streets</v>
      </c>
      <c r="D25" s="2" t="str">
        <f>_xlfn.XLOOKUP(Table8[[#This Row],[Road name]],'Tasman Base Data'!$A$2:$A$233,'Tasman Base Data'!D$2:D$233)</f>
        <v>Local Streets</v>
      </c>
      <c r="E25" s="8">
        <f>_xlfn.XLOOKUP(Table8[[#This Row],[Road name]],'Tasman Base Data'!$A$2:$A$233,'Tasman Base Data'!E$2:E$233)</f>
        <v>100</v>
      </c>
      <c r="F25" s="8">
        <f>_xlfn.XLOOKUP(Table8[[#This Row],[Road name]],'Tasman Base Data'!$A$2:$A$233,'Tasman Base Data'!F$2:F$233)</f>
        <v>50</v>
      </c>
      <c r="G25" s="8">
        <f>_xlfn.XLOOKUP(Table8[[#This Row],[Road name]],'Tasman Base Data'!$A$2:$A$233,'Tasman Base Data'!G$2:G$233)</f>
        <v>30</v>
      </c>
      <c r="H25" s="44" t="str">
        <f>_xlfn.XLOOKUP(Table8[[#This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25" s="40">
        <f>_xlfn.XLOOKUP(Table8[[#This Row],[Road name]],'Tasman Base Data'!$A$2:$A$233,'Tasman Base Data'!I$2:I$233)</f>
        <v>45684</v>
      </c>
      <c r="J25" s="2" t="s">
        <v>116</v>
      </c>
      <c r="K25" s="2" t="s">
        <v>10</v>
      </c>
      <c r="L25" s="8"/>
      <c r="M25" s="15"/>
      <c r="N25" s="15"/>
      <c r="O25" s="15"/>
      <c r="P25" s="15"/>
      <c r="Q25" s="15"/>
      <c r="R25" s="15"/>
      <c r="S25" s="15"/>
      <c r="T25" s="15"/>
      <c r="U25" s="15"/>
      <c r="V25" s="15"/>
      <c r="W25" s="15"/>
      <c r="X25" s="15"/>
      <c r="Y25" s="15"/>
      <c r="Z25" s="15"/>
      <c r="AA25" s="15"/>
      <c r="AB25" s="15"/>
      <c r="AC25" s="15"/>
      <c r="AD25" s="15"/>
      <c r="AE25" s="15"/>
      <c r="AF25" s="15"/>
    </row>
    <row r="26" spans="1:38" s="41" customFormat="1" ht="43.2" x14ac:dyDescent="0.3">
      <c r="A26" s="2" t="s">
        <v>129</v>
      </c>
      <c r="B26" s="2" t="str">
        <f>_xlfn.XLOOKUP(Table8[[#This Row],[Road name]],'Tasman Base Data'!$A$2:$A$233,'Tasman Base Data'!B$2:B$233)</f>
        <v>10m section north of Eyles Road</v>
      </c>
      <c r="C26" s="2" t="str">
        <f>_xlfn.XLOOKUP(Table8[[#This Row],[Road name]],'Tasman Base Data'!$A$2:$A$233,'Tasman Base Data'!C$2:C$233)</f>
        <v>Local Streets</v>
      </c>
      <c r="D26" s="2" t="str">
        <f>_xlfn.XLOOKUP(Table8[[#This Row],[Road name]],'Tasman Base Data'!$A$2:$A$233,'Tasman Base Data'!D$2:D$233)</f>
        <v>Local Streets</v>
      </c>
      <c r="E26" s="8">
        <f>_xlfn.XLOOKUP(Table8[[#This Row],[Road name]],'Tasman Base Data'!$A$2:$A$233,'Tasman Base Data'!E$2:E$233)</f>
        <v>100</v>
      </c>
      <c r="F26" s="8">
        <f>_xlfn.XLOOKUP(Table8[[#This Row],[Road name]],'Tasman Base Data'!$A$2:$A$233,'Tasman Base Data'!F$2:F$233)</f>
        <v>50</v>
      </c>
      <c r="G26" s="8">
        <f>_xlfn.XLOOKUP(Table8[[#This Row],[Road name]],'Tasman Base Data'!$A$2:$A$233,'Tasman Base Data'!G$2:G$233)</f>
        <v>30</v>
      </c>
      <c r="H26" s="44" t="str">
        <f>_xlfn.XLOOKUP(Table8[[#This Row],[Road name]],'Tasman Base Data'!$A$2:$A$233,'Tasman Base Data'!H$2:H$233)</f>
        <v>The NSLR shows a limit of 100km/h on this section of road, but it is signed at 50km/h, consistent with the adjacent urban area</v>
      </c>
      <c r="I26" s="40">
        <f>_xlfn.XLOOKUP(Table8[[#This Row],[Road name]],'Tasman Base Data'!$A$2:$A$233,'Tasman Base Data'!I$2:I$233)</f>
        <v>45684</v>
      </c>
      <c r="J26" s="2" t="s">
        <v>20</v>
      </c>
      <c r="K26" s="2" t="s">
        <v>20</v>
      </c>
      <c r="L26" s="8"/>
      <c r="M26" s="15"/>
      <c r="N26" s="15"/>
      <c r="O26" s="15"/>
      <c r="P26" s="15"/>
      <c r="Q26" s="15"/>
      <c r="R26" s="15"/>
      <c r="S26" s="15"/>
      <c r="T26" s="15"/>
      <c r="U26" s="15"/>
      <c r="V26" s="15"/>
      <c r="W26" s="15"/>
      <c r="X26" s="15"/>
      <c r="Y26" s="15"/>
      <c r="Z26" s="15"/>
      <c r="AA26" s="15"/>
      <c r="AB26" s="15"/>
      <c r="AC26" s="15"/>
      <c r="AD26" s="15"/>
      <c r="AE26" s="15"/>
      <c r="AF26" s="15"/>
    </row>
    <row r="27" spans="1:38" s="41" customFormat="1" ht="72" x14ac:dyDescent="0.3">
      <c r="A27" s="2" t="s">
        <v>614</v>
      </c>
      <c r="B27" s="2" t="str">
        <f>_xlfn.XLOOKUP(Table8[[#This Row],[Road name]],'Tasman Base Data'!$A$2:$A$233,'Tasman Base Data'!B$2:B$233)</f>
        <v>From George Street to the eastern end of the street</v>
      </c>
      <c r="C27" s="2" t="str">
        <f>_xlfn.XLOOKUP(Table8[[#This Row],[Road name]],'Tasman Base Data'!$A$2:$A$233,'Tasman Base Data'!C$2:C$233)</f>
        <v>Local Streets</v>
      </c>
      <c r="D27" s="2" t="str">
        <f>_xlfn.XLOOKUP(Table8[[#This Row],[Road name]],'Tasman Base Data'!$A$2:$A$233,'Tasman Base Data'!D$2:D$233)</f>
        <v>Local Streets</v>
      </c>
      <c r="E27" s="8">
        <f>_xlfn.XLOOKUP(Table8[[#This Row],[Road name]],'Tasman Base Data'!$A$2:$A$233,'Tasman Base Data'!E$2:E$233)</f>
        <v>100</v>
      </c>
      <c r="F27" s="8">
        <f>_xlfn.XLOOKUP(Table8[[#This Row],[Road name]],'Tasman Base Data'!$A$2:$A$233,'Tasman Base Data'!F$2:F$233)</f>
        <v>50</v>
      </c>
      <c r="G27" s="8">
        <f>_xlfn.XLOOKUP(Table8[[#This Row],[Road name]],'Tasman Base Data'!$A$2:$A$233,'Tasman Base Data'!G$2:G$233)</f>
        <v>30</v>
      </c>
      <c r="H27" s="44" t="str">
        <f>_xlfn.XLOOKUP(Table8[[#This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27" s="40">
        <f>_xlfn.XLOOKUP(Table8[[#This Row],[Road name]],'Tasman Base Data'!$A$2:$A$233,'Tasman Base Data'!I$2:I$233)</f>
        <v>45684</v>
      </c>
      <c r="J27" s="2" t="s">
        <v>137</v>
      </c>
      <c r="K27" s="2" t="s">
        <v>108</v>
      </c>
      <c r="L27" s="8"/>
      <c r="M27" s="15"/>
      <c r="N27" s="15"/>
      <c r="O27" s="15"/>
      <c r="P27" s="15"/>
      <c r="Q27" s="15"/>
      <c r="R27" s="15"/>
      <c r="S27" s="15"/>
      <c r="T27" s="15"/>
      <c r="U27" s="15"/>
      <c r="V27" s="15"/>
      <c r="W27" s="15"/>
      <c r="X27" s="15"/>
      <c r="Y27" s="15"/>
      <c r="Z27" s="15"/>
      <c r="AA27" s="15"/>
      <c r="AB27" s="15"/>
      <c r="AC27" s="15"/>
      <c r="AD27" s="15"/>
      <c r="AE27" s="15"/>
      <c r="AF27" s="15"/>
    </row>
    <row r="28" spans="1:38" s="41" customFormat="1" ht="72" x14ac:dyDescent="0.3">
      <c r="A28" s="2" t="s">
        <v>491</v>
      </c>
      <c r="B28" s="2" t="str">
        <f>_xlfn.XLOOKUP(Table8[[#This Row],[Road name]],'Tasman Base Data'!$A$2:$A$233,'Tasman Base Data'!B$2:B$233)</f>
        <v>Southern boundary of196 Fairfax Street to Cromwell Street</v>
      </c>
      <c r="C28" s="2" t="str">
        <f>_xlfn.XLOOKUP(Table8[[#This Row],[Road name]],'Tasman Base Data'!$A$2:$A$233,'Tasman Base Data'!C$2:C$233)</f>
        <v>Local Streets</v>
      </c>
      <c r="D28" s="2" t="str">
        <f>_xlfn.XLOOKUP(Table8[[#This Row],[Road name]],'Tasman Base Data'!$A$2:$A$233,'Tasman Base Data'!D$2:D$233)</f>
        <v>Local Streets</v>
      </c>
      <c r="E28" s="8">
        <f>_xlfn.XLOOKUP(Table8[[#This Row],[Road name]],'Tasman Base Data'!$A$2:$A$233,'Tasman Base Data'!E$2:E$233)</f>
        <v>70</v>
      </c>
      <c r="F28" s="8">
        <f>_xlfn.XLOOKUP(Table8[[#This Row],[Road name]],'Tasman Base Data'!$A$2:$A$233,'Tasman Base Data'!F$2:F$233)</f>
        <v>50</v>
      </c>
      <c r="G28" s="8">
        <f>_xlfn.XLOOKUP(Table8[[#This Row],[Road name]],'Tasman Base Data'!$A$2:$A$233,'Tasman Base Data'!G$2:G$233)</f>
        <v>30</v>
      </c>
      <c r="H28" s="44" t="str">
        <f>_xlfn.XLOOKUP(Table8[[#This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28" s="40">
        <f>_xlfn.XLOOKUP(Table8[[#This Row],[Road name]],'Tasman Base Data'!$A$2:$A$233,'Tasman Base Data'!I$2:I$233)</f>
        <v>45684</v>
      </c>
      <c r="J28" s="2" t="s">
        <v>137</v>
      </c>
      <c r="K28" s="2" t="s">
        <v>108</v>
      </c>
      <c r="L28" s="8"/>
      <c r="M28" s="15"/>
      <c r="N28" s="15"/>
      <c r="O28" s="15"/>
      <c r="P28" s="15"/>
      <c r="Q28" s="15"/>
      <c r="R28" s="15"/>
      <c r="S28" s="15"/>
      <c r="T28" s="15"/>
      <c r="U28" s="15"/>
      <c r="V28" s="15"/>
      <c r="W28" s="15"/>
      <c r="X28" s="15"/>
      <c r="Y28" s="15"/>
      <c r="Z28" s="15"/>
      <c r="AA28" s="15"/>
      <c r="AB28" s="15"/>
      <c r="AC28" s="15"/>
      <c r="AD28" s="15"/>
      <c r="AE28" s="15"/>
      <c r="AF28" s="15"/>
    </row>
    <row r="29" spans="1:38" s="41" customFormat="1" ht="72" x14ac:dyDescent="0.3">
      <c r="A29" s="2" t="s">
        <v>410</v>
      </c>
      <c r="B29" s="2" t="str">
        <f>_xlfn.XLOOKUP(Table8[[#This Row],[Road name]],'Tasman Base Data'!$A$2:$A$233,'Tasman Base Data'!B$2:B$233)</f>
        <v>Entire length</v>
      </c>
      <c r="C29" s="2" t="str">
        <f>_xlfn.XLOOKUP(Table8[[#This Row],[Road name]],'Tasman Base Data'!$A$2:$A$233,'Tasman Base Data'!C$2:C$233)</f>
        <v>Local Streets</v>
      </c>
      <c r="D29" s="2" t="str">
        <f>_xlfn.XLOOKUP(Table8[[#This Row],[Road name]],'Tasman Base Data'!$A$2:$A$233,'Tasman Base Data'!D$2:D$233)</f>
        <v>Local Streets</v>
      </c>
      <c r="E29" s="8">
        <f>_xlfn.XLOOKUP(Table8[[#This Row],[Road name]],'Tasman Base Data'!$A$2:$A$233,'Tasman Base Data'!E$2:E$233)</f>
        <v>100</v>
      </c>
      <c r="F29" s="8">
        <f>_xlfn.XLOOKUP(Table8[[#This Row],[Road name]],'Tasman Base Data'!$A$2:$A$233,'Tasman Base Data'!F$2:F$233)</f>
        <v>50</v>
      </c>
      <c r="G29" s="8">
        <f>_xlfn.XLOOKUP(Table8[[#This Row],[Road name]],'Tasman Base Data'!$A$2:$A$233,'Tasman Base Data'!G$2:G$233)</f>
        <v>30</v>
      </c>
      <c r="H29" s="44" t="str">
        <f>_xlfn.XLOOKUP(Table8[[#This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29" s="40">
        <f>_xlfn.XLOOKUP(Table8[[#This Row],[Road name]],'Tasman Base Data'!$A$2:$A$233,'Tasman Base Data'!I$2:I$233)</f>
        <v>45684</v>
      </c>
      <c r="J29" s="2" t="s">
        <v>409</v>
      </c>
      <c r="K29" s="2" t="s">
        <v>108</v>
      </c>
      <c r="L29" s="8"/>
      <c r="M29" s="15"/>
      <c r="N29" s="15"/>
      <c r="O29" s="15"/>
      <c r="P29" s="15"/>
      <c r="Q29" s="15"/>
      <c r="R29" s="15"/>
      <c r="S29" s="15"/>
      <c r="T29" s="15"/>
      <c r="U29" s="15"/>
      <c r="V29" s="15"/>
      <c r="W29" s="15"/>
      <c r="X29" s="15"/>
      <c r="Y29" s="15"/>
      <c r="Z29" s="15"/>
      <c r="AA29" s="15"/>
      <c r="AB29" s="15"/>
      <c r="AC29" s="15"/>
      <c r="AD29" s="15"/>
      <c r="AE29" s="15"/>
      <c r="AF29" s="15"/>
    </row>
    <row r="30" spans="1:38" s="41" customFormat="1" ht="28.8" x14ac:dyDescent="0.3">
      <c r="A30" s="2" t="s">
        <v>418</v>
      </c>
      <c r="B30" s="2" t="str">
        <f>_xlfn.XLOOKUP(Table8[[#This Row],[Road name]],'Tasman Base Data'!$A$2:$A$233,'Tasman Base Data'!B$2:B$233)</f>
        <v>From Ara o Paki Paki for 30m</v>
      </c>
      <c r="C30" s="2" t="str">
        <f>_xlfn.XLOOKUP(Table8[[#This Row],[Road name]],'Tasman Base Data'!$A$2:$A$233,'Tasman Base Data'!C$2:C$233)</f>
        <v>Local Streets</v>
      </c>
      <c r="D30" s="2" t="str">
        <f>_xlfn.XLOOKUP(Table8[[#This Row],[Road name]],'Tasman Base Data'!$A$2:$A$233,'Tasman Base Data'!D$2:D$233)</f>
        <v>Local Streets</v>
      </c>
      <c r="E30" s="8">
        <f>_xlfn.XLOOKUP(Table8[[#This Row],[Road name]],'Tasman Base Data'!$A$2:$A$233,'Tasman Base Data'!E$2:E$233)</f>
        <v>100</v>
      </c>
      <c r="F30" s="8">
        <f>_xlfn.XLOOKUP(Table8[[#This Row],[Road name]],'Tasman Base Data'!$A$2:$A$233,'Tasman Base Data'!F$2:F$233)</f>
        <v>50</v>
      </c>
      <c r="G30" s="8">
        <f>_xlfn.XLOOKUP(Table8[[#This Row],[Road name]],'Tasman Base Data'!$A$2:$A$233,'Tasman Base Data'!G$2:G$233)</f>
        <v>30</v>
      </c>
      <c r="H30" s="44" t="str">
        <f>_xlfn.XLOOKUP(Table8[[#This Row],[Road name]],'Tasman Base Data'!$A$2:$A$233,'Tasman Base Data'!H$2:H$233)</f>
        <v xml:space="preserve">This limit is consistent with the remainder of Louden Place and with Ara o Paki Paki </v>
      </c>
      <c r="I30" s="40">
        <f>_xlfn.XLOOKUP(Table8[[#This Row],[Road name]],'Tasman Base Data'!$A$2:$A$233,'Tasman Base Data'!I$2:I$233)</f>
        <v>45684</v>
      </c>
      <c r="J30" s="2" t="s">
        <v>116</v>
      </c>
      <c r="K30" s="2" t="s">
        <v>10</v>
      </c>
      <c r="L30" s="8"/>
      <c r="M30" s="15"/>
      <c r="N30" s="15"/>
      <c r="O30" s="15"/>
      <c r="P30" s="15"/>
      <c r="Q30" s="15"/>
      <c r="R30" s="15"/>
      <c r="S30" s="15"/>
      <c r="T30" s="15"/>
      <c r="U30" s="15"/>
      <c r="V30" s="15"/>
      <c r="W30" s="15"/>
      <c r="X30" s="15"/>
      <c r="Y30" s="15"/>
      <c r="Z30" s="15"/>
      <c r="AA30" s="15"/>
      <c r="AB30" s="15"/>
      <c r="AC30" s="15"/>
      <c r="AD30" s="15"/>
      <c r="AE30" s="15"/>
      <c r="AF30" s="15"/>
    </row>
    <row r="31" spans="1:38" s="41" customFormat="1" ht="43.2" x14ac:dyDescent="0.3">
      <c r="A31" s="2" t="s">
        <v>417</v>
      </c>
      <c r="B31" s="2" t="str">
        <f>_xlfn.XLOOKUP(Table8[[#This Row],[Road name]],'Tasman Base Data'!$A$2:$A$233,'Tasman Base Data'!B$2:B$233)</f>
        <v>Entire length</v>
      </c>
      <c r="C31" s="2" t="str">
        <f>_xlfn.XLOOKUP(Table8[[#This Row],[Road name]],'Tasman Base Data'!$A$2:$A$233,'Tasman Base Data'!C$2:C$233)</f>
        <v>Peri-urban Roads</v>
      </c>
      <c r="D31" s="2" t="str">
        <f>_xlfn.XLOOKUP(Table8[[#This Row],[Road name]],'Tasman Base Data'!$A$2:$A$233,'Tasman Base Data'!D$2:D$233)</f>
        <v>Peri-urban Roads</v>
      </c>
      <c r="E31" s="8">
        <f>_xlfn.XLOOKUP(Table8[[#This Row],[Road name]],'Tasman Base Data'!$A$2:$A$233,'Tasman Base Data'!E$2:E$233)</f>
        <v>100</v>
      </c>
      <c r="F31" s="8">
        <f>_xlfn.XLOOKUP(Table8[[#This Row],[Road name]],'Tasman Base Data'!$A$2:$A$233,'Tasman Base Data'!F$2:F$233)</f>
        <v>10</v>
      </c>
      <c r="G31" s="8">
        <f>_xlfn.XLOOKUP(Table8[[#This Row],[Road name]],'Tasman Base Data'!$A$2:$A$233,'Tasman Base Data'!G$2:G$233)</f>
        <v>60</v>
      </c>
      <c r="H31" s="44" t="str">
        <f>_xlfn.XLOOKUP(Table8[[#This Row],[Road name]],'Tasman Base Data'!$A$2:$A$233,'Tasman Base Data'!H$2:H$233)</f>
        <v>Causeway has no footpath, shoulder or berm, and acts as a shared space.  This limit is consistent with the limit in the camp ground</v>
      </c>
      <c r="I31" s="40">
        <f>_xlfn.XLOOKUP(Table8[[#This Row],[Road name]],'Tasman Base Data'!$A$2:$A$233,'Tasman Base Data'!I$2:I$233)</f>
        <v>45684</v>
      </c>
      <c r="J31" s="2" t="s">
        <v>83</v>
      </c>
      <c r="K31" s="2" t="s">
        <v>10</v>
      </c>
      <c r="L31" s="8"/>
      <c r="M31" s="15"/>
      <c r="N31" s="15"/>
      <c r="O31" s="15"/>
      <c r="P31" s="15"/>
      <c r="Q31" s="15"/>
      <c r="R31" s="15"/>
      <c r="S31" s="15"/>
      <c r="T31" s="15"/>
      <c r="U31" s="15"/>
      <c r="V31" s="15"/>
      <c r="W31" s="15"/>
      <c r="X31" s="15"/>
      <c r="Y31" s="15"/>
      <c r="Z31" s="15"/>
      <c r="AA31" s="15"/>
      <c r="AB31" s="15"/>
      <c r="AC31" s="15"/>
      <c r="AD31" s="15"/>
      <c r="AE31" s="15"/>
      <c r="AF31" s="15"/>
    </row>
    <row r="32" spans="1:38" s="41" customFormat="1" ht="14.4" x14ac:dyDescent="0.3">
      <c r="A32" s="2" t="s">
        <v>372</v>
      </c>
      <c r="B32" s="2" t="str">
        <f>_xlfn.XLOOKUP(Table8[[#This Row],[Road name]],'Tasman Base Data'!$A$2:$A$233,'Tasman Base Data'!B$2:B$233)</f>
        <v>Entire length</v>
      </c>
      <c r="C32" s="2" t="str">
        <f>_xlfn.XLOOKUP(Table8[[#This Row],[Road name]],'Tasman Base Data'!$A$2:$A$233,'Tasman Base Data'!C$2:C$233)</f>
        <v>Local Streets</v>
      </c>
      <c r="D32" s="2" t="str">
        <f>_xlfn.XLOOKUP(Table8[[#This Row],[Road name]],'Tasman Base Data'!$A$2:$A$233,'Tasman Base Data'!D$2:D$233)</f>
        <v>Local Streets</v>
      </c>
      <c r="E32" s="8">
        <f>_xlfn.XLOOKUP(Table8[[#This Row],[Road name]],'Tasman Base Data'!$A$2:$A$233,'Tasman Base Data'!E$2:E$233)</f>
        <v>100</v>
      </c>
      <c r="F32" s="8">
        <f>_xlfn.XLOOKUP(Table8[[#This Row],[Road name]],'Tasman Base Data'!$A$2:$A$233,'Tasman Base Data'!F$2:F$233)</f>
        <v>50</v>
      </c>
      <c r="G32" s="8">
        <f>_xlfn.XLOOKUP(Table8[[#This Row],[Road name]],'Tasman Base Data'!$A$2:$A$233,'Tasman Base Data'!G$2:G$233)</f>
        <v>30</v>
      </c>
      <c r="H32" s="44" t="str">
        <f>_xlfn.XLOOKUP(Table8[[#This Row],[Road name]],'Tasman Base Data'!$A$2:$A$233,'Tasman Base Data'!H$2:H$233)</f>
        <v>Semi rural road accessing airfield hangers</v>
      </c>
      <c r="I32" s="40">
        <f>_xlfn.XLOOKUP(Table8[[#This Row],[Road name]],'Tasman Base Data'!$A$2:$A$233,'Tasman Base Data'!I$2:I$233)</f>
        <v>45684</v>
      </c>
      <c r="J32" s="2" t="s">
        <v>310</v>
      </c>
      <c r="K32" s="2" t="s">
        <v>25</v>
      </c>
      <c r="L32" s="8"/>
      <c r="M32" s="15"/>
      <c r="N32" s="15"/>
      <c r="O32" s="15"/>
      <c r="P32" s="15"/>
      <c r="Q32" s="15"/>
      <c r="R32" s="15"/>
      <c r="S32" s="15"/>
      <c r="T32" s="15"/>
      <c r="U32" s="15"/>
      <c r="V32" s="15"/>
      <c r="W32" s="15"/>
      <c r="X32" s="15"/>
      <c r="Y32" s="15"/>
      <c r="Z32" s="15"/>
      <c r="AA32" s="15"/>
      <c r="AB32" s="15"/>
      <c r="AC32" s="15"/>
      <c r="AD32" s="15"/>
      <c r="AE32" s="15"/>
      <c r="AF32" s="15"/>
    </row>
    <row r="33" spans="1:38" s="41" customFormat="1" ht="14.4" x14ac:dyDescent="0.3">
      <c r="A33" s="2" t="s">
        <v>415</v>
      </c>
      <c r="B33" s="2" t="str">
        <f>_xlfn.XLOOKUP(Table8[[#This Row],[Road name]],'Tasman Base Data'!$A$2:$A$233,'Tasman Base Data'!B$2:B$233)</f>
        <v>Entire length</v>
      </c>
      <c r="C33" s="2" t="str">
        <f>_xlfn.XLOOKUP(Table8[[#This Row],[Road name]],'Tasman Base Data'!$A$2:$A$233,'Tasman Base Data'!C$2:C$233)</f>
        <v>Rural Roads</v>
      </c>
      <c r="D33" s="2" t="str">
        <f>_xlfn.XLOOKUP(Table8[[#This Row],[Road name]],'Tasman Base Data'!$A$2:$A$233,'Tasman Base Data'!D$2:D$233)</f>
        <v>Rural Roads</v>
      </c>
      <c r="E33" s="8">
        <f>_xlfn.XLOOKUP(Table8[[#This Row],[Road name]],'Tasman Base Data'!$A$2:$A$233,'Tasman Base Data'!E$2:E$233)</f>
        <v>100</v>
      </c>
      <c r="F33" s="8">
        <f>_xlfn.XLOOKUP(Table8[[#This Row],[Road name]],'Tasman Base Data'!$A$2:$A$233,'Tasman Base Data'!F$2:F$233)</f>
        <v>50</v>
      </c>
      <c r="G33" s="8">
        <f>_xlfn.XLOOKUP(Table8[[#This Row],[Road name]],'Tasman Base Data'!$A$2:$A$233,'Tasman Base Data'!G$2:G$233)</f>
        <v>80</v>
      </c>
      <c r="H33" s="44" t="str">
        <f>_xlfn.XLOOKUP(Table8[[#This Row],[Road name]],'Tasman Base Data'!$A$2:$A$233,'Tasman Base Data'!H$2:H$233)</f>
        <v>Consistent with adjacent road</v>
      </c>
      <c r="I33" s="40">
        <f>_xlfn.XLOOKUP(Table8[[#This Row],[Road name]],'Tasman Base Data'!$A$2:$A$233,'Tasman Base Data'!I$2:I$233)</f>
        <v>45684</v>
      </c>
      <c r="J33" s="2" t="s">
        <v>293</v>
      </c>
      <c r="K33" s="2" t="s">
        <v>10</v>
      </c>
      <c r="L33" s="8"/>
      <c r="M33" s="15"/>
      <c r="N33" s="15"/>
      <c r="O33" s="15"/>
      <c r="P33" s="15"/>
      <c r="Q33" s="15"/>
      <c r="R33" s="15"/>
      <c r="S33" s="15"/>
      <c r="T33" s="15"/>
      <c r="U33" s="15"/>
      <c r="V33" s="15"/>
      <c r="W33" s="15"/>
      <c r="X33" s="15"/>
      <c r="Y33" s="15"/>
      <c r="Z33" s="15"/>
      <c r="AA33" s="15"/>
      <c r="AB33" s="15"/>
      <c r="AC33" s="15"/>
      <c r="AD33" s="15"/>
      <c r="AE33" s="15"/>
      <c r="AF33" s="15"/>
    </row>
    <row r="34" spans="1:38" s="41" customFormat="1" ht="43.2" x14ac:dyDescent="0.3">
      <c r="A34" s="2" t="s">
        <v>615</v>
      </c>
      <c r="B34" s="2" t="str">
        <f>_xlfn.XLOOKUP(Table8[[#This Row],[Road name]],'Tasman Base Data'!$A$2:$A$233,'Tasman Base Data'!B$2:B$233)</f>
        <v xml:space="preserve">From northwest abutment of the Wai-iti River bridge North west for 85m </v>
      </c>
      <c r="C34" s="2" t="str">
        <f>_xlfn.XLOOKUP(Table8[[#This Row],[Road name]],'Tasman Base Data'!$A$2:$A$233,'Tasman Base Data'!C$2:C$233)</f>
        <v>Local Streets</v>
      </c>
      <c r="D34" s="2" t="str">
        <f>_xlfn.XLOOKUP(Table8[[#This Row],[Road name]],'Tasman Base Data'!$A$2:$A$233,'Tasman Base Data'!D$2:D$233)</f>
        <v>Local Streets</v>
      </c>
      <c r="E34" s="8">
        <f>_xlfn.XLOOKUP(Table8[[#This Row],[Road name]],'Tasman Base Data'!$A$2:$A$233,'Tasman Base Data'!E$2:E$233)</f>
        <v>100</v>
      </c>
      <c r="F34" s="8">
        <f>_xlfn.XLOOKUP(Table8[[#This Row],[Road name]],'Tasman Base Data'!$A$2:$A$233,'Tasman Base Data'!F$2:F$233)</f>
        <v>50</v>
      </c>
      <c r="G34" s="8">
        <f>_xlfn.XLOOKUP(Table8[[#This Row],[Road name]],'Tasman Base Data'!$A$2:$A$233,'Tasman Base Data'!G$2:G$233)</f>
        <v>30</v>
      </c>
      <c r="H34" s="44" t="str">
        <f>_xlfn.XLOOKUP(Table8[[#This Row],[Road name]],'Tasman Base Data'!$A$2:$A$233,'Tasman Base Data'!H$2:H$233)</f>
        <v>The NSLR shows a limit of 100km/h on this section of road, but it is signed at 50km/h, consistent with the adjacent urban area</v>
      </c>
      <c r="I34" s="40">
        <f>_xlfn.XLOOKUP(Table8[[#This Row],[Road name]],'Tasman Base Data'!$A$2:$A$233,'Tasman Base Data'!I$2:I$233)</f>
        <v>45684</v>
      </c>
      <c r="J34" s="2" t="s">
        <v>116</v>
      </c>
      <c r="K34" s="2" t="s">
        <v>10</v>
      </c>
      <c r="L34" s="8"/>
      <c r="M34" s="15"/>
      <c r="N34" s="15"/>
      <c r="O34" s="15"/>
      <c r="P34" s="15"/>
      <c r="Q34" s="15"/>
      <c r="R34" s="15"/>
      <c r="S34" s="15"/>
      <c r="T34" s="15"/>
      <c r="U34" s="15"/>
      <c r="V34" s="15"/>
      <c r="W34" s="15"/>
      <c r="X34" s="15"/>
      <c r="Y34" s="15"/>
      <c r="Z34" s="15"/>
      <c r="AA34" s="15"/>
      <c r="AB34" s="15"/>
      <c r="AC34" s="15"/>
      <c r="AD34" s="15"/>
      <c r="AE34" s="15"/>
      <c r="AF34" s="15"/>
    </row>
    <row r="35" spans="1:38" s="41" customFormat="1" ht="28.8" x14ac:dyDescent="0.3">
      <c r="A35" s="2" t="s">
        <v>411</v>
      </c>
      <c r="B35" s="2" t="str">
        <f>_xlfn.XLOOKUP(Table8[[#This Row],[Road name]],'Tasman Base Data'!$A$2:$A$233,'Tasman Base Data'!B$2:B$233)</f>
        <v>Entire length</v>
      </c>
      <c r="C35" s="2" t="str">
        <f>_xlfn.XLOOKUP(Table8[[#This Row],[Road name]],'Tasman Base Data'!$A$2:$A$233,'Tasman Base Data'!C$2:C$233)</f>
        <v>Peri-urban Roads</v>
      </c>
      <c r="D35" s="2" t="str">
        <f>_xlfn.XLOOKUP(Table8[[#This Row],[Road name]],'Tasman Base Data'!$A$2:$A$233,'Tasman Base Data'!D$2:D$233)</f>
        <v>Peri-urban Roads</v>
      </c>
      <c r="E35" s="8">
        <f>_xlfn.XLOOKUP(Table8[[#This Row],[Road name]],'Tasman Base Data'!$A$2:$A$233,'Tasman Base Data'!E$2:E$233)</f>
        <v>80</v>
      </c>
      <c r="F35" s="8">
        <f>_xlfn.XLOOKUP(Table8[[#This Row],[Road name]],'Tasman Base Data'!$A$2:$A$233,'Tasman Base Data'!F$2:F$233)</f>
        <v>40</v>
      </c>
      <c r="G35" s="8">
        <f>_xlfn.XLOOKUP(Table8[[#This Row],[Road name]],'Tasman Base Data'!$A$2:$A$233,'Tasman Base Data'!G$2:G$233)</f>
        <v>60</v>
      </c>
      <c r="H35" s="44" t="str">
        <f>_xlfn.XLOOKUP(Table8[[#This Row],[Road name]],'Tasman Base Data'!$A$2:$A$233,'Tasman Base Data'!H$2:H$233)</f>
        <v>Peri-Urban road with Great Taste Trail on road</v>
      </c>
      <c r="I35" s="40">
        <f>_xlfn.XLOOKUP(Table8[[#This Row],[Road name]],'Tasman Base Data'!$A$2:$A$233,'Tasman Base Data'!I$2:I$233)</f>
        <v>45684</v>
      </c>
      <c r="J35" s="2" t="s">
        <v>412</v>
      </c>
      <c r="K35" s="2" t="s">
        <v>10</v>
      </c>
      <c r="L35" s="8"/>
      <c r="M35" s="15"/>
      <c r="N35" s="15"/>
      <c r="O35" s="15"/>
      <c r="P35" s="15"/>
      <c r="Q35" s="15"/>
      <c r="R35" s="15"/>
      <c r="S35" s="15"/>
      <c r="T35" s="15"/>
      <c r="U35" s="15"/>
      <c r="V35" s="15"/>
      <c r="W35" s="15"/>
      <c r="X35" s="15"/>
      <c r="Y35" s="15"/>
      <c r="Z35" s="15"/>
      <c r="AA35" s="15"/>
      <c r="AB35" s="15"/>
      <c r="AC35" s="15"/>
      <c r="AD35" s="15"/>
      <c r="AE35" s="15"/>
      <c r="AF35" s="15"/>
    </row>
    <row r="36" spans="1:38" s="41" customFormat="1" ht="43.2" x14ac:dyDescent="0.3">
      <c r="A36" s="2" t="s">
        <v>536</v>
      </c>
      <c r="B36" s="2" t="str">
        <f>_xlfn.XLOOKUP(Table8[[#This Row],[Road name]],'Tasman Base Data'!$A$2:$A$233,'Tasman Base Data'!B$2:B$233)</f>
        <v>From Gowan Valley Roiad to north eastern boundary of 73 Porika Road</v>
      </c>
      <c r="C36" s="2" t="str">
        <f>_xlfn.XLOOKUP(Table8[[#This Row],[Road name]],'Tasman Base Data'!$A$2:$A$233,'Tasman Base Data'!C$2:C$233)</f>
        <v>Rural Roads</v>
      </c>
      <c r="D36" s="2" t="str">
        <f>_xlfn.XLOOKUP(Table8[[#This Row],[Road name]],'Tasman Base Data'!$A$2:$A$233,'Tasman Base Data'!D$2:D$233)</f>
        <v>Rural Roads</v>
      </c>
      <c r="E36" s="8">
        <f>_xlfn.XLOOKUP(Table8[[#This Row],[Road name]],'Tasman Base Data'!$A$2:$A$233,'Tasman Base Data'!E$2:E$233)</f>
        <v>100</v>
      </c>
      <c r="F36" s="8">
        <f>_xlfn.XLOOKUP(Table8[[#This Row],[Road name]],'Tasman Base Data'!$A$2:$A$233,'Tasman Base Data'!F$2:F$233)</f>
        <v>50</v>
      </c>
      <c r="G36" s="8">
        <f>_xlfn.XLOOKUP(Table8[[#This Row],[Road name]],'Tasman Base Data'!$A$2:$A$233,'Tasman Base Data'!G$2:G$233)</f>
        <v>60</v>
      </c>
      <c r="H36" s="44" t="str">
        <f>_xlfn.XLOOKUP(Table8[[#This Row],[Road name]],'Tasman Base Data'!$A$2:$A$233,'Tasman Base Data'!H$2:H$233)</f>
        <v>Residential land use</v>
      </c>
      <c r="I36" s="40">
        <f>_xlfn.XLOOKUP(Table8[[#This Row],[Road name]],'Tasman Base Data'!$A$2:$A$233,'Tasman Base Data'!I$2:I$233)</f>
        <v>45684</v>
      </c>
      <c r="J36" s="2" t="s">
        <v>406</v>
      </c>
      <c r="K36" s="2" t="s">
        <v>108</v>
      </c>
      <c r="L36" s="8"/>
      <c r="M36" s="15"/>
      <c r="N36" s="15"/>
      <c r="O36" s="15"/>
      <c r="P36" s="15"/>
      <c r="Q36" s="15"/>
      <c r="R36" s="15"/>
      <c r="S36" s="15"/>
      <c r="T36" s="15"/>
      <c r="U36" s="15"/>
      <c r="V36" s="15"/>
      <c r="W36" s="15"/>
      <c r="X36" s="15"/>
      <c r="Y36" s="15"/>
      <c r="Z36" s="15"/>
      <c r="AA36" s="15"/>
      <c r="AB36" s="15"/>
      <c r="AC36" s="15"/>
      <c r="AD36" s="15"/>
      <c r="AE36" s="15"/>
      <c r="AF36" s="15"/>
    </row>
    <row r="37" spans="1:38" s="41" customFormat="1" ht="14.4" x14ac:dyDescent="0.3">
      <c r="A37" s="2" t="s">
        <v>407</v>
      </c>
      <c r="B37" s="2" t="str">
        <f>_xlfn.XLOOKUP(Table8[[#This Row],[Road name]],'Tasman Base Data'!$A$2:$A$233,'Tasman Base Data'!B$2:B$233)</f>
        <v>Entire length</v>
      </c>
      <c r="C37" s="2" t="str">
        <f>_xlfn.XLOOKUP(Table8[[#This Row],[Road name]],'Tasman Base Data'!$A$2:$A$233,'Tasman Base Data'!C$2:C$233)</f>
        <v>Local Streets</v>
      </c>
      <c r="D37" s="2" t="str">
        <f>_xlfn.XLOOKUP(Table8[[#This Row],[Road name]],'Tasman Base Data'!$A$2:$A$233,'Tasman Base Data'!D$2:D$233)</f>
        <v>Local Streets</v>
      </c>
      <c r="E37" s="8">
        <f>_xlfn.XLOOKUP(Table8[[#This Row],[Road name]],'Tasman Base Data'!$A$2:$A$233,'Tasman Base Data'!E$2:E$233)</f>
        <v>100</v>
      </c>
      <c r="F37" s="8">
        <f>_xlfn.XLOOKUP(Table8[[#This Row],[Road name]],'Tasman Base Data'!$A$2:$A$233,'Tasman Base Data'!F$2:F$233)</f>
        <v>30</v>
      </c>
      <c r="G37" s="8">
        <f>_xlfn.XLOOKUP(Table8[[#This Row],[Road name]],'Tasman Base Data'!$A$2:$A$233,'Tasman Base Data'!G$2:G$233)</f>
        <v>30</v>
      </c>
      <c r="H37" s="44">
        <f>_xlfn.XLOOKUP(Table8[[#This Row],[Road name]],'Tasman Base Data'!$A$2:$A$233,'Tasman Base Data'!H$2:H$233)</f>
        <v>0</v>
      </c>
      <c r="I37" s="40">
        <f>_xlfn.XLOOKUP(Table8[[#This Row],[Road name]],'Tasman Base Data'!$A$2:$A$233,'Tasman Base Data'!I$2:I$233)</f>
        <v>45684</v>
      </c>
      <c r="J37" s="2" t="s">
        <v>205</v>
      </c>
      <c r="K37" s="2" t="s">
        <v>108</v>
      </c>
      <c r="L37" s="8"/>
      <c r="M37" s="15"/>
      <c r="N37" s="15"/>
      <c r="O37" s="15"/>
      <c r="P37" s="15"/>
      <c r="Q37" s="15"/>
      <c r="R37" s="15"/>
      <c r="S37" s="15"/>
      <c r="T37" s="15"/>
      <c r="U37" s="15"/>
      <c r="V37" s="15"/>
      <c r="W37" s="15"/>
      <c r="X37" s="15"/>
      <c r="Y37" s="15"/>
      <c r="Z37" s="15"/>
      <c r="AA37" s="15"/>
      <c r="AB37" s="15"/>
      <c r="AC37" s="15"/>
      <c r="AD37" s="15"/>
      <c r="AE37" s="15"/>
      <c r="AF37" s="15"/>
    </row>
    <row r="38" spans="1:38" s="41" customFormat="1" ht="28.8" x14ac:dyDescent="0.3">
      <c r="A38" s="2" t="s">
        <v>413</v>
      </c>
      <c r="B38" s="2" t="str">
        <f>_xlfn.XLOOKUP(Table8[[#This Row],[Road name]],'Tasman Base Data'!$A$2:$A$233,'Tasman Base Data'!B$2:B$233)</f>
        <v>From eastern boundary of 114 Redvale Road to end</v>
      </c>
      <c r="C38" s="2" t="str">
        <f>_xlfn.XLOOKUP(Table8[[#This Row],[Road name]],'Tasman Base Data'!$A$2:$A$233,'Tasman Base Data'!C$2:C$233)</f>
        <v>Peri-urban Roads</v>
      </c>
      <c r="D38" s="2" t="str">
        <f>_xlfn.XLOOKUP(Table8[[#This Row],[Road name]],'Tasman Base Data'!$A$2:$A$233,'Tasman Base Data'!D$2:D$233)</f>
        <v>Peri-urban Roads</v>
      </c>
      <c r="E38" s="8">
        <f>_xlfn.XLOOKUP(Table8[[#This Row],[Road name]],'Tasman Base Data'!$A$2:$A$233,'Tasman Base Data'!E$2:E$233)</f>
        <v>100</v>
      </c>
      <c r="F38" s="8">
        <f>_xlfn.XLOOKUP(Table8[[#This Row],[Road name]],'Tasman Base Data'!$A$2:$A$233,'Tasman Base Data'!F$2:F$233)</f>
        <v>50</v>
      </c>
      <c r="G38" s="8">
        <f>_xlfn.XLOOKUP(Table8[[#This Row],[Road name]],'Tasman Base Data'!$A$2:$A$233,'Tasman Base Data'!G$2:G$233)</f>
        <v>60</v>
      </c>
      <c r="H38" s="44" t="str">
        <f>_xlfn.XLOOKUP(Table8[[#This Row],[Road name]],'Tasman Base Data'!$A$2:$A$233,'Tasman Base Data'!H$2:H$233)</f>
        <v>Consistent with remainder of Redvale road</v>
      </c>
      <c r="I38" s="40">
        <f>_xlfn.XLOOKUP(Table8[[#This Row],[Road name]],'Tasman Base Data'!$A$2:$A$233,'Tasman Base Data'!I$2:I$233)</f>
        <v>45684</v>
      </c>
      <c r="J38" s="2" t="s">
        <v>293</v>
      </c>
      <c r="K38" s="2" t="s">
        <v>10</v>
      </c>
      <c r="L38" s="8"/>
      <c r="M38" s="15"/>
      <c r="N38" s="15"/>
      <c r="O38" s="15"/>
      <c r="P38" s="15"/>
      <c r="Q38" s="15"/>
      <c r="R38" s="15"/>
      <c r="S38" s="15"/>
      <c r="T38" s="15"/>
      <c r="U38" s="15"/>
      <c r="V38" s="15"/>
      <c r="W38" s="15"/>
      <c r="X38" s="15"/>
      <c r="Y38" s="15"/>
      <c r="Z38" s="15"/>
      <c r="AA38" s="15"/>
      <c r="AB38" s="15"/>
      <c r="AC38" s="15"/>
      <c r="AD38" s="15"/>
      <c r="AE38" s="15"/>
      <c r="AF38" s="15"/>
    </row>
    <row r="39" spans="1:38" s="41" customFormat="1" ht="43.2" x14ac:dyDescent="0.3">
      <c r="A39" s="2" t="s">
        <v>546</v>
      </c>
      <c r="B39" s="2" t="str">
        <f>_xlfn.XLOOKUP(Table8[[#This Row],[Road name]],'Tasman Base Data'!$A$2:$A$233,'Tasman Base Data'!B$2:B$233)</f>
        <v>From Mount Heslington Road to south easterrn boundary of 147  River Terrace Road</v>
      </c>
      <c r="C39" s="2" t="str">
        <f>_xlfn.XLOOKUP(Table8[[#This Row],[Road name]],'Tasman Base Data'!$A$2:$A$233,'Tasman Base Data'!C$2:C$233)</f>
        <v>Rural Connectors</v>
      </c>
      <c r="D39" s="2" t="str">
        <f>_xlfn.XLOOKUP(Table8[[#This Row],[Road name]],'Tasman Base Data'!$A$2:$A$233,'Tasman Base Data'!D$2:D$233)</f>
        <v>Rural Connectors</v>
      </c>
      <c r="E39" s="8">
        <f>_xlfn.XLOOKUP(Table8[[#This Row],[Road name]],'Tasman Base Data'!$A$2:$A$233,'Tasman Base Data'!E$2:E$233)</f>
        <v>80</v>
      </c>
      <c r="F39" s="8">
        <f>_xlfn.XLOOKUP(Table8[[#This Row],[Road name]],'Tasman Base Data'!$A$2:$A$233,'Tasman Base Data'!F$2:F$233)</f>
        <v>60</v>
      </c>
      <c r="G39" s="8">
        <f>_xlfn.XLOOKUP(Table8[[#This Row],[Road name]],'Tasman Base Data'!$A$2:$A$233,'Tasman Base Data'!G$2:G$233)</f>
        <v>80</v>
      </c>
      <c r="H39" s="44" t="str">
        <f>_xlfn.XLOOKUP(Table8[[#This Row],[Road name]],'Tasman Base Data'!$A$2:$A$233,'Tasman Base Data'!H$2:H$233)</f>
        <v>Peri-urban area has grown.  Limit is consistent with adjacent section of road.  Currently signed at 60km/h but NSLR showing 80km/h</v>
      </c>
      <c r="I39" s="40">
        <f>_xlfn.XLOOKUP(Table8[[#This Row],[Road name]],'Tasman Base Data'!$A$2:$A$233,'Tasman Base Data'!I$2:I$233)</f>
        <v>45684</v>
      </c>
      <c r="J39" s="2" t="s">
        <v>124</v>
      </c>
      <c r="K39" s="2" t="s">
        <v>10</v>
      </c>
      <c r="L39" s="8"/>
      <c r="M39" s="15"/>
      <c r="N39" s="15"/>
      <c r="O39" s="15"/>
      <c r="P39" s="15"/>
      <c r="Q39" s="15"/>
      <c r="R39" s="15"/>
      <c r="S39" s="15"/>
      <c r="T39" s="15"/>
      <c r="U39" s="15"/>
      <c r="V39" s="15"/>
      <c r="W39" s="15"/>
      <c r="X39" s="15"/>
      <c r="Y39" s="15"/>
      <c r="Z39" s="15"/>
      <c r="AA39" s="15"/>
      <c r="AB39" s="15"/>
      <c r="AC39" s="15"/>
      <c r="AD39" s="15"/>
      <c r="AE39" s="15"/>
      <c r="AF39" s="15"/>
    </row>
    <row r="40" spans="1:38" s="41" customFormat="1" ht="28.8" x14ac:dyDescent="0.3">
      <c r="A40" s="2" t="s">
        <v>613</v>
      </c>
      <c r="B40" s="2" t="str">
        <f>_xlfn.XLOOKUP(Table8[[#This Row],[Road name]],'Tasman Base Data'!$A$2:$A$233,'Tasman Base Data'!B$2:B$233)</f>
        <v>Entire length</v>
      </c>
      <c r="C40" s="2" t="str">
        <f>_xlfn.XLOOKUP(Table8[[#This Row],[Road name]],'Tasman Base Data'!$A$2:$A$233,'Tasman Base Data'!C$2:C$233)</f>
        <v>Peri-urban Roads</v>
      </c>
      <c r="D40" s="2" t="str">
        <f>_xlfn.XLOOKUP(Table8[[#This Row],[Road name]],'Tasman Base Data'!$A$2:$A$233,'Tasman Base Data'!D$2:D$233)</f>
        <v>Peri-urban Roads</v>
      </c>
      <c r="E40" s="8">
        <f>_xlfn.XLOOKUP(Table8[[#This Row],[Road name]],'Tasman Base Data'!$A$2:$A$233,'Tasman Base Data'!E$2:E$233)</f>
        <v>100</v>
      </c>
      <c r="F40" s="8">
        <f>_xlfn.XLOOKUP(Table8[[#This Row],[Road name]],'Tasman Base Data'!$A$2:$A$233,'Tasman Base Data'!F$2:F$233)</f>
        <v>50</v>
      </c>
      <c r="G40" s="8">
        <f>_xlfn.XLOOKUP(Table8[[#This Row],[Road name]],'Tasman Base Data'!$A$2:$A$233,'Tasman Base Data'!G$2:G$233)</f>
        <v>60</v>
      </c>
      <c r="H40" s="44" t="str">
        <f>_xlfn.XLOOKUP(Table8[[#This Row],[Road name]],'Tasman Base Data'!$A$2:$A$233,'Tasman Base Data'!H$2:H$233)</f>
        <v>Consistent with adjacent road (Dicker Road</v>
      </c>
      <c r="I40" s="40">
        <f>_xlfn.XLOOKUP(Table8[[#This Row],[Road name]],'Tasman Base Data'!$A$2:$A$233,'Tasman Base Data'!I$2:I$233)</f>
        <v>45684</v>
      </c>
      <c r="J40" s="2" t="s">
        <v>9</v>
      </c>
      <c r="K40" s="2" t="s">
        <v>25</v>
      </c>
      <c r="L40" s="8"/>
      <c r="M40" s="15"/>
      <c r="N40" s="15"/>
      <c r="O40" s="15"/>
      <c r="P40" s="15"/>
      <c r="Q40" s="15"/>
      <c r="R40" s="15"/>
      <c r="S40" s="15"/>
      <c r="T40" s="15"/>
      <c r="U40" s="15"/>
      <c r="V40" s="15"/>
      <c r="W40" s="15"/>
      <c r="X40" s="15"/>
      <c r="Y40" s="15"/>
      <c r="Z40" s="15"/>
      <c r="AA40" s="15"/>
      <c r="AB40" s="15"/>
      <c r="AC40" s="15"/>
      <c r="AD40" s="15"/>
      <c r="AE40" s="15"/>
      <c r="AF40" s="15"/>
    </row>
    <row r="41" spans="1:38" s="41" customFormat="1" ht="28.8" x14ac:dyDescent="0.3">
      <c r="A41" s="2" t="s">
        <v>416</v>
      </c>
      <c r="B41" s="2" t="str">
        <f>_xlfn.XLOOKUP(Table8[[#This Row],[Road name]],'Tasman Base Data'!$A$2:$A$233,'Tasman Base Data'!B$2:B$233)</f>
        <v>From Western boundary of 167 Stringer Road to end</v>
      </c>
      <c r="C41" s="2" t="str">
        <f>_xlfn.XLOOKUP(Table8[[#This Row],[Road name]],'Tasman Base Data'!$A$2:$A$233,'Tasman Base Data'!C$2:C$233)</f>
        <v>Rural Roads</v>
      </c>
      <c r="D41" s="2" t="str">
        <f>_xlfn.XLOOKUP(Table8[[#This Row],[Road name]],'Tasman Base Data'!$A$2:$A$233,'Tasman Base Data'!D$2:D$233)</f>
        <v>Rural Roads</v>
      </c>
      <c r="E41" s="8">
        <f>_xlfn.XLOOKUP(Table8[[#This Row],[Road name]],'Tasman Base Data'!$A$2:$A$233,'Tasman Base Data'!E$2:E$233)</f>
        <v>100</v>
      </c>
      <c r="F41" s="8">
        <f>_xlfn.XLOOKUP(Table8[[#This Row],[Road name]],'Tasman Base Data'!$A$2:$A$233,'Tasman Base Data'!F$2:F$233)</f>
        <v>50</v>
      </c>
      <c r="G41" s="8">
        <f>_xlfn.XLOOKUP(Table8[[#This Row],[Road name]],'Tasman Base Data'!$A$2:$A$233,'Tasman Base Data'!G$2:G$233)</f>
        <v>60</v>
      </c>
      <c r="H41" s="44" t="str">
        <f>_xlfn.XLOOKUP(Table8[[#This Row],[Road name]],'Tasman Base Data'!$A$2:$A$233,'Tasman Base Data'!H$2:H$233)</f>
        <v>Consistent with remainder of Stringer Road</v>
      </c>
      <c r="I41" s="40">
        <f>_xlfn.XLOOKUP(Table8[[#This Row],[Road name]],'Tasman Base Data'!$A$2:$A$233,'Tasman Base Data'!I$2:I$233)</f>
        <v>45684</v>
      </c>
      <c r="J41" s="2" t="s">
        <v>293</v>
      </c>
      <c r="K41" s="2" t="s">
        <v>10</v>
      </c>
      <c r="L41" s="8"/>
      <c r="M41" s="15"/>
      <c r="N41" s="15"/>
      <c r="O41" s="15"/>
      <c r="P41" s="15"/>
      <c r="Q41" s="15"/>
      <c r="R41" s="15"/>
      <c r="S41" s="15"/>
      <c r="T41" s="15"/>
      <c r="U41" s="15"/>
      <c r="V41" s="15"/>
      <c r="W41" s="15"/>
      <c r="X41" s="15"/>
      <c r="Y41" s="15"/>
      <c r="Z41" s="15"/>
      <c r="AA41" s="15"/>
      <c r="AB41" s="15"/>
      <c r="AC41" s="15"/>
      <c r="AD41" s="15"/>
      <c r="AE41" s="15"/>
      <c r="AF41" s="15"/>
    </row>
    <row r="42" spans="1:38" s="41" customFormat="1" ht="72" x14ac:dyDescent="0.3">
      <c r="A42" s="2" t="s">
        <v>408</v>
      </c>
      <c r="B42" s="2" t="str">
        <f>_xlfn.XLOOKUP(Table8[[#This Row],[Road name]],'Tasman Base Data'!$A$2:$A$233,'Tasman Base Data'!B$2:B$233)</f>
        <v>Entire length</v>
      </c>
      <c r="C42" s="2" t="str">
        <f>_xlfn.XLOOKUP(Table8[[#This Row],[Road name]],'Tasman Base Data'!$A$2:$A$233,'Tasman Base Data'!C$2:C$233)</f>
        <v>Local Streets</v>
      </c>
      <c r="D42" s="2" t="str">
        <f>_xlfn.XLOOKUP(Table8[[#This Row],[Road name]],'Tasman Base Data'!$A$2:$A$233,'Tasman Base Data'!D$2:D$233)</f>
        <v>Local Streets</v>
      </c>
      <c r="E42" s="8">
        <f>_xlfn.XLOOKUP(Table8[[#This Row],[Road name]],'Tasman Base Data'!$A$2:$A$233,'Tasman Base Data'!E$2:E$233)</f>
        <v>100</v>
      </c>
      <c r="F42" s="8">
        <f>_xlfn.XLOOKUP(Table8[[#This Row],[Road name]],'Tasman Base Data'!$A$2:$A$233,'Tasman Base Data'!F$2:F$233)</f>
        <v>50</v>
      </c>
      <c r="G42" s="8">
        <f>_xlfn.XLOOKUP(Table8[[#This Row],[Road name]],'Tasman Base Data'!$A$2:$A$233,'Tasman Base Data'!G$2:G$233)</f>
        <v>30</v>
      </c>
      <c r="H42" s="44" t="str">
        <f>_xlfn.XLOOKUP(Table8[[#This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42" s="40">
        <f>_xlfn.XLOOKUP(Table8[[#This Row],[Road name]],'Tasman Base Data'!$A$2:$A$233,'Tasman Base Data'!I$2:I$233)</f>
        <v>45684</v>
      </c>
      <c r="J42" s="2" t="s">
        <v>409</v>
      </c>
      <c r="K42" s="2" t="s">
        <v>108</v>
      </c>
      <c r="L42" s="8"/>
      <c r="M42" s="15"/>
      <c r="N42" s="15"/>
      <c r="O42" s="15"/>
      <c r="P42" s="15"/>
      <c r="Q42" s="15"/>
      <c r="R42" s="15"/>
      <c r="S42" s="15"/>
      <c r="T42" s="15"/>
      <c r="U42" s="15"/>
      <c r="V42" s="15"/>
      <c r="W42" s="15"/>
      <c r="X42" s="15"/>
      <c r="Y42" s="15"/>
      <c r="Z42" s="15"/>
      <c r="AA42" s="15"/>
      <c r="AB42" s="15"/>
      <c r="AC42" s="15"/>
      <c r="AD42" s="15"/>
      <c r="AE42" s="15"/>
      <c r="AF42" s="15"/>
    </row>
    <row r="43" spans="1:38" s="41" customFormat="1" ht="14.4" x14ac:dyDescent="0.3">
      <c r="A43" s="2" t="s">
        <v>357</v>
      </c>
      <c r="B43" s="2" t="str">
        <f>_xlfn.XLOOKUP(Table8[[#This Row],[Road name]],'Tasman Base Data'!$A$2:$A$233,'Tasman Base Data'!B$2:B$233)</f>
        <v>Entire length</v>
      </c>
      <c r="C43" s="2" t="str">
        <f>_xlfn.XLOOKUP(Table8[[#This Row],[Road name]],'Tasman Base Data'!$A$2:$A$233,'Tasman Base Data'!C$2:C$233)</f>
        <v>Local Streets</v>
      </c>
      <c r="D43" s="2" t="str">
        <f>_xlfn.XLOOKUP(Table8[[#This Row],[Road name]],'Tasman Base Data'!$A$2:$A$233,'Tasman Base Data'!D$2:D$233)</f>
        <v>Local Streets</v>
      </c>
      <c r="E43" s="8">
        <f>_xlfn.XLOOKUP(Table8[[#This Row],[Road name]],'Tasman Base Data'!$A$2:$A$233,'Tasman Base Data'!E$2:E$233)</f>
        <v>100</v>
      </c>
      <c r="F43" s="8">
        <f>_xlfn.XLOOKUP(Table8[[#This Row],[Road name]],'Tasman Base Data'!$A$2:$A$233,'Tasman Base Data'!F$2:F$233)</f>
        <v>30</v>
      </c>
      <c r="G43" s="8">
        <f>_xlfn.XLOOKUP(Table8[[#This Row],[Road name]],'Tasman Base Data'!$A$2:$A$233,'Tasman Base Data'!G$2:G$233)</f>
        <v>30</v>
      </c>
      <c r="H43" s="44">
        <f>_xlfn.XLOOKUP(Table8[[#This Row],[Road name]],'Tasman Base Data'!$A$2:$A$233,'Tasman Base Data'!H$2:H$233)</f>
        <v>0</v>
      </c>
      <c r="I43" s="40">
        <f>_xlfn.XLOOKUP(Table8[[#This Row],[Road name]],'Tasman Base Data'!$A$2:$A$233,'Tasman Base Data'!I$2:I$233)</f>
        <v>45684</v>
      </c>
      <c r="J43" s="2" t="s">
        <v>233</v>
      </c>
      <c r="K43" s="2" t="s">
        <v>108</v>
      </c>
      <c r="L43" s="8"/>
      <c r="M43" s="15"/>
      <c r="N43" s="15"/>
      <c r="O43" s="15"/>
      <c r="P43" s="15"/>
      <c r="Q43" s="15"/>
      <c r="R43" s="15"/>
      <c r="S43" s="15"/>
      <c r="T43" s="15"/>
      <c r="U43" s="15"/>
      <c r="V43" s="15"/>
      <c r="W43" s="15"/>
      <c r="X43" s="15"/>
      <c r="Y43" s="15"/>
      <c r="Z43" s="15"/>
      <c r="AA43" s="15"/>
      <c r="AB43" s="15"/>
      <c r="AC43" s="15"/>
      <c r="AD43" s="15"/>
      <c r="AE43" s="15"/>
      <c r="AF43" s="15"/>
    </row>
    <row r="44" spans="1:38" s="41" customFormat="1" ht="72" x14ac:dyDescent="0.3">
      <c r="A44" s="2" t="s">
        <v>569</v>
      </c>
      <c r="B44" s="2" t="str">
        <f>_xlfn.XLOOKUP(Table8[[#This Row],[Road name]],'Tasman Base Data'!$A$2:$A$233,'Tasman Base Data'!B$2:B$233)</f>
        <v>From Ruataniwha Drive to end</v>
      </c>
      <c r="C44" s="2" t="str">
        <f>_xlfn.XLOOKUP(Table8[[#This Row],[Road name]],'Tasman Base Data'!$A$2:$A$233,'Tasman Base Data'!C$2:C$233)</f>
        <v>Local Streets</v>
      </c>
      <c r="D44" s="2" t="str">
        <f>_xlfn.XLOOKUP(Table8[[#This Row],[Road name]],'Tasman Base Data'!$A$2:$A$233,'Tasman Base Data'!D$2:D$233)</f>
        <v>Local Streets</v>
      </c>
      <c r="E44" s="8">
        <f>_xlfn.XLOOKUP(Table8[[#This Row],[Road name]],'Tasman Base Data'!$A$2:$A$233,'Tasman Base Data'!E$2:E$233)</f>
        <v>100</v>
      </c>
      <c r="F44" s="8">
        <f>_xlfn.XLOOKUP(Table8[[#This Row],[Road name]],'Tasman Base Data'!$A$2:$A$233,'Tasman Base Data'!F$2:F$233)</f>
        <v>50</v>
      </c>
      <c r="G44" s="8">
        <f>_xlfn.XLOOKUP(Table8[[#This Row],[Road name]],'Tasman Base Data'!$A$2:$A$233,'Tasman Base Data'!G$2:G$233)</f>
        <v>30</v>
      </c>
      <c r="H44" s="44" t="str">
        <f>_xlfn.XLOOKUP(Table8[[#This Row],[Road name]],'Tasman Base Data'!$A$2:$A$233,'Tasman Base Data'!H$2:H$233)</f>
        <v>The proposed speed is a step towards the SAAS, but does not match it.  Our consultation indicated that there was little public support for SAAS in this location, and the proposed speed is consistent with the draft Setting of Speed Limits Rule 2024.</v>
      </c>
      <c r="I44" s="40">
        <f>_xlfn.XLOOKUP(Table8[[#This Row],[Road name]],'Tasman Base Data'!$A$2:$A$233,'Tasman Base Data'!I$2:I$233)</f>
        <v>45684</v>
      </c>
      <c r="J44" s="2" t="s">
        <v>39</v>
      </c>
      <c r="K44" s="2" t="s">
        <v>40</v>
      </c>
      <c r="L44" s="8"/>
      <c r="M44" s="15"/>
      <c r="N44" s="15"/>
      <c r="O44" s="15"/>
      <c r="P44" s="15"/>
      <c r="Q44" s="15"/>
      <c r="R44" s="15"/>
      <c r="S44" s="15"/>
      <c r="T44" s="15"/>
      <c r="U44" s="15"/>
      <c r="V44" s="15"/>
      <c r="W44" s="15"/>
      <c r="X44" s="15"/>
      <c r="Y44" s="15"/>
      <c r="Z44" s="15"/>
      <c r="AA44" s="15"/>
      <c r="AB44" s="15"/>
      <c r="AC44" s="15"/>
      <c r="AD44" s="15"/>
      <c r="AE44" s="15"/>
      <c r="AF44" s="15"/>
    </row>
    <row r="47" spans="1:38" s="6" customFormat="1" ht="22.5" customHeight="1" x14ac:dyDescent="0.3">
      <c r="A47" s="62" t="s">
        <v>419</v>
      </c>
      <c r="B47" s="62"/>
      <c r="C47" s="62"/>
      <c r="D47" s="62"/>
      <c r="E47" s="62"/>
      <c r="F47" s="62"/>
      <c r="G47" s="62"/>
      <c r="H47" s="62"/>
      <c r="I47" s="62"/>
      <c r="J47" s="62"/>
      <c r="K47" s="62"/>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s="41" customFormat="1" ht="14.4" x14ac:dyDescent="0.3">
      <c r="A48" s="65" t="s">
        <v>420</v>
      </c>
      <c r="B48" s="65"/>
      <c r="C48" s="65"/>
      <c r="D48" s="65"/>
      <c r="E48" s="65"/>
      <c r="F48" s="65"/>
      <c r="G48" s="65"/>
      <c r="H48" s="65"/>
      <c r="I48" s="65"/>
      <c r="J48" s="65"/>
      <c r="K48" s="65"/>
      <c r="L48" s="8"/>
      <c r="M48" s="15"/>
      <c r="N48" s="15"/>
      <c r="O48" s="15"/>
      <c r="P48" s="15"/>
      <c r="Q48" s="15"/>
      <c r="R48" s="15"/>
      <c r="S48" s="15"/>
      <c r="T48" s="15"/>
      <c r="U48" s="15"/>
      <c r="V48" s="15"/>
      <c r="W48" s="15"/>
      <c r="X48" s="15"/>
      <c r="Y48" s="15"/>
      <c r="Z48" s="15"/>
      <c r="AA48" s="15"/>
      <c r="AB48" s="15"/>
      <c r="AC48" s="15"/>
      <c r="AD48" s="15"/>
      <c r="AE48" s="15"/>
      <c r="AF48" s="15"/>
    </row>
  </sheetData>
  <mergeCells count="4">
    <mergeCell ref="A1:K1"/>
    <mergeCell ref="A22:K22"/>
    <mergeCell ref="A48:K48"/>
    <mergeCell ref="A47:K47"/>
  </mergeCells>
  <phoneticPr fontId="7" type="noConversion"/>
  <conditionalFormatting sqref="C3:C20 C25:C44">
    <cfRule type="cellIs" dxfId="39" priority="3" operator="equal">
      <formula>D3</formula>
    </cfRule>
  </conditionalFormatting>
  <pageMargins left="0.25" right="0.25" top="0.75" bottom="0.75" header="0.3" footer="0.3"/>
  <pageSetup paperSize="9" scale="87" fitToHeight="0" orientation="landscape"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0E45-C757-48F3-8A24-9915A71B81F3}">
  <dimension ref="A1:K290"/>
  <sheetViews>
    <sheetView tabSelected="1" workbookViewId="0">
      <selection activeCell="K30" sqref="K30"/>
    </sheetView>
  </sheetViews>
  <sheetFormatPr defaultColWidth="8.6640625" defaultRowHeight="14.4" x14ac:dyDescent="0.3"/>
  <cols>
    <col min="1" max="2" width="25.6640625" style="2" customWidth="1"/>
    <col min="3" max="4" width="14.6640625" style="2" customWidth="1"/>
    <col min="5" max="7" width="9.6640625" style="8" customWidth="1"/>
    <col min="8" max="8" width="40.6640625" style="2" customWidth="1"/>
    <col min="9" max="9" width="21.33203125" style="8" customWidth="1"/>
    <col min="10" max="10" width="47" style="2" customWidth="1"/>
  </cols>
  <sheetData>
    <row r="1" spans="1:10" ht="43.2" x14ac:dyDescent="0.3">
      <c r="A1" s="2" t="s">
        <v>382</v>
      </c>
      <c r="B1" s="2" t="s">
        <v>426</v>
      </c>
      <c r="C1" s="2" t="s">
        <v>428</v>
      </c>
      <c r="D1" s="2" t="s">
        <v>427</v>
      </c>
      <c r="E1" s="8" t="s">
        <v>424</v>
      </c>
      <c r="F1" s="8" t="s">
        <v>5</v>
      </c>
      <c r="G1" s="8" t="s">
        <v>429</v>
      </c>
      <c r="H1" s="2" t="s">
        <v>430</v>
      </c>
      <c r="I1" s="40" t="s">
        <v>431</v>
      </c>
      <c r="J1" s="2" t="s">
        <v>438</v>
      </c>
    </row>
    <row r="2" spans="1:10" ht="28.8" hidden="1" x14ac:dyDescent="0.3">
      <c r="A2" s="2" t="s">
        <v>478</v>
      </c>
      <c r="B2" s="2" t="s">
        <v>617</v>
      </c>
      <c r="C2" s="2" t="s">
        <v>433</v>
      </c>
      <c r="D2" s="2" t="s">
        <v>433</v>
      </c>
      <c r="E2" s="8">
        <v>100</v>
      </c>
      <c r="F2" s="8">
        <v>80</v>
      </c>
      <c r="G2" s="8">
        <v>60</v>
      </c>
      <c r="H2" s="2" t="s">
        <v>659</v>
      </c>
      <c r="I2" s="40">
        <v>45683</v>
      </c>
      <c r="J2" s="2" t="s">
        <v>455</v>
      </c>
    </row>
    <row r="3" spans="1:10" ht="43.2" hidden="1" x14ac:dyDescent="0.3">
      <c r="A3" s="2" t="s">
        <v>439</v>
      </c>
      <c r="B3" s="2" t="s">
        <v>440</v>
      </c>
      <c r="C3" s="2" t="str">
        <f>Table111[[#This Row],[ONF Category Current]]</f>
        <v>Local, Rural, and Peri-Urban</v>
      </c>
      <c r="D3" s="2" t="s">
        <v>442</v>
      </c>
      <c r="E3" s="8">
        <v>60</v>
      </c>
      <c r="F3" s="8">
        <v>50</v>
      </c>
      <c r="G3" s="8">
        <v>60</v>
      </c>
      <c r="H3" s="2" t="s">
        <v>443</v>
      </c>
      <c r="I3" s="40">
        <v>45684</v>
      </c>
      <c r="J3" s="2" t="s">
        <v>444</v>
      </c>
    </row>
    <row r="4" spans="1:10" ht="28.8" hidden="1" x14ac:dyDescent="0.3">
      <c r="A4" s="2" t="s">
        <v>302</v>
      </c>
      <c r="B4" s="2" t="s">
        <v>432</v>
      </c>
      <c r="C4" s="2" t="s">
        <v>448</v>
      </c>
      <c r="D4" s="2" t="s">
        <v>436</v>
      </c>
      <c r="E4" s="8">
        <v>80</v>
      </c>
      <c r="F4" s="8">
        <v>60</v>
      </c>
      <c r="G4" s="8">
        <v>60</v>
      </c>
      <c r="H4" s="2" t="s">
        <v>434</v>
      </c>
      <c r="I4" s="40">
        <v>45684</v>
      </c>
      <c r="J4" s="2" t="s">
        <v>449</v>
      </c>
    </row>
    <row r="5" spans="1:10" ht="72" hidden="1" x14ac:dyDescent="0.3">
      <c r="A5" s="2" t="s">
        <v>688</v>
      </c>
      <c r="B5" s="2" t="s">
        <v>686</v>
      </c>
      <c r="C5" s="2" t="s">
        <v>445</v>
      </c>
      <c r="D5" s="2" t="s">
        <v>445</v>
      </c>
      <c r="E5" s="8">
        <v>60</v>
      </c>
      <c r="F5" s="8">
        <v>50</v>
      </c>
      <c r="G5" s="8">
        <v>30</v>
      </c>
      <c r="H5" s="2" t="s">
        <v>454</v>
      </c>
      <c r="I5" s="40">
        <v>45684</v>
      </c>
    </row>
    <row r="6" spans="1:10" ht="57.6" hidden="1" x14ac:dyDescent="0.3">
      <c r="A6" s="2" t="s">
        <v>689</v>
      </c>
      <c r="B6" s="2" t="s">
        <v>687</v>
      </c>
      <c r="C6" s="2" t="s">
        <v>436</v>
      </c>
      <c r="D6" s="2" t="s">
        <v>436</v>
      </c>
      <c r="E6" s="8">
        <v>80</v>
      </c>
      <c r="F6" s="8">
        <v>60</v>
      </c>
      <c r="G6" s="8">
        <v>80</v>
      </c>
      <c r="H6" s="2" t="s">
        <v>690</v>
      </c>
      <c r="I6" s="40">
        <v>45684</v>
      </c>
    </row>
    <row r="7" spans="1:10" ht="72" hidden="1" x14ac:dyDescent="0.3">
      <c r="A7" s="2" t="s">
        <v>453</v>
      </c>
      <c r="B7" s="2" t="s">
        <v>432</v>
      </c>
      <c r="C7" s="2" t="s">
        <v>445</v>
      </c>
      <c r="D7" s="2" t="s">
        <v>445</v>
      </c>
      <c r="E7" s="8">
        <v>100</v>
      </c>
      <c r="F7" s="8">
        <v>50</v>
      </c>
      <c r="G7" s="8">
        <v>30</v>
      </c>
      <c r="H7" s="2" t="s">
        <v>454</v>
      </c>
      <c r="I7" s="40">
        <v>45684</v>
      </c>
      <c r="J7" s="2" t="s">
        <v>455</v>
      </c>
    </row>
    <row r="8" spans="1:10" ht="28.8" hidden="1" x14ac:dyDescent="0.3">
      <c r="A8" s="2" t="s">
        <v>303</v>
      </c>
      <c r="B8" s="2" t="s">
        <v>432</v>
      </c>
      <c r="C8" s="2" t="s">
        <v>448</v>
      </c>
      <c r="D8" s="2" t="s">
        <v>433</v>
      </c>
      <c r="E8" s="8">
        <v>80</v>
      </c>
      <c r="F8" s="8">
        <v>60</v>
      </c>
      <c r="G8" s="8">
        <v>60</v>
      </c>
      <c r="H8" s="2" t="s">
        <v>434</v>
      </c>
      <c r="I8" s="40">
        <v>45684</v>
      </c>
      <c r="J8" s="2" t="s">
        <v>449</v>
      </c>
    </row>
    <row r="9" spans="1:10" hidden="1" x14ac:dyDescent="0.3">
      <c r="A9" s="2" t="s">
        <v>166</v>
      </c>
      <c r="B9" s="2" t="s">
        <v>432</v>
      </c>
      <c r="C9" s="2" t="s">
        <v>433</v>
      </c>
      <c r="D9" s="2" t="s">
        <v>433</v>
      </c>
      <c r="E9" s="8">
        <v>100</v>
      </c>
      <c r="F9" s="8">
        <v>60</v>
      </c>
      <c r="G9" s="8">
        <v>60</v>
      </c>
      <c r="H9" s="2" t="s">
        <v>434</v>
      </c>
      <c r="I9" s="40">
        <v>45684</v>
      </c>
      <c r="J9" s="2" t="s">
        <v>450</v>
      </c>
    </row>
    <row r="10" spans="1:10" ht="28.8" hidden="1" x14ac:dyDescent="0.3">
      <c r="A10" s="2" t="s">
        <v>459</v>
      </c>
      <c r="B10" s="2" t="s">
        <v>432</v>
      </c>
      <c r="C10" s="2" t="s">
        <v>445</v>
      </c>
      <c r="D10" s="2" t="s">
        <v>445</v>
      </c>
      <c r="E10" s="8">
        <v>50</v>
      </c>
      <c r="F10" s="8">
        <v>30</v>
      </c>
      <c r="G10" s="8">
        <v>30</v>
      </c>
      <c r="H10" s="2" t="s">
        <v>434</v>
      </c>
      <c r="I10" s="40">
        <v>45684</v>
      </c>
      <c r="J10" s="2" t="s">
        <v>447</v>
      </c>
    </row>
    <row r="11" spans="1:10" ht="28.8" hidden="1" x14ac:dyDescent="0.3">
      <c r="A11" s="2" t="s">
        <v>239</v>
      </c>
      <c r="B11" s="2" t="s">
        <v>432</v>
      </c>
      <c r="C11" s="2" t="s">
        <v>448</v>
      </c>
      <c r="D11" s="2" t="s">
        <v>433</v>
      </c>
      <c r="E11" s="8">
        <v>100</v>
      </c>
      <c r="F11" s="8">
        <v>50</v>
      </c>
      <c r="G11" s="8">
        <v>60</v>
      </c>
      <c r="H11" s="2" t="s">
        <v>460</v>
      </c>
      <c r="I11" s="40">
        <v>45684</v>
      </c>
      <c r="J11" s="2" t="s">
        <v>460</v>
      </c>
    </row>
    <row r="12" spans="1:10" ht="43.2" hidden="1" x14ac:dyDescent="0.3">
      <c r="A12" s="2" t="s">
        <v>465</v>
      </c>
      <c r="B12" s="2" t="s">
        <v>618</v>
      </c>
      <c r="C12" s="2" t="s">
        <v>445</v>
      </c>
      <c r="D12" s="2" t="s">
        <v>445</v>
      </c>
      <c r="E12" s="8">
        <v>100</v>
      </c>
      <c r="F12" s="8">
        <v>50</v>
      </c>
      <c r="G12" s="8">
        <v>30</v>
      </c>
      <c r="H12" s="2" t="s">
        <v>657</v>
      </c>
      <c r="I12" s="40">
        <v>45684</v>
      </c>
      <c r="J12" s="2" t="s">
        <v>466</v>
      </c>
    </row>
    <row r="13" spans="1:10" ht="28.8" hidden="1" x14ac:dyDescent="0.3">
      <c r="A13" s="2" t="s">
        <v>468</v>
      </c>
      <c r="B13" s="2" t="s">
        <v>432</v>
      </c>
      <c r="C13" s="2" t="s">
        <v>448</v>
      </c>
      <c r="D13" s="2" t="s">
        <v>433</v>
      </c>
      <c r="E13" s="8">
        <v>80</v>
      </c>
      <c r="F13" s="8">
        <v>60</v>
      </c>
      <c r="G13" s="8">
        <v>80</v>
      </c>
      <c r="H13" s="2" t="s">
        <v>460</v>
      </c>
      <c r="I13" s="40">
        <v>45684</v>
      </c>
      <c r="J13" s="2" t="s">
        <v>460</v>
      </c>
    </row>
    <row r="14" spans="1:10" ht="28.8" hidden="1" x14ac:dyDescent="0.3">
      <c r="A14" s="2" t="s">
        <v>247</v>
      </c>
      <c r="B14" s="2" t="s">
        <v>635</v>
      </c>
      <c r="C14" s="2" t="s">
        <v>448</v>
      </c>
      <c r="D14" s="2" t="s">
        <v>436</v>
      </c>
      <c r="E14" s="8">
        <v>100</v>
      </c>
      <c r="F14" s="8">
        <v>80</v>
      </c>
      <c r="G14" s="8">
        <v>80</v>
      </c>
      <c r="H14" s="2" t="s">
        <v>434</v>
      </c>
      <c r="I14" s="40">
        <v>45684</v>
      </c>
      <c r="J14" s="2" t="s">
        <v>470</v>
      </c>
    </row>
    <row r="15" spans="1:10" ht="72" hidden="1" x14ac:dyDescent="0.3">
      <c r="A15" s="2" t="s">
        <v>471</v>
      </c>
      <c r="B15" s="2" t="s">
        <v>432</v>
      </c>
      <c r="C15" s="2" t="s">
        <v>445</v>
      </c>
      <c r="D15" s="2" t="s">
        <v>445</v>
      </c>
      <c r="E15" s="8">
        <v>70</v>
      </c>
      <c r="F15" s="8">
        <v>50</v>
      </c>
      <c r="G15" s="8">
        <v>30</v>
      </c>
      <c r="H15" s="2" t="s">
        <v>454</v>
      </c>
      <c r="I15" s="40">
        <v>45684</v>
      </c>
      <c r="J15" s="2" t="s">
        <v>472</v>
      </c>
    </row>
    <row r="16" spans="1:10" ht="28.8" hidden="1" x14ac:dyDescent="0.3">
      <c r="A16" s="2" t="s">
        <v>249</v>
      </c>
      <c r="B16" s="2" t="s">
        <v>432</v>
      </c>
      <c r="C16" s="2" t="s">
        <v>445</v>
      </c>
      <c r="D16" s="2" t="s">
        <v>433</v>
      </c>
      <c r="E16" s="8">
        <v>100</v>
      </c>
      <c r="F16" s="8">
        <v>30</v>
      </c>
      <c r="G16" s="8">
        <v>60</v>
      </c>
      <c r="H16" s="2" t="s">
        <v>446</v>
      </c>
      <c r="I16" s="40">
        <v>45684</v>
      </c>
      <c r="J16" s="2" t="s">
        <v>446</v>
      </c>
    </row>
    <row r="17" spans="1:10" ht="72" hidden="1" x14ac:dyDescent="0.3">
      <c r="A17" s="2" t="s">
        <v>479</v>
      </c>
      <c r="B17" s="2" t="s">
        <v>655</v>
      </c>
      <c r="C17" s="2" t="s">
        <v>445</v>
      </c>
      <c r="D17" s="2" t="s">
        <v>445</v>
      </c>
      <c r="E17" s="8">
        <v>100</v>
      </c>
      <c r="F17" s="8">
        <v>50</v>
      </c>
      <c r="G17" s="8">
        <v>30</v>
      </c>
      <c r="H17" s="2" t="s">
        <v>454</v>
      </c>
      <c r="I17" s="40">
        <v>45684</v>
      </c>
      <c r="J17" s="2" t="s">
        <v>466</v>
      </c>
    </row>
    <row r="18" spans="1:10" ht="28.8" hidden="1" x14ac:dyDescent="0.3">
      <c r="A18" s="2" t="s">
        <v>253</v>
      </c>
      <c r="B18" s="2" t="s">
        <v>432</v>
      </c>
      <c r="C18" s="2" t="s">
        <v>448</v>
      </c>
      <c r="D18" s="2" t="s">
        <v>448</v>
      </c>
      <c r="E18" s="8">
        <v>80</v>
      </c>
      <c r="F18" s="8">
        <v>60</v>
      </c>
      <c r="G18" s="8">
        <v>60</v>
      </c>
      <c r="H18" s="2" t="s">
        <v>434</v>
      </c>
      <c r="I18" s="40">
        <v>45684</v>
      </c>
      <c r="J18" s="2" t="s">
        <v>466</v>
      </c>
    </row>
    <row r="19" spans="1:10" ht="28.8" hidden="1" x14ac:dyDescent="0.3">
      <c r="A19" s="2" t="s">
        <v>304</v>
      </c>
      <c r="B19" s="2" t="s">
        <v>432</v>
      </c>
      <c r="C19" s="2" t="s">
        <v>448</v>
      </c>
      <c r="D19" s="2" t="s">
        <v>433</v>
      </c>
      <c r="E19" s="8">
        <v>80</v>
      </c>
      <c r="F19" s="8">
        <v>60</v>
      </c>
      <c r="G19" s="8">
        <v>60</v>
      </c>
      <c r="H19" s="2" t="s">
        <v>434</v>
      </c>
      <c r="I19" s="40">
        <v>45684</v>
      </c>
      <c r="J19" s="2" t="s">
        <v>449</v>
      </c>
    </row>
    <row r="20" spans="1:10" ht="28.8" hidden="1" x14ac:dyDescent="0.3">
      <c r="A20" s="2" t="s">
        <v>327</v>
      </c>
      <c r="B20" s="2" t="s">
        <v>432</v>
      </c>
      <c r="C20" s="2" t="s">
        <v>445</v>
      </c>
      <c r="D20" s="2" t="s">
        <v>445</v>
      </c>
      <c r="E20" s="8">
        <v>50</v>
      </c>
      <c r="F20" s="8">
        <v>30</v>
      </c>
      <c r="G20" s="8">
        <v>30</v>
      </c>
      <c r="H20" s="2" t="s">
        <v>691</v>
      </c>
      <c r="I20" s="40">
        <v>45684</v>
      </c>
    </row>
    <row r="21" spans="1:10" ht="72" hidden="1" x14ac:dyDescent="0.3">
      <c r="A21" s="2" t="s">
        <v>218</v>
      </c>
      <c r="B21" s="2" t="s">
        <v>481</v>
      </c>
      <c r="C21" s="2" t="s">
        <v>436</v>
      </c>
      <c r="D21" s="2" t="s">
        <v>436</v>
      </c>
      <c r="E21" s="8">
        <v>100</v>
      </c>
      <c r="F21" s="8">
        <v>80</v>
      </c>
      <c r="G21" s="8">
        <v>60</v>
      </c>
      <c r="H21" s="2" t="s">
        <v>454</v>
      </c>
      <c r="I21" s="40">
        <v>45684</v>
      </c>
      <c r="J21" s="2" t="s">
        <v>482</v>
      </c>
    </row>
    <row r="22" spans="1:10" ht="28.8" hidden="1" x14ac:dyDescent="0.3">
      <c r="A22" s="2" t="s">
        <v>484</v>
      </c>
      <c r="B22" s="2" t="s">
        <v>432</v>
      </c>
      <c r="C22" s="2" t="s">
        <v>436</v>
      </c>
      <c r="D22" s="2" t="s">
        <v>436</v>
      </c>
      <c r="E22" s="8">
        <v>100</v>
      </c>
      <c r="F22" s="8">
        <v>80</v>
      </c>
      <c r="G22" s="8">
        <v>80</v>
      </c>
      <c r="H22" s="2" t="s">
        <v>434</v>
      </c>
      <c r="I22" s="40">
        <v>45684</v>
      </c>
      <c r="J22" s="2" t="s">
        <v>482</v>
      </c>
    </row>
    <row r="23" spans="1:10" ht="28.8" hidden="1" x14ac:dyDescent="0.3">
      <c r="A23" s="2" t="s">
        <v>311</v>
      </c>
      <c r="B23" s="2" t="s">
        <v>432</v>
      </c>
      <c r="C23" s="2" t="s">
        <v>448</v>
      </c>
      <c r="D23" s="2" t="s">
        <v>433</v>
      </c>
      <c r="E23" s="8">
        <v>100</v>
      </c>
      <c r="F23" s="8">
        <v>60</v>
      </c>
      <c r="G23" s="8">
        <v>60</v>
      </c>
      <c r="H23" s="2" t="s">
        <v>434</v>
      </c>
      <c r="I23" s="40">
        <v>45684</v>
      </c>
      <c r="J23" s="2" t="s">
        <v>449</v>
      </c>
    </row>
    <row r="24" spans="1:10" ht="72" hidden="1" x14ac:dyDescent="0.3">
      <c r="A24" s="2" t="s">
        <v>491</v>
      </c>
      <c r="B24" s="2" t="s">
        <v>492</v>
      </c>
      <c r="C24" s="2" t="s">
        <v>445</v>
      </c>
      <c r="D24" s="2" t="s">
        <v>445</v>
      </c>
      <c r="E24" s="8">
        <v>70</v>
      </c>
      <c r="F24" s="8">
        <v>50</v>
      </c>
      <c r="G24" s="8">
        <v>30</v>
      </c>
      <c r="H24" s="2" t="s">
        <v>454</v>
      </c>
      <c r="I24" s="40">
        <v>45684</v>
      </c>
      <c r="J24" s="2" t="s">
        <v>493</v>
      </c>
    </row>
    <row r="25" spans="1:10" ht="72" hidden="1" x14ac:dyDescent="0.3">
      <c r="A25" s="2" t="s">
        <v>410</v>
      </c>
      <c r="B25" s="2" t="s">
        <v>432</v>
      </c>
      <c r="C25" s="2" t="s">
        <v>445</v>
      </c>
      <c r="D25" s="2" t="s">
        <v>445</v>
      </c>
      <c r="E25" s="8">
        <v>100</v>
      </c>
      <c r="F25" s="8">
        <v>50</v>
      </c>
      <c r="G25" s="8">
        <v>30</v>
      </c>
      <c r="H25" s="2" t="s">
        <v>454</v>
      </c>
      <c r="I25" s="40">
        <v>45684</v>
      </c>
      <c r="J25" s="2" t="s">
        <v>455</v>
      </c>
    </row>
    <row r="26" spans="1:10" ht="28.8" hidden="1" x14ac:dyDescent="0.3">
      <c r="A26" s="2" t="s">
        <v>258</v>
      </c>
      <c r="B26" s="2" t="s">
        <v>432</v>
      </c>
      <c r="C26" s="2" t="s">
        <v>448</v>
      </c>
      <c r="D26" s="2" t="s">
        <v>433</v>
      </c>
      <c r="E26" s="8">
        <v>100</v>
      </c>
      <c r="F26" s="8">
        <v>60</v>
      </c>
      <c r="G26" s="8">
        <v>60</v>
      </c>
      <c r="H26" s="2" t="s">
        <v>434</v>
      </c>
      <c r="I26" s="40">
        <v>45684</v>
      </c>
      <c r="J26" s="2" t="s">
        <v>449</v>
      </c>
    </row>
    <row r="27" spans="1:10" ht="28.8" hidden="1" x14ac:dyDescent="0.3">
      <c r="A27" s="2" t="s">
        <v>496</v>
      </c>
      <c r="B27" s="2" t="s">
        <v>672</v>
      </c>
      <c r="C27" s="2" t="s">
        <v>448</v>
      </c>
      <c r="D27" s="2" t="s">
        <v>433</v>
      </c>
      <c r="E27" s="8">
        <v>60</v>
      </c>
      <c r="F27" s="8">
        <v>50</v>
      </c>
      <c r="G27" s="8">
        <v>60</v>
      </c>
      <c r="H27" s="2" t="s">
        <v>497</v>
      </c>
      <c r="I27" s="40">
        <v>45684</v>
      </c>
      <c r="J27" s="2" t="s">
        <v>486</v>
      </c>
    </row>
    <row r="28" spans="1:10" ht="28.8" hidden="1" x14ac:dyDescent="0.3">
      <c r="A28" s="2" t="s">
        <v>361</v>
      </c>
      <c r="B28" s="2" t="s">
        <v>362</v>
      </c>
      <c r="C28" s="2" t="s">
        <v>445</v>
      </c>
      <c r="D28" s="2" t="s">
        <v>445</v>
      </c>
      <c r="E28" s="8">
        <v>50</v>
      </c>
      <c r="F28" s="8">
        <v>30</v>
      </c>
      <c r="G28" s="8">
        <v>30</v>
      </c>
      <c r="H28" s="2" t="s">
        <v>434</v>
      </c>
      <c r="I28" s="40">
        <v>45684</v>
      </c>
      <c r="J28" s="2" t="s">
        <v>447</v>
      </c>
    </row>
    <row r="29" spans="1:10" ht="28.8" hidden="1" x14ac:dyDescent="0.3">
      <c r="A29" s="2" t="s">
        <v>679</v>
      </c>
      <c r="B29" s="2" t="s">
        <v>432</v>
      </c>
      <c r="C29" s="2" t="s">
        <v>448</v>
      </c>
      <c r="D29" s="2" t="s">
        <v>433</v>
      </c>
      <c r="E29" s="8">
        <v>100</v>
      </c>
      <c r="F29" s="8">
        <v>60</v>
      </c>
      <c r="G29" s="8">
        <v>60</v>
      </c>
      <c r="I29" s="40">
        <v>45684</v>
      </c>
    </row>
    <row r="30" spans="1:10" ht="28.8" hidden="1" x14ac:dyDescent="0.3">
      <c r="A30" s="2" t="s">
        <v>261</v>
      </c>
      <c r="B30" s="2" t="s">
        <v>432</v>
      </c>
      <c r="C30" s="2" t="s">
        <v>448</v>
      </c>
      <c r="D30" s="2" t="s">
        <v>448</v>
      </c>
      <c r="E30" s="8">
        <v>80</v>
      </c>
      <c r="F30" s="8">
        <v>60</v>
      </c>
      <c r="G30" s="8">
        <v>60</v>
      </c>
      <c r="H30" s="2" t="s">
        <v>434</v>
      </c>
      <c r="I30" s="40">
        <v>45684</v>
      </c>
      <c r="J30" s="2" t="s">
        <v>466</v>
      </c>
    </row>
    <row r="31" spans="1:10" ht="28.8" hidden="1" x14ac:dyDescent="0.3">
      <c r="A31" s="2" t="s">
        <v>341</v>
      </c>
      <c r="B31" s="2" t="s">
        <v>432</v>
      </c>
      <c r="C31" s="2" t="s">
        <v>448</v>
      </c>
      <c r="D31" s="2" t="s">
        <v>448</v>
      </c>
      <c r="E31" s="8">
        <v>50</v>
      </c>
      <c r="F31" s="8">
        <v>30</v>
      </c>
      <c r="G31" s="8">
        <v>60</v>
      </c>
      <c r="H31" s="2" t="s">
        <v>691</v>
      </c>
      <c r="I31" s="40">
        <v>45684</v>
      </c>
    </row>
    <row r="32" spans="1:10" hidden="1" x14ac:dyDescent="0.3">
      <c r="A32" s="2" t="s">
        <v>342</v>
      </c>
      <c r="B32" s="2" t="s">
        <v>432</v>
      </c>
      <c r="C32" s="2" t="s">
        <v>494</v>
      </c>
      <c r="D32" s="2" t="s">
        <v>494</v>
      </c>
      <c r="E32" s="8">
        <v>50</v>
      </c>
      <c r="F32" s="8">
        <v>30</v>
      </c>
      <c r="G32" s="8">
        <v>30</v>
      </c>
      <c r="H32" s="2" t="s">
        <v>434</v>
      </c>
      <c r="I32" s="40">
        <v>45684</v>
      </c>
      <c r="J32" s="2" t="s">
        <v>447</v>
      </c>
    </row>
    <row r="33" spans="1:10" ht="72" hidden="1" x14ac:dyDescent="0.3">
      <c r="A33" s="2" t="s">
        <v>508</v>
      </c>
      <c r="B33" s="2" t="s">
        <v>400</v>
      </c>
      <c r="C33" s="2" t="s">
        <v>445</v>
      </c>
      <c r="D33" s="2" t="s">
        <v>445</v>
      </c>
      <c r="E33" s="8">
        <v>80</v>
      </c>
      <c r="F33" s="8">
        <v>60</v>
      </c>
      <c r="G33" s="8">
        <v>30</v>
      </c>
      <c r="H33" s="2" t="s">
        <v>454</v>
      </c>
      <c r="I33" s="40">
        <v>45684</v>
      </c>
      <c r="J33" s="2" t="s">
        <v>509</v>
      </c>
    </row>
    <row r="34" spans="1:10" ht="72" hidden="1" x14ac:dyDescent="0.3">
      <c r="A34" s="2" t="s">
        <v>267</v>
      </c>
      <c r="B34" s="2" t="s">
        <v>510</v>
      </c>
      <c r="C34" s="2" t="s">
        <v>441</v>
      </c>
      <c r="D34" s="2" t="s">
        <v>445</v>
      </c>
      <c r="E34" s="8">
        <v>70</v>
      </c>
      <c r="F34" s="8">
        <v>60</v>
      </c>
      <c r="G34" s="8">
        <v>30</v>
      </c>
      <c r="H34" s="2" t="s">
        <v>454</v>
      </c>
      <c r="I34" s="40">
        <v>45684</v>
      </c>
      <c r="J34" s="2" t="s">
        <v>449</v>
      </c>
    </row>
    <row r="35" spans="1:10" ht="28.8" hidden="1" x14ac:dyDescent="0.3">
      <c r="A35" s="2" t="s">
        <v>371</v>
      </c>
      <c r="B35" s="2" t="s">
        <v>432</v>
      </c>
      <c r="C35" s="2" t="s">
        <v>445</v>
      </c>
      <c r="D35" s="2" t="s">
        <v>445</v>
      </c>
      <c r="E35" s="8">
        <v>50</v>
      </c>
      <c r="F35" s="8">
        <v>30</v>
      </c>
      <c r="G35" s="8">
        <v>30</v>
      </c>
      <c r="H35" s="2" t="s">
        <v>691</v>
      </c>
      <c r="I35" s="40">
        <v>45684</v>
      </c>
    </row>
    <row r="36" spans="1:10" ht="28.8" hidden="1" x14ac:dyDescent="0.3">
      <c r="A36" s="2" t="s">
        <v>272</v>
      </c>
      <c r="B36" s="2" t="s">
        <v>432</v>
      </c>
      <c r="C36" s="2" t="s">
        <v>448</v>
      </c>
      <c r="D36" s="2" t="s">
        <v>436</v>
      </c>
      <c r="E36" s="8">
        <v>100</v>
      </c>
      <c r="F36" s="8">
        <v>60</v>
      </c>
      <c r="G36" s="8">
        <v>60</v>
      </c>
      <c r="H36" s="2" t="s">
        <v>434</v>
      </c>
      <c r="I36" s="40">
        <v>45684</v>
      </c>
      <c r="J36" s="2" t="s">
        <v>449</v>
      </c>
    </row>
    <row r="37" spans="1:10" ht="28.8" hidden="1" x14ac:dyDescent="0.3">
      <c r="A37" s="2" t="s">
        <v>511</v>
      </c>
      <c r="B37" s="2" t="s">
        <v>652</v>
      </c>
      <c r="C37" s="2" t="s">
        <v>445</v>
      </c>
      <c r="D37" s="2" t="s">
        <v>445</v>
      </c>
      <c r="E37" s="8">
        <v>100</v>
      </c>
      <c r="F37" s="8">
        <v>50</v>
      </c>
      <c r="G37" s="8">
        <v>30</v>
      </c>
      <c r="H37" s="2" t="s">
        <v>653</v>
      </c>
      <c r="I37" s="40">
        <v>45684</v>
      </c>
      <c r="J37" s="2" t="s">
        <v>455</v>
      </c>
    </row>
    <row r="38" spans="1:10" ht="43.2" hidden="1" x14ac:dyDescent="0.3">
      <c r="A38" s="2" t="s">
        <v>638</v>
      </c>
      <c r="B38" s="2" t="s">
        <v>515</v>
      </c>
      <c r="C38" s="2" t="s">
        <v>436</v>
      </c>
      <c r="D38" s="2" t="s">
        <v>436</v>
      </c>
      <c r="E38" s="8">
        <v>100</v>
      </c>
      <c r="F38" s="8">
        <v>80</v>
      </c>
      <c r="G38" s="8">
        <v>80</v>
      </c>
      <c r="H38" s="2" t="s">
        <v>434</v>
      </c>
      <c r="I38" s="40">
        <v>45684</v>
      </c>
      <c r="J38" s="2" t="s">
        <v>482</v>
      </c>
    </row>
    <row r="39" spans="1:10" ht="43.2" hidden="1" x14ac:dyDescent="0.3">
      <c r="A39" s="2" t="s">
        <v>639</v>
      </c>
      <c r="B39" s="2" t="s">
        <v>637</v>
      </c>
      <c r="C39" s="2" t="s">
        <v>436</v>
      </c>
      <c r="D39" s="2" t="s">
        <v>436</v>
      </c>
      <c r="E39" s="8">
        <v>70</v>
      </c>
      <c r="F39" s="8">
        <v>60</v>
      </c>
      <c r="G39" s="8">
        <v>80</v>
      </c>
      <c r="H39" s="2" t="s">
        <v>640</v>
      </c>
      <c r="I39" s="40">
        <v>45684</v>
      </c>
    </row>
    <row r="40" spans="1:10" ht="28.8" hidden="1" x14ac:dyDescent="0.3">
      <c r="A40" s="2" t="s">
        <v>277</v>
      </c>
      <c r="B40" s="2" t="s">
        <v>432</v>
      </c>
      <c r="C40" s="2" t="s">
        <v>448</v>
      </c>
      <c r="D40" s="2" t="s">
        <v>433</v>
      </c>
      <c r="E40" s="8">
        <v>80</v>
      </c>
      <c r="F40" s="8">
        <v>60</v>
      </c>
      <c r="G40" s="8">
        <v>60</v>
      </c>
      <c r="H40" s="2" t="s">
        <v>434</v>
      </c>
      <c r="I40" s="40">
        <v>45684</v>
      </c>
      <c r="J40" s="2" t="s">
        <v>449</v>
      </c>
    </row>
    <row r="41" spans="1:10" ht="43.2" hidden="1" x14ac:dyDescent="0.3">
      <c r="A41" s="2" t="s">
        <v>516</v>
      </c>
      <c r="B41" s="2" t="s">
        <v>432</v>
      </c>
      <c r="C41" s="2" t="s">
        <v>448</v>
      </c>
      <c r="D41" s="2" t="s">
        <v>448</v>
      </c>
      <c r="E41" s="8">
        <v>100</v>
      </c>
      <c r="F41" s="8">
        <v>10</v>
      </c>
      <c r="G41" s="8">
        <v>60</v>
      </c>
      <c r="H41" s="2" t="s">
        <v>517</v>
      </c>
      <c r="I41" s="40">
        <v>45684</v>
      </c>
      <c r="J41" s="2" t="s">
        <v>455</v>
      </c>
    </row>
    <row r="42" spans="1:10" hidden="1" x14ac:dyDescent="0.3">
      <c r="A42" s="2" t="s">
        <v>372</v>
      </c>
      <c r="B42" s="2" t="s">
        <v>432</v>
      </c>
      <c r="C42" s="2" t="s">
        <v>445</v>
      </c>
      <c r="D42" s="2" t="s">
        <v>445</v>
      </c>
      <c r="E42" s="8">
        <v>100</v>
      </c>
      <c r="F42" s="8">
        <v>50</v>
      </c>
      <c r="G42" s="8">
        <v>30</v>
      </c>
      <c r="H42" s="2" t="s">
        <v>664</v>
      </c>
      <c r="I42" s="40">
        <v>45684</v>
      </c>
      <c r="J42" s="2" t="s">
        <v>447</v>
      </c>
    </row>
    <row r="43" spans="1:10" ht="28.8" hidden="1" x14ac:dyDescent="0.3">
      <c r="A43" s="2" t="s">
        <v>305</v>
      </c>
      <c r="B43" s="2" t="s">
        <v>432</v>
      </c>
      <c r="C43" s="2" t="s">
        <v>448</v>
      </c>
      <c r="D43" s="2" t="s">
        <v>433</v>
      </c>
      <c r="E43" s="8">
        <v>80</v>
      </c>
      <c r="F43" s="8">
        <v>60</v>
      </c>
      <c r="G43" s="8">
        <v>60</v>
      </c>
      <c r="H43" s="2" t="s">
        <v>434</v>
      </c>
      <c r="I43" s="40">
        <v>45684</v>
      </c>
      <c r="J43" s="2" t="s">
        <v>449</v>
      </c>
    </row>
    <row r="44" spans="1:10" hidden="1" x14ac:dyDescent="0.3">
      <c r="A44" s="2" t="s">
        <v>518</v>
      </c>
      <c r="B44" s="2" t="s">
        <v>432</v>
      </c>
      <c r="C44" s="2" t="s">
        <v>433</v>
      </c>
      <c r="D44" s="2" t="s">
        <v>433</v>
      </c>
      <c r="E44" s="8">
        <v>100</v>
      </c>
      <c r="F44" s="8">
        <v>50</v>
      </c>
      <c r="G44" s="8">
        <v>80</v>
      </c>
      <c r="H44" s="2" t="s">
        <v>519</v>
      </c>
      <c r="I44" s="40">
        <v>45684</v>
      </c>
      <c r="J44" s="2" t="s">
        <v>455</v>
      </c>
    </row>
    <row r="45" spans="1:10" ht="28.8" hidden="1" x14ac:dyDescent="0.3">
      <c r="A45" s="2" t="s">
        <v>520</v>
      </c>
      <c r="B45" s="2" t="s">
        <v>432</v>
      </c>
      <c r="C45" s="2" t="s">
        <v>572</v>
      </c>
      <c r="D45" s="2" t="s">
        <v>436</v>
      </c>
      <c r="E45" s="8">
        <v>80</v>
      </c>
      <c r="F45" s="8">
        <v>50</v>
      </c>
      <c r="G45" s="8">
        <v>60</v>
      </c>
      <c r="H45" s="2" t="s">
        <v>493</v>
      </c>
      <c r="I45" s="40">
        <v>45684</v>
      </c>
      <c r="J45" s="2" t="s">
        <v>493</v>
      </c>
    </row>
    <row r="46" spans="1:10" ht="100.8" hidden="1" x14ac:dyDescent="0.3">
      <c r="A46" s="2" t="s">
        <v>631</v>
      </c>
      <c r="B46" s="2" t="s">
        <v>623</v>
      </c>
      <c r="C46" s="2" t="s">
        <v>436</v>
      </c>
      <c r="D46" s="2" t="s">
        <v>436</v>
      </c>
      <c r="E46" s="8">
        <v>100</v>
      </c>
      <c r="F46" s="8">
        <v>60</v>
      </c>
      <c r="G46" s="8" t="s">
        <v>626</v>
      </c>
      <c r="H46" s="2" t="s">
        <v>629</v>
      </c>
      <c r="I46" s="40">
        <v>45684</v>
      </c>
      <c r="J46" s="2" t="s">
        <v>482</v>
      </c>
    </row>
    <row r="47" spans="1:10" ht="28.8" hidden="1" x14ac:dyDescent="0.3">
      <c r="A47" s="2" t="s">
        <v>632</v>
      </c>
      <c r="B47" s="2" t="s">
        <v>628</v>
      </c>
      <c r="C47" s="2" t="s">
        <v>436</v>
      </c>
      <c r="D47" s="2" t="s">
        <v>436</v>
      </c>
      <c r="E47" s="8">
        <v>100</v>
      </c>
      <c r="F47" s="8">
        <v>80</v>
      </c>
      <c r="G47" s="8">
        <v>80</v>
      </c>
      <c r="H47" s="2" t="s">
        <v>434</v>
      </c>
      <c r="I47" s="40">
        <v>45684</v>
      </c>
      <c r="J47" s="2" t="s">
        <v>482</v>
      </c>
    </row>
    <row r="48" spans="1:10" ht="43.2" hidden="1" x14ac:dyDescent="0.3">
      <c r="A48" s="2" t="s">
        <v>630</v>
      </c>
      <c r="B48" s="2" t="s">
        <v>627</v>
      </c>
      <c r="C48" s="2" t="s">
        <v>436</v>
      </c>
      <c r="D48" s="2" t="s">
        <v>436</v>
      </c>
      <c r="E48" s="8">
        <v>100</v>
      </c>
      <c r="F48" s="8">
        <v>80</v>
      </c>
      <c r="G48" s="8">
        <v>80</v>
      </c>
      <c r="H48" s="2" t="s">
        <v>434</v>
      </c>
      <c r="I48" s="40">
        <v>45684</v>
      </c>
      <c r="J48" s="2" t="s">
        <v>482</v>
      </c>
    </row>
    <row r="49" spans="1:10" ht="28.8" hidden="1" x14ac:dyDescent="0.3">
      <c r="A49" s="2" t="s">
        <v>633</v>
      </c>
      <c r="B49" s="2" t="s">
        <v>523</v>
      </c>
      <c r="C49" s="2" t="s">
        <v>436</v>
      </c>
      <c r="D49" s="2" t="s">
        <v>436</v>
      </c>
      <c r="E49" s="8">
        <v>100</v>
      </c>
      <c r="F49" s="8">
        <v>80</v>
      </c>
      <c r="G49" s="8">
        <v>80</v>
      </c>
      <c r="H49" s="2" t="s">
        <v>434</v>
      </c>
      <c r="I49" s="40">
        <v>45684</v>
      </c>
      <c r="J49" s="2" t="s">
        <v>482</v>
      </c>
    </row>
    <row r="50" spans="1:10" ht="28.8" hidden="1" x14ac:dyDescent="0.3">
      <c r="A50" s="2" t="s">
        <v>634</v>
      </c>
      <c r="B50" s="2" t="s">
        <v>524</v>
      </c>
      <c r="C50" s="2" t="s">
        <v>436</v>
      </c>
      <c r="D50" s="2" t="s">
        <v>436</v>
      </c>
      <c r="E50" s="8">
        <v>100</v>
      </c>
      <c r="F50" s="8">
        <v>80</v>
      </c>
      <c r="G50" s="8">
        <v>80</v>
      </c>
      <c r="H50" s="2" t="s">
        <v>434</v>
      </c>
      <c r="I50" s="40">
        <v>45684</v>
      </c>
      <c r="J50" s="2" t="s">
        <v>482</v>
      </c>
    </row>
    <row r="51" spans="1:10" ht="28.8" hidden="1" x14ac:dyDescent="0.3">
      <c r="A51" s="2" t="s">
        <v>526</v>
      </c>
      <c r="B51" s="2" t="s">
        <v>432</v>
      </c>
      <c r="C51" s="2" t="s">
        <v>436</v>
      </c>
      <c r="D51" s="2" t="s">
        <v>436</v>
      </c>
      <c r="E51" s="8">
        <v>100</v>
      </c>
      <c r="F51" s="8">
        <v>80</v>
      </c>
      <c r="G51" s="8">
        <v>80</v>
      </c>
      <c r="H51" s="2" t="s">
        <v>434</v>
      </c>
      <c r="I51" s="40">
        <v>45684</v>
      </c>
      <c r="J51" s="2" t="s">
        <v>482</v>
      </c>
    </row>
    <row r="52" spans="1:10" ht="28.8" hidden="1" x14ac:dyDescent="0.3">
      <c r="A52" s="2" t="s">
        <v>527</v>
      </c>
      <c r="B52" s="2" t="s">
        <v>528</v>
      </c>
      <c r="C52" s="2" t="s">
        <v>448</v>
      </c>
      <c r="D52" s="2" t="s">
        <v>436</v>
      </c>
      <c r="E52" s="8">
        <v>80</v>
      </c>
      <c r="F52" s="8">
        <v>60</v>
      </c>
      <c r="G52" s="8">
        <v>60</v>
      </c>
      <c r="H52" s="2" t="s">
        <v>434</v>
      </c>
      <c r="I52" s="40">
        <v>45684</v>
      </c>
      <c r="J52" s="2" t="s">
        <v>449</v>
      </c>
    </row>
    <row r="53" spans="1:10" ht="72" hidden="1" x14ac:dyDescent="0.3">
      <c r="A53" s="2" t="s">
        <v>665</v>
      </c>
      <c r="B53" s="2" t="s">
        <v>529</v>
      </c>
      <c r="C53" s="2" t="s">
        <v>445</v>
      </c>
      <c r="D53" s="2" t="s">
        <v>445</v>
      </c>
      <c r="E53" s="8">
        <v>100</v>
      </c>
      <c r="F53" s="8">
        <v>50</v>
      </c>
      <c r="G53" s="8">
        <v>30</v>
      </c>
      <c r="H53" s="2" t="s">
        <v>454</v>
      </c>
      <c r="I53" s="40">
        <v>45684</v>
      </c>
      <c r="J53" s="2" t="s">
        <v>455</v>
      </c>
    </row>
    <row r="54" spans="1:10" ht="86.4" hidden="1" x14ac:dyDescent="0.3">
      <c r="A54" s="2" t="s">
        <v>641</v>
      </c>
      <c r="B54" s="2" t="s">
        <v>642</v>
      </c>
      <c r="C54" s="2" t="s">
        <v>436</v>
      </c>
      <c r="D54" s="2" t="s">
        <v>436</v>
      </c>
      <c r="E54" s="8">
        <v>80</v>
      </c>
      <c r="F54" s="8">
        <v>60</v>
      </c>
      <c r="G54" s="8">
        <v>80</v>
      </c>
      <c r="H54" s="2" t="s">
        <v>644</v>
      </c>
      <c r="I54" s="40">
        <v>45684</v>
      </c>
    </row>
    <row r="55" spans="1:10" hidden="1" x14ac:dyDescent="0.3">
      <c r="A55" s="2" t="s">
        <v>348</v>
      </c>
      <c r="B55" s="2" t="s">
        <v>432</v>
      </c>
      <c r="C55" s="2" t="s">
        <v>445</v>
      </c>
      <c r="D55" s="2" t="s">
        <v>445</v>
      </c>
      <c r="E55" s="8">
        <v>50</v>
      </c>
      <c r="F55" s="8">
        <v>30</v>
      </c>
      <c r="G55" s="8">
        <v>30</v>
      </c>
      <c r="H55" s="2" t="s">
        <v>434</v>
      </c>
      <c r="I55" s="40">
        <v>45684</v>
      </c>
      <c r="J55" s="2" t="s">
        <v>447</v>
      </c>
    </row>
    <row r="56" spans="1:10" ht="43.2" x14ac:dyDescent="0.3">
      <c r="A56" s="2" t="s">
        <v>226</v>
      </c>
      <c r="B56" s="2" t="s">
        <v>656</v>
      </c>
      <c r="C56" s="2" t="s">
        <v>445</v>
      </c>
      <c r="D56" s="2" t="s">
        <v>445</v>
      </c>
      <c r="E56" s="8">
        <v>100</v>
      </c>
      <c r="F56" s="8">
        <v>50</v>
      </c>
      <c r="G56" s="8">
        <v>30</v>
      </c>
      <c r="H56" s="2" t="s">
        <v>657</v>
      </c>
      <c r="I56" s="40">
        <v>45684</v>
      </c>
      <c r="J56" s="2" t="s">
        <v>455</v>
      </c>
    </row>
    <row r="57" spans="1:10" ht="28.8" hidden="1" x14ac:dyDescent="0.3">
      <c r="A57" s="2" t="s">
        <v>533</v>
      </c>
      <c r="B57" s="2" t="s">
        <v>432</v>
      </c>
      <c r="C57" s="2" t="s">
        <v>448</v>
      </c>
      <c r="D57" s="2" t="s">
        <v>448</v>
      </c>
      <c r="E57" s="8">
        <v>80</v>
      </c>
      <c r="F57" s="8">
        <v>40</v>
      </c>
      <c r="G57" s="8">
        <v>60</v>
      </c>
      <c r="H57" s="2" t="s">
        <v>534</v>
      </c>
      <c r="I57" s="40">
        <v>45684</v>
      </c>
      <c r="J57" s="2" t="s">
        <v>455</v>
      </c>
    </row>
    <row r="58" spans="1:10" ht="28.8" hidden="1" x14ac:dyDescent="0.3">
      <c r="A58" s="2" t="s">
        <v>306</v>
      </c>
      <c r="B58" s="2" t="s">
        <v>622</v>
      </c>
      <c r="C58" s="2" t="s">
        <v>448</v>
      </c>
      <c r="D58" s="2" t="s">
        <v>433</v>
      </c>
      <c r="E58" s="8">
        <v>80</v>
      </c>
      <c r="F58" s="8">
        <v>50</v>
      </c>
      <c r="G58" s="8">
        <v>60</v>
      </c>
      <c r="H58" s="2" t="s">
        <v>535</v>
      </c>
      <c r="I58" s="40">
        <v>45684</v>
      </c>
      <c r="J58" s="2" t="s">
        <v>486</v>
      </c>
    </row>
    <row r="59" spans="1:10" ht="43.2" hidden="1" x14ac:dyDescent="0.3">
      <c r="A59" s="2" t="s">
        <v>536</v>
      </c>
      <c r="B59" s="2" t="s">
        <v>667</v>
      </c>
      <c r="C59" s="2" t="s">
        <v>433</v>
      </c>
      <c r="D59" s="2" t="s">
        <v>433</v>
      </c>
      <c r="E59" s="8">
        <v>100</v>
      </c>
      <c r="F59" s="8">
        <v>50</v>
      </c>
      <c r="G59" s="8">
        <v>60</v>
      </c>
      <c r="H59" s="2" t="s">
        <v>505</v>
      </c>
      <c r="I59" s="40">
        <v>45684</v>
      </c>
      <c r="J59" s="2" t="s">
        <v>455</v>
      </c>
    </row>
    <row r="60" spans="1:10" ht="28.8" hidden="1" x14ac:dyDescent="0.3">
      <c r="A60" s="2" t="s">
        <v>291</v>
      </c>
      <c r="B60" s="2" t="s">
        <v>432</v>
      </c>
      <c r="C60" s="2" t="s">
        <v>448</v>
      </c>
      <c r="D60" s="2" t="s">
        <v>433</v>
      </c>
      <c r="E60" s="8">
        <v>80</v>
      </c>
      <c r="F60" s="8">
        <v>60</v>
      </c>
      <c r="G60" s="8">
        <v>60</v>
      </c>
      <c r="H60" s="2" t="s">
        <v>434</v>
      </c>
      <c r="I60" s="40">
        <v>45684</v>
      </c>
      <c r="J60" s="2" t="s">
        <v>449</v>
      </c>
    </row>
    <row r="61" spans="1:10" ht="28.8" hidden="1" x14ac:dyDescent="0.3">
      <c r="A61" s="2" t="s">
        <v>541</v>
      </c>
      <c r="B61" s="2" t="s">
        <v>542</v>
      </c>
      <c r="C61" s="2" t="s">
        <v>448</v>
      </c>
      <c r="D61" s="2" t="s">
        <v>448</v>
      </c>
      <c r="E61" s="8">
        <v>70</v>
      </c>
      <c r="F61" s="8">
        <v>60</v>
      </c>
      <c r="G61" s="8">
        <v>60</v>
      </c>
      <c r="H61" s="2" t="s">
        <v>434</v>
      </c>
      <c r="I61" s="40">
        <v>45684</v>
      </c>
      <c r="J61" s="2" t="s">
        <v>486</v>
      </c>
    </row>
    <row r="62" spans="1:10" hidden="1" x14ac:dyDescent="0.3">
      <c r="A62" s="2" t="s">
        <v>184</v>
      </c>
      <c r="B62" s="2" t="s">
        <v>432</v>
      </c>
      <c r="C62" s="2" t="s">
        <v>433</v>
      </c>
      <c r="D62" s="2" t="s">
        <v>433</v>
      </c>
      <c r="E62" s="8">
        <v>100</v>
      </c>
      <c r="F62" s="8">
        <v>60</v>
      </c>
      <c r="G62" s="8">
        <v>60</v>
      </c>
      <c r="H62" s="2" t="s">
        <v>434</v>
      </c>
      <c r="I62" s="40">
        <v>45684</v>
      </c>
      <c r="J62" s="2" t="s">
        <v>450</v>
      </c>
    </row>
    <row r="63" spans="1:10" hidden="1" x14ac:dyDescent="0.3">
      <c r="A63" s="2" t="s">
        <v>645</v>
      </c>
      <c r="B63" s="2" t="s">
        <v>432</v>
      </c>
      <c r="C63" s="2" t="s">
        <v>445</v>
      </c>
      <c r="D63" s="2" t="s">
        <v>445</v>
      </c>
      <c r="E63" s="8">
        <v>100</v>
      </c>
      <c r="F63" s="8">
        <v>30</v>
      </c>
      <c r="G63" s="8">
        <v>30</v>
      </c>
      <c r="I63" s="40">
        <v>45684</v>
      </c>
    </row>
    <row r="64" spans="1:10" ht="28.8" hidden="1" x14ac:dyDescent="0.3">
      <c r="A64" s="2" t="s">
        <v>543</v>
      </c>
      <c r="B64" s="2" t="s">
        <v>646</v>
      </c>
      <c r="C64" s="2" t="s">
        <v>448</v>
      </c>
      <c r="D64" s="2" t="s">
        <v>448</v>
      </c>
      <c r="E64" s="8">
        <v>100</v>
      </c>
      <c r="F64" s="8">
        <v>50</v>
      </c>
      <c r="G64" s="8">
        <v>60</v>
      </c>
      <c r="H64" s="2" t="s">
        <v>647</v>
      </c>
      <c r="I64" s="40">
        <v>45684</v>
      </c>
      <c r="J64" s="2" t="s">
        <v>455</v>
      </c>
    </row>
    <row r="65" spans="1:10" ht="28.8" hidden="1" x14ac:dyDescent="0.3">
      <c r="A65" s="2" t="s">
        <v>544</v>
      </c>
      <c r="B65" s="2" t="s">
        <v>668</v>
      </c>
      <c r="C65" s="2" t="s">
        <v>436</v>
      </c>
      <c r="D65" s="2" t="s">
        <v>436</v>
      </c>
      <c r="E65" s="8">
        <v>80</v>
      </c>
      <c r="F65" s="8">
        <v>60</v>
      </c>
      <c r="G65" s="8">
        <v>80</v>
      </c>
      <c r="H65" s="2" t="s">
        <v>669</v>
      </c>
      <c r="I65" s="40">
        <v>45684</v>
      </c>
      <c r="J65" s="2" t="s">
        <v>449</v>
      </c>
    </row>
    <row r="66" spans="1:10" hidden="1" x14ac:dyDescent="0.3">
      <c r="A66" s="2" t="s">
        <v>350</v>
      </c>
      <c r="B66" s="2" t="s">
        <v>432</v>
      </c>
      <c r="C66" s="2" t="s">
        <v>445</v>
      </c>
      <c r="D66" s="2" t="s">
        <v>445</v>
      </c>
      <c r="E66" s="8">
        <v>50</v>
      </c>
      <c r="F66" s="8">
        <v>30</v>
      </c>
      <c r="G66" s="8">
        <v>30</v>
      </c>
      <c r="H66" s="2" t="s">
        <v>434</v>
      </c>
      <c r="I66" s="40">
        <v>45684</v>
      </c>
      <c r="J66" s="2" t="s">
        <v>447</v>
      </c>
    </row>
    <row r="67" spans="1:10" ht="28.8" hidden="1" x14ac:dyDescent="0.3">
      <c r="A67" s="2" t="s">
        <v>545</v>
      </c>
      <c r="B67" s="2" t="s">
        <v>432</v>
      </c>
      <c r="C67" s="2" t="s">
        <v>448</v>
      </c>
      <c r="D67" s="2" t="s">
        <v>448</v>
      </c>
      <c r="E67" s="8">
        <v>80</v>
      </c>
      <c r="F67" s="8">
        <v>60</v>
      </c>
      <c r="G67" s="8">
        <v>60</v>
      </c>
      <c r="H67" s="2" t="s">
        <v>434</v>
      </c>
      <c r="I67" s="40">
        <v>45684</v>
      </c>
      <c r="J67" s="2" t="s">
        <v>466</v>
      </c>
    </row>
    <row r="68" spans="1:10" ht="28.8" hidden="1" x14ac:dyDescent="0.3">
      <c r="A68" s="2" t="s">
        <v>307</v>
      </c>
      <c r="B68" s="2" t="s">
        <v>432</v>
      </c>
      <c r="C68" s="2" t="s">
        <v>448</v>
      </c>
      <c r="D68" s="2" t="s">
        <v>433</v>
      </c>
      <c r="E68" s="8">
        <v>100</v>
      </c>
      <c r="F68" s="8">
        <v>60</v>
      </c>
      <c r="G68" s="8">
        <v>60</v>
      </c>
      <c r="H68" s="2" t="s">
        <v>434</v>
      </c>
      <c r="I68" s="40">
        <v>45684</v>
      </c>
      <c r="J68" s="2" t="s">
        <v>449</v>
      </c>
    </row>
    <row r="69" spans="1:10" ht="43.2" hidden="1" x14ac:dyDescent="0.3">
      <c r="A69" s="2" t="s">
        <v>546</v>
      </c>
      <c r="B69" s="2" t="s">
        <v>648</v>
      </c>
      <c r="C69" s="2" t="s">
        <v>436</v>
      </c>
      <c r="D69" s="2" t="s">
        <v>436</v>
      </c>
      <c r="E69" s="8">
        <v>80</v>
      </c>
      <c r="F69" s="8">
        <v>60</v>
      </c>
      <c r="G69" s="8">
        <v>80</v>
      </c>
      <c r="H69" s="2" t="s">
        <v>649</v>
      </c>
      <c r="I69" s="40">
        <v>45684</v>
      </c>
      <c r="J69" s="2" t="s">
        <v>455</v>
      </c>
    </row>
    <row r="70" spans="1:10" ht="43.2" hidden="1" x14ac:dyDescent="0.3">
      <c r="A70" s="2" t="s">
        <v>547</v>
      </c>
      <c r="B70" s="2" t="s">
        <v>548</v>
      </c>
      <c r="C70" s="2" t="s">
        <v>436</v>
      </c>
      <c r="D70" s="2" t="s">
        <v>436</v>
      </c>
      <c r="E70" s="8">
        <v>80</v>
      </c>
      <c r="F70" s="8">
        <v>60</v>
      </c>
      <c r="G70" s="8">
        <v>60</v>
      </c>
      <c r="H70" s="2" t="s">
        <v>434</v>
      </c>
      <c r="I70" s="40">
        <v>45684</v>
      </c>
      <c r="J70" s="2" t="s">
        <v>509</v>
      </c>
    </row>
    <row r="71" spans="1:10" ht="28.8" hidden="1" x14ac:dyDescent="0.3">
      <c r="A71" s="2" t="s">
        <v>552</v>
      </c>
      <c r="B71" s="2" t="s">
        <v>432</v>
      </c>
      <c r="C71" s="2" t="s">
        <v>448</v>
      </c>
      <c r="D71" s="2" t="s">
        <v>448</v>
      </c>
      <c r="E71" s="8">
        <v>100</v>
      </c>
      <c r="F71" s="8">
        <v>50</v>
      </c>
      <c r="G71" s="8">
        <v>60</v>
      </c>
      <c r="H71" s="2" t="s">
        <v>654</v>
      </c>
      <c r="I71" s="40">
        <v>45684</v>
      </c>
      <c r="J71" s="2" t="s">
        <v>455</v>
      </c>
    </row>
    <row r="72" spans="1:10" ht="43.2" hidden="1" x14ac:dyDescent="0.3">
      <c r="A72" s="2" t="s">
        <v>553</v>
      </c>
      <c r="B72" s="2" t="s">
        <v>554</v>
      </c>
      <c r="C72" s="2" t="s">
        <v>436</v>
      </c>
      <c r="D72" s="2" t="s">
        <v>436</v>
      </c>
      <c r="E72" s="8">
        <v>80</v>
      </c>
      <c r="F72" s="8">
        <v>60</v>
      </c>
      <c r="G72" s="8">
        <v>60</v>
      </c>
      <c r="H72" s="2" t="s">
        <v>434</v>
      </c>
      <c r="I72" s="40">
        <v>45684</v>
      </c>
      <c r="J72" s="2" t="s">
        <v>509</v>
      </c>
    </row>
    <row r="73" spans="1:10" ht="28.8" hidden="1" x14ac:dyDescent="0.3">
      <c r="A73" s="2" t="s">
        <v>295</v>
      </c>
      <c r="B73" s="2" t="s">
        <v>432</v>
      </c>
      <c r="C73" s="2" t="s">
        <v>448</v>
      </c>
      <c r="D73" s="2" t="s">
        <v>433</v>
      </c>
      <c r="E73" s="8">
        <v>100</v>
      </c>
      <c r="F73" s="8">
        <v>60</v>
      </c>
      <c r="G73" s="8">
        <v>60</v>
      </c>
      <c r="H73" s="2" t="s">
        <v>434</v>
      </c>
      <c r="I73" s="40">
        <v>45684</v>
      </c>
      <c r="J73" s="2" t="s">
        <v>449</v>
      </c>
    </row>
    <row r="74" spans="1:10" ht="28.8" hidden="1" x14ac:dyDescent="0.3">
      <c r="A74" s="2" t="s">
        <v>558</v>
      </c>
      <c r="B74" s="2" t="s">
        <v>650</v>
      </c>
      <c r="C74" s="2" t="s">
        <v>433</v>
      </c>
      <c r="D74" s="2" t="s">
        <v>433</v>
      </c>
      <c r="E74" s="8">
        <v>100</v>
      </c>
      <c r="F74" s="8">
        <v>50</v>
      </c>
      <c r="G74" s="8">
        <v>60</v>
      </c>
      <c r="H74" s="2" t="s">
        <v>651</v>
      </c>
      <c r="I74" s="40">
        <v>45684</v>
      </c>
      <c r="J74" s="2" t="s">
        <v>455</v>
      </c>
    </row>
    <row r="75" spans="1:10" ht="28.8" hidden="1" x14ac:dyDescent="0.3">
      <c r="A75" s="2" t="s">
        <v>680</v>
      </c>
      <c r="B75" s="2" t="s">
        <v>682</v>
      </c>
      <c r="C75" s="2" t="s">
        <v>448</v>
      </c>
      <c r="D75" s="2" t="s">
        <v>433</v>
      </c>
      <c r="E75" s="8">
        <v>100</v>
      </c>
      <c r="F75" s="8">
        <v>50</v>
      </c>
      <c r="G75" s="8">
        <v>60</v>
      </c>
      <c r="H75" s="2" t="s">
        <v>683</v>
      </c>
      <c r="I75" s="40">
        <v>45684</v>
      </c>
    </row>
    <row r="76" spans="1:10" ht="72" hidden="1" x14ac:dyDescent="0.3">
      <c r="A76" s="2" t="s">
        <v>564</v>
      </c>
      <c r="B76" s="2" t="s">
        <v>432</v>
      </c>
      <c r="C76" s="2" t="s">
        <v>445</v>
      </c>
      <c r="D76" s="2" t="s">
        <v>445</v>
      </c>
      <c r="E76" s="8">
        <v>100</v>
      </c>
      <c r="F76" s="8">
        <v>50</v>
      </c>
      <c r="G76" s="8">
        <v>30</v>
      </c>
      <c r="H76" s="2" t="s">
        <v>454</v>
      </c>
      <c r="I76" s="40">
        <v>45684</v>
      </c>
      <c r="J76" s="2" t="s">
        <v>455</v>
      </c>
    </row>
    <row r="77" spans="1:10" hidden="1" x14ac:dyDescent="0.3">
      <c r="A77" s="2" t="s">
        <v>352</v>
      </c>
      <c r="B77" s="2" t="s">
        <v>432</v>
      </c>
      <c r="C77" s="2" t="s">
        <v>445</v>
      </c>
      <c r="D77" s="2" t="s">
        <v>445</v>
      </c>
      <c r="E77" s="8">
        <v>100</v>
      </c>
      <c r="F77" s="8">
        <v>30</v>
      </c>
      <c r="G77" s="8">
        <v>30</v>
      </c>
      <c r="H77" s="2" t="s">
        <v>434</v>
      </c>
      <c r="I77" s="40">
        <v>45684</v>
      </c>
      <c r="J77" s="2" t="s">
        <v>447</v>
      </c>
    </row>
    <row r="78" spans="1:10" hidden="1" x14ac:dyDescent="0.3">
      <c r="A78" s="2" t="s">
        <v>187</v>
      </c>
      <c r="B78" s="2" t="s">
        <v>432</v>
      </c>
      <c r="C78" s="2" t="s">
        <v>433</v>
      </c>
      <c r="D78" s="2" t="s">
        <v>433</v>
      </c>
      <c r="E78" s="8">
        <v>100</v>
      </c>
      <c r="F78" s="8">
        <v>60</v>
      </c>
      <c r="G78" s="8">
        <v>60</v>
      </c>
      <c r="H78" s="2" t="s">
        <v>434</v>
      </c>
      <c r="I78" s="40">
        <v>45684</v>
      </c>
      <c r="J78" s="2" t="s">
        <v>450</v>
      </c>
    </row>
    <row r="79" spans="1:10" ht="28.8" hidden="1" x14ac:dyDescent="0.3">
      <c r="A79" s="2" t="s">
        <v>568</v>
      </c>
      <c r="B79" s="2" t="s">
        <v>432</v>
      </c>
      <c r="C79" s="2" t="s">
        <v>448</v>
      </c>
      <c r="D79" s="2" t="s">
        <v>436</v>
      </c>
      <c r="E79" s="8">
        <v>80</v>
      </c>
      <c r="F79" s="8">
        <v>60</v>
      </c>
      <c r="G79" s="8">
        <v>80</v>
      </c>
      <c r="H79" s="2" t="s">
        <v>460</v>
      </c>
      <c r="I79" s="40">
        <v>45684</v>
      </c>
      <c r="J79" s="2" t="s">
        <v>460</v>
      </c>
    </row>
    <row r="80" spans="1:10" hidden="1" x14ac:dyDescent="0.3">
      <c r="A80" s="2" t="s">
        <v>357</v>
      </c>
      <c r="B80" s="2" t="s">
        <v>432</v>
      </c>
      <c r="C80" s="2" t="s">
        <v>445</v>
      </c>
      <c r="D80" s="2" t="s">
        <v>445</v>
      </c>
      <c r="E80" s="8">
        <v>100</v>
      </c>
      <c r="F80" s="8">
        <v>30</v>
      </c>
      <c r="G80" s="8">
        <v>30</v>
      </c>
      <c r="I80" s="40">
        <v>45684</v>
      </c>
    </row>
    <row r="81" spans="1:10" ht="72" hidden="1" x14ac:dyDescent="0.3">
      <c r="A81" s="2" t="s">
        <v>569</v>
      </c>
      <c r="B81" s="2" t="s">
        <v>570</v>
      </c>
      <c r="C81" s="2" t="s">
        <v>445</v>
      </c>
      <c r="D81" s="2" t="s">
        <v>445</v>
      </c>
      <c r="E81" s="8">
        <v>100</v>
      </c>
      <c r="F81" s="8">
        <v>50</v>
      </c>
      <c r="G81" s="8">
        <v>30</v>
      </c>
      <c r="H81" s="2" t="s">
        <v>454</v>
      </c>
      <c r="I81" s="40">
        <v>45684</v>
      </c>
      <c r="J81" s="2" t="s">
        <v>493</v>
      </c>
    </row>
    <row r="82" spans="1:10" ht="28.8" hidden="1" x14ac:dyDescent="0.3">
      <c r="A82" s="2" t="s">
        <v>308</v>
      </c>
      <c r="B82" s="2" t="s">
        <v>432</v>
      </c>
      <c r="C82" s="2" t="s">
        <v>448</v>
      </c>
      <c r="D82" s="2" t="s">
        <v>436</v>
      </c>
      <c r="E82" s="8">
        <v>80</v>
      </c>
      <c r="F82" s="8">
        <v>60</v>
      </c>
      <c r="G82" s="8">
        <v>80</v>
      </c>
      <c r="H82" s="2" t="s">
        <v>460</v>
      </c>
      <c r="I82" s="40">
        <v>45684</v>
      </c>
      <c r="J82" s="2" t="s">
        <v>460</v>
      </c>
    </row>
    <row r="83" spans="1:10" ht="72" hidden="1" x14ac:dyDescent="0.3">
      <c r="A83" s="2" t="s">
        <v>571</v>
      </c>
      <c r="B83" s="2" t="s">
        <v>432</v>
      </c>
      <c r="C83" s="2" t="s">
        <v>572</v>
      </c>
      <c r="D83" s="2" t="s">
        <v>572</v>
      </c>
      <c r="E83" s="8">
        <v>70</v>
      </c>
      <c r="F83" s="8">
        <v>50</v>
      </c>
      <c r="G83" s="8">
        <v>40</v>
      </c>
      <c r="H83" s="2" t="s">
        <v>454</v>
      </c>
      <c r="I83" s="40">
        <v>45684</v>
      </c>
      <c r="J83" s="2" t="s">
        <v>493</v>
      </c>
    </row>
    <row r="84" spans="1:10" ht="72" hidden="1" x14ac:dyDescent="0.3">
      <c r="A84" s="2" t="s">
        <v>571</v>
      </c>
      <c r="B84" s="2" t="s">
        <v>432</v>
      </c>
      <c r="C84" s="2" t="s">
        <v>572</v>
      </c>
      <c r="D84" s="2" t="s">
        <v>572</v>
      </c>
      <c r="E84" s="8">
        <v>70</v>
      </c>
      <c r="F84" s="8">
        <v>50</v>
      </c>
      <c r="G84" s="8">
        <v>40</v>
      </c>
      <c r="H84" s="2" t="s">
        <v>454</v>
      </c>
      <c r="I84" s="40">
        <v>45684</v>
      </c>
      <c r="J84" s="2" t="s">
        <v>493</v>
      </c>
    </row>
    <row r="85" spans="1:10" ht="28.8" hidden="1" x14ac:dyDescent="0.3">
      <c r="A85" s="2" t="s">
        <v>681</v>
      </c>
      <c r="B85" s="2" t="s">
        <v>684</v>
      </c>
      <c r="C85" s="2" t="s">
        <v>448</v>
      </c>
      <c r="D85" s="2" t="s">
        <v>433</v>
      </c>
      <c r="E85" s="8">
        <v>80</v>
      </c>
      <c r="F85" s="8">
        <v>60</v>
      </c>
      <c r="G85" s="8">
        <v>60</v>
      </c>
      <c r="H85" s="2" t="s">
        <v>685</v>
      </c>
      <c r="I85" s="40">
        <v>45684</v>
      </c>
    </row>
    <row r="86" spans="1:10" ht="28.8" hidden="1" x14ac:dyDescent="0.3">
      <c r="A86" s="2" t="s">
        <v>232</v>
      </c>
      <c r="B86" s="2" t="s">
        <v>432</v>
      </c>
      <c r="C86" s="2" t="s">
        <v>445</v>
      </c>
      <c r="D86" s="2" t="s">
        <v>433</v>
      </c>
      <c r="E86" s="8">
        <v>100</v>
      </c>
      <c r="F86" s="8">
        <v>50</v>
      </c>
      <c r="G86" s="8">
        <v>60</v>
      </c>
      <c r="H86" s="2" t="s">
        <v>446</v>
      </c>
      <c r="I86" s="40">
        <v>46048</v>
      </c>
      <c r="J86" s="2" t="s">
        <v>446</v>
      </c>
    </row>
    <row r="87" spans="1:10" ht="15.75" hidden="1" customHeight="1" x14ac:dyDescent="0.3">
      <c r="A87" s="2" t="s">
        <v>373</v>
      </c>
      <c r="B87" s="2" t="s">
        <v>432</v>
      </c>
      <c r="C87" s="2" t="s">
        <v>445</v>
      </c>
      <c r="D87" s="2" t="s">
        <v>445</v>
      </c>
      <c r="E87" s="8">
        <v>50</v>
      </c>
      <c r="F87" s="8">
        <v>30</v>
      </c>
      <c r="G87" s="8">
        <v>30</v>
      </c>
      <c r="H87" s="2" t="s">
        <v>434</v>
      </c>
      <c r="I87" s="40">
        <v>46048</v>
      </c>
      <c r="J87" s="2" t="s">
        <v>447</v>
      </c>
    </row>
    <row r="88" spans="1:10" ht="43.2" hidden="1" x14ac:dyDescent="0.3">
      <c r="A88" s="2" t="s">
        <v>660</v>
      </c>
      <c r="B88" s="2" t="s">
        <v>609</v>
      </c>
      <c r="C88" s="2" t="s">
        <v>433</v>
      </c>
      <c r="D88" s="2" t="s">
        <v>433</v>
      </c>
      <c r="E88" s="8">
        <v>70</v>
      </c>
      <c r="F88" s="8">
        <v>60</v>
      </c>
      <c r="G88" s="8">
        <v>60</v>
      </c>
      <c r="H88" s="2" t="s">
        <v>434</v>
      </c>
      <c r="I88" s="40">
        <v>46048</v>
      </c>
      <c r="J88" s="2" t="s">
        <v>450</v>
      </c>
    </row>
    <row r="89" spans="1:10" ht="28.8" hidden="1" x14ac:dyDescent="0.3">
      <c r="A89" s="2" t="s">
        <v>661</v>
      </c>
      <c r="B89" s="2" t="s">
        <v>451</v>
      </c>
      <c r="C89" s="2" t="s">
        <v>433</v>
      </c>
      <c r="D89" s="2" t="s">
        <v>433</v>
      </c>
      <c r="E89" s="8">
        <v>80</v>
      </c>
      <c r="F89" s="8">
        <v>60</v>
      </c>
      <c r="G89" s="8">
        <v>60</v>
      </c>
      <c r="H89" s="2" t="s">
        <v>434</v>
      </c>
      <c r="I89" s="40">
        <v>46048</v>
      </c>
      <c r="J89" s="2" t="s">
        <v>450</v>
      </c>
    </row>
    <row r="90" spans="1:10" hidden="1" x14ac:dyDescent="0.3">
      <c r="A90" s="2" t="s">
        <v>457</v>
      </c>
      <c r="B90" s="2" t="s">
        <v>432</v>
      </c>
      <c r="C90" s="2" t="s">
        <v>433</v>
      </c>
      <c r="D90" s="2" t="s">
        <v>433</v>
      </c>
      <c r="E90" s="8">
        <v>100</v>
      </c>
      <c r="F90" s="8">
        <v>60</v>
      </c>
      <c r="G90" s="8">
        <v>60</v>
      </c>
      <c r="H90" s="2" t="s">
        <v>434</v>
      </c>
      <c r="I90" s="40">
        <v>46048</v>
      </c>
      <c r="J90" s="2" t="s">
        <v>458</v>
      </c>
    </row>
    <row r="91" spans="1:10" ht="28.8" hidden="1" x14ac:dyDescent="0.3">
      <c r="A91" s="2" t="s">
        <v>241</v>
      </c>
      <c r="B91" s="2" t="s">
        <v>432</v>
      </c>
      <c r="C91" s="2" t="s">
        <v>448</v>
      </c>
      <c r="D91" s="2" t="s">
        <v>433</v>
      </c>
      <c r="E91" s="8">
        <v>80</v>
      </c>
      <c r="F91" s="8">
        <v>60</v>
      </c>
      <c r="G91" s="8">
        <v>60</v>
      </c>
      <c r="H91" s="2" t="s">
        <v>434</v>
      </c>
      <c r="I91" s="40">
        <v>46048</v>
      </c>
      <c r="J91" s="2" t="s">
        <v>449</v>
      </c>
    </row>
    <row r="92" spans="1:10" hidden="1" x14ac:dyDescent="0.3">
      <c r="A92" s="2" t="s">
        <v>172</v>
      </c>
      <c r="B92" s="2" t="s">
        <v>432</v>
      </c>
      <c r="C92" s="2" t="s">
        <v>433</v>
      </c>
      <c r="D92" s="2" t="s">
        <v>433</v>
      </c>
      <c r="E92" s="8">
        <v>100</v>
      </c>
      <c r="F92" s="8">
        <v>60</v>
      </c>
      <c r="G92" s="8">
        <v>60</v>
      </c>
      <c r="H92" s="2" t="s">
        <v>434</v>
      </c>
      <c r="I92" s="40">
        <v>46048</v>
      </c>
      <c r="J92" s="2" t="s">
        <v>450</v>
      </c>
    </row>
    <row r="93" spans="1:10" ht="72" hidden="1" x14ac:dyDescent="0.3">
      <c r="A93" s="2" t="s">
        <v>462</v>
      </c>
      <c r="B93" s="2" t="s">
        <v>463</v>
      </c>
      <c r="C93" s="2" t="s">
        <v>433</v>
      </c>
      <c r="D93" s="2" t="s">
        <v>433</v>
      </c>
      <c r="E93" s="8">
        <v>100</v>
      </c>
      <c r="F93" s="8">
        <v>80</v>
      </c>
      <c r="G93" s="8">
        <v>60</v>
      </c>
      <c r="H93" s="2" t="s">
        <v>454</v>
      </c>
      <c r="I93" s="40">
        <v>46048</v>
      </c>
      <c r="J93" s="2" t="s">
        <v>464</v>
      </c>
    </row>
    <row r="94" spans="1:10" ht="28.8" hidden="1" x14ac:dyDescent="0.3">
      <c r="A94" s="2" t="s">
        <v>242</v>
      </c>
      <c r="B94" s="2" t="s">
        <v>432</v>
      </c>
      <c r="C94" s="2" t="s">
        <v>448</v>
      </c>
      <c r="D94" s="2" t="s">
        <v>448</v>
      </c>
      <c r="E94" s="8">
        <v>100</v>
      </c>
      <c r="F94" s="8">
        <v>50</v>
      </c>
      <c r="G94" s="8">
        <v>60</v>
      </c>
      <c r="H94" s="2" t="s">
        <v>467</v>
      </c>
      <c r="I94" s="40">
        <v>46048</v>
      </c>
      <c r="J94" s="2" t="s">
        <v>467</v>
      </c>
    </row>
    <row r="95" spans="1:10" hidden="1" x14ac:dyDescent="0.3">
      <c r="A95" s="2" t="s">
        <v>245</v>
      </c>
      <c r="B95" s="2" t="s">
        <v>432</v>
      </c>
      <c r="C95" s="2" t="s">
        <v>445</v>
      </c>
      <c r="D95" s="2" t="s">
        <v>445</v>
      </c>
      <c r="E95" s="8">
        <v>60</v>
      </c>
      <c r="F95" s="8">
        <v>50</v>
      </c>
      <c r="G95" s="8">
        <v>60</v>
      </c>
      <c r="H95" s="2" t="s">
        <v>469</v>
      </c>
      <c r="I95" s="40">
        <v>46048</v>
      </c>
      <c r="J95" s="2" t="s">
        <v>469</v>
      </c>
    </row>
    <row r="96" spans="1:10" ht="57.6" hidden="1" x14ac:dyDescent="0.3">
      <c r="A96" s="2" t="s">
        <v>473</v>
      </c>
      <c r="B96" s="2" t="s">
        <v>474</v>
      </c>
      <c r="C96" s="2" t="s">
        <v>448</v>
      </c>
      <c r="D96" s="2" t="s">
        <v>448</v>
      </c>
      <c r="E96" s="8">
        <v>60</v>
      </c>
      <c r="F96" s="8">
        <v>50</v>
      </c>
      <c r="G96" s="8">
        <v>60</v>
      </c>
      <c r="H96" s="2" t="s">
        <v>475</v>
      </c>
      <c r="I96" s="40">
        <v>46048</v>
      </c>
      <c r="J96" s="2" t="s">
        <v>475</v>
      </c>
    </row>
    <row r="97" spans="1:10" hidden="1" x14ac:dyDescent="0.3">
      <c r="A97" s="2" t="s">
        <v>476</v>
      </c>
      <c r="B97" s="2" t="s">
        <v>432</v>
      </c>
      <c r="C97" s="2" t="s">
        <v>445</v>
      </c>
      <c r="D97" s="2" t="s">
        <v>445</v>
      </c>
      <c r="E97" s="8">
        <v>50</v>
      </c>
      <c r="F97" s="8">
        <v>30</v>
      </c>
      <c r="G97" s="8">
        <v>30</v>
      </c>
      <c r="H97" s="2" t="s">
        <v>434</v>
      </c>
      <c r="I97" s="40">
        <v>46048</v>
      </c>
      <c r="J97" s="2" t="s">
        <v>447</v>
      </c>
    </row>
    <row r="98" spans="1:10" ht="28.8" hidden="1" x14ac:dyDescent="0.3">
      <c r="A98" s="2" t="s">
        <v>480</v>
      </c>
      <c r="B98" s="2" t="s">
        <v>432</v>
      </c>
      <c r="C98" s="2" t="s">
        <v>448</v>
      </c>
      <c r="D98" s="2" t="s">
        <v>433</v>
      </c>
      <c r="E98" s="8">
        <v>80</v>
      </c>
      <c r="F98" s="8">
        <v>60</v>
      </c>
      <c r="G98" s="8">
        <v>60</v>
      </c>
      <c r="H98" s="2" t="s">
        <v>434</v>
      </c>
      <c r="I98" s="40">
        <v>46048</v>
      </c>
      <c r="J98" s="2" t="s">
        <v>449</v>
      </c>
    </row>
    <row r="99" spans="1:10" ht="28.8" hidden="1" x14ac:dyDescent="0.3">
      <c r="A99" s="2" t="s">
        <v>255</v>
      </c>
      <c r="B99" s="2" t="s">
        <v>432</v>
      </c>
      <c r="C99" s="2" t="s">
        <v>448</v>
      </c>
      <c r="D99" s="2" t="s">
        <v>433</v>
      </c>
      <c r="E99" s="8">
        <v>60</v>
      </c>
      <c r="F99" s="8">
        <v>50</v>
      </c>
      <c r="G99" s="8">
        <v>60</v>
      </c>
      <c r="H99" s="2" t="s">
        <v>460</v>
      </c>
      <c r="I99" s="40">
        <v>46048</v>
      </c>
      <c r="J99" s="2" t="s">
        <v>460</v>
      </c>
    </row>
    <row r="100" spans="1:10" ht="72" hidden="1" x14ac:dyDescent="0.3">
      <c r="A100" s="2" t="s">
        <v>485</v>
      </c>
      <c r="B100" s="2" t="s">
        <v>398</v>
      </c>
      <c r="C100" s="2" t="s">
        <v>445</v>
      </c>
      <c r="D100" s="2" t="s">
        <v>445</v>
      </c>
      <c r="E100" s="8">
        <v>70</v>
      </c>
      <c r="F100" s="8">
        <v>50</v>
      </c>
      <c r="G100" s="8">
        <v>30</v>
      </c>
      <c r="H100" s="2" t="s">
        <v>454</v>
      </c>
      <c r="I100" s="40">
        <v>46048</v>
      </c>
      <c r="J100" s="2" t="s">
        <v>486</v>
      </c>
    </row>
    <row r="101" spans="1:10" hidden="1" x14ac:dyDescent="0.3">
      <c r="A101" s="2" t="s">
        <v>487</v>
      </c>
      <c r="B101" s="2" t="s">
        <v>432</v>
      </c>
      <c r="C101" s="2" t="s">
        <v>433</v>
      </c>
      <c r="D101" s="2" t="s">
        <v>433</v>
      </c>
      <c r="E101" s="8">
        <v>100</v>
      </c>
      <c r="F101" s="8">
        <v>60</v>
      </c>
      <c r="G101" s="8">
        <v>60</v>
      </c>
      <c r="H101" s="2" t="s">
        <v>434</v>
      </c>
      <c r="I101" s="40">
        <v>46048</v>
      </c>
      <c r="J101" s="2" t="s">
        <v>458</v>
      </c>
    </row>
    <row r="102" spans="1:10" ht="28.8" hidden="1" x14ac:dyDescent="0.3">
      <c r="A102" s="2" t="s">
        <v>488</v>
      </c>
      <c r="B102" s="2" t="s">
        <v>432</v>
      </c>
      <c r="C102" s="2" t="s">
        <v>445</v>
      </c>
      <c r="D102" s="2" t="s">
        <v>448</v>
      </c>
      <c r="E102" s="8">
        <v>100</v>
      </c>
      <c r="F102" s="8">
        <v>50</v>
      </c>
      <c r="G102" s="8">
        <v>60</v>
      </c>
      <c r="H102" s="2" t="s">
        <v>489</v>
      </c>
      <c r="I102" s="40">
        <v>46048</v>
      </c>
      <c r="J102" s="2" t="s">
        <v>489</v>
      </c>
    </row>
    <row r="103" spans="1:10" hidden="1" x14ac:dyDescent="0.3">
      <c r="A103" s="2" t="s">
        <v>490</v>
      </c>
      <c r="B103" s="2" t="s">
        <v>432</v>
      </c>
      <c r="C103" s="2" t="s">
        <v>433</v>
      </c>
      <c r="D103" s="2" t="s">
        <v>433</v>
      </c>
      <c r="E103" s="8">
        <v>80</v>
      </c>
      <c r="F103" s="8">
        <v>60</v>
      </c>
      <c r="G103" s="8">
        <v>60</v>
      </c>
      <c r="H103" s="2" t="s">
        <v>434</v>
      </c>
      <c r="I103" s="40">
        <v>46048</v>
      </c>
      <c r="J103" s="2" t="s">
        <v>458</v>
      </c>
    </row>
    <row r="104" spans="1:10" ht="28.8" hidden="1" x14ac:dyDescent="0.3">
      <c r="A104" s="2" t="s">
        <v>313</v>
      </c>
      <c r="B104" s="2" t="s">
        <v>432</v>
      </c>
      <c r="C104" s="2" t="s">
        <v>448</v>
      </c>
      <c r="D104" s="2" t="s">
        <v>433</v>
      </c>
      <c r="E104" s="8">
        <v>100</v>
      </c>
      <c r="F104" s="8">
        <v>50</v>
      </c>
      <c r="G104" s="8">
        <v>60</v>
      </c>
      <c r="H104" s="2" t="s">
        <v>460</v>
      </c>
      <c r="I104" s="40">
        <v>46048</v>
      </c>
      <c r="J104" s="2" t="s">
        <v>460</v>
      </c>
    </row>
    <row r="105" spans="1:10" ht="28.8" hidden="1" x14ac:dyDescent="0.3">
      <c r="A105" s="2" t="s">
        <v>314</v>
      </c>
      <c r="B105" s="2" t="s">
        <v>432</v>
      </c>
      <c r="C105" s="2" t="s">
        <v>448</v>
      </c>
      <c r="D105" s="2" t="s">
        <v>433</v>
      </c>
      <c r="E105" s="8">
        <v>100</v>
      </c>
      <c r="F105" s="8">
        <v>50</v>
      </c>
      <c r="G105" s="8">
        <v>60</v>
      </c>
      <c r="H105" s="2" t="s">
        <v>460</v>
      </c>
      <c r="I105" s="40">
        <v>46048</v>
      </c>
      <c r="J105" s="2" t="s">
        <v>460</v>
      </c>
    </row>
    <row r="106" spans="1:10" ht="28.8" hidden="1" x14ac:dyDescent="0.3">
      <c r="A106" s="2" t="s">
        <v>315</v>
      </c>
      <c r="B106" s="2" t="s">
        <v>432</v>
      </c>
      <c r="C106" s="2" t="s">
        <v>433</v>
      </c>
      <c r="D106" s="2" t="s">
        <v>433</v>
      </c>
      <c r="E106" s="8">
        <v>100</v>
      </c>
      <c r="F106" s="8">
        <v>60</v>
      </c>
      <c r="G106" s="8">
        <v>60</v>
      </c>
      <c r="H106" s="2" t="s">
        <v>708</v>
      </c>
      <c r="I106" s="40">
        <v>46048</v>
      </c>
      <c r="J106" s="2" t="s">
        <v>498</v>
      </c>
    </row>
    <row r="107" spans="1:10" ht="28.8" hidden="1" x14ac:dyDescent="0.3">
      <c r="A107" s="2" t="s">
        <v>263</v>
      </c>
      <c r="B107" s="2" t="s">
        <v>432</v>
      </c>
      <c r="C107" s="2" t="s">
        <v>448</v>
      </c>
      <c r="D107" s="2" t="s">
        <v>433</v>
      </c>
      <c r="E107" s="8">
        <v>100</v>
      </c>
      <c r="F107" s="8">
        <v>60</v>
      </c>
      <c r="G107" s="8">
        <v>60</v>
      </c>
      <c r="H107" s="2" t="s">
        <v>434</v>
      </c>
      <c r="I107" s="40">
        <v>46048</v>
      </c>
      <c r="J107" s="2" t="s">
        <v>449</v>
      </c>
    </row>
    <row r="108" spans="1:10" ht="28.8" hidden="1" x14ac:dyDescent="0.3">
      <c r="A108" s="2" t="s">
        <v>265</v>
      </c>
      <c r="B108" s="2" t="s">
        <v>673</v>
      </c>
      <c r="C108" s="2" t="s">
        <v>448</v>
      </c>
      <c r="D108" s="2" t="s">
        <v>436</v>
      </c>
      <c r="E108" s="8">
        <v>80</v>
      </c>
      <c r="F108" s="8">
        <v>60</v>
      </c>
      <c r="G108" s="8">
        <v>80</v>
      </c>
      <c r="H108" s="2" t="s">
        <v>486</v>
      </c>
      <c r="I108" s="40">
        <v>46048</v>
      </c>
      <c r="J108" s="2" t="s">
        <v>486</v>
      </c>
    </row>
    <row r="109" spans="1:10" hidden="1" x14ac:dyDescent="0.3">
      <c r="A109" s="2" t="s">
        <v>506</v>
      </c>
      <c r="B109" s="2" t="s">
        <v>507</v>
      </c>
      <c r="C109" s="2" t="s">
        <v>433</v>
      </c>
      <c r="D109" s="2" t="s">
        <v>433</v>
      </c>
      <c r="E109" s="8">
        <v>100</v>
      </c>
      <c r="F109" s="8">
        <v>60</v>
      </c>
      <c r="G109" s="8">
        <v>60</v>
      </c>
      <c r="H109" s="2" t="s">
        <v>434</v>
      </c>
      <c r="I109" s="40">
        <v>46048</v>
      </c>
      <c r="J109" s="2" t="s">
        <v>458</v>
      </c>
    </row>
    <row r="110" spans="1:10" hidden="1" x14ac:dyDescent="0.3">
      <c r="A110" s="2" t="s">
        <v>359</v>
      </c>
      <c r="B110" s="2" t="s">
        <v>432</v>
      </c>
      <c r="C110" s="2" t="s">
        <v>445</v>
      </c>
      <c r="D110" s="2" t="s">
        <v>445</v>
      </c>
      <c r="E110" s="8">
        <v>50</v>
      </c>
      <c r="F110" s="8">
        <v>30</v>
      </c>
      <c r="G110" s="8">
        <v>30</v>
      </c>
      <c r="H110" s="2" t="s">
        <v>434</v>
      </c>
      <c r="I110" s="40">
        <v>46048</v>
      </c>
      <c r="J110" s="2" t="s">
        <v>447</v>
      </c>
    </row>
    <row r="111" spans="1:10" ht="28.8" hidden="1" x14ac:dyDescent="0.3">
      <c r="A111" s="2" t="s">
        <v>316</v>
      </c>
      <c r="B111" s="2" t="s">
        <v>432</v>
      </c>
      <c r="C111" s="2" t="s">
        <v>448</v>
      </c>
      <c r="D111" s="2" t="s">
        <v>433</v>
      </c>
      <c r="E111" s="8">
        <v>100</v>
      </c>
      <c r="F111" s="8">
        <v>50</v>
      </c>
      <c r="G111" s="8">
        <v>60</v>
      </c>
      <c r="H111" s="2" t="s">
        <v>460</v>
      </c>
      <c r="I111" s="40">
        <v>46048</v>
      </c>
      <c r="J111" s="2" t="s">
        <v>460</v>
      </c>
    </row>
    <row r="112" spans="1:10" ht="28.8" hidden="1" x14ac:dyDescent="0.3">
      <c r="A112" s="2" t="s">
        <v>271</v>
      </c>
      <c r="B112" s="2" t="s">
        <v>432</v>
      </c>
      <c r="C112" s="2" t="s">
        <v>448</v>
      </c>
      <c r="D112" s="2" t="s">
        <v>433</v>
      </c>
      <c r="E112" s="8">
        <v>60</v>
      </c>
      <c r="F112" s="8">
        <v>50</v>
      </c>
      <c r="G112" s="8">
        <v>60</v>
      </c>
      <c r="H112" s="2" t="s">
        <v>460</v>
      </c>
      <c r="I112" s="40">
        <v>46048</v>
      </c>
      <c r="J112" s="2" t="s">
        <v>460</v>
      </c>
    </row>
    <row r="113" spans="1:10" ht="28.8" hidden="1" x14ac:dyDescent="0.3">
      <c r="A113" s="2" t="s">
        <v>512</v>
      </c>
      <c r="B113" s="2" t="s">
        <v>513</v>
      </c>
      <c r="C113" s="2" t="s">
        <v>448</v>
      </c>
      <c r="D113" s="2" t="s">
        <v>448</v>
      </c>
      <c r="E113" s="8">
        <v>80</v>
      </c>
      <c r="F113" s="8">
        <v>60</v>
      </c>
      <c r="G113" s="8">
        <v>80</v>
      </c>
      <c r="H113" s="2" t="s">
        <v>514</v>
      </c>
      <c r="I113" s="40">
        <v>46048</v>
      </c>
      <c r="J113" s="2" t="s">
        <v>514</v>
      </c>
    </row>
    <row r="114" spans="1:10" ht="28.8" hidden="1" x14ac:dyDescent="0.3">
      <c r="A114" s="2" t="s">
        <v>274</v>
      </c>
      <c r="B114" s="2" t="s">
        <v>432</v>
      </c>
      <c r="C114" s="2" t="s">
        <v>448</v>
      </c>
      <c r="D114" s="2" t="s">
        <v>433</v>
      </c>
      <c r="E114" s="8">
        <v>100</v>
      </c>
      <c r="F114" s="8">
        <v>60</v>
      </c>
      <c r="G114" s="8">
        <v>60</v>
      </c>
      <c r="H114" s="2" t="s">
        <v>434</v>
      </c>
      <c r="I114" s="40">
        <v>46048</v>
      </c>
      <c r="J114" s="2" t="s">
        <v>449</v>
      </c>
    </row>
    <row r="115" spans="1:10" ht="28.8" hidden="1" x14ac:dyDescent="0.3">
      <c r="A115" s="2" t="s">
        <v>275</v>
      </c>
      <c r="B115" s="2" t="s">
        <v>432</v>
      </c>
      <c r="C115" s="2" t="s">
        <v>448</v>
      </c>
      <c r="D115" s="2" t="s">
        <v>433</v>
      </c>
      <c r="E115" s="8">
        <v>100</v>
      </c>
      <c r="F115" s="8">
        <v>60</v>
      </c>
      <c r="G115" s="8">
        <v>60</v>
      </c>
      <c r="H115" s="2" t="s">
        <v>434</v>
      </c>
      <c r="I115" s="40">
        <v>46048</v>
      </c>
      <c r="J115" s="2" t="s">
        <v>449</v>
      </c>
    </row>
    <row r="116" spans="1:10" ht="28.8" hidden="1" x14ac:dyDescent="0.3">
      <c r="A116" s="2" t="s">
        <v>278</v>
      </c>
      <c r="B116" s="2" t="s">
        <v>432</v>
      </c>
      <c r="C116" s="2" t="s">
        <v>448</v>
      </c>
      <c r="D116" s="2" t="s">
        <v>433</v>
      </c>
      <c r="E116" s="8">
        <v>100</v>
      </c>
      <c r="F116" s="8">
        <v>60</v>
      </c>
      <c r="G116" s="8">
        <v>60</v>
      </c>
      <c r="H116" s="2" t="s">
        <v>434</v>
      </c>
      <c r="I116" s="40">
        <v>46048</v>
      </c>
      <c r="J116" s="2" t="s">
        <v>449</v>
      </c>
    </row>
    <row r="117" spans="1:10" hidden="1" x14ac:dyDescent="0.3">
      <c r="A117" s="2" t="s">
        <v>180</v>
      </c>
      <c r="B117" s="2" t="s">
        <v>432</v>
      </c>
      <c r="C117" s="2" t="s">
        <v>433</v>
      </c>
      <c r="D117" s="2" t="s">
        <v>433</v>
      </c>
      <c r="E117" s="8">
        <v>100</v>
      </c>
      <c r="F117" s="8">
        <v>60</v>
      </c>
      <c r="G117" s="8">
        <v>60</v>
      </c>
      <c r="H117" s="2" t="s">
        <v>434</v>
      </c>
      <c r="I117" s="40">
        <v>46048</v>
      </c>
      <c r="J117" s="2" t="s">
        <v>450</v>
      </c>
    </row>
    <row r="118" spans="1:10" ht="28.8" hidden="1" x14ac:dyDescent="0.3">
      <c r="A118" s="2" t="s">
        <v>521</v>
      </c>
      <c r="B118" s="2" t="s">
        <v>522</v>
      </c>
      <c r="C118" s="2" t="s">
        <v>433</v>
      </c>
      <c r="D118" s="2" t="s">
        <v>433</v>
      </c>
      <c r="E118" s="8">
        <v>100</v>
      </c>
      <c r="F118" s="8">
        <v>80</v>
      </c>
      <c r="G118" s="8">
        <v>80</v>
      </c>
      <c r="H118" s="2" t="s">
        <v>434</v>
      </c>
      <c r="I118" s="40">
        <v>46048</v>
      </c>
      <c r="J118" s="2" t="s">
        <v>458</v>
      </c>
    </row>
    <row r="119" spans="1:10" ht="28.8" hidden="1" x14ac:dyDescent="0.3">
      <c r="A119" s="2" t="s">
        <v>525</v>
      </c>
      <c r="B119" s="2" t="s">
        <v>432</v>
      </c>
      <c r="C119" s="2" t="s">
        <v>445</v>
      </c>
      <c r="D119" s="2" t="s">
        <v>433</v>
      </c>
      <c r="E119" s="8">
        <v>100</v>
      </c>
      <c r="F119" s="8">
        <v>50</v>
      </c>
      <c r="G119" s="8">
        <v>60</v>
      </c>
      <c r="H119" s="2" t="s">
        <v>446</v>
      </c>
      <c r="I119" s="40">
        <v>46048</v>
      </c>
      <c r="J119" s="2" t="s">
        <v>446</v>
      </c>
    </row>
    <row r="120" spans="1:10" ht="28.8" hidden="1" x14ac:dyDescent="0.3">
      <c r="A120" s="2" t="s">
        <v>286</v>
      </c>
      <c r="C120" s="2" t="s">
        <v>448</v>
      </c>
      <c r="D120" s="2" t="s">
        <v>436</v>
      </c>
      <c r="E120" s="8">
        <v>80</v>
      </c>
      <c r="F120" s="8">
        <v>60</v>
      </c>
      <c r="G120" s="8">
        <v>60</v>
      </c>
      <c r="H120" s="2" t="s">
        <v>434</v>
      </c>
      <c r="I120" s="40">
        <v>46048</v>
      </c>
      <c r="J120" s="2" t="s">
        <v>486</v>
      </c>
    </row>
    <row r="121" spans="1:10" ht="28.8" hidden="1" x14ac:dyDescent="0.3">
      <c r="A121" s="2" t="s">
        <v>317</v>
      </c>
      <c r="B121" s="2" t="s">
        <v>432</v>
      </c>
      <c r="C121" s="2" t="s">
        <v>448</v>
      </c>
      <c r="D121" s="2" t="s">
        <v>433</v>
      </c>
      <c r="E121" s="8">
        <v>100</v>
      </c>
      <c r="F121" s="8">
        <v>50</v>
      </c>
      <c r="G121" s="8">
        <v>60</v>
      </c>
      <c r="H121" s="2" t="s">
        <v>460</v>
      </c>
      <c r="I121" s="40">
        <v>46048</v>
      </c>
      <c r="J121" s="2" t="s">
        <v>460</v>
      </c>
    </row>
    <row r="122" spans="1:10" ht="28.8" hidden="1" x14ac:dyDescent="0.3">
      <c r="A122" s="2" t="s">
        <v>289</v>
      </c>
      <c r="B122" s="2" t="s">
        <v>432</v>
      </c>
      <c r="C122" s="2" t="s">
        <v>448</v>
      </c>
      <c r="D122" s="2" t="s">
        <v>433</v>
      </c>
      <c r="E122" s="8">
        <v>80</v>
      </c>
      <c r="F122" s="8">
        <v>60</v>
      </c>
      <c r="G122" s="8">
        <v>80</v>
      </c>
      <c r="H122" s="2" t="s">
        <v>460</v>
      </c>
      <c r="I122" s="40">
        <v>46048</v>
      </c>
      <c r="J122" s="2" t="s">
        <v>460</v>
      </c>
    </row>
    <row r="123" spans="1:10" hidden="1" x14ac:dyDescent="0.3">
      <c r="A123" s="2" t="s">
        <v>367</v>
      </c>
      <c r="B123" s="2" t="s">
        <v>432</v>
      </c>
      <c r="C123" s="2" t="s">
        <v>445</v>
      </c>
      <c r="D123" s="2" t="s">
        <v>445</v>
      </c>
      <c r="E123" s="8">
        <v>50</v>
      </c>
      <c r="F123" s="8">
        <v>30</v>
      </c>
      <c r="G123" s="8">
        <v>30</v>
      </c>
      <c r="H123" s="2" t="s">
        <v>434</v>
      </c>
      <c r="I123" s="40">
        <v>46048</v>
      </c>
      <c r="J123" s="2" t="s">
        <v>447</v>
      </c>
    </row>
    <row r="124" spans="1:10" ht="28.8" hidden="1" x14ac:dyDescent="0.3">
      <c r="A124" s="2" t="s">
        <v>290</v>
      </c>
      <c r="B124" s="2" t="s">
        <v>432</v>
      </c>
      <c r="C124" s="2" t="s">
        <v>448</v>
      </c>
      <c r="D124" s="2" t="s">
        <v>433</v>
      </c>
      <c r="E124" s="8">
        <v>100</v>
      </c>
      <c r="F124" s="8">
        <v>60</v>
      </c>
      <c r="G124" s="8">
        <v>60</v>
      </c>
      <c r="H124" s="2" t="s">
        <v>434</v>
      </c>
      <c r="I124" s="40">
        <v>46048</v>
      </c>
      <c r="J124" s="2" t="s">
        <v>449</v>
      </c>
    </row>
    <row r="125" spans="1:10" ht="28.8" hidden="1" x14ac:dyDescent="0.3">
      <c r="A125" s="2" t="s">
        <v>320</v>
      </c>
      <c r="B125" s="2" t="s">
        <v>677</v>
      </c>
      <c r="C125" s="2" t="s">
        <v>448</v>
      </c>
      <c r="D125" s="2" t="s">
        <v>433</v>
      </c>
      <c r="E125" s="8">
        <v>100</v>
      </c>
      <c r="F125" s="8">
        <v>50</v>
      </c>
      <c r="G125" s="8">
        <v>60</v>
      </c>
      <c r="H125" s="2" t="s">
        <v>678</v>
      </c>
      <c r="I125" s="40">
        <v>46048</v>
      </c>
    </row>
    <row r="126" spans="1:10" ht="28.8" hidden="1" x14ac:dyDescent="0.3">
      <c r="A126" s="2" t="s">
        <v>537</v>
      </c>
      <c r="B126" s="2" t="s">
        <v>538</v>
      </c>
      <c r="C126" s="2" t="s">
        <v>433</v>
      </c>
      <c r="D126" s="2" t="s">
        <v>433</v>
      </c>
      <c r="E126" s="8">
        <v>80</v>
      </c>
      <c r="F126" s="8">
        <v>60</v>
      </c>
      <c r="G126" s="8">
        <v>60</v>
      </c>
      <c r="H126" s="2" t="s">
        <v>434</v>
      </c>
      <c r="I126" s="40">
        <v>46048</v>
      </c>
      <c r="J126" s="2" t="s">
        <v>458</v>
      </c>
    </row>
    <row r="127" spans="1:10" hidden="1" x14ac:dyDescent="0.3">
      <c r="A127" s="2" t="s">
        <v>539</v>
      </c>
      <c r="B127" s="2" t="s">
        <v>540</v>
      </c>
      <c r="C127" s="2" t="s">
        <v>433</v>
      </c>
      <c r="D127" s="2" t="s">
        <v>433</v>
      </c>
      <c r="E127" s="8">
        <v>100</v>
      </c>
      <c r="F127" s="8">
        <v>60</v>
      </c>
      <c r="G127" s="8">
        <v>60</v>
      </c>
      <c r="H127" s="2" t="s">
        <v>434</v>
      </c>
      <c r="I127" s="40">
        <v>46048</v>
      </c>
      <c r="J127" s="2" t="s">
        <v>458</v>
      </c>
    </row>
    <row r="128" spans="1:10" ht="28.8" hidden="1" x14ac:dyDescent="0.3">
      <c r="A128" s="2" t="s">
        <v>318</v>
      </c>
      <c r="B128" s="2" t="s">
        <v>432</v>
      </c>
      <c r="C128" s="2" t="s">
        <v>448</v>
      </c>
      <c r="D128" s="2" t="s">
        <v>433</v>
      </c>
      <c r="E128" s="8">
        <v>100</v>
      </c>
      <c r="F128" s="8">
        <v>50</v>
      </c>
      <c r="G128" s="8">
        <v>60</v>
      </c>
      <c r="H128" s="2" t="s">
        <v>460</v>
      </c>
      <c r="I128" s="40">
        <v>46048</v>
      </c>
      <c r="J128" s="2" t="s">
        <v>460</v>
      </c>
    </row>
    <row r="129" spans="1:10" hidden="1" x14ac:dyDescent="0.3">
      <c r="A129" s="2" t="s">
        <v>368</v>
      </c>
      <c r="B129" s="2" t="s">
        <v>432</v>
      </c>
      <c r="C129" s="2" t="s">
        <v>441</v>
      </c>
      <c r="D129" s="2" t="s">
        <v>441</v>
      </c>
      <c r="E129" s="8">
        <v>50</v>
      </c>
      <c r="F129" s="8">
        <v>30</v>
      </c>
      <c r="G129" s="8">
        <v>60</v>
      </c>
      <c r="H129" s="2" t="s">
        <v>447</v>
      </c>
      <c r="I129" s="40">
        <v>46048</v>
      </c>
      <c r="J129" s="2" t="s">
        <v>447</v>
      </c>
    </row>
    <row r="130" spans="1:10" ht="72" hidden="1" x14ac:dyDescent="0.3">
      <c r="A130" s="2" t="s">
        <v>549</v>
      </c>
      <c r="B130" s="2" t="s">
        <v>550</v>
      </c>
      <c r="C130" s="2" t="s">
        <v>436</v>
      </c>
      <c r="D130" s="2" t="s">
        <v>436</v>
      </c>
      <c r="E130" s="8">
        <v>100</v>
      </c>
      <c r="F130" s="8">
        <v>80</v>
      </c>
      <c r="G130" s="8">
        <v>60</v>
      </c>
      <c r="H130" s="2" t="s">
        <v>454</v>
      </c>
      <c r="I130" s="40">
        <v>46048</v>
      </c>
      <c r="J130" s="2" t="s">
        <v>486</v>
      </c>
    </row>
    <row r="131" spans="1:10" ht="28.8" hidden="1" x14ac:dyDescent="0.3">
      <c r="A131" s="2" t="s">
        <v>555</v>
      </c>
      <c r="B131" s="2" t="s">
        <v>432</v>
      </c>
      <c r="C131" s="2" t="s">
        <v>448</v>
      </c>
      <c r="D131" s="2" t="s">
        <v>448</v>
      </c>
      <c r="E131" s="8">
        <v>80</v>
      </c>
      <c r="F131" s="8">
        <v>60</v>
      </c>
      <c r="G131" s="8">
        <v>60</v>
      </c>
      <c r="H131" s="2" t="s">
        <v>434</v>
      </c>
      <c r="I131" s="40">
        <v>46048</v>
      </c>
      <c r="J131" s="2" t="s">
        <v>486</v>
      </c>
    </row>
    <row r="132" spans="1:10" hidden="1" x14ac:dyDescent="0.3">
      <c r="A132" s="2" t="s">
        <v>231</v>
      </c>
      <c r="B132" s="2" t="s">
        <v>432</v>
      </c>
      <c r="C132" s="2" t="s">
        <v>433</v>
      </c>
      <c r="D132" s="2" t="s">
        <v>433</v>
      </c>
      <c r="E132" s="8">
        <v>100</v>
      </c>
      <c r="F132" s="8">
        <v>60</v>
      </c>
      <c r="G132" s="8">
        <v>60</v>
      </c>
      <c r="H132" s="2" t="s">
        <v>434</v>
      </c>
      <c r="I132" s="40">
        <v>46048</v>
      </c>
      <c r="J132" s="2" t="s">
        <v>450</v>
      </c>
    </row>
    <row r="133" spans="1:10" ht="28.8" hidden="1" x14ac:dyDescent="0.3">
      <c r="A133" s="2" t="s">
        <v>557</v>
      </c>
      <c r="B133" s="2" t="s">
        <v>432</v>
      </c>
      <c r="C133" s="2" t="s">
        <v>445</v>
      </c>
      <c r="D133" s="2" t="s">
        <v>448</v>
      </c>
      <c r="E133" s="8">
        <v>100</v>
      </c>
      <c r="F133" s="8">
        <v>50</v>
      </c>
      <c r="G133" s="8">
        <v>60</v>
      </c>
      <c r="H133" s="2" t="s">
        <v>489</v>
      </c>
      <c r="I133" s="40">
        <v>46048</v>
      </c>
      <c r="J133" s="2" t="s">
        <v>489</v>
      </c>
    </row>
    <row r="134" spans="1:10" hidden="1" x14ac:dyDescent="0.3">
      <c r="A134" s="2" t="s">
        <v>369</v>
      </c>
      <c r="B134" s="2" t="s">
        <v>432</v>
      </c>
      <c r="C134" s="2" t="s">
        <v>445</v>
      </c>
      <c r="D134" s="2" t="s">
        <v>445</v>
      </c>
      <c r="E134" s="8">
        <v>50</v>
      </c>
      <c r="F134" s="8">
        <v>30</v>
      </c>
      <c r="G134" s="8">
        <v>30</v>
      </c>
      <c r="H134" s="2" t="s">
        <v>434</v>
      </c>
      <c r="I134" s="40">
        <v>46048</v>
      </c>
      <c r="J134" s="2" t="s">
        <v>447</v>
      </c>
    </row>
    <row r="135" spans="1:10" ht="28.8" hidden="1" x14ac:dyDescent="0.3">
      <c r="A135" s="2" t="s">
        <v>559</v>
      </c>
      <c r="B135" s="2" t="s">
        <v>560</v>
      </c>
      <c r="C135" s="2" t="s">
        <v>436</v>
      </c>
      <c r="D135" s="2" t="s">
        <v>436</v>
      </c>
      <c r="E135" s="8">
        <v>80</v>
      </c>
      <c r="F135" s="8">
        <v>60</v>
      </c>
      <c r="G135" s="8">
        <v>60</v>
      </c>
      <c r="H135" s="2" t="s">
        <v>434</v>
      </c>
      <c r="I135" s="40">
        <v>46048</v>
      </c>
      <c r="J135" s="2" t="s">
        <v>458</v>
      </c>
    </row>
    <row r="136" spans="1:10" ht="28.8" hidden="1" x14ac:dyDescent="0.3">
      <c r="A136" s="2" t="s">
        <v>561</v>
      </c>
      <c r="B136" s="2" t="s">
        <v>562</v>
      </c>
      <c r="C136" s="2" t="s">
        <v>436</v>
      </c>
      <c r="D136" s="2" t="s">
        <v>436</v>
      </c>
      <c r="E136" s="8">
        <v>100</v>
      </c>
      <c r="F136" s="8">
        <v>80</v>
      </c>
      <c r="G136" s="8">
        <v>80</v>
      </c>
      <c r="H136" s="2" t="s">
        <v>434</v>
      </c>
      <c r="I136" s="40">
        <v>46048</v>
      </c>
      <c r="J136" s="2" t="s">
        <v>486</v>
      </c>
    </row>
    <row r="137" spans="1:10" ht="28.8" hidden="1" x14ac:dyDescent="0.3">
      <c r="A137" s="2" t="s">
        <v>203</v>
      </c>
      <c r="B137" s="2" t="s">
        <v>432</v>
      </c>
      <c r="C137" s="2" t="s">
        <v>433</v>
      </c>
      <c r="D137" s="2" t="s">
        <v>433</v>
      </c>
      <c r="E137" s="8">
        <v>100</v>
      </c>
      <c r="F137" s="8">
        <v>60</v>
      </c>
      <c r="G137" s="8">
        <v>60</v>
      </c>
      <c r="H137" s="2" t="s">
        <v>670</v>
      </c>
      <c r="I137" s="40">
        <v>46048</v>
      </c>
      <c r="J137" s="2" t="s">
        <v>565</v>
      </c>
    </row>
    <row r="138" spans="1:10" ht="28.8" hidden="1" x14ac:dyDescent="0.3">
      <c r="A138" s="2" t="s">
        <v>319</v>
      </c>
      <c r="B138" s="2" t="s">
        <v>432</v>
      </c>
      <c r="C138" s="2" t="s">
        <v>448</v>
      </c>
      <c r="D138" s="2" t="s">
        <v>433</v>
      </c>
      <c r="E138" s="8">
        <v>80</v>
      </c>
      <c r="F138" s="8">
        <v>60</v>
      </c>
      <c r="G138" s="8">
        <v>60</v>
      </c>
      <c r="H138" s="2" t="s">
        <v>434</v>
      </c>
      <c r="I138" s="40">
        <v>46048</v>
      </c>
      <c r="J138" s="2" t="s">
        <v>449</v>
      </c>
    </row>
    <row r="139" spans="1:10" ht="28.8" hidden="1" x14ac:dyDescent="0.3">
      <c r="A139" s="2" t="s">
        <v>658</v>
      </c>
      <c r="B139" s="2" t="s">
        <v>643</v>
      </c>
      <c r="C139" s="2" t="s">
        <v>448</v>
      </c>
      <c r="D139" s="2" t="s">
        <v>448</v>
      </c>
      <c r="E139" s="8">
        <v>80</v>
      </c>
      <c r="F139" s="8">
        <v>60</v>
      </c>
      <c r="G139" s="8">
        <v>60</v>
      </c>
      <c r="H139" s="2" t="s">
        <v>514</v>
      </c>
      <c r="I139" s="40">
        <v>46048</v>
      </c>
      <c r="J139" s="2" t="s">
        <v>455</v>
      </c>
    </row>
    <row r="140" spans="1:10" hidden="1" x14ac:dyDescent="0.3">
      <c r="A140" s="2" t="s">
        <v>204</v>
      </c>
      <c r="B140" s="2" t="s">
        <v>567</v>
      </c>
      <c r="C140" s="2" t="s">
        <v>433</v>
      </c>
      <c r="D140" s="2" t="s">
        <v>433</v>
      </c>
      <c r="E140" s="8">
        <v>100</v>
      </c>
      <c r="F140" s="8">
        <v>60</v>
      </c>
      <c r="G140" s="8">
        <v>60</v>
      </c>
      <c r="H140" s="2" t="s">
        <v>434</v>
      </c>
      <c r="I140" s="40">
        <v>46048</v>
      </c>
      <c r="J140" s="2" t="s">
        <v>450</v>
      </c>
    </row>
    <row r="141" spans="1:10" ht="43.2" hidden="1" x14ac:dyDescent="0.3">
      <c r="A141" s="2" t="s">
        <v>93</v>
      </c>
      <c r="B141" s="2" t="s">
        <v>675</v>
      </c>
      <c r="C141" s="2" t="s">
        <v>448</v>
      </c>
      <c r="D141" s="2" t="s">
        <v>436</v>
      </c>
      <c r="E141" s="8">
        <v>80</v>
      </c>
      <c r="F141" s="8">
        <v>50</v>
      </c>
      <c r="G141" s="8">
        <v>60</v>
      </c>
      <c r="H141" s="2" t="s">
        <v>676</v>
      </c>
      <c r="I141" s="40">
        <v>46048</v>
      </c>
    </row>
    <row r="142" spans="1:10" ht="28.8" hidden="1" x14ac:dyDescent="0.3">
      <c r="A142" s="2" t="s">
        <v>299</v>
      </c>
      <c r="B142" s="2" t="s">
        <v>432</v>
      </c>
      <c r="C142" s="2" t="s">
        <v>445</v>
      </c>
      <c r="D142" s="2" t="s">
        <v>433</v>
      </c>
      <c r="E142" s="8">
        <v>100</v>
      </c>
      <c r="F142" s="8">
        <v>50</v>
      </c>
      <c r="G142" s="8">
        <v>60</v>
      </c>
      <c r="H142" s="2" t="s">
        <v>446</v>
      </c>
      <c r="I142" s="40">
        <v>46048</v>
      </c>
      <c r="J142" s="2" t="s">
        <v>446</v>
      </c>
    </row>
    <row r="143" spans="1:10" ht="28.8" hidden="1" x14ac:dyDescent="0.3">
      <c r="A143" s="2" t="s">
        <v>300</v>
      </c>
      <c r="B143" s="2" t="s">
        <v>621</v>
      </c>
      <c r="C143" s="2" t="s">
        <v>448</v>
      </c>
      <c r="D143" s="2" t="s">
        <v>436</v>
      </c>
      <c r="E143" s="8">
        <v>80</v>
      </c>
      <c r="F143" s="8">
        <v>60</v>
      </c>
      <c r="G143" s="8">
        <v>60</v>
      </c>
      <c r="H143" s="2" t="s">
        <v>434</v>
      </c>
      <c r="I143" s="40">
        <v>46048</v>
      </c>
      <c r="J143" s="2" t="s">
        <v>486</v>
      </c>
    </row>
    <row r="144" spans="1:10" hidden="1" x14ac:dyDescent="0.3">
      <c r="A144" s="2" t="s">
        <v>216</v>
      </c>
      <c r="B144" s="2" t="s">
        <v>432</v>
      </c>
      <c r="C144" s="2" t="s">
        <v>433</v>
      </c>
      <c r="D144" s="2" t="s">
        <v>433</v>
      </c>
      <c r="E144" s="8">
        <v>80</v>
      </c>
      <c r="F144" s="8">
        <v>60</v>
      </c>
      <c r="G144" s="8">
        <v>60</v>
      </c>
      <c r="H144" s="2" t="s">
        <v>434</v>
      </c>
      <c r="I144" s="40">
        <v>46412</v>
      </c>
      <c r="J144" s="2" t="s">
        <v>450</v>
      </c>
    </row>
    <row r="145" spans="1:10" ht="28.8" hidden="1" x14ac:dyDescent="0.3">
      <c r="A145" s="2" t="s">
        <v>236</v>
      </c>
      <c r="B145" s="2" t="s">
        <v>432</v>
      </c>
      <c r="C145" s="2" t="s">
        <v>448</v>
      </c>
      <c r="D145" s="2" t="s">
        <v>433</v>
      </c>
      <c r="E145" s="8">
        <v>100</v>
      </c>
      <c r="F145" s="8">
        <v>60</v>
      </c>
      <c r="G145" s="8">
        <v>60</v>
      </c>
      <c r="H145" s="2" t="s">
        <v>434</v>
      </c>
      <c r="I145" s="40">
        <v>46412</v>
      </c>
      <c r="J145" s="2" t="s">
        <v>449</v>
      </c>
    </row>
    <row r="146" spans="1:10" ht="28.8" hidden="1" x14ac:dyDescent="0.3">
      <c r="A146" s="2" t="s">
        <v>456</v>
      </c>
      <c r="B146" s="2" t="s">
        <v>432</v>
      </c>
      <c r="C146" s="2" t="s">
        <v>448</v>
      </c>
      <c r="D146" s="2" t="s">
        <v>433</v>
      </c>
      <c r="E146" s="8">
        <v>100</v>
      </c>
      <c r="F146" s="8">
        <v>60</v>
      </c>
      <c r="G146" s="8">
        <v>60</v>
      </c>
      <c r="H146" s="2" t="s">
        <v>434</v>
      </c>
      <c r="I146" s="40">
        <v>46412</v>
      </c>
      <c r="J146" s="2" t="s">
        <v>449</v>
      </c>
    </row>
    <row r="147" spans="1:10" hidden="1" x14ac:dyDescent="0.3">
      <c r="A147" s="2" t="s">
        <v>321</v>
      </c>
      <c r="B147" s="2" t="s">
        <v>432</v>
      </c>
      <c r="C147" s="2" t="s">
        <v>433</v>
      </c>
      <c r="D147" s="2" t="s">
        <v>433</v>
      </c>
      <c r="E147" s="8">
        <v>50</v>
      </c>
      <c r="F147" s="8">
        <v>30</v>
      </c>
      <c r="G147" s="8">
        <v>60</v>
      </c>
      <c r="H147" s="2" t="s">
        <v>447</v>
      </c>
      <c r="I147" s="40">
        <v>46412</v>
      </c>
      <c r="J147" s="2" t="s">
        <v>447</v>
      </c>
    </row>
    <row r="148" spans="1:10" hidden="1" x14ac:dyDescent="0.3">
      <c r="A148" s="2" t="s">
        <v>323</v>
      </c>
      <c r="B148" s="2" t="s">
        <v>432</v>
      </c>
      <c r="C148" s="2" t="s">
        <v>433</v>
      </c>
      <c r="D148" s="2" t="s">
        <v>433</v>
      </c>
      <c r="E148" s="8">
        <v>50</v>
      </c>
      <c r="F148" s="8">
        <v>30</v>
      </c>
      <c r="G148" s="8">
        <v>60</v>
      </c>
      <c r="H148" s="2" t="s">
        <v>447</v>
      </c>
      <c r="I148" s="40">
        <v>46412</v>
      </c>
      <c r="J148" s="2" t="s">
        <v>447</v>
      </c>
    </row>
    <row r="149" spans="1:10" ht="28.8" hidden="1" x14ac:dyDescent="0.3">
      <c r="A149" s="2" t="s">
        <v>325</v>
      </c>
      <c r="B149" s="2" t="s">
        <v>432</v>
      </c>
      <c r="C149" s="2" t="s">
        <v>448</v>
      </c>
      <c r="D149" s="2" t="s">
        <v>448</v>
      </c>
      <c r="E149" s="8">
        <v>50</v>
      </c>
      <c r="F149" s="8">
        <v>30</v>
      </c>
      <c r="G149" s="8">
        <v>60</v>
      </c>
      <c r="H149" s="2" t="s">
        <v>447</v>
      </c>
      <c r="I149" s="40">
        <v>46412</v>
      </c>
      <c r="J149" s="2" t="s">
        <v>447</v>
      </c>
    </row>
    <row r="150" spans="1:10" ht="72" hidden="1" x14ac:dyDescent="0.3">
      <c r="A150" s="2" t="s">
        <v>477</v>
      </c>
      <c r="B150" s="2" t="s">
        <v>432</v>
      </c>
      <c r="C150" s="2" t="s">
        <v>445</v>
      </c>
      <c r="D150" s="2" t="s">
        <v>445</v>
      </c>
      <c r="E150" s="8">
        <v>100</v>
      </c>
      <c r="F150" s="8">
        <v>50</v>
      </c>
      <c r="G150" s="8">
        <v>30</v>
      </c>
      <c r="H150" s="2" t="s">
        <v>454</v>
      </c>
      <c r="I150" s="40">
        <v>46412</v>
      </c>
      <c r="J150" s="2" t="s">
        <v>466</v>
      </c>
    </row>
    <row r="151" spans="1:10" ht="28.8" hidden="1" x14ac:dyDescent="0.3">
      <c r="A151" s="2" t="s">
        <v>256</v>
      </c>
      <c r="B151" s="2" t="s">
        <v>432</v>
      </c>
      <c r="C151" s="2" t="s">
        <v>448</v>
      </c>
      <c r="D151" s="2" t="s">
        <v>433</v>
      </c>
      <c r="E151" s="8">
        <v>100</v>
      </c>
      <c r="F151" s="8">
        <v>60</v>
      </c>
      <c r="G151" s="8">
        <v>60</v>
      </c>
      <c r="H151" s="2" t="s">
        <v>434</v>
      </c>
      <c r="I151" s="40">
        <v>46412</v>
      </c>
      <c r="J151" s="2" t="s">
        <v>449</v>
      </c>
    </row>
    <row r="152" spans="1:10" ht="28.8" hidden="1" x14ac:dyDescent="0.3">
      <c r="A152" s="2" t="s">
        <v>176</v>
      </c>
      <c r="B152" s="2" t="s">
        <v>435</v>
      </c>
      <c r="C152" s="2" t="s">
        <v>436</v>
      </c>
      <c r="D152" s="2" t="s">
        <v>436</v>
      </c>
      <c r="E152" s="8">
        <v>100</v>
      </c>
      <c r="F152" s="8">
        <v>60</v>
      </c>
      <c r="G152" s="8">
        <v>60</v>
      </c>
      <c r="H152" s="2" t="s">
        <v>434</v>
      </c>
      <c r="I152" s="40">
        <v>46412</v>
      </c>
      <c r="J152" s="2" t="s">
        <v>450</v>
      </c>
    </row>
    <row r="153" spans="1:10" hidden="1" x14ac:dyDescent="0.3">
      <c r="A153" s="2" t="s">
        <v>328</v>
      </c>
      <c r="B153" s="2" t="s">
        <v>432</v>
      </c>
      <c r="C153" s="2" t="s">
        <v>445</v>
      </c>
      <c r="D153" s="2" t="s">
        <v>445</v>
      </c>
      <c r="E153" s="8">
        <v>50</v>
      </c>
      <c r="F153" s="8">
        <v>30</v>
      </c>
      <c r="G153" s="8">
        <v>30</v>
      </c>
      <c r="H153" s="2" t="s">
        <v>434</v>
      </c>
      <c r="I153" s="40">
        <v>46412</v>
      </c>
      <c r="J153" s="2" t="s">
        <v>447</v>
      </c>
    </row>
    <row r="154" spans="1:10" hidden="1" x14ac:dyDescent="0.3">
      <c r="A154" s="2" t="s">
        <v>500</v>
      </c>
      <c r="C154" s="2" t="s">
        <v>445</v>
      </c>
      <c r="D154" s="2" t="s">
        <v>445</v>
      </c>
      <c r="E154" s="8">
        <v>50</v>
      </c>
      <c r="F154" s="8">
        <v>30</v>
      </c>
      <c r="G154" s="8">
        <v>30</v>
      </c>
      <c r="H154" s="2" t="s">
        <v>434</v>
      </c>
      <c r="I154" s="40">
        <v>46412</v>
      </c>
      <c r="J154" s="2" t="s">
        <v>447</v>
      </c>
    </row>
    <row r="155" spans="1:10" hidden="1" x14ac:dyDescent="0.3">
      <c r="A155" s="2" t="s">
        <v>337</v>
      </c>
      <c r="B155" s="2" t="s">
        <v>432</v>
      </c>
      <c r="C155" s="2" t="s">
        <v>445</v>
      </c>
      <c r="D155" s="2" t="s">
        <v>445</v>
      </c>
      <c r="E155" s="8">
        <v>50</v>
      </c>
      <c r="F155" s="8">
        <v>30</v>
      </c>
      <c r="G155" s="8">
        <v>30</v>
      </c>
      <c r="H155" s="2" t="s">
        <v>434</v>
      </c>
      <c r="I155" s="40">
        <v>46412</v>
      </c>
      <c r="J155" s="2" t="s">
        <v>447</v>
      </c>
    </row>
    <row r="156" spans="1:10" hidden="1" x14ac:dyDescent="0.3">
      <c r="A156" s="2" t="s">
        <v>210</v>
      </c>
      <c r="B156" s="2" t="s">
        <v>432</v>
      </c>
      <c r="C156" s="2" t="s">
        <v>433</v>
      </c>
      <c r="D156" s="2" t="s">
        <v>433</v>
      </c>
      <c r="E156" s="8">
        <v>100</v>
      </c>
      <c r="F156" s="8">
        <v>60</v>
      </c>
      <c r="G156" s="8">
        <v>60</v>
      </c>
      <c r="H156" s="2" t="s">
        <v>434</v>
      </c>
      <c r="I156" s="40">
        <v>46412</v>
      </c>
      <c r="J156" s="2" t="s">
        <v>450</v>
      </c>
    </row>
    <row r="157" spans="1:10" ht="28.8" hidden="1" x14ac:dyDescent="0.3">
      <c r="A157" s="2" t="s">
        <v>269</v>
      </c>
      <c r="B157" s="2" t="s">
        <v>432</v>
      </c>
      <c r="C157" s="2" t="s">
        <v>445</v>
      </c>
      <c r="D157" s="2" t="s">
        <v>433</v>
      </c>
      <c r="E157" s="8">
        <v>100</v>
      </c>
      <c r="F157" s="8">
        <v>50</v>
      </c>
      <c r="G157" s="8">
        <v>60</v>
      </c>
      <c r="H157" s="2" t="s">
        <v>446</v>
      </c>
      <c r="I157" s="40">
        <v>46412</v>
      </c>
      <c r="J157" s="2" t="s">
        <v>446</v>
      </c>
    </row>
    <row r="158" spans="1:10" ht="28.8" hidden="1" x14ac:dyDescent="0.3">
      <c r="A158" s="2" t="s">
        <v>363</v>
      </c>
      <c r="B158" s="2" t="s">
        <v>432</v>
      </c>
      <c r="C158" s="2" t="s">
        <v>448</v>
      </c>
      <c r="D158" s="2" t="s">
        <v>448</v>
      </c>
      <c r="E158" s="8">
        <v>50</v>
      </c>
      <c r="F158" s="8">
        <v>30</v>
      </c>
      <c r="G158" s="8">
        <v>60</v>
      </c>
      <c r="H158" s="2" t="s">
        <v>447</v>
      </c>
      <c r="I158" s="40">
        <v>46412</v>
      </c>
      <c r="J158" s="2" t="s">
        <v>447</v>
      </c>
    </row>
    <row r="159" spans="1:10" hidden="1" x14ac:dyDescent="0.3">
      <c r="A159" s="2" t="s">
        <v>222</v>
      </c>
      <c r="B159" s="2" t="s">
        <v>432</v>
      </c>
      <c r="C159" s="2" t="s">
        <v>433</v>
      </c>
      <c r="D159" s="2" t="s">
        <v>433</v>
      </c>
      <c r="E159" s="8">
        <v>100</v>
      </c>
      <c r="F159" s="8">
        <v>60</v>
      </c>
      <c r="G159" s="8">
        <v>60</v>
      </c>
      <c r="H159" s="2" t="s">
        <v>434</v>
      </c>
      <c r="I159" s="40">
        <v>46412</v>
      </c>
      <c r="J159" s="2" t="s">
        <v>450</v>
      </c>
    </row>
    <row r="160" spans="1:10" ht="28.8" hidden="1" x14ac:dyDescent="0.3">
      <c r="A160" s="2" t="s">
        <v>281</v>
      </c>
      <c r="B160" s="2" t="s">
        <v>432</v>
      </c>
      <c r="C160" s="2" t="s">
        <v>448</v>
      </c>
      <c r="D160" s="2" t="s">
        <v>433</v>
      </c>
      <c r="E160" s="8">
        <v>100</v>
      </c>
      <c r="F160" s="8">
        <v>50</v>
      </c>
      <c r="G160" s="8">
        <v>60</v>
      </c>
      <c r="H160" s="2" t="s">
        <v>460</v>
      </c>
      <c r="I160" s="40">
        <v>46412</v>
      </c>
      <c r="J160" s="2" t="s">
        <v>460</v>
      </c>
    </row>
    <row r="161" spans="1:10" ht="28.8" hidden="1" x14ac:dyDescent="0.3">
      <c r="A161" s="2" t="s">
        <v>285</v>
      </c>
      <c r="B161" s="2" t="s">
        <v>432</v>
      </c>
      <c r="C161" s="2" t="s">
        <v>445</v>
      </c>
      <c r="D161" s="2" t="s">
        <v>433</v>
      </c>
      <c r="E161" s="8">
        <v>100</v>
      </c>
      <c r="F161" s="8">
        <v>50</v>
      </c>
      <c r="G161" s="8">
        <v>60</v>
      </c>
      <c r="H161" s="2" t="s">
        <v>446</v>
      </c>
      <c r="I161" s="40">
        <v>46412</v>
      </c>
      <c r="J161" s="2" t="s">
        <v>446</v>
      </c>
    </row>
    <row r="162" spans="1:10" ht="28.8" hidden="1" x14ac:dyDescent="0.3">
      <c r="A162" s="2" t="s">
        <v>530</v>
      </c>
      <c r="B162" s="2" t="s">
        <v>432</v>
      </c>
      <c r="C162" s="2" t="s">
        <v>448</v>
      </c>
      <c r="D162" s="2" t="s">
        <v>448</v>
      </c>
      <c r="E162" s="8">
        <v>50</v>
      </c>
      <c r="F162" s="8">
        <v>30</v>
      </c>
      <c r="G162" s="8">
        <v>60</v>
      </c>
      <c r="H162" s="2" t="s">
        <v>447</v>
      </c>
      <c r="I162" s="40">
        <v>46412</v>
      </c>
      <c r="J162" s="2" t="s">
        <v>447</v>
      </c>
    </row>
    <row r="163" spans="1:10" ht="28.8" hidden="1" x14ac:dyDescent="0.3">
      <c r="A163" s="2" t="s">
        <v>374</v>
      </c>
      <c r="B163" s="2" t="s">
        <v>432</v>
      </c>
      <c r="C163" s="2" t="s">
        <v>448</v>
      </c>
      <c r="D163" s="2" t="s">
        <v>448</v>
      </c>
      <c r="E163" s="8">
        <v>50</v>
      </c>
      <c r="F163" s="8">
        <v>30</v>
      </c>
      <c r="G163" s="8">
        <v>60</v>
      </c>
      <c r="H163" s="2" t="s">
        <v>447</v>
      </c>
      <c r="I163" s="40">
        <v>46412</v>
      </c>
      <c r="J163" s="2" t="s">
        <v>447</v>
      </c>
    </row>
    <row r="164" spans="1:10" ht="28.8" hidden="1" x14ac:dyDescent="0.3">
      <c r="A164" s="2" t="s">
        <v>531</v>
      </c>
      <c r="B164" s="2" t="s">
        <v>666</v>
      </c>
      <c r="C164" s="2" t="s">
        <v>445</v>
      </c>
      <c r="D164" s="2" t="s">
        <v>445</v>
      </c>
      <c r="E164" s="8">
        <v>50</v>
      </c>
      <c r="F164" s="8">
        <v>30</v>
      </c>
      <c r="G164" s="8">
        <v>30</v>
      </c>
      <c r="H164" s="2" t="s">
        <v>434</v>
      </c>
      <c r="I164" s="40">
        <v>46412</v>
      </c>
      <c r="J164" s="2" t="s">
        <v>447</v>
      </c>
    </row>
    <row r="165" spans="1:10" ht="28.8" hidden="1" x14ac:dyDescent="0.3">
      <c r="A165" s="2" t="s">
        <v>370</v>
      </c>
      <c r="B165" s="2" t="s">
        <v>432</v>
      </c>
      <c r="C165" s="2" t="s">
        <v>448</v>
      </c>
      <c r="D165" s="2" t="s">
        <v>448</v>
      </c>
      <c r="E165" s="8">
        <v>50</v>
      </c>
      <c r="F165" s="8">
        <v>30</v>
      </c>
      <c r="G165" s="8">
        <v>60</v>
      </c>
      <c r="H165" s="2" t="s">
        <v>447</v>
      </c>
      <c r="I165" s="40">
        <v>46412</v>
      </c>
      <c r="J165" s="2" t="s">
        <v>447</v>
      </c>
    </row>
    <row r="166" spans="1:10" hidden="1" x14ac:dyDescent="0.3">
      <c r="A166" s="2" t="s">
        <v>182</v>
      </c>
      <c r="B166" s="2" t="s">
        <v>432</v>
      </c>
      <c r="C166" s="2" t="s">
        <v>433</v>
      </c>
      <c r="D166" s="2" t="s">
        <v>433</v>
      </c>
      <c r="E166" s="8">
        <v>100</v>
      </c>
      <c r="F166" s="8">
        <v>60</v>
      </c>
      <c r="G166" s="8">
        <v>60</v>
      </c>
      <c r="H166" s="2" t="s">
        <v>434</v>
      </c>
      <c r="I166" s="40">
        <v>46412</v>
      </c>
      <c r="J166" s="2" t="s">
        <v>450</v>
      </c>
    </row>
    <row r="167" spans="1:10" ht="28.8" hidden="1" x14ac:dyDescent="0.3">
      <c r="A167" s="2" t="s">
        <v>212</v>
      </c>
      <c r="B167" s="2" t="s">
        <v>432</v>
      </c>
      <c r="C167" s="2" t="s">
        <v>433</v>
      </c>
      <c r="D167" s="2" t="s">
        <v>433</v>
      </c>
      <c r="E167" s="8">
        <v>100</v>
      </c>
      <c r="F167" s="8">
        <v>60</v>
      </c>
      <c r="G167" s="8">
        <v>60</v>
      </c>
      <c r="H167" s="2" t="s">
        <v>434</v>
      </c>
      <c r="I167" s="40">
        <v>46412</v>
      </c>
      <c r="J167" s="2" t="s">
        <v>450</v>
      </c>
    </row>
    <row r="168" spans="1:10" hidden="1" x14ac:dyDescent="0.3">
      <c r="A168" s="2" t="s">
        <v>213</v>
      </c>
      <c r="B168" s="2" t="s">
        <v>432</v>
      </c>
      <c r="C168" s="2" t="s">
        <v>433</v>
      </c>
      <c r="D168" s="2" t="s">
        <v>433</v>
      </c>
      <c r="E168" s="8">
        <v>100</v>
      </c>
      <c r="F168" s="8">
        <v>60</v>
      </c>
      <c r="G168" s="8">
        <v>60</v>
      </c>
      <c r="H168" s="2" t="s">
        <v>434</v>
      </c>
      <c r="I168" s="40">
        <v>46412</v>
      </c>
      <c r="J168" s="2" t="s">
        <v>450</v>
      </c>
    </row>
    <row r="169" spans="1:10" ht="72" hidden="1" x14ac:dyDescent="0.3">
      <c r="A169" s="2" t="s">
        <v>294</v>
      </c>
      <c r="B169" s="2" t="s">
        <v>432</v>
      </c>
      <c r="C169" s="2" t="s">
        <v>445</v>
      </c>
      <c r="D169" s="2" t="s">
        <v>445</v>
      </c>
      <c r="E169" s="8">
        <v>80</v>
      </c>
      <c r="F169" s="8">
        <v>50</v>
      </c>
      <c r="G169" s="8">
        <v>30</v>
      </c>
      <c r="H169" s="2" t="s">
        <v>454</v>
      </c>
      <c r="I169" s="40">
        <v>46412</v>
      </c>
      <c r="J169" s="2" t="s">
        <v>466</v>
      </c>
    </row>
    <row r="170" spans="1:10" ht="43.2" hidden="1" x14ac:dyDescent="0.3">
      <c r="A170" s="2" t="s">
        <v>230</v>
      </c>
      <c r="B170" s="2" t="s">
        <v>566</v>
      </c>
      <c r="C170" s="2" t="s">
        <v>433</v>
      </c>
      <c r="D170" s="2" t="s">
        <v>433</v>
      </c>
      <c r="E170" s="8">
        <v>100</v>
      </c>
      <c r="F170" s="8">
        <v>60</v>
      </c>
      <c r="G170" s="8">
        <v>60</v>
      </c>
      <c r="H170" s="2" t="s">
        <v>434</v>
      </c>
      <c r="I170" s="40">
        <v>46412</v>
      </c>
      <c r="J170" s="2" t="s">
        <v>450</v>
      </c>
    </row>
    <row r="171" spans="1:10" ht="28.8" hidden="1" x14ac:dyDescent="0.3">
      <c r="A171" s="2" t="s">
        <v>297</v>
      </c>
      <c r="B171" s="2" t="s">
        <v>432</v>
      </c>
      <c r="C171" s="2" t="s">
        <v>445</v>
      </c>
      <c r="D171" s="2" t="s">
        <v>433</v>
      </c>
      <c r="E171" s="8">
        <v>100</v>
      </c>
      <c r="F171" s="8">
        <v>50</v>
      </c>
      <c r="G171" s="8">
        <v>60</v>
      </c>
      <c r="H171" s="2" t="s">
        <v>446</v>
      </c>
      <c r="I171" s="40">
        <v>46412</v>
      </c>
      <c r="J171" s="2" t="s">
        <v>446</v>
      </c>
    </row>
    <row r="172" spans="1:10" hidden="1" x14ac:dyDescent="0.3">
      <c r="A172" s="2" t="s">
        <v>358</v>
      </c>
      <c r="B172" s="2" t="s">
        <v>432</v>
      </c>
      <c r="C172" s="2" t="s">
        <v>445</v>
      </c>
      <c r="D172" s="2" t="s">
        <v>445</v>
      </c>
      <c r="E172" s="8">
        <v>50</v>
      </c>
      <c r="F172" s="8">
        <v>30</v>
      </c>
      <c r="G172" s="8">
        <v>30</v>
      </c>
      <c r="H172" s="2" t="s">
        <v>434</v>
      </c>
      <c r="I172" s="40">
        <v>46412</v>
      </c>
      <c r="J172" s="2" t="s">
        <v>447</v>
      </c>
    </row>
    <row r="173" spans="1:10" ht="72" hidden="1" x14ac:dyDescent="0.3">
      <c r="A173" s="2" t="s">
        <v>574</v>
      </c>
      <c r="B173" s="2" t="s">
        <v>432</v>
      </c>
      <c r="C173" s="2" t="s">
        <v>445</v>
      </c>
      <c r="D173" s="2" t="s">
        <v>433</v>
      </c>
      <c r="E173" s="8">
        <v>100</v>
      </c>
      <c r="F173" s="8">
        <v>50</v>
      </c>
      <c r="G173" s="8">
        <v>30</v>
      </c>
      <c r="H173" s="2" t="s">
        <v>454</v>
      </c>
      <c r="I173" s="40">
        <v>46412</v>
      </c>
      <c r="J173" s="2" t="s">
        <v>449</v>
      </c>
    </row>
    <row r="174" spans="1:10" hidden="1" x14ac:dyDescent="0.3">
      <c r="A174" s="2" t="s">
        <v>214</v>
      </c>
      <c r="B174" s="2" t="s">
        <v>432</v>
      </c>
      <c r="C174" s="2" t="s">
        <v>433</v>
      </c>
      <c r="D174" s="2" t="s">
        <v>433</v>
      </c>
      <c r="E174" s="8">
        <v>100</v>
      </c>
      <c r="F174" s="8">
        <v>60</v>
      </c>
      <c r="G174" s="8">
        <v>60</v>
      </c>
      <c r="H174" s="2" t="s">
        <v>434</v>
      </c>
      <c r="I174" s="40">
        <v>46776</v>
      </c>
      <c r="J174" s="2" t="s">
        <v>450</v>
      </c>
    </row>
    <row r="175" spans="1:10" ht="28.8" hidden="1" x14ac:dyDescent="0.3">
      <c r="A175" s="2" t="s">
        <v>452</v>
      </c>
      <c r="B175" s="2" t="s">
        <v>432</v>
      </c>
      <c r="C175" s="2" t="s">
        <v>448</v>
      </c>
      <c r="D175" s="2" t="s">
        <v>433</v>
      </c>
      <c r="E175" s="8">
        <v>100</v>
      </c>
      <c r="F175" s="8">
        <v>60</v>
      </c>
      <c r="G175" s="8">
        <v>60</v>
      </c>
      <c r="H175" s="2" t="s">
        <v>434</v>
      </c>
      <c r="I175" s="40">
        <v>46776</v>
      </c>
      <c r="J175" s="2" t="s">
        <v>449</v>
      </c>
    </row>
    <row r="176" spans="1:10" hidden="1" x14ac:dyDescent="0.3">
      <c r="A176" s="2" t="s">
        <v>168</v>
      </c>
      <c r="B176" s="2" t="s">
        <v>432</v>
      </c>
      <c r="C176" s="2" t="s">
        <v>433</v>
      </c>
      <c r="D176" s="2" t="s">
        <v>433</v>
      </c>
      <c r="E176" s="8">
        <v>100</v>
      </c>
      <c r="F176" s="8">
        <v>60</v>
      </c>
      <c r="G176" s="8">
        <v>60</v>
      </c>
      <c r="H176" s="2" t="s">
        <v>434</v>
      </c>
      <c r="I176" s="40">
        <v>46776</v>
      </c>
      <c r="J176" s="2" t="s">
        <v>450</v>
      </c>
    </row>
    <row r="177" spans="1:10" hidden="1" x14ac:dyDescent="0.3">
      <c r="A177" s="2" t="s">
        <v>217</v>
      </c>
      <c r="B177" s="2" t="s">
        <v>432</v>
      </c>
      <c r="C177" s="2" t="s">
        <v>433</v>
      </c>
      <c r="D177" s="2" t="s">
        <v>433</v>
      </c>
      <c r="E177" s="8">
        <v>100</v>
      </c>
      <c r="F177" s="8">
        <v>60</v>
      </c>
      <c r="G177" s="8">
        <v>60</v>
      </c>
      <c r="H177" s="2" t="s">
        <v>434</v>
      </c>
      <c r="I177" s="40">
        <v>46776</v>
      </c>
      <c r="J177" s="2" t="s">
        <v>450</v>
      </c>
    </row>
    <row r="178" spans="1:10" hidden="1" x14ac:dyDescent="0.3">
      <c r="A178" s="2" t="s">
        <v>170</v>
      </c>
      <c r="B178" s="2" t="s">
        <v>432</v>
      </c>
      <c r="C178" s="2" t="s">
        <v>433</v>
      </c>
      <c r="D178" s="2" t="s">
        <v>433</v>
      </c>
      <c r="E178" s="8">
        <v>100</v>
      </c>
      <c r="F178" s="8">
        <v>60</v>
      </c>
      <c r="G178" s="8">
        <v>60</v>
      </c>
      <c r="H178" s="2" t="s">
        <v>434</v>
      </c>
      <c r="I178" s="40">
        <v>46776</v>
      </c>
      <c r="J178" s="2" t="s">
        <v>450</v>
      </c>
    </row>
    <row r="179" spans="1:10" ht="28.8" hidden="1" x14ac:dyDescent="0.3">
      <c r="A179" s="2" t="s">
        <v>208</v>
      </c>
      <c r="B179" s="2" t="s">
        <v>461</v>
      </c>
      <c r="C179" s="2" t="s">
        <v>433</v>
      </c>
      <c r="D179" s="2" t="s">
        <v>433</v>
      </c>
      <c r="E179" s="8">
        <v>80</v>
      </c>
      <c r="F179" s="8">
        <v>60</v>
      </c>
      <c r="G179" s="8">
        <v>60</v>
      </c>
      <c r="H179" s="2" t="s">
        <v>434</v>
      </c>
      <c r="I179" s="40">
        <v>46776</v>
      </c>
      <c r="J179" s="2" t="s">
        <v>450</v>
      </c>
    </row>
    <row r="180" spans="1:10" hidden="1" x14ac:dyDescent="0.3">
      <c r="A180" s="2" t="s">
        <v>375</v>
      </c>
      <c r="B180" s="2" t="s">
        <v>432</v>
      </c>
      <c r="C180" s="2" t="s">
        <v>445</v>
      </c>
      <c r="D180" s="2" t="s">
        <v>445</v>
      </c>
      <c r="E180" s="8">
        <v>50</v>
      </c>
      <c r="F180" s="8">
        <v>30</v>
      </c>
      <c r="G180" s="8">
        <v>30</v>
      </c>
      <c r="H180" s="2" t="s">
        <v>434</v>
      </c>
      <c r="I180" s="40">
        <v>46776</v>
      </c>
      <c r="J180" s="2" t="s">
        <v>447</v>
      </c>
    </row>
    <row r="181" spans="1:10" hidden="1" x14ac:dyDescent="0.3">
      <c r="A181" s="2" t="s">
        <v>191</v>
      </c>
      <c r="B181" s="2" t="s">
        <v>432</v>
      </c>
      <c r="C181" s="2" t="s">
        <v>433</v>
      </c>
      <c r="D181" s="2" t="s">
        <v>433</v>
      </c>
      <c r="E181" s="8">
        <v>100</v>
      </c>
      <c r="F181" s="8">
        <v>60</v>
      </c>
      <c r="G181" s="8">
        <v>60</v>
      </c>
      <c r="H181" s="2" t="s">
        <v>434</v>
      </c>
      <c r="I181" s="40">
        <v>46776</v>
      </c>
      <c r="J181" s="2" t="s">
        <v>450</v>
      </c>
    </row>
    <row r="182" spans="1:10" hidden="1" x14ac:dyDescent="0.3">
      <c r="A182" s="2" t="s">
        <v>173</v>
      </c>
      <c r="B182" s="2" t="s">
        <v>432</v>
      </c>
      <c r="C182" s="2" t="s">
        <v>433</v>
      </c>
      <c r="D182" s="2" t="s">
        <v>433</v>
      </c>
      <c r="E182" s="8">
        <v>100</v>
      </c>
      <c r="F182" s="8">
        <v>60</v>
      </c>
      <c r="G182" s="8">
        <v>60</v>
      </c>
      <c r="H182" s="2" t="s">
        <v>434</v>
      </c>
      <c r="I182" s="40">
        <v>46776</v>
      </c>
      <c r="J182" s="2" t="s">
        <v>450</v>
      </c>
    </row>
    <row r="183" spans="1:10" ht="57.6" hidden="1" x14ac:dyDescent="0.3">
      <c r="A183" s="2" t="s">
        <v>218</v>
      </c>
      <c r="B183" s="2" t="s">
        <v>483</v>
      </c>
      <c r="C183" s="2" t="s">
        <v>433</v>
      </c>
      <c r="D183" s="2" t="s">
        <v>433</v>
      </c>
      <c r="E183" s="8">
        <v>100</v>
      </c>
      <c r="F183" s="8">
        <v>60</v>
      </c>
      <c r="G183" s="8">
        <v>60</v>
      </c>
      <c r="H183" s="2" t="s">
        <v>434</v>
      </c>
      <c r="I183" s="40">
        <v>46776</v>
      </c>
      <c r="J183" s="2" t="s">
        <v>450</v>
      </c>
    </row>
    <row r="184" spans="1:10" ht="28.8" hidden="1" x14ac:dyDescent="0.3">
      <c r="A184" s="2" t="s">
        <v>175</v>
      </c>
      <c r="B184" s="2" t="s">
        <v>671</v>
      </c>
      <c r="C184" s="2" t="s">
        <v>433</v>
      </c>
      <c r="D184" s="2" t="s">
        <v>433</v>
      </c>
      <c r="E184" s="8">
        <v>100</v>
      </c>
      <c r="F184" s="8">
        <v>60</v>
      </c>
      <c r="G184" s="8">
        <v>60</v>
      </c>
      <c r="H184" s="2" t="s">
        <v>434</v>
      </c>
      <c r="I184" s="40">
        <v>46776</v>
      </c>
      <c r="J184" s="2" t="s">
        <v>450</v>
      </c>
    </row>
    <row r="185" spans="1:10" hidden="1" x14ac:dyDescent="0.3">
      <c r="A185" s="2" t="s">
        <v>192</v>
      </c>
      <c r="B185" s="2" t="s">
        <v>432</v>
      </c>
      <c r="C185" s="2" t="s">
        <v>433</v>
      </c>
      <c r="D185" s="2" t="s">
        <v>433</v>
      </c>
      <c r="E185" s="8">
        <v>100</v>
      </c>
      <c r="F185" s="8">
        <v>60</v>
      </c>
      <c r="G185" s="8">
        <v>60</v>
      </c>
      <c r="H185" s="2" t="s">
        <v>434</v>
      </c>
      <c r="I185" s="40">
        <v>46776</v>
      </c>
      <c r="J185" s="2" t="s">
        <v>450</v>
      </c>
    </row>
    <row r="186" spans="1:10" hidden="1" x14ac:dyDescent="0.3">
      <c r="A186" s="2" t="s">
        <v>330</v>
      </c>
      <c r="B186" s="2" t="s">
        <v>432</v>
      </c>
      <c r="C186" s="2" t="s">
        <v>445</v>
      </c>
      <c r="D186" s="2" t="s">
        <v>445</v>
      </c>
      <c r="E186" s="8">
        <v>50</v>
      </c>
      <c r="F186" s="8">
        <v>30</v>
      </c>
      <c r="G186" s="8">
        <v>30</v>
      </c>
      <c r="H186" s="2" t="s">
        <v>434</v>
      </c>
      <c r="I186" s="40">
        <v>46776</v>
      </c>
      <c r="J186" s="2" t="s">
        <v>447</v>
      </c>
    </row>
    <row r="187" spans="1:10" hidden="1" x14ac:dyDescent="0.3">
      <c r="A187" s="2" t="s">
        <v>332</v>
      </c>
      <c r="B187" s="2" t="s">
        <v>432</v>
      </c>
      <c r="C187" s="2" t="s">
        <v>445</v>
      </c>
      <c r="D187" s="2" t="s">
        <v>445</v>
      </c>
      <c r="E187" s="8">
        <v>50</v>
      </c>
      <c r="F187" s="8">
        <v>30</v>
      </c>
      <c r="G187" s="8">
        <v>30</v>
      </c>
      <c r="H187" s="2" t="s">
        <v>434</v>
      </c>
      <c r="I187" s="40">
        <v>46776</v>
      </c>
      <c r="J187" s="2" t="s">
        <v>447</v>
      </c>
    </row>
    <row r="188" spans="1:10" hidden="1" x14ac:dyDescent="0.3">
      <c r="A188" s="2" t="s">
        <v>333</v>
      </c>
      <c r="B188" s="2" t="s">
        <v>432</v>
      </c>
      <c r="C188" s="2" t="s">
        <v>445</v>
      </c>
      <c r="D188" s="2" t="s">
        <v>445</v>
      </c>
      <c r="E188" s="8">
        <v>50</v>
      </c>
      <c r="F188" s="8">
        <v>30</v>
      </c>
      <c r="G188" s="8">
        <v>30</v>
      </c>
      <c r="H188" s="2" t="s">
        <v>434</v>
      </c>
      <c r="I188" s="40">
        <v>46776</v>
      </c>
      <c r="J188" s="2" t="s">
        <v>447</v>
      </c>
    </row>
    <row r="189" spans="1:10" hidden="1" x14ac:dyDescent="0.3">
      <c r="A189" s="2" t="s">
        <v>334</v>
      </c>
      <c r="B189" s="2" t="s">
        <v>432</v>
      </c>
      <c r="C189" s="2" t="s">
        <v>494</v>
      </c>
      <c r="D189" s="2" t="s">
        <v>494</v>
      </c>
      <c r="E189" s="8">
        <v>50</v>
      </c>
      <c r="F189" s="8">
        <v>30</v>
      </c>
      <c r="G189" s="8">
        <v>30</v>
      </c>
      <c r="H189" s="2" t="s">
        <v>434</v>
      </c>
      <c r="I189" s="40">
        <v>46776</v>
      </c>
      <c r="J189" s="2" t="s">
        <v>447</v>
      </c>
    </row>
    <row r="190" spans="1:10" ht="28.8" hidden="1" x14ac:dyDescent="0.3">
      <c r="A190" s="2" t="s">
        <v>335</v>
      </c>
      <c r="B190" s="2" t="s">
        <v>432</v>
      </c>
      <c r="C190" s="2" t="s">
        <v>445</v>
      </c>
      <c r="D190" s="2" t="s">
        <v>445</v>
      </c>
      <c r="E190" s="8">
        <v>50</v>
      </c>
      <c r="F190" s="8">
        <v>30</v>
      </c>
      <c r="G190" s="8">
        <v>30</v>
      </c>
      <c r="H190" s="2" t="s">
        <v>434</v>
      </c>
      <c r="I190" s="40">
        <v>46776</v>
      </c>
      <c r="J190" s="2" t="s">
        <v>447</v>
      </c>
    </row>
    <row r="191" spans="1:10" ht="28.8" hidden="1" x14ac:dyDescent="0.3">
      <c r="A191" s="2" t="s">
        <v>188</v>
      </c>
      <c r="B191" s="2" t="s">
        <v>495</v>
      </c>
      <c r="C191" s="2" t="s">
        <v>433</v>
      </c>
      <c r="D191" s="2" t="s">
        <v>433</v>
      </c>
      <c r="E191" s="8">
        <v>100</v>
      </c>
      <c r="F191" s="8">
        <v>60</v>
      </c>
      <c r="G191" s="8">
        <v>60</v>
      </c>
      <c r="H191" s="2" t="s">
        <v>434</v>
      </c>
      <c r="I191" s="40">
        <v>46776</v>
      </c>
      <c r="J191" s="2" t="s">
        <v>450</v>
      </c>
    </row>
    <row r="192" spans="1:10" ht="28.8" hidden="1" x14ac:dyDescent="0.3">
      <c r="A192" s="2" t="s">
        <v>220</v>
      </c>
      <c r="B192" s="2" t="s">
        <v>432</v>
      </c>
      <c r="C192" s="2" t="s">
        <v>433</v>
      </c>
      <c r="D192" s="2" t="s">
        <v>433</v>
      </c>
      <c r="E192" s="8">
        <v>100</v>
      </c>
      <c r="F192" s="8">
        <v>60</v>
      </c>
      <c r="G192" s="8">
        <v>60</v>
      </c>
      <c r="H192" s="2" t="s">
        <v>434</v>
      </c>
      <c r="I192" s="40">
        <v>46776</v>
      </c>
      <c r="J192" s="2" t="s">
        <v>450</v>
      </c>
    </row>
    <row r="193" spans="1:10" ht="43.2" hidden="1" x14ac:dyDescent="0.3">
      <c r="A193" s="2" t="s">
        <v>221</v>
      </c>
      <c r="B193" s="2" t="s">
        <v>499</v>
      </c>
      <c r="C193" s="2" t="s">
        <v>433</v>
      </c>
      <c r="D193" s="2" t="s">
        <v>433</v>
      </c>
      <c r="E193" s="8">
        <v>100</v>
      </c>
      <c r="F193" s="8">
        <v>60</v>
      </c>
      <c r="G193" s="8">
        <v>60</v>
      </c>
      <c r="H193" s="2" t="s">
        <v>434</v>
      </c>
      <c r="I193" s="40">
        <v>46776</v>
      </c>
      <c r="J193" s="2" t="s">
        <v>450</v>
      </c>
    </row>
    <row r="194" spans="1:10" hidden="1" x14ac:dyDescent="0.3">
      <c r="A194" s="2" t="s">
        <v>364</v>
      </c>
      <c r="B194" s="2" t="s">
        <v>432</v>
      </c>
      <c r="C194" s="2" t="s">
        <v>433</v>
      </c>
      <c r="D194" s="2" t="s">
        <v>433</v>
      </c>
      <c r="E194" s="8">
        <v>50</v>
      </c>
      <c r="F194" s="8">
        <v>30</v>
      </c>
      <c r="G194" s="8">
        <v>60</v>
      </c>
      <c r="H194" s="2" t="s">
        <v>447</v>
      </c>
      <c r="I194" s="40">
        <v>46776</v>
      </c>
      <c r="J194" s="2" t="s">
        <v>447</v>
      </c>
    </row>
    <row r="195" spans="1:10" ht="28.8" hidden="1" x14ac:dyDescent="0.3">
      <c r="A195" s="2" t="s">
        <v>338</v>
      </c>
      <c r="B195" s="2" t="s">
        <v>674</v>
      </c>
      <c r="C195" s="2" t="s">
        <v>445</v>
      </c>
      <c r="D195" s="2" t="s">
        <v>445</v>
      </c>
      <c r="E195" s="8">
        <v>50</v>
      </c>
      <c r="F195" s="8">
        <v>30</v>
      </c>
      <c r="G195" s="8">
        <v>30</v>
      </c>
      <c r="H195" s="2" t="s">
        <v>434</v>
      </c>
      <c r="I195" s="40">
        <v>46776</v>
      </c>
      <c r="J195" s="2" t="s">
        <v>447</v>
      </c>
    </row>
    <row r="196" spans="1:10" hidden="1" x14ac:dyDescent="0.3">
      <c r="A196" s="2" t="s">
        <v>339</v>
      </c>
      <c r="B196" s="2" t="s">
        <v>432</v>
      </c>
      <c r="C196" s="2" t="s">
        <v>433</v>
      </c>
      <c r="D196" s="2" t="s">
        <v>433</v>
      </c>
      <c r="E196" s="8">
        <v>100</v>
      </c>
      <c r="F196" s="8">
        <v>30</v>
      </c>
      <c r="G196" s="8">
        <v>60</v>
      </c>
      <c r="H196" s="2" t="s">
        <v>447</v>
      </c>
      <c r="I196" s="40">
        <v>46776</v>
      </c>
      <c r="J196" s="2" t="s">
        <v>447</v>
      </c>
    </row>
    <row r="197" spans="1:10" ht="28.8" hidden="1" x14ac:dyDescent="0.3">
      <c r="A197" s="2" t="s">
        <v>193</v>
      </c>
      <c r="B197" s="2" t="s">
        <v>432</v>
      </c>
      <c r="C197" s="2" t="s">
        <v>433</v>
      </c>
      <c r="D197" s="2" t="s">
        <v>433</v>
      </c>
      <c r="E197" s="8">
        <v>100</v>
      </c>
      <c r="F197" s="8">
        <v>60</v>
      </c>
      <c r="G197" s="8">
        <v>60</v>
      </c>
      <c r="H197" s="2" t="s">
        <v>434</v>
      </c>
      <c r="I197" s="40">
        <v>46776</v>
      </c>
      <c r="J197" s="2" t="s">
        <v>450</v>
      </c>
    </row>
    <row r="198" spans="1:10" ht="28.8" hidden="1" x14ac:dyDescent="0.3">
      <c r="A198" s="2" t="s">
        <v>501</v>
      </c>
      <c r="B198" s="2" t="s">
        <v>502</v>
      </c>
      <c r="C198" s="2" t="s">
        <v>445</v>
      </c>
      <c r="D198" s="2" t="s">
        <v>445</v>
      </c>
      <c r="E198" s="8">
        <v>50</v>
      </c>
      <c r="F198" s="8">
        <v>30</v>
      </c>
      <c r="G198" s="8">
        <v>30</v>
      </c>
      <c r="H198" s="2" t="s">
        <v>447</v>
      </c>
      <c r="I198" s="40">
        <v>46776</v>
      </c>
      <c r="J198" s="2" t="s">
        <v>447</v>
      </c>
    </row>
    <row r="199" spans="1:10" ht="28.8" hidden="1" x14ac:dyDescent="0.3">
      <c r="A199" s="2" t="s">
        <v>662</v>
      </c>
      <c r="B199" s="2" t="s">
        <v>503</v>
      </c>
      <c r="C199" s="2" t="s">
        <v>445</v>
      </c>
      <c r="D199" s="2" t="s">
        <v>433</v>
      </c>
      <c r="E199" s="8">
        <v>50</v>
      </c>
      <c r="F199" s="8">
        <v>30</v>
      </c>
      <c r="G199" s="8">
        <v>30</v>
      </c>
      <c r="H199" s="2" t="s">
        <v>434</v>
      </c>
      <c r="I199" s="40">
        <v>46776</v>
      </c>
    </row>
    <row r="200" spans="1:10" ht="28.8" hidden="1" x14ac:dyDescent="0.3">
      <c r="A200" s="2" t="s">
        <v>663</v>
      </c>
      <c r="B200" s="2" t="s">
        <v>504</v>
      </c>
      <c r="C200" s="2" t="s">
        <v>448</v>
      </c>
      <c r="D200" s="2" t="s">
        <v>433</v>
      </c>
      <c r="E200" s="8">
        <v>100</v>
      </c>
      <c r="F200" s="8">
        <v>60</v>
      </c>
      <c r="G200" s="8">
        <v>80</v>
      </c>
      <c r="H200" s="2" t="s">
        <v>486</v>
      </c>
      <c r="I200" s="40">
        <v>46776</v>
      </c>
      <c r="J200" s="2" t="s">
        <v>486</v>
      </c>
    </row>
    <row r="201" spans="1:10" hidden="1" x14ac:dyDescent="0.3">
      <c r="A201" s="2" t="s">
        <v>195</v>
      </c>
      <c r="B201" s="2" t="s">
        <v>432</v>
      </c>
      <c r="C201" s="2" t="s">
        <v>433</v>
      </c>
      <c r="D201" s="2" t="s">
        <v>433</v>
      </c>
      <c r="E201" s="8">
        <v>100</v>
      </c>
      <c r="F201" s="8">
        <v>60</v>
      </c>
      <c r="G201" s="8">
        <v>60</v>
      </c>
      <c r="H201" s="2" t="s">
        <v>434</v>
      </c>
      <c r="I201" s="40">
        <v>46776</v>
      </c>
      <c r="J201" s="2" t="s">
        <v>450</v>
      </c>
    </row>
    <row r="202" spans="1:10" hidden="1" x14ac:dyDescent="0.3">
      <c r="A202" s="2" t="s">
        <v>177</v>
      </c>
      <c r="B202" s="2" t="s">
        <v>432</v>
      </c>
      <c r="C202" s="2" t="s">
        <v>433</v>
      </c>
      <c r="D202" s="2" t="s">
        <v>433</v>
      </c>
      <c r="E202" s="8">
        <v>100</v>
      </c>
      <c r="F202" s="8">
        <v>60</v>
      </c>
      <c r="G202" s="8">
        <v>60</v>
      </c>
      <c r="H202" s="2" t="s">
        <v>434</v>
      </c>
      <c r="I202" s="40">
        <v>46776</v>
      </c>
      <c r="J202" s="2" t="s">
        <v>450</v>
      </c>
    </row>
    <row r="203" spans="1:10" hidden="1" x14ac:dyDescent="0.3">
      <c r="A203" s="2" t="s">
        <v>343</v>
      </c>
      <c r="B203" s="2" t="s">
        <v>432</v>
      </c>
      <c r="C203" s="2" t="s">
        <v>445</v>
      </c>
      <c r="D203" s="2" t="s">
        <v>445</v>
      </c>
      <c r="E203" s="8">
        <v>50</v>
      </c>
      <c r="F203" s="8">
        <v>30</v>
      </c>
      <c r="G203" s="8">
        <v>30</v>
      </c>
      <c r="H203" s="2" t="s">
        <v>434</v>
      </c>
      <c r="I203" s="40">
        <v>46776</v>
      </c>
      <c r="J203" s="2" t="s">
        <v>447</v>
      </c>
    </row>
    <row r="204" spans="1:10" hidden="1" x14ac:dyDescent="0.3">
      <c r="A204" s="2" t="s">
        <v>196</v>
      </c>
      <c r="B204" s="2" t="s">
        <v>432</v>
      </c>
      <c r="C204" s="2" t="s">
        <v>433</v>
      </c>
      <c r="D204" s="2" t="s">
        <v>433</v>
      </c>
      <c r="E204" s="8">
        <v>100</v>
      </c>
      <c r="F204" s="8">
        <v>60</v>
      </c>
      <c r="G204" s="8">
        <v>60</v>
      </c>
      <c r="H204" s="2" t="s">
        <v>434</v>
      </c>
      <c r="I204" s="40">
        <v>46776</v>
      </c>
      <c r="J204" s="2" t="s">
        <v>450</v>
      </c>
    </row>
    <row r="205" spans="1:10" hidden="1" x14ac:dyDescent="0.3">
      <c r="A205" s="2" t="s">
        <v>179</v>
      </c>
      <c r="B205" s="2" t="s">
        <v>432</v>
      </c>
      <c r="C205" s="2" t="s">
        <v>433</v>
      </c>
      <c r="D205" s="2" t="s">
        <v>433</v>
      </c>
      <c r="E205" s="8">
        <v>100</v>
      </c>
      <c r="F205" s="8">
        <v>60</v>
      </c>
      <c r="G205" s="8">
        <v>60</v>
      </c>
      <c r="H205" s="2" t="s">
        <v>434</v>
      </c>
      <c r="I205" s="40">
        <v>46776</v>
      </c>
      <c r="J205" s="2" t="s">
        <v>450</v>
      </c>
    </row>
    <row r="206" spans="1:10" hidden="1" x14ac:dyDescent="0.3">
      <c r="A206" s="2" t="s">
        <v>198</v>
      </c>
      <c r="B206" s="2" t="s">
        <v>432</v>
      </c>
      <c r="C206" s="2" t="s">
        <v>433</v>
      </c>
      <c r="D206" s="2" t="s">
        <v>433</v>
      </c>
      <c r="E206" s="8">
        <v>100</v>
      </c>
      <c r="F206" s="8">
        <v>60</v>
      </c>
      <c r="G206" s="8">
        <v>60</v>
      </c>
      <c r="H206" s="2" t="s">
        <v>434</v>
      </c>
      <c r="I206" s="40">
        <v>46776</v>
      </c>
      <c r="J206" s="2" t="s">
        <v>450</v>
      </c>
    </row>
    <row r="207" spans="1:10" hidden="1" x14ac:dyDescent="0.3">
      <c r="A207" s="2" t="s">
        <v>345</v>
      </c>
      <c r="B207" s="2" t="s">
        <v>432</v>
      </c>
      <c r="C207" s="2" t="s">
        <v>445</v>
      </c>
      <c r="D207" s="2" t="s">
        <v>445</v>
      </c>
      <c r="E207" s="8">
        <v>50</v>
      </c>
      <c r="F207" s="8">
        <v>30</v>
      </c>
      <c r="G207" s="8">
        <v>30</v>
      </c>
      <c r="H207" s="2" t="s">
        <v>434</v>
      </c>
      <c r="I207" s="40">
        <v>46776</v>
      </c>
      <c r="J207" s="2" t="s">
        <v>447</v>
      </c>
    </row>
    <row r="208" spans="1:10" ht="28.8" hidden="1" x14ac:dyDescent="0.3">
      <c r="A208" s="2" t="s">
        <v>279</v>
      </c>
      <c r="B208" s="2" t="s">
        <v>432</v>
      </c>
      <c r="C208" s="2" t="s">
        <v>448</v>
      </c>
      <c r="D208" s="2" t="s">
        <v>433</v>
      </c>
      <c r="E208" s="8">
        <v>100</v>
      </c>
      <c r="F208" s="8">
        <v>50</v>
      </c>
      <c r="G208" s="8">
        <v>60</v>
      </c>
      <c r="H208" s="2" t="s">
        <v>460</v>
      </c>
      <c r="I208" s="40">
        <v>46776</v>
      </c>
      <c r="J208" s="2" t="s">
        <v>460</v>
      </c>
    </row>
    <row r="209" spans="1:10" hidden="1" x14ac:dyDescent="0.3">
      <c r="A209" s="2" t="s">
        <v>376</v>
      </c>
      <c r="B209" s="2" t="s">
        <v>432</v>
      </c>
      <c r="C209" s="2" t="s">
        <v>445</v>
      </c>
      <c r="D209" s="2" t="s">
        <v>445</v>
      </c>
      <c r="E209" s="8">
        <v>50</v>
      </c>
      <c r="F209" s="8">
        <v>30</v>
      </c>
      <c r="G209" s="8">
        <v>30</v>
      </c>
      <c r="H209" s="2" t="s">
        <v>434</v>
      </c>
      <c r="I209" s="40">
        <v>46776</v>
      </c>
      <c r="J209" s="2" t="s">
        <v>447</v>
      </c>
    </row>
    <row r="210" spans="1:10" ht="28.8" hidden="1" x14ac:dyDescent="0.3">
      <c r="A210" s="2" t="s">
        <v>283</v>
      </c>
      <c r="B210" s="2" t="s">
        <v>432</v>
      </c>
      <c r="C210" s="2" t="s">
        <v>448</v>
      </c>
      <c r="D210" s="2" t="s">
        <v>433</v>
      </c>
      <c r="E210" s="8">
        <v>100</v>
      </c>
      <c r="F210" s="8">
        <v>60</v>
      </c>
      <c r="G210" s="8">
        <v>60</v>
      </c>
      <c r="H210" s="2" t="s">
        <v>434</v>
      </c>
      <c r="I210" s="40">
        <v>46776</v>
      </c>
      <c r="J210" s="2" t="s">
        <v>449</v>
      </c>
    </row>
    <row r="211" spans="1:10" hidden="1" x14ac:dyDescent="0.3">
      <c r="A211" s="2" t="s">
        <v>181</v>
      </c>
      <c r="B211" s="2" t="s">
        <v>432</v>
      </c>
      <c r="C211" s="2" t="s">
        <v>433</v>
      </c>
      <c r="D211" s="2" t="s">
        <v>433</v>
      </c>
      <c r="E211" s="8">
        <v>100</v>
      </c>
      <c r="F211" s="8">
        <v>60</v>
      </c>
      <c r="G211" s="8">
        <v>60</v>
      </c>
      <c r="H211" s="2" t="s">
        <v>434</v>
      </c>
      <c r="I211" s="40">
        <v>46776</v>
      </c>
      <c r="J211" s="2" t="s">
        <v>450</v>
      </c>
    </row>
    <row r="212" spans="1:10" hidden="1" x14ac:dyDescent="0.3">
      <c r="A212" s="2" t="s">
        <v>346</v>
      </c>
      <c r="B212" s="2" t="s">
        <v>432</v>
      </c>
      <c r="C212" s="2" t="s">
        <v>445</v>
      </c>
      <c r="D212" s="2" t="s">
        <v>445</v>
      </c>
      <c r="E212" s="8">
        <v>50</v>
      </c>
      <c r="F212" s="8">
        <v>30</v>
      </c>
      <c r="G212" s="8">
        <v>30</v>
      </c>
      <c r="H212" s="2" t="s">
        <v>434</v>
      </c>
      <c r="I212" s="40">
        <v>46776</v>
      </c>
      <c r="J212" s="2" t="s">
        <v>447</v>
      </c>
    </row>
    <row r="213" spans="1:10" ht="28.8" hidden="1" x14ac:dyDescent="0.3">
      <c r="A213" s="2" t="s">
        <v>287</v>
      </c>
      <c r="B213" s="2" t="s">
        <v>432</v>
      </c>
      <c r="C213" s="2" t="s">
        <v>448</v>
      </c>
      <c r="D213" s="2" t="s">
        <v>433</v>
      </c>
      <c r="E213" s="8">
        <v>100</v>
      </c>
      <c r="F213" s="8">
        <v>60</v>
      </c>
      <c r="G213" s="8">
        <v>60</v>
      </c>
      <c r="H213" s="2" t="s">
        <v>434</v>
      </c>
      <c r="I213" s="40">
        <v>46776</v>
      </c>
      <c r="J213" s="2" t="s">
        <v>449</v>
      </c>
    </row>
    <row r="214" spans="1:10" hidden="1" x14ac:dyDescent="0.3">
      <c r="A214" s="2" t="s">
        <v>223</v>
      </c>
      <c r="B214" s="2" t="s">
        <v>432</v>
      </c>
      <c r="C214" s="2" t="s">
        <v>433</v>
      </c>
      <c r="D214" s="2" t="s">
        <v>433</v>
      </c>
      <c r="E214" s="8">
        <v>100</v>
      </c>
      <c r="F214" s="8">
        <v>60</v>
      </c>
      <c r="G214" s="8">
        <v>60</v>
      </c>
      <c r="H214" s="2" t="s">
        <v>434</v>
      </c>
      <c r="I214" s="40">
        <v>46776</v>
      </c>
      <c r="J214" s="2" t="s">
        <v>450</v>
      </c>
    </row>
    <row r="215" spans="1:10" hidden="1" x14ac:dyDescent="0.3">
      <c r="A215" s="2" t="s">
        <v>224</v>
      </c>
      <c r="B215" s="2" t="s">
        <v>432</v>
      </c>
      <c r="C215" s="2" t="s">
        <v>433</v>
      </c>
      <c r="D215" s="2" t="s">
        <v>433</v>
      </c>
      <c r="E215" s="8">
        <v>100</v>
      </c>
      <c r="F215" s="8">
        <v>60</v>
      </c>
      <c r="G215" s="8">
        <v>60</v>
      </c>
      <c r="H215" s="2" t="s">
        <v>434</v>
      </c>
      <c r="I215" s="40">
        <v>46776</v>
      </c>
      <c r="J215" s="2" t="s">
        <v>450</v>
      </c>
    </row>
    <row r="216" spans="1:10" hidden="1" x14ac:dyDescent="0.3">
      <c r="A216" s="2" t="s">
        <v>225</v>
      </c>
      <c r="B216" s="2" t="s">
        <v>432</v>
      </c>
      <c r="C216" s="2" t="s">
        <v>433</v>
      </c>
      <c r="D216" s="2" t="s">
        <v>433</v>
      </c>
      <c r="E216" s="8">
        <v>100</v>
      </c>
      <c r="F216" s="8">
        <v>60</v>
      </c>
      <c r="G216" s="8">
        <v>60</v>
      </c>
      <c r="H216" s="2" t="s">
        <v>434</v>
      </c>
      <c r="I216" s="40">
        <v>46776</v>
      </c>
      <c r="J216" s="2" t="s">
        <v>450</v>
      </c>
    </row>
    <row r="217" spans="1:10" ht="43.2" hidden="1" x14ac:dyDescent="0.3">
      <c r="A217" s="2" t="s">
        <v>226</v>
      </c>
      <c r="B217" s="2" t="s">
        <v>532</v>
      </c>
      <c r="C217" s="2" t="s">
        <v>433</v>
      </c>
      <c r="D217" s="2" t="s">
        <v>433</v>
      </c>
      <c r="E217" s="8">
        <v>100</v>
      </c>
      <c r="F217" s="8">
        <v>60</v>
      </c>
      <c r="G217" s="8">
        <v>60</v>
      </c>
      <c r="H217" s="2" t="s">
        <v>434</v>
      </c>
      <c r="I217" s="40">
        <v>46776</v>
      </c>
      <c r="J217" s="2" t="s">
        <v>450</v>
      </c>
    </row>
    <row r="218" spans="1:10" hidden="1" x14ac:dyDescent="0.3">
      <c r="A218" s="2" t="s">
        <v>366</v>
      </c>
      <c r="B218" s="2" t="s">
        <v>432</v>
      </c>
      <c r="C218" s="2" t="s">
        <v>445</v>
      </c>
      <c r="D218" s="2" t="s">
        <v>445</v>
      </c>
      <c r="E218" s="8">
        <v>50</v>
      </c>
      <c r="F218" s="8">
        <v>30</v>
      </c>
      <c r="G218" s="8">
        <v>30</v>
      </c>
      <c r="H218" s="2" t="s">
        <v>434</v>
      </c>
      <c r="I218" s="40">
        <v>46776</v>
      </c>
      <c r="J218" s="2" t="s">
        <v>447</v>
      </c>
    </row>
    <row r="219" spans="1:10" ht="28.8" hidden="1" x14ac:dyDescent="0.3">
      <c r="A219" s="2" t="s">
        <v>227</v>
      </c>
      <c r="B219" s="2" t="s">
        <v>551</v>
      </c>
      <c r="C219" s="2" t="s">
        <v>433</v>
      </c>
      <c r="D219" s="2" t="s">
        <v>433</v>
      </c>
      <c r="E219" s="8">
        <v>100</v>
      </c>
      <c r="F219" s="8">
        <v>60</v>
      </c>
      <c r="G219" s="8">
        <v>60</v>
      </c>
      <c r="H219" s="2" t="s">
        <v>434</v>
      </c>
      <c r="I219" s="40">
        <v>46776</v>
      </c>
      <c r="J219" s="2" t="s">
        <v>450</v>
      </c>
    </row>
    <row r="220" spans="1:10" ht="43.2" hidden="1" x14ac:dyDescent="0.3">
      <c r="A220" s="2" t="s">
        <v>619</v>
      </c>
      <c r="B220" s="2" t="s">
        <v>620</v>
      </c>
      <c r="C220" s="2" t="s">
        <v>433</v>
      </c>
      <c r="D220" s="2" t="s">
        <v>433</v>
      </c>
      <c r="E220" s="8">
        <v>80</v>
      </c>
      <c r="F220" s="8">
        <v>60</v>
      </c>
      <c r="G220" s="8">
        <v>60</v>
      </c>
      <c r="I220" s="40">
        <v>46776</v>
      </c>
    </row>
    <row r="221" spans="1:10" ht="28.8" hidden="1" x14ac:dyDescent="0.3">
      <c r="A221" s="2" t="s">
        <v>199</v>
      </c>
      <c r="B221" s="2" t="s">
        <v>556</v>
      </c>
      <c r="C221" s="2" t="s">
        <v>433</v>
      </c>
      <c r="D221" s="2" t="s">
        <v>433</v>
      </c>
      <c r="E221" s="8">
        <v>100</v>
      </c>
      <c r="F221" s="8">
        <v>60</v>
      </c>
      <c r="G221" s="8">
        <v>60</v>
      </c>
      <c r="H221" s="2" t="s">
        <v>434</v>
      </c>
      <c r="I221" s="40">
        <v>46776</v>
      </c>
      <c r="J221" s="2" t="s">
        <v>450</v>
      </c>
    </row>
    <row r="222" spans="1:10" hidden="1" x14ac:dyDescent="0.3">
      <c r="A222" s="2" t="s">
        <v>365</v>
      </c>
      <c r="B222" s="2" t="s">
        <v>432</v>
      </c>
      <c r="C222" s="2" t="s">
        <v>445</v>
      </c>
      <c r="D222" s="2" t="s">
        <v>445</v>
      </c>
      <c r="E222" s="8">
        <v>50</v>
      </c>
      <c r="F222" s="8">
        <v>30</v>
      </c>
      <c r="G222" s="8">
        <v>30</v>
      </c>
      <c r="H222" s="2" t="s">
        <v>434</v>
      </c>
      <c r="I222" s="40">
        <v>46776</v>
      </c>
      <c r="J222" s="2" t="s">
        <v>447</v>
      </c>
    </row>
    <row r="223" spans="1:10" hidden="1" x14ac:dyDescent="0.3">
      <c r="A223" s="2" t="s">
        <v>229</v>
      </c>
      <c r="B223" s="2" t="s">
        <v>432</v>
      </c>
      <c r="C223" s="2" t="s">
        <v>433</v>
      </c>
      <c r="D223" s="2" t="s">
        <v>433</v>
      </c>
      <c r="E223" s="8">
        <v>100</v>
      </c>
      <c r="F223" s="8">
        <v>60</v>
      </c>
      <c r="G223" s="8">
        <v>60</v>
      </c>
      <c r="H223" s="2" t="s">
        <v>434</v>
      </c>
      <c r="I223" s="40">
        <v>46776</v>
      </c>
      <c r="J223" s="2" t="s">
        <v>450</v>
      </c>
    </row>
    <row r="224" spans="1:10" ht="43.2" hidden="1" x14ac:dyDescent="0.3">
      <c r="A224" s="2" t="s">
        <v>200</v>
      </c>
      <c r="B224" s="2" t="s">
        <v>437</v>
      </c>
      <c r="C224" s="2" t="s">
        <v>433</v>
      </c>
      <c r="D224" s="2" t="s">
        <v>433</v>
      </c>
      <c r="E224" s="8">
        <v>100</v>
      </c>
      <c r="F224" s="8">
        <v>60</v>
      </c>
      <c r="G224" s="8">
        <v>60</v>
      </c>
      <c r="H224" s="2" t="s">
        <v>434</v>
      </c>
      <c r="I224" s="40">
        <v>46776</v>
      </c>
      <c r="J224" s="2" t="s">
        <v>450</v>
      </c>
    </row>
    <row r="225" spans="1:11" hidden="1" x14ac:dyDescent="0.3">
      <c r="A225" s="2" t="s">
        <v>351</v>
      </c>
      <c r="B225" s="2" t="s">
        <v>432</v>
      </c>
      <c r="C225" s="2" t="s">
        <v>445</v>
      </c>
      <c r="D225" s="2" t="s">
        <v>445</v>
      </c>
      <c r="E225" s="8">
        <v>50</v>
      </c>
      <c r="F225" s="8">
        <v>30</v>
      </c>
      <c r="G225" s="8">
        <v>30</v>
      </c>
      <c r="H225" s="2" t="s">
        <v>434</v>
      </c>
      <c r="I225" s="40">
        <v>46776</v>
      </c>
      <c r="J225" s="2" t="s">
        <v>447</v>
      </c>
    </row>
    <row r="226" spans="1:11" ht="28.8" hidden="1" x14ac:dyDescent="0.3">
      <c r="A226" s="2" t="s">
        <v>202</v>
      </c>
      <c r="B226" s="2" t="s">
        <v>563</v>
      </c>
      <c r="C226" s="2" t="s">
        <v>433</v>
      </c>
      <c r="D226" s="2" t="s">
        <v>433</v>
      </c>
      <c r="E226" s="8">
        <v>100</v>
      </c>
      <c r="F226" s="8">
        <v>60</v>
      </c>
      <c r="G226" s="8">
        <v>60</v>
      </c>
      <c r="H226" s="2" t="s">
        <v>434</v>
      </c>
      <c r="I226" s="40">
        <v>46776</v>
      </c>
      <c r="J226" s="2" t="s">
        <v>450</v>
      </c>
    </row>
    <row r="227" spans="1:11" hidden="1" x14ac:dyDescent="0.3">
      <c r="A227" s="2" t="s">
        <v>186</v>
      </c>
      <c r="B227" s="2" t="s">
        <v>432</v>
      </c>
      <c r="C227" s="2" t="s">
        <v>433</v>
      </c>
      <c r="D227" s="2" t="s">
        <v>433</v>
      </c>
      <c r="E227" s="8">
        <v>100</v>
      </c>
      <c r="F227" s="8">
        <v>60</v>
      </c>
      <c r="G227" s="8">
        <v>60</v>
      </c>
      <c r="H227" s="2" t="s">
        <v>434</v>
      </c>
      <c r="I227" s="40">
        <v>46776</v>
      </c>
      <c r="J227" s="2" t="s">
        <v>450</v>
      </c>
    </row>
    <row r="228" spans="1:11" hidden="1" x14ac:dyDescent="0.3">
      <c r="A228" s="2" t="s">
        <v>353</v>
      </c>
      <c r="B228" s="2" t="s">
        <v>432</v>
      </c>
      <c r="C228" s="2" t="s">
        <v>445</v>
      </c>
      <c r="D228" s="2" t="s">
        <v>445</v>
      </c>
      <c r="E228" s="8">
        <v>50</v>
      </c>
      <c r="F228" s="8">
        <v>30</v>
      </c>
      <c r="G228" s="8">
        <v>30</v>
      </c>
      <c r="H228" s="2" t="s">
        <v>434</v>
      </c>
      <c r="I228" s="40">
        <v>46776</v>
      </c>
      <c r="J228" s="2" t="s">
        <v>447</v>
      </c>
    </row>
    <row r="229" spans="1:11" hidden="1" x14ac:dyDescent="0.3">
      <c r="A229" s="2" t="s">
        <v>206</v>
      </c>
      <c r="B229" s="2" t="s">
        <v>432</v>
      </c>
      <c r="C229" s="2" t="s">
        <v>433</v>
      </c>
      <c r="D229" s="2" t="s">
        <v>433</v>
      </c>
      <c r="E229" s="8">
        <v>100</v>
      </c>
      <c r="F229" s="8">
        <v>60</v>
      </c>
      <c r="G229" s="8">
        <v>60</v>
      </c>
      <c r="H229" s="2" t="s">
        <v>434</v>
      </c>
      <c r="I229" s="40">
        <v>46776</v>
      </c>
      <c r="J229" s="2" t="s">
        <v>450</v>
      </c>
    </row>
    <row r="230" spans="1:11" ht="28.8" hidden="1" x14ac:dyDescent="0.3">
      <c r="A230" s="2" t="s">
        <v>207</v>
      </c>
      <c r="B230" s="2" t="s">
        <v>432</v>
      </c>
      <c r="C230" s="2" t="s">
        <v>433</v>
      </c>
      <c r="D230" s="2" t="s">
        <v>433</v>
      </c>
      <c r="E230" s="8">
        <v>100</v>
      </c>
      <c r="F230" s="8">
        <v>60</v>
      </c>
      <c r="G230" s="8">
        <v>60</v>
      </c>
      <c r="H230" s="2" t="s">
        <v>434</v>
      </c>
      <c r="I230" s="40">
        <v>46776</v>
      </c>
      <c r="J230" s="2" t="s">
        <v>450</v>
      </c>
    </row>
    <row r="231" spans="1:11" ht="28.8" hidden="1" x14ac:dyDescent="0.3">
      <c r="A231" s="2" t="s">
        <v>355</v>
      </c>
      <c r="B231" s="2" t="s">
        <v>432</v>
      </c>
      <c r="C231" s="2" t="s">
        <v>433</v>
      </c>
      <c r="D231" s="2" t="s">
        <v>433</v>
      </c>
      <c r="E231" s="8">
        <v>60</v>
      </c>
      <c r="F231" s="8">
        <v>30</v>
      </c>
      <c r="G231" s="8">
        <v>60</v>
      </c>
      <c r="H231" s="2" t="s">
        <v>447</v>
      </c>
      <c r="I231" s="40">
        <v>46776</v>
      </c>
      <c r="J231" s="2" t="s">
        <v>447</v>
      </c>
    </row>
    <row r="232" spans="1:11" ht="28.8" hidden="1" x14ac:dyDescent="0.3">
      <c r="A232" s="2" t="s">
        <v>573</v>
      </c>
      <c r="B232" s="2" t="s">
        <v>610</v>
      </c>
      <c r="C232" s="2" t="s">
        <v>448</v>
      </c>
      <c r="D232" s="2" t="s">
        <v>448</v>
      </c>
      <c r="E232" s="8">
        <v>70</v>
      </c>
      <c r="F232" s="8">
        <v>60</v>
      </c>
      <c r="G232" s="8">
        <v>60</v>
      </c>
      <c r="H232" s="2" t="s">
        <v>611</v>
      </c>
      <c r="I232" s="40">
        <v>46776</v>
      </c>
      <c r="J232" s="2" t="s">
        <v>486</v>
      </c>
    </row>
    <row r="233" spans="1:11" ht="28.8" hidden="1" x14ac:dyDescent="0.3">
      <c r="A233" s="2" t="s">
        <v>612</v>
      </c>
      <c r="B233" s="2" t="s">
        <v>432</v>
      </c>
      <c r="C233" s="2" t="s">
        <v>436</v>
      </c>
      <c r="D233" s="2" t="s">
        <v>436</v>
      </c>
      <c r="E233" s="8">
        <v>100</v>
      </c>
      <c r="F233" s="8">
        <v>60</v>
      </c>
      <c r="G233" s="8">
        <v>80</v>
      </c>
      <c r="H233" s="2" t="s">
        <v>636</v>
      </c>
      <c r="I233" s="40">
        <v>46778</v>
      </c>
    </row>
    <row r="234" spans="1:11" x14ac:dyDescent="0.3">
      <c r="K234" s="31"/>
    </row>
    <row r="246" spans="3:3" x14ac:dyDescent="0.3">
      <c r="C246" s="5"/>
    </row>
    <row r="257" spans="2:9" x14ac:dyDescent="0.3">
      <c r="B257" s="11"/>
      <c r="C257" s="11"/>
      <c r="D257" s="11"/>
      <c r="E257" s="56"/>
      <c r="G257" s="56"/>
      <c r="H257" s="11"/>
      <c r="I257" s="56"/>
    </row>
    <row r="263" spans="2:9" x14ac:dyDescent="0.3">
      <c r="B263" s="11"/>
      <c r="C263" s="11"/>
      <c r="D263" s="11"/>
      <c r="E263" s="56"/>
      <c r="G263" s="56"/>
      <c r="H263" s="11"/>
      <c r="I263" s="56"/>
    </row>
    <row r="288" spans="2:2" x14ac:dyDescent="0.3">
      <c r="B288" s="12"/>
    </row>
    <row r="290" spans="2:2" x14ac:dyDescent="0.3">
      <c r="B290" s="12"/>
    </row>
  </sheetData>
  <conditionalFormatting sqref="C2:C233">
    <cfRule type="cellIs" dxfId="12" priority="1" operator="equal">
      <formula>D2</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48F4C113C07848BBB0204E700BB0AA" ma:contentTypeVersion="14" ma:contentTypeDescription="Create a new document." ma:contentTypeScope="" ma:versionID="0fc267bbe302cbb10308ed61de0da24d">
  <xsd:schema xmlns:xsd="http://www.w3.org/2001/XMLSchema" xmlns:xs="http://www.w3.org/2001/XMLSchema" xmlns:p="http://schemas.microsoft.com/office/2006/metadata/properties" xmlns:ns2="d177d03f-47a4-4ebd-96cb-0204a0be75fb" xmlns:ns3="88fff746-2bfd-4626-b94a-011a60219a4b" targetNamespace="http://schemas.microsoft.com/office/2006/metadata/properties" ma:root="true" ma:fieldsID="4d4b2e8e9204740d90c1f2998f511a21" ns2:_="" ns3:_="">
    <xsd:import namespace="d177d03f-47a4-4ebd-96cb-0204a0be75fb"/>
    <xsd:import namespace="88fff746-2bfd-4626-b94a-011a60219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7d03f-47a4-4ebd-96cb-0204a0be75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e4b948f-bea1-4d61-abd0-a60787be9a7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fff746-2bfd-4626-b94a-011a60219a4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153dae8-0876-416a-9f5c-77a8829662db}" ma:internalName="TaxCatchAll" ma:showField="CatchAllData" ma:web="88fff746-2bfd-4626-b94a-011a60219a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8fff746-2bfd-4626-b94a-011a60219a4b" xsi:nil="true"/>
    <lcf76f155ced4ddcb4097134ff3c332f xmlns="d177d03f-47a4-4ebd-96cb-0204a0be75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30731D-B1F5-458F-B51B-1CF27F6A4F43}">
  <ds:schemaRefs>
    <ds:schemaRef ds:uri="http://schemas.microsoft.com/sharepoint/v3/contenttype/forms"/>
  </ds:schemaRefs>
</ds:datastoreItem>
</file>

<file path=customXml/itemProps2.xml><?xml version="1.0" encoding="utf-8"?>
<ds:datastoreItem xmlns:ds="http://schemas.openxmlformats.org/officeDocument/2006/customXml" ds:itemID="{439881B0-C493-4DFC-8009-706064E5F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77d03f-47a4-4ebd-96cb-0204a0be75fb"/>
    <ds:schemaRef ds:uri="88fff746-2bfd-4626-b94a-011a60219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463157-BC4D-4745-A61C-0A230F3F8E88}">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88fff746-2bfd-4626-b94a-011a60219a4b"/>
    <ds:schemaRef ds:uri="d177d03f-47a4-4ebd-96cb-0204a0be75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Table 1 Schools</vt:lpstr>
      <vt:lpstr>Sort by Date</vt:lpstr>
      <vt:lpstr>Sort by Proposed Speed</vt:lpstr>
      <vt:lpstr>Tasman Base Data (2)</vt:lpstr>
      <vt:lpstr>Table 2 Tortuous Unsealed</vt:lpstr>
      <vt:lpstr>Table 3 Rural Resi Peri Urban</vt:lpstr>
      <vt:lpstr>Table 4 Urban Sts No Footpath</vt:lpstr>
      <vt:lpstr>Table 5 Higher Risk Rural Roads</vt:lpstr>
      <vt:lpstr>Table 6 Great Taste Trail Roads</vt:lpstr>
      <vt:lpstr>Table 7 Specific Roads </vt:lpstr>
      <vt:lpstr>Tasman Base Data</vt:lpstr>
      <vt:lpstr>'Table 1 Schools'!Print_Area</vt:lpstr>
      <vt:lpstr>'Table 2 Tortuous Unsealed'!Print_Area</vt:lpstr>
      <vt:lpstr>'Table 3 Rural Resi Peri Urban'!Print_Area</vt:lpstr>
      <vt:lpstr>'Table 4 Urban Sts No Footpath'!Print_Area</vt:lpstr>
      <vt:lpstr>'Table 5 Higher Risk Rural Roads'!Print_Area</vt:lpstr>
      <vt:lpstr>'Table 7 Specific Roads '!Print_Area</vt:lpstr>
      <vt:lpstr>'Table 1 Schools'!Print_Titles</vt:lpstr>
      <vt:lpstr>'Table 2 Tortuous Unsealed'!Print_Titles</vt:lpstr>
      <vt:lpstr>'Table 3 Rural Resi Peri Urban'!Print_Titles</vt:lpstr>
      <vt:lpstr>'Table 4 Urban Sts No Footpath'!Print_Titles</vt:lpstr>
      <vt:lpstr>'Table 5 Higher Risk Rural Roads'!Print_Titles</vt:lpstr>
      <vt:lpstr>'Table 6 Great Taste Trail Roads'!Print_Titles</vt:lpstr>
      <vt:lpstr>'Table 7 Specific Roads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Murray</dc:creator>
  <cp:keywords/>
  <dc:description/>
  <cp:lastModifiedBy>Jo Thornton</cp:lastModifiedBy>
  <cp:revision/>
  <cp:lastPrinted>2024-07-15T21:16:22Z</cp:lastPrinted>
  <dcterms:created xsi:type="dcterms:W3CDTF">2024-06-25T21:41:19Z</dcterms:created>
  <dcterms:modified xsi:type="dcterms:W3CDTF">2024-10-20T22:50:17Z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0x0101005948F4C113C07848BBB0204E700BB0AA</vt:lpwstr>
  </property>
  <property fmtid="{D5CDD505-2E9C-101B-9397-08002B2CF9AE}" pid="3" name="MediaServiceImageTags">
    <vt:lpwstr/>
  </property>
  <property fmtid="{D5CDD505-2E9C-101B-9397-08002B2CF9AE}" pid="4" name="Website">
    <vt:lpwstr/>
  </property>
</Properties>
</file>