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filterPrivacy="1"/>
  <xr:revisionPtr revIDLastSave="0" documentId="13_ncr:1_{1712A5E9-7C7B-4FD1-85A0-639A5E32A52A}" xr6:coauthVersionLast="47" xr6:coauthVersionMax="47" xr10:uidLastSave="{00000000-0000-0000-0000-000000000000}"/>
  <bookViews>
    <workbookView xWindow="28692" yWindow="-108" windowWidth="25416" windowHeight="15252" firstSheet="3" activeTab="6" xr2:uid="{92B9594C-5B2E-48C3-92B9-D94BD11B17D7}"/>
  </bookViews>
  <sheets>
    <sheet name="Table 1 Schools" sheetId="10" r:id="rId1"/>
    <sheet name="Table 2 Tortuous Unsealed" sheetId="2" r:id="rId2"/>
    <sheet name="Table 3 Rural Resi Peri Urban" sheetId="3" r:id="rId3"/>
    <sheet name="Table 4 Urban Sts No Footpath" sheetId="4" r:id="rId4"/>
    <sheet name="Table 5 Higher Risk Rural Roads" sheetId="5" r:id="rId5"/>
    <sheet name="Table 6 Great Taste Trail Roads" sheetId="7" r:id="rId6"/>
    <sheet name="Table 7 Specific Roads " sheetId="6" r:id="rId7"/>
    <sheet name="Nelson Base Data" sheetId="8" r:id="rId8"/>
  </sheets>
  <definedNames>
    <definedName name="_xlnm.Print_Area" localSheetId="0">'Table 1 Schools'!$A$1:$I$70</definedName>
    <definedName name="_xlnm.Print_Area" localSheetId="1">'Table 2 Tortuous Unsealed'!$A$1:$J$5</definedName>
    <definedName name="_xlnm.Print_Area" localSheetId="2">'Table 3 Rural Resi Peri Urban'!$A$1:$G$79</definedName>
    <definedName name="_xlnm.Print_Area" localSheetId="3">'Table 4 Urban Sts No Footpath'!$A$1:$J$19</definedName>
    <definedName name="_xlnm.Print_Area" localSheetId="4">'Table 5 Higher Risk Rural Roads'!$A$1:$G$3</definedName>
    <definedName name="_xlnm.Print_Area" localSheetId="6">'Table 7 Specific Roads '!$A$1:$H$14</definedName>
    <definedName name="_xlnm.Print_Titles" localSheetId="0">'Table 1 Schools'!#REF!</definedName>
    <definedName name="_xlnm.Print_Titles" localSheetId="1">'Table 2 Tortuous Unsealed'!$1:$2</definedName>
    <definedName name="_xlnm.Print_Titles" localSheetId="2">'Table 3 Rural Resi Peri Urban'!$1:$2</definedName>
    <definedName name="_xlnm.Print_Titles" localSheetId="3">'Table 4 Urban Sts No Footpath'!$1:$2</definedName>
    <definedName name="_xlnm.Print_Titles" localSheetId="4">'Table 5 Higher Risk Rural Roads'!$1:$2</definedName>
    <definedName name="_xlnm.Print_Titles" localSheetId="5">'Table 6 Great Taste Trail Roads'!$1:$2</definedName>
    <definedName name="_xlnm.Print_Titles" localSheetId="6">'Table 7 Specific Roads 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E12" i="6"/>
  <c r="F12" i="6"/>
  <c r="G12" i="6"/>
  <c r="H12" i="6"/>
  <c r="I12" i="6"/>
  <c r="B11" i="6"/>
  <c r="B12" i="6"/>
  <c r="C2" i="8"/>
  <c r="C12" i="6" s="1"/>
  <c r="B6" i="6"/>
  <c r="D6" i="6"/>
  <c r="E6" i="6"/>
  <c r="F6" i="6"/>
  <c r="G6" i="6"/>
  <c r="H6" i="6"/>
  <c r="I6" i="6"/>
  <c r="B7" i="6"/>
  <c r="D7" i="6"/>
  <c r="E7" i="6"/>
  <c r="F7" i="6"/>
  <c r="G7" i="6"/>
  <c r="H7" i="6"/>
  <c r="I7" i="6"/>
  <c r="I5" i="6"/>
  <c r="H5" i="6"/>
  <c r="G5" i="6"/>
  <c r="F5" i="6"/>
  <c r="E5" i="6"/>
  <c r="D5" i="6"/>
  <c r="B5" i="6"/>
  <c r="C5" i="6"/>
  <c r="C17" i="4"/>
  <c r="C6" i="6"/>
  <c r="C4" i="4"/>
  <c r="C5" i="4"/>
  <c r="C14" i="4"/>
  <c r="C12" i="4"/>
  <c r="C9" i="4"/>
  <c r="C7" i="4"/>
  <c r="C11" i="4"/>
  <c r="C10" i="4"/>
  <c r="C15" i="4"/>
  <c r="C6" i="4"/>
  <c r="C8" i="4"/>
  <c r="C13" i="4"/>
  <c r="C19" i="4"/>
  <c r="C18" i="4"/>
  <c r="C7" i="6"/>
  <c r="C5" i="2"/>
  <c r="C16" i="4"/>
  <c r="I5" i="2"/>
  <c r="H5" i="2"/>
  <c r="G5" i="2"/>
  <c r="F5" i="2"/>
  <c r="E5" i="2"/>
  <c r="D5" i="2"/>
  <c r="B5" i="2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4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</calcChain>
</file>

<file path=xl/sharedStrings.xml><?xml version="1.0" encoding="utf-8"?>
<sst xmlns="http://schemas.openxmlformats.org/spreadsheetml/2006/main" count="593" uniqueCount="195">
  <si>
    <t>School Name</t>
  </si>
  <si>
    <t>Town</t>
  </si>
  <si>
    <t>Ward</t>
  </si>
  <si>
    <t>Roads</t>
  </si>
  <si>
    <t>Proposed Speed</t>
  </si>
  <si>
    <t>Description</t>
  </si>
  <si>
    <t>Year</t>
  </si>
  <si>
    <t>Hope</t>
  </si>
  <si>
    <t>50 km/h</t>
  </si>
  <si>
    <t>Term Three  2025</t>
  </si>
  <si>
    <t>50 km/h with 40km/h variable</t>
  </si>
  <si>
    <t>Nelson</t>
  </si>
  <si>
    <t>Auckland Point School</t>
  </si>
  <si>
    <t>HAVEN ROAD (ARTERIAL, SOUTHBOUND)</t>
  </si>
  <si>
    <t>50 km/h with 30km/h variable</t>
  </si>
  <si>
    <t xml:space="preserve">starting 20m from southern kerbline of QEII Drive extending for 300m </t>
  </si>
  <si>
    <t>HAVEN ROAD (ARTERIAL, NORTHBOUND)</t>
  </si>
  <si>
    <t xml:space="preserve">starting 20m from sothern kerbline of QEII Drive extending for 300m </t>
  </si>
  <si>
    <t>MAORI ROAD</t>
  </si>
  <si>
    <t>starting at Haven Road extending up Maori Road 15m</t>
  </si>
  <si>
    <t>Birchwood School</t>
  </si>
  <si>
    <t>HEREFORD STREET</t>
  </si>
  <si>
    <t>starting at Durham Street extending south for 50m</t>
  </si>
  <si>
    <t>DURHAM STREET</t>
  </si>
  <si>
    <t>starting 25m from eastern kerbline of Songer Street extending up Durham Street to Rutland Street</t>
  </si>
  <si>
    <t>SEAVIEW ROAD</t>
  </si>
  <si>
    <t>starting 20m from eastern kerbline of Songer Street extending up Seaview Road 300m</t>
  </si>
  <si>
    <t>ALLPORT PLACE</t>
  </si>
  <si>
    <t>starting at Seaview Road extending up Allport Place north for 20m</t>
  </si>
  <si>
    <t>RUTLAND STREET</t>
  </si>
  <si>
    <t>starting at Durham Street extending south for 35m</t>
  </si>
  <si>
    <t>Clifton Terrace School</t>
  </si>
  <si>
    <t>TRESILLIAN AVENUE</t>
  </si>
  <si>
    <t>starting at Atawhai Drive ( Tresillian Loop) extending south for 300m</t>
  </si>
  <si>
    <t>SEATON STREET</t>
  </si>
  <si>
    <t>starting at Tresillian Avenue extending west for 230m</t>
  </si>
  <si>
    <t>ATAWHAI DRIVE (TRESILLIAN LOOP)</t>
  </si>
  <si>
    <t>Entire Road</t>
  </si>
  <si>
    <t>CLIFTON PLACE</t>
  </si>
  <si>
    <t>PENZANCE STREET</t>
  </si>
  <si>
    <t>BODMIN STREET</t>
  </si>
  <si>
    <t>Enner Glynn School</t>
  </si>
  <si>
    <t>THE RIDGEWAY (NORTH)</t>
  </si>
  <si>
    <t>starting 20m from southern kerbline of Chings Road extending for 300m</t>
  </si>
  <si>
    <t>BAIGENT ROAD</t>
  </si>
  <si>
    <t>starting at The Ridgeway extending 40m east</t>
  </si>
  <si>
    <t>HAMPDEN STREET</t>
  </si>
  <si>
    <t>starting at Waimea Road extending east for 200m</t>
  </si>
  <si>
    <t>starting 200m from Waimea Road extending east to outside number 282 Hampden Street</t>
  </si>
  <si>
    <t>WAIMEA ROAD</t>
  </si>
  <si>
    <t>starting at Rutherford Street extending south for 1000m</t>
  </si>
  <si>
    <t>FRANKLYN STREET</t>
  </si>
  <si>
    <t>starting at the eastern end extending 60m west of Waimea Road</t>
  </si>
  <si>
    <t>RUTHERFORD STREET</t>
  </si>
  <si>
    <t>starting 20m from the soutehrn kerbline of Examiner Street extending 260m south</t>
  </si>
  <si>
    <t>starting at Van Diemen Street extending north 25m</t>
  </si>
  <si>
    <t>VAN DIEMEN STREET</t>
  </si>
  <si>
    <t>starting at Waimea Road extending east for 230m</t>
  </si>
  <si>
    <t>starting 10m west of Rutehrford Street western kerbline extending east for 125m</t>
  </si>
  <si>
    <t>NGATIAWA STREET</t>
  </si>
  <si>
    <t>NGATITAMA STREET</t>
  </si>
  <si>
    <t>BRONTE STREET WEST</t>
  </si>
  <si>
    <t>WELLINGTON STREET</t>
  </si>
  <si>
    <t>starting at Waimea Road extending 20m west</t>
  </si>
  <si>
    <t>Nayland College, Broadgreen Intermediate, Nayland Primary School</t>
  </si>
  <si>
    <t>FERGUSSON STREET</t>
  </si>
  <si>
    <t xml:space="preserve">starting at Nayland Road extending 50m east </t>
  </si>
  <si>
    <t>NAYLAND ROAD</t>
  </si>
  <si>
    <t>starting 30m north of Exerter Street extending south for 595m</t>
  </si>
  <si>
    <t>LANGBEIN STREET</t>
  </si>
  <si>
    <t xml:space="preserve">starting at Nayland Road extending 35m east </t>
  </si>
  <si>
    <t>EXETER STREET</t>
  </si>
  <si>
    <t>NORWICH STREET</t>
  </si>
  <si>
    <t xml:space="preserve">starting at Nayland Road extending 45m east </t>
  </si>
  <si>
    <t>Nelson Central School</t>
  </si>
  <si>
    <t>NILE STREET (EAST)</t>
  </si>
  <si>
    <t>starting 40m west of Tasman Street extending west for 300m</t>
  </si>
  <si>
    <t>ALTON STREET (NORTH)</t>
  </si>
  <si>
    <t>starting 125m south of Hardy Street extending south for 175m</t>
  </si>
  <si>
    <t>KING STREET</t>
  </si>
  <si>
    <t>starting at Nile Street East extending south for 10m</t>
  </si>
  <si>
    <t>Nelson Christian Academy</t>
  </si>
  <si>
    <t>MARSDEN VALLEY ROAD</t>
  </si>
  <si>
    <t>starting10m west of Tussock Place extending west for 300m</t>
  </si>
  <si>
    <t>Nelson College for Girls</t>
  </si>
  <si>
    <t>TRAFALGAR STREET (SOUTH)</t>
  </si>
  <si>
    <t>starting at Examiner Street extending south for 250m</t>
  </si>
  <si>
    <t>TRAFALGAR SQUARE WEST</t>
  </si>
  <si>
    <t>starting at Examiner Street extending north for 90m</t>
  </si>
  <si>
    <t>TRAFALGAR SQUARE EAST</t>
  </si>
  <si>
    <t>starting at Trafalgar Square West extending north for 40m</t>
  </si>
  <si>
    <t>EXAMINER STREET</t>
  </si>
  <si>
    <t>starting at Trafalgar Square West extending west for 80m</t>
  </si>
  <si>
    <t>starting 80m west of Trafalgar Square West extending west for 130m</t>
  </si>
  <si>
    <t>BRONTE STREET (CENTRAL)</t>
  </si>
  <si>
    <t>starting at the western end of the road extending east for 90m</t>
  </si>
  <si>
    <t>Nelson Intermediate</t>
  </si>
  <si>
    <t>TUKUKA STREET</t>
  </si>
  <si>
    <t>starting at the western end of the road extending east for 185m</t>
  </si>
  <si>
    <t>TIPAHI STREET</t>
  </si>
  <si>
    <t>starting 80m south of Moteuka Street extending south for 300m</t>
  </si>
  <si>
    <t>St Joseph's School</t>
  </si>
  <si>
    <t>SCOTLAND STREET</t>
  </si>
  <si>
    <t>starting at Bronte Street (Central) extending south for 25m</t>
  </si>
  <si>
    <t>MANUKA STREET</t>
  </si>
  <si>
    <t>starting at Collingwood Street extending east for 340m</t>
  </si>
  <si>
    <t>ERIN STREET</t>
  </si>
  <si>
    <t>staring at the eastern end extending west for 265m</t>
  </si>
  <si>
    <t>ALTON STREET (SOUTH)</t>
  </si>
  <si>
    <t>COLLINGWOOD STREET</t>
  </si>
  <si>
    <t>starting 145m south of Nile Street East extending south for 310m</t>
  </si>
  <si>
    <t>Stoke School</t>
  </si>
  <si>
    <t>MAIN ROAD STOKE</t>
  </si>
  <si>
    <t>starting 35m north of Tainui Street extending north for 370m</t>
  </si>
  <si>
    <t>RANUI ROAD</t>
  </si>
  <si>
    <t>starting at Main Road Stoke extending east for 320m</t>
  </si>
  <si>
    <t>LEMARI AVENUE</t>
  </si>
  <si>
    <t>starting at Main Road Stoke extending west for 40m</t>
  </si>
  <si>
    <t>WILLOW AVENUE</t>
  </si>
  <si>
    <t>starting at Ranui Road extending north for 10m</t>
  </si>
  <si>
    <t>Tahunanui School</t>
  </si>
  <si>
    <t>RUI STREET</t>
  </si>
  <si>
    <t>Starting at SH6 extending west for 45m</t>
  </si>
  <si>
    <t>14/07/2025 (Tentative subject to co ordination with NZTA for SH6 variable zone)</t>
  </si>
  <si>
    <t>CENTENNIAL ROAD</t>
  </si>
  <si>
    <t>Starting at Muritai Street extending west for 65m</t>
  </si>
  <si>
    <t>TOSSWILL ROAD</t>
  </si>
  <si>
    <t>Starting at SH6 extending south for 45m</t>
  </si>
  <si>
    <t>RAWHITI STREET</t>
  </si>
  <si>
    <t>MURITAI STREET</t>
  </si>
  <si>
    <t>starting 95m south of Rui Street extending south for 300m</t>
  </si>
  <si>
    <t>Victory Primary School</t>
  </si>
  <si>
    <t>VANGUARD STREET</t>
  </si>
  <si>
    <t>starting 50m south of Alfred Street extending south for 330m</t>
  </si>
  <si>
    <t>ST VINCENT STREET</t>
  </si>
  <si>
    <t>starting 35m north of Totara Street extending south for 70m</t>
  </si>
  <si>
    <t>starting at Vanguard Street extending east for 25m</t>
  </si>
  <si>
    <t>TOTARA STREET</t>
  </si>
  <si>
    <t>Narrow or Winding, Tortuous Unsealed Roads</t>
  </si>
  <si>
    <t>Posted speed</t>
  </si>
  <si>
    <t>Location</t>
  </si>
  <si>
    <t>ANISEED VALLEY ROAD</t>
  </si>
  <si>
    <t xml:space="preserve">Rural Residential - Peri Urban Roads </t>
  </si>
  <si>
    <t>Rural Resi Peri Urban</t>
  </si>
  <si>
    <r>
      <t xml:space="preserve"> Urban Streets with no footpath </t>
    </r>
    <r>
      <rPr>
        <b/>
        <i/>
        <sz val="14"/>
        <color theme="0"/>
        <rFont val="Aptos Narrow"/>
        <family val="2"/>
        <scheme val="minor"/>
      </rPr>
      <t>(Scheduled only if final speed limit setting rule allows)</t>
    </r>
    <r>
      <rPr>
        <b/>
        <sz val="14"/>
        <color theme="0"/>
        <rFont val="Aptos Narrow"/>
        <family val="2"/>
        <scheme val="minor"/>
      </rPr>
      <t xml:space="preserve"> </t>
    </r>
  </si>
  <si>
    <t>MATIPO TERRACE (LOOP RD)</t>
  </si>
  <si>
    <t>MATIPO TERRACE</t>
  </si>
  <si>
    <t>ARIESDALE TERRACE</t>
  </si>
  <si>
    <t>MURPHY STREET</t>
  </si>
  <si>
    <t>THOMPSON TERRACE</t>
  </si>
  <si>
    <t>STAFFORD WALK</t>
  </si>
  <si>
    <t>HINAU STREET</t>
  </si>
  <si>
    <t>MIRO STREET</t>
  </si>
  <si>
    <t>WAIMEA ROAD (LOOP ROAD)</t>
  </si>
  <si>
    <t>KONINI STREET</t>
  </si>
  <si>
    <t>MOUNT STREET</t>
  </si>
  <si>
    <t>MOUNT STREET (LOOP ROAD)</t>
  </si>
  <si>
    <t>RENWICK PLACE</t>
  </si>
  <si>
    <t>Cable Bay</t>
  </si>
  <si>
    <t>KAKENGA ROAD</t>
  </si>
  <si>
    <t>LUCAS TERRACE</t>
  </si>
  <si>
    <t>Higher Risk Rural Roads</t>
  </si>
  <si>
    <t>On Road Sections of the Great Taste Trail</t>
  </si>
  <si>
    <t>Road name</t>
  </si>
  <si>
    <t>Township or Area</t>
  </si>
  <si>
    <t xml:space="preserve">Seal  </t>
  </si>
  <si>
    <t xml:space="preserve"> Specific Roads </t>
  </si>
  <si>
    <t>Incorrect speed limit contained within the National Speed Register</t>
  </si>
  <si>
    <t>Correct NSLR to align with current signed limit</t>
  </si>
  <si>
    <t>Hampden Street School, Nelson College and Nelson College for Girls</t>
  </si>
  <si>
    <t>Posted Speed</t>
  </si>
  <si>
    <t xml:space="preserve">Road </t>
  </si>
  <si>
    <t>roadName</t>
  </si>
  <si>
    <t>SAAS</t>
  </si>
  <si>
    <t>NCCTDC_Reason</t>
  </si>
  <si>
    <t>Local Streets</t>
  </si>
  <si>
    <t>Extent</t>
  </si>
  <si>
    <t>ONF Category</t>
  </si>
  <si>
    <t>Posted Speed Limit</t>
  </si>
  <si>
    <t>Proposed Speed Limit</t>
  </si>
  <si>
    <t>Explanation of why proposed speed does not match SAAS</t>
  </si>
  <si>
    <t>Implementation date</t>
  </si>
  <si>
    <t>ONF Category Proposed</t>
  </si>
  <si>
    <t>CABLE BAY ROAD (1)</t>
  </si>
  <si>
    <t>CABLE BAY ROAD (2)</t>
  </si>
  <si>
    <t>CABLE BAY ROAD (3)</t>
  </si>
  <si>
    <t>ONF Category Recommend Change</t>
  </si>
  <si>
    <t>ONF Category Current</t>
  </si>
  <si>
    <t>Suburb</t>
  </si>
  <si>
    <t>Road Name</t>
  </si>
  <si>
    <t>From 282 Hampden Street, extending to Allan Street</t>
  </si>
  <si>
    <t>MAORI PA ROAD</t>
  </si>
  <si>
    <t>Permanent or Variable</t>
  </si>
  <si>
    <t>Category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</si>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</sst>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i/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0">
    <xf numFmtId="0" fontId="0" fillId="0" borderId="0" xfId="0"/>
    <xf numFmtId="0" fontId="5" fillId="6" borderId="0" xfId="0" applyFont="1" applyFill="1"/>
    <xf numFmtId="0" fontId="6" fillId="0" borderId="0" xfId="0" applyFont="1"/>
    <xf numFmtId="0" fontId="6" fillId="7" borderId="0" xfId="0" applyFont="1" applyFill="1"/>
    <xf numFmtId="0" fontId="2" fillId="4" borderId="6" xfId="0" applyFont="1" applyFill="1" applyBorder="1"/>
    <xf numFmtId="49" fontId="2" fillId="4" borderId="6" xfId="0" applyNumberFormat="1" applyFont="1" applyFill="1" applyBorder="1"/>
    <xf numFmtId="164" fontId="0" fillId="0" borderId="0" xfId="0" applyNumberFormat="1"/>
    <xf numFmtId="0" fontId="0" fillId="9" borderId="0" xfId="0" applyFill="1"/>
    <xf numFmtId="0" fontId="6" fillId="10" borderId="0" xfId="0" applyFont="1" applyFill="1"/>
    <xf numFmtId="14" fontId="0" fillId="0" borderId="3" xfId="0" applyNumberFormat="1" applyBorder="1"/>
    <xf numFmtId="0" fontId="9" fillId="0" borderId="0" xfId="0" applyFont="1"/>
    <xf numFmtId="0" fontId="5" fillId="0" borderId="0" xfId="0" applyFont="1"/>
    <xf numFmtId="15" fontId="0" fillId="0" borderId="3" xfId="0" applyNumberFormat="1" applyBorder="1"/>
    <xf numFmtId="0" fontId="5" fillId="6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9" borderId="0" xfId="0" applyFill="1" applyAlignment="1">
      <alignment wrapText="1"/>
    </xf>
    <xf numFmtId="0" fontId="2" fillId="4" borderId="6" xfId="0" applyFont="1" applyFill="1" applyBorder="1" applyAlignment="1">
      <alignment wrapText="1"/>
    </xf>
    <xf numFmtId="0" fontId="5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9" borderId="0" xfId="0" applyFill="1" applyAlignment="1">
      <alignment horizontal="left"/>
    </xf>
    <xf numFmtId="0" fontId="0" fillId="0" borderId="2" xfId="0" applyBorder="1" applyAlignment="1">
      <alignment wrapText="1"/>
    </xf>
    <xf numFmtId="0" fontId="5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0" xfId="1" applyFont="1" applyFill="1" applyBorder="1"/>
    <xf numFmtId="14" fontId="0" fillId="0" borderId="0" xfId="0" applyNumberFormat="1"/>
    <xf numFmtId="0" fontId="3" fillId="9" borderId="0" xfId="0" applyFont="1" applyFill="1" applyAlignment="1">
      <alignment horizontal="left" vertical="center" readingOrder="1"/>
    </xf>
    <xf numFmtId="0" fontId="0" fillId="0" borderId="0" xfId="0" applyAlignment="1">
      <alignment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2" fillId="4" borderId="2" xfId="0" applyFont="1" applyFill="1" applyBorder="1" applyAlignment="1">
      <alignment vertical="center" wrapText="1"/>
    </xf>
    <xf numFmtId="14" fontId="0" fillId="0" borderId="0" xfId="0" applyNumberFormat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0" fontId="2" fillId="4" borderId="2" xfId="0" applyFont="1" applyFill="1" applyBorder="1" applyAlignment="1">
      <alignment horizontal="left" vertical="center" wrapText="1"/>
    </xf>
    <xf numFmtId="0" fontId="0" fillId="9" borderId="0" xfId="1" applyFont="1" applyFill="1" applyBorder="1" applyAlignment="1">
      <alignment horizontal="left"/>
    </xf>
    <xf numFmtId="0" fontId="0" fillId="9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9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3" borderId="2" xfId="0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9" borderId="0" xfId="0" applyFont="1" applyFill="1" applyAlignment="1">
      <alignment wrapText="1"/>
    </xf>
    <xf numFmtId="0" fontId="0" fillId="9" borderId="3" xfId="0" applyFill="1" applyBorder="1" applyAlignment="1">
      <alignment wrapText="1"/>
    </xf>
    <xf numFmtId="0" fontId="0" fillId="0" borderId="0" xfId="0" applyAlignment="1">
      <alignment horizontal="left" wrapText="1"/>
    </xf>
    <xf numFmtId="14" fontId="0" fillId="0" borderId="2" xfId="0" applyNumberFormat="1" applyBorder="1" applyAlignment="1">
      <alignment wrapText="1"/>
    </xf>
    <xf numFmtId="14" fontId="0" fillId="9" borderId="0" xfId="0" applyNumberFormat="1" applyFill="1" applyAlignment="1">
      <alignment wrapText="1"/>
    </xf>
    <xf numFmtId="14" fontId="0" fillId="5" borderId="0" xfId="0" applyNumberFormat="1" applyFill="1" applyAlignment="1">
      <alignment wrapText="1"/>
    </xf>
    <xf numFmtId="0" fontId="8" fillId="0" borderId="5" xfId="0" applyFont="1" applyBorder="1" applyAlignment="1">
      <alignment horizontal="lef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0" fontId="5" fillId="6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4" fillId="8" borderId="0" xfId="0" applyFont="1" applyFill="1" applyAlignment="1">
      <alignment wrapText="1"/>
    </xf>
    <xf numFmtId="15" fontId="8" fillId="0" borderId="5" xfId="0" applyNumberFormat="1" applyFont="1" applyBorder="1" applyAlignment="1">
      <alignment horizontal="left" vertical="center" wrapText="1" readingOrder="1"/>
    </xf>
    <xf numFmtId="0" fontId="8" fillId="5" borderId="0" xfId="0" applyFont="1" applyFill="1" applyAlignment="1">
      <alignment horizontal="left" vertical="center" wrapText="1" readingOrder="1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left" wrapText="1"/>
    </xf>
    <xf numFmtId="0" fontId="5" fillId="6" borderId="0" xfId="0" applyFont="1" applyFill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</cellXfs>
  <cellStyles count="2">
    <cellStyle name="Calculation" xfId="1" builtinId="22"/>
    <cellStyle name="Normal" xfId="0" builtinId="0"/>
  </cellStyles>
  <dxfs count="91">
    <dxf>
      <font>
        <color theme="0"/>
      </font>
    </dxf>
    <dxf>
      <font>
        <color theme="0"/>
      </font>
    </dxf>
    <dxf>
      <font>
        <color theme="0"/>
      </font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textRotation="0" wrapText="1" indent="0" justifyLastLine="0" shrinkToFit="0" readingOrder="0"/>
    </dxf>
    <dxf>
      <numFmt numFmtId="19" formatCode="d/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solid">
          <fgColor indexed="64"/>
          <bgColor theme="3" tint="0.89999084444715716"/>
        </patternFill>
      </fill>
      <alignment textRotation="0" wrapText="1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numFmt numFmtId="0" formatCode="General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alignment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left" textRotation="0" indent="0" justifyLastLine="0" shrinkToFit="0" readingOrder="0"/>
    </dxf>
    <dxf>
      <numFmt numFmtId="0" formatCode="General"/>
      <alignment horizontal="left" textRotation="0" indent="0" justifyLastLine="0" shrinkToFit="0" readingOrder="0"/>
    </dxf>
    <dxf>
      <numFmt numFmtId="0" formatCode="General"/>
    </dxf>
    <dxf>
      <border outline="0">
        <bottom style="thin">
          <color theme="4" tint="0.39997558519241921"/>
        </bottom>
      </border>
    </dxf>
    <dxf>
      <numFmt numFmtId="164" formatCode="d/mm/yyyy;@"/>
      <fill>
        <patternFill patternType="solid">
          <fgColor theme="4" tint="0.79998168889431442"/>
          <bgColor theme="3" tint="0.89999084444715716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3" tint="0.89999084444715716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  <dxf>
      <numFmt numFmtId="30" formatCode="@"/>
      <alignment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vertical="center" textRotation="0" wrapText="1" indent="0" justifyLastLine="0" shrinkToFit="0" readingOrder="0"/>
    </dxf>
    <dxf>
      <numFmt numFmtId="0" formatCode="General"/>
      <alignment vertical="center" textRotation="0" wrapText="1" indent="0" justifyLastLine="0" shrinkToFit="0" readingOrder="0"/>
    </dxf>
    <dxf>
      <numFmt numFmtId="0" formatCode="General"/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border outline="0">
        <left style="thin">
          <color rgb="FF47D359"/>
        </left>
      </border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alignment textRotation="0" wrapText="1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98EF252-0C29-46D5-83FB-14D0CEC85323}" name="Table616" displayName="Table616" ref="A4:I69" totalsRowShown="0" headerRowDxfId="90" dataDxfId="89">
  <autoFilter ref="A4:I69" xr:uid="{88528556-EF8C-44CE-93C1-A355424AC3EA}"/>
  <tableColumns count="9">
    <tableColumn id="1" xr3:uid="{649E8CF6-0B70-4928-81EB-5921D8BDD874}" name="School Name" dataDxfId="88"/>
    <tableColumn id="11" xr3:uid="{C7D458AE-64BB-4E51-91BF-5DBC75044F93}" name="Category" dataDxfId="87"/>
    <tableColumn id="7" xr3:uid="{B1A5B09C-A6FF-42B8-A7FE-7080031CE15B}" name="Roads" dataDxfId="86"/>
    <tableColumn id="10" xr3:uid="{B9DED11E-55C9-4A22-A093-C9CA93EE0EE2}" name="Permanent or Variable" dataDxfId="85"/>
    <tableColumn id="2" xr3:uid="{064CEBD7-8D72-4947-B614-C89BE1D5F6C7}" name="Town" dataDxfId="84"/>
    <tableColumn id="5" xr3:uid="{B86C0CA8-6046-41FE-A62D-3B466984D7C4}" name="Posted Speed" dataDxfId="83"/>
    <tableColumn id="6" xr3:uid="{53B4ECF9-81B5-4849-BFFA-A4BF6EA43C92}" name="Proposed Speed" dataDxfId="82"/>
    <tableColumn id="8" xr3:uid="{4D1355C0-5D3A-4FEC-A76F-9E8B747641C7}" name="Description" dataDxfId="81"/>
    <tableColumn id="9" xr3:uid="{57CAB6BB-277B-4D85-84AC-8B14C815974C}" name="Implementation date" dataDxfId="8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A9FB60-9512-4826-9A80-30B396D3468A}" name="Table4105" displayName="Table4105" ref="A2:J6" totalsRowShown="0" headerRowDxfId="79" dataDxfId="78" tableBorderDxfId="77" headerRowCellStyle="Normal" dataCellStyle="Normal">
  <autoFilter ref="A2:J6" xr:uid="{01A9FB60-9512-4826-9A80-30B396D3468A}"/>
  <sortState xmlns:xlrd2="http://schemas.microsoft.com/office/spreadsheetml/2017/richdata2" ref="A3:J3">
    <sortCondition ref="C2:C3"/>
  </sortState>
  <tableColumns count="10">
    <tableColumn id="2" xr3:uid="{7D624123-DBF4-4245-B097-3B2FEACAEC40}" name="Road Name" dataDxfId="76" dataCellStyle="Normal"/>
    <tableColumn id="3" xr3:uid="{6745A6C6-2BA2-4D91-8576-E0E204FB7DFE}" name="Extent" dataDxfId="75" dataCellStyle="Normal">
      <calculatedColumnFormula>_xlfn.XLOOKUP(Table4105[[#This Row],[Road Name]],'Nelson Base Data'!$A$2:$A$2,'Nelson Base Data'!B$2:B$2)</calculatedColumnFormula>
    </tableColumn>
    <tableColumn id="21" xr3:uid="{545E2C64-5E24-4788-BAB8-A6EC50427531}" name="ONF Category Recommend Change" dataDxfId="74" dataCellStyle="Normal">
      <calculatedColumnFormula>_xlfn.XLOOKUP(Table4105[[#This Row],[Road Name]],'Nelson Base Data'!$A$2:$A$2,'Nelson Base Data'!C$2:C$2)</calculatedColumnFormula>
    </tableColumn>
    <tableColumn id="1" xr3:uid="{7C962432-80C4-4382-9FD5-34437E514490}" name="ONF Category Current" dataDxfId="73">
      <calculatedColumnFormula>_xlfn.XLOOKUP(Table4105[[#This Row],[Road Name]],'Nelson Base Data'!$A$2:$A$2,'Nelson Base Data'!D$2:D$2)</calculatedColumnFormula>
    </tableColumn>
    <tableColumn id="17" xr3:uid="{0E9CBFCB-2230-4ABC-AD08-79D6B66E3045}" name="Posted speed" dataDxfId="72" dataCellStyle="Normal">
      <calculatedColumnFormula>_xlfn.XLOOKUP(Table4105[[#This Row],[Road Name]],'Nelson Base Data'!$A$2:$A$2,'Nelson Base Data'!E$2:E$2)</calculatedColumnFormula>
    </tableColumn>
    <tableColumn id="18" xr3:uid="{3D711F7B-2CA5-4D1F-BD9B-CB7DDFD15B08}" name="Proposed Speed" dataDxfId="71" dataCellStyle="Normal">
      <calculatedColumnFormula>_xlfn.XLOOKUP(Table4105[[#This Row],[Road Name]],'Nelson Base Data'!$A$2:$A$2,'Nelson Base Data'!F$2:F$2)</calculatedColumnFormula>
    </tableColumn>
    <tableColumn id="13" xr3:uid="{13BB3360-D6B0-4195-9C9A-B94C6E08D21E}" name="SAAS" dataDxfId="70" dataCellStyle="Normal">
      <calculatedColumnFormula>_xlfn.XLOOKUP(Table4105[[#This Row],[Road Name]],'Nelson Base Data'!$A$2:$A$2,'Nelson Base Data'!G$2:G$2)</calculatedColumnFormula>
    </tableColumn>
    <tableColumn id="4" xr3:uid="{066CAE24-B222-4337-AAA4-24A2954A4774}" name="Explanation of why proposed speed does not match SAAS" dataDxfId="69">
      <calculatedColumnFormula>_xlfn.XLOOKUP(Table4105[[#This Row],[Road Name]],'Nelson Base Data'!$A$2:$A$2,'Nelson Base Data'!H$2:H$2)</calculatedColumnFormula>
    </tableColumn>
    <tableColumn id="5" xr3:uid="{2A30D8F2-37A6-48B6-877C-3462E223E65C}" name="Implementation date" dataDxfId="68">
      <calculatedColumnFormula>_xlfn.XLOOKUP(Table4105[[#This Row],[Road Name]],'Nelson Base Data'!$A$2:$A$2,'Nelson Base Data'!I$2:I$2)</calculatedColumnFormula>
    </tableColumn>
    <tableColumn id="7" xr3:uid="{55BBC758-37D4-42B9-A6A3-1440A8DADAAE}" name="Suburb" dataDxfId="67" dataCellStyle="Norm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F748FE-B48D-4A8F-BE40-2A86BC0254F1}" name="Table15" displayName="Table15" ref="A2:G3" insertRow="1" totalsRowShown="0" headerRowDxfId="66" headerRowBorderDxfId="65" tableBorderDxfId="64" totalsRowBorderDxfId="63">
  <autoFilter ref="A2:G3" xr:uid="{23F748FE-B48D-4A8F-BE40-2A86BC0254F1}"/>
  <sortState xmlns:xlrd2="http://schemas.microsoft.com/office/spreadsheetml/2017/richdata2" ref="A3:G55">
    <sortCondition ref="A2:A55"/>
  </sortState>
  <tableColumns count="7">
    <tableColumn id="1" xr3:uid="{343C05C1-371B-4022-9887-84D485BB6002}" name="Rural Resi Peri Urban" dataDxfId="62"/>
    <tableColumn id="2" xr3:uid="{412A7FD0-EFD3-4D30-AE69-63C6D04F7D2F}" name="Town" dataDxfId="61"/>
    <tableColumn id="3" xr3:uid="{6328B57B-0DCC-4BA7-BF68-B80C9D509F31}" name="Ward" dataDxfId="60"/>
    <tableColumn id="5" xr3:uid="{19641E88-EA9E-4DA8-BB23-82474469ECD6}" name="Posted Speed" dataDxfId="59"/>
    <tableColumn id="7" xr3:uid="{210DEBFA-450F-490B-AD10-CB2E29C11EA3}" name="Proposed Speed" dataDxfId="58"/>
    <tableColumn id="8" xr3:uid="{E51756C7-A44D-4F7E-A356-928C238F927E}" name="Location" dataDxfId="57"/>
    <tableColumn id="11" xr3:uid="{51A16C2C-84B9-43F0-A880-4EF4CAEE2DB0}" name="Year" dataDxfId="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79FA43-4C91-4BFF-BDF9-F6C8226466E5}" name="Table5" displayName="Table5" ref="A2:J19" totalsRowShown="0" headerRowBorderDxfId="55">
  <autoFilter ref="A2:J19" xr:uid="{D379FA43-4C91-4BFF-BDF9-F6C8226466E5}"/>
  <tableColumns count="10">
    <tableColumn id="1" xr3:uid="{2F29531B-2654-46C5-BA87-DADED35E6D8C}" name="Road Name"/>
    <tableColumn id="2" xr3:uid="{737721AC-0EC6-4FE9-8A53-D2AF02FAFE3D}" name="Extent" dataDxfId="54">
      <calculatedColumnFormula>_xlfn.XLOOKUP(Table5[[#This Row],[Road Name]],'Nelson Base Data'!$A$2:$A$2,'Nelson Base Data'!B$2:B$2)</calculatedColumnFormula>
    </tableColumn>
    <tableColumn id="3" xr3:uid="{61945284-5E6B-4F3F-9658-DE0A1D833473}" name="ONF Category Recommend Change" dataDxfId="53">
      <calculatedColumnFormula array="1">_xlfn.XLOOKUP(Table5[#This Row],'Nelson Base Data'!$A$2:$A$2,'Nelson Base Data'!C$2:C$2)</calculatedColumnFormula>
    </tableColumn>
    <tableColumn id="15" xr3:uid="{1487ECF4-97D0-4186-9F13-9DA978ECC561}" name="ONF Category Current" dataDxfId="52">
      <calculatedColumnFormula>_xlfn.XLOOKUP(Table5[[#This Row],[Road Name]],'Nelson Base Data'!$A$2:$A$2,'Nelson Base Data'!D$2:D$2)</calculatedColumnFormula>
    </tableColumn>
    <tableColumn id="20" xr3:uid="{4C5091E3-13B3-440C-9E6F-5A03BC0EECB5}" name="Posted speed" dataDxfId="51">
      <calculatedColumnFormula>_xlfn.XLOOKUP(Table5[[#This Row],[Road Name]],'Nelson Base Data'!$A$2:$A$2,'Nelson Base Data'!E$2:E$2)</calculatedColumnFormula>
    </tableColumn>
    <tableColumn id="5" xr3:uid="{4767245F-4A4A-47D6-B4DC-DEFF866A7FD5}" name="Proposed Speed" dataDxfId="50">
      <calculatedColumnFormula>_xlfn.XLOOKUP(Table5[[#This Row],[Road Name]],'Nelson Base Data'!$A$2:$A$2,'Nelson Base Data'!F$2:F$2)</calculatedColumnFormula>
    </tableColumn>
    <tableColumn id="6" xr3:uid="{11613B7A-3020-4110-A549-18426D092453}" name="SAAS" dataDxfId="49">
      <calculatedColumnFormula>_xlfn.XLOOKUP(Table5[[#This Row],[Road Name]],'Nelson Base Data'!$A$2:$A$2,'Nelson Base Data'!G$2:G$2)</calculatedColumnFormula>
    </tableColumn>
    <tableColumn id="7" xr3:uid="{4104E932-D274-404B-BA99-2F8FDE743EF3}" name="Explanation of why proposed speed does not match SAAS" dataDxfId="48">
      <calculatedColumnFormula>_xlfn.XLOOKUP(Table5[[#This Row],[Road Name]],'Nelson Base Data'!$A$2:$A$2,'Nelson Base Data'!H$2:H$2)</calculatedColumnFormula>
    </tableColumn>
    <tableColumn id="8" xr3:uid="{94408E26-0181-468D-831E-B6733219311B}" name="Implementation date" dataDxfId="47">
      <calculatedColumnFormula>_xlfn.XLOOKUP(Table5[[#This Row],[Road Name]],'Nelson Base Data'!$A$2:$A$2,'Nelson Base Data'!I$2:I$2)</calculatedColumnFormula>
    </tableColumn>
    <tableColumn id="4" xr3:uid="{3E953F94-573B-42E5-9756-08154394FA9E}" name="Town" dataDxfId="4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A49C97-D062-4CE7-BB2C-722A9BA03B03}" name="Table7" displayName="Table7" ref="A2:G3" insertRow="1" totalsRowShown="0">
  <autoFilter ref="A2:G3" xr:uid="{E7A49C97-D062-4CE7-BB2C-722A9BA03B03}"/>
  <tableColumns count="7">
    <tableColumn id="1" xr3:uid="{4F18CBA2-C110-4C2A-9C81-2D837E792095}" name="Road "/>
    <tableColumn id="2" xr3:uid="{71A3D1D5-D003-4D13-8B15-F96D61372771}" name="Town"/>
    <tableColumn id="3" xr3:uid="{C199EC5A-9A07-4AE0-AE1A-50E0CCBCAA54}" name="Ward"/>
    <tableColumn id="5" xr3:uid="{C0647907-5BCB-46F2-A026-09E519AE964A}" name="Posted Speed" dataDxfId="45"/>
    <tableColumn id="8" xr3:uid="{AC2A99F1-5884-4D92-9875-3FFFE37801F3}" name="Proposed Speed" dataDxfId="44"/>
    <tableColumn id="11" xr3:uid="{05E99956-335F-48AC-8FE0-434DB439BD08}" name="Location"/>
    <tableColumn id="4" xr3:uid="{31030BB8-C002-4802-8764-ABDA6B7849A4}" name="Ye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D2D728-A4DC-4F58-9998-E3B59BFB7F31}" name="Table4" displayName="Table4" ref="A2:H3" insertRow="1" totalsRowShown="0">
  <autoFilter ref="A2:H3" xr:uid="{AAD2D728-A4DC-4F58-9998-E3B59BFB7F31}"/>
  <tableColumns count="8">
    <tableColumn id="1" xr3:uid="{B4517DDE-D67B-4909-9498-842F98719AC8}" name="Road name"/>
    <tableColumn id="2" xr3:uid="{BBD30325-35A1-4794-82F8-0BC3F82F0E1B}" name="Township or Area"/>
    <tableColumn id="3" xr3:uid="{34D2B099-486D-4221-876E-A2E3C1AB0C9B}" name="Ward"/>
    <tableColumn id="4" xr3:uid="{84D44511-DBFB-4122-BCBF-9DF678437DEC}" name="Posted Speed" dataDxfId="43"/>
    <tableColumn id="5" xr3:uid="{B31B9FEA-6B42-4608-95C7-31AEFAB257CA}" name="Proposed Speed" dataDxfId="42"/>
    <tableColumn id="6" xr3:uid="{B80868E7-B764-4705-83F7-F5A64E15C422}" name="Location" dataDxfId="41"/>
    <tableColumn id="7" xr3:uid="{185B447A-9CB5-45D3-A698-9CC393461F82}" name="Year"/>
    <tableColumn id="8" xr3:uid="{5AE22B0F-2AA0-48C3-B763-87BF440A05BF}" name="Seal  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10A72B-7B65-404B-BD9C-B4FDBA4B48B1}" name="Table3" displayName="Table3" ref="A2:J7" totalsRowShown="0" headerRowDxfId="40" dataDxfId="38" headerRowBorderDxfId="39">
  <autoFilter ref="A2:J7" xr:uid="{8310A72B-7B65-404B-BD9C-B4FDBA4B48B1}"/>
  <sortState xmlns:xlrd2="http://schemas.microsoft.com/office/spreadsheetml/2017/richdata2" ref="A3:H3">
    <sortCondition ref="A2:A3"/>
  </sortState>
  <tableColumns count="10">
    <tableColumn id="1" xr3:uid="{C78222F9-664F-4B91-BFE1-0DBB5DF35646}" name="Road Name" dataDxfId="37"/>
    <tableColumn id="15" xr3:uid="{1F915C9C-8801-4F54-ACE1-7EA145FD6035}" name="Extent" dataDxfId="36">
      <calculatedColumnFormula array="1">_xlfn.XLOOKUP(Table3[[#This Row],[Road Name]],'Nelson Base Data'!#REF!,Table111[Extent])</calculatedColumnFormula>
    </tableColumn>
    <tableColumn id="2" xr3:uid="{C74814E0-CEC4-457A-BFE9-6482988BF51F}" name="ONF Category Recommend Change" dataDxfId="35">
      <calculatedColumnFormula>_xlfn.XLOOKUP(Table3[[#This Row],[Road Name]],'Nelson Base Data'!$A$2:$A$2,'Nelson Base Data'!C$2:C$2)</calculatedColumnFormula>
    </tableColumn>
    <tableColumn id="8" xr3:uid="{E42A9D01-39F5-46B2-9F84-226953782164}" name="ONF Category Current" dataDxfId="34">
      <calculatedColumnFormula>_xlfn.XLOOKUP(Table3[[#This Row],[Road Name]],'Nelson Base Data'!$A$2:$A$2,'Nelson Base Data'!D$2:D$2)</calculatedColumnFormula>
    </tableColumn>
    <tableColumn id="16" xr3:uid="{4C108006-5A9E-44C3-8D97-3FA80EF6EE2D}" name="Posted speed" dataDxfId="33">
      <calculatedColumnFormula>_xlfn.XLOOKUP(Table3[[#This Row],[Road Name]],'Nelson Base Data'!$A$2:$A$2,'Nelson Base Data'!E$2:E$2)</calculatedColumnFormula>
    </tableColumn>
    <tableColumn id="18" xr3:uid="{484DD4D5-EC2F-4EC4-8DB5-60833ADEC7B5}" name="Proposed Speed" dataDxfId="32">
      <calculatedColumnFormula>_xlfn.XLOOKUP(Table3[[#This Row],[Road Name]],'Nelson Base Data'!$A$2:$A$2,'Nelson Base Data'!F$2:F$2)</calculatedColumnFormula>
    </tableColumn>
    <tableColumn id="20" xr3:uid="{F1305A99-C3AD-47A2-B08F-3E290A5D4924}" name="SAAS" dataDxfId="31">
      <calculatedColumnFormula>_xlfn.XLOOKUP(Table3[[#This Row],[Road Name]],'Nelson Base Data'!$A$2:$A$2,'Nelson Base Data'!G$2:G$2)</calculatedColumnFormula>
    </tableColumn>
    <tableColumn id="12" xr3:uid="{8727840D-BB4E-4473-BF86-13679F265294}" name="Explanation of why proposed speed does not match SAAS" dataDxfId="30">
      <calculatedColumnFormula>_xlfn.XLOOKUP(Table3[[#This Row],[Road Name]],'Nelson Base Data'!$A$2:$A$2,'Nelson Base Data'!H$2:H$2)</calculatedColumnFormula>
    </tableColumn>
    <tableColumn id="3" xr3:uid="{846C9D8F-B499-4FEC-9DB6-D3378EEE41C5}" name="Implementation date" dataDxfId="29">
      <calculatedColumnFormula>_xlfn.XLOOKUP(Table3[[#This Row],[Road Name]],'Nelson Base Data'!$A$2:$A$2,'Nelson Base Data'!I$2:I$2)</calculatedColumnFormula>
    </tableColumn>
    <tableColumn id="4" xr3:uid="{8394DFB7-32D6-4CF0-B75F-431AAC47670C}" name="Town" dataDxfId="28">
      <calculatedColumnFormula>_xlfn.XLOOKUP(Table3[[#This Row],[Road Name]],'Nelson Base Data'!$A$2:$A$2,'Nelson Base Data'!J$2:J$2)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7983710-003B-47D5-B242-3AEC945FD3FA}" name="Table8" displayName="Table8" ref="A10:J12" totalsRowShown="0" headerRowDxfId="27" dataDxfId="25" headerRowBorderDxfId="26">
  <autoFilter ref="A10:J12" xr:uid="{87983710-003B-47D5-B242-3AEC945FD3FA}"/>
  <tableColumns count="10">
    <tableColumn id="1" xr3:uid="{BB37F6FA-B829-4428-949C-AB944F6727E4}" name="Road Name" dataDxfId="24"/>
    <tableColumn id="2" xr3:uid="{C10B8FFA-7D63-46FC-B43C-D13AF7E9735B}" name="Extent" dataDxfId="23">
      <calculatedColumnFormula>'Nelson Base Data'!#REF!</calculatedColumnFormula>
    </tableColumn>
    <tableColumn id="3" xr3:uid="{FCA7BA99-ACE0-45CB-AE52-3EE1173A484F}" name="ONF Category Recommend Change" dataDxfId="22">
      <calculatedColumnFormula>_xlfn.XLOOKUP(Table3[[#This Row],[Road Name]],'Nelson Base Data'!$A$2:$A$2,'Nelson Base Data'!C$2:C$2)</calculatedColumnFormula>
    </tableColumn>
    <tableColumn id="4" xr3:uid="{1F856979-509F-4426-A73A-A57E0FBA2068}" name="ONF Category Current" dataDxfId="21">
      <calculatedColumnFormula>_xlfn.XLOOKUP(Table3[[#This Row],[Road Name]],'Nelson Base Data'!$A$2:$A$2,'Nelson Base Data'!D$2:D$2)</calculatedColumnFormula>
    </tableColumn>
    <tableColumn id="5" xr3:uid="{C424B149-C0A2-4741-9EE9-9506609A442B}" name="Posted speed" dataDxfId="20">
      <calculatedColumnFormula>_xlfn.XLOOKUP(Table3[[#This Row],[Road Name]],'Nelson Base Data'!$A$2:$A$2,'Nelson Base Data'!E$2:E$2)</calculatedColumnFormula>
    </tableColumn>
    <tableColumn id="7" xr3:uid="{8CF1376B-79EA-4D7B-BF5E-874059C50172}" name="Proposed Speed" dataDxfId="19">
      <calculatedColumnFormula>_xlfn.XLOOKUP(Table3[[#This Row],[Road Name]],'Nelson Base Data'!$A$2:$A$2,'Nelson Base Data'!F$2:F$2)</calculatedColumnFormula>
    </tableColumn>
    <tableColumn id="10" xr3:uid="{65912CD8-48FB-442D-99D5-E1AC867B8DB5}" name="SAAS" dataDxfId="18">
      <calculatedColumnFormula>_xlfn.XLOOKUP(Table3[[#This Row],[Road Name]],'Nelson Base Data'!$A$2:$A$2,'Nelson Base Data'!G$2:G$2)</calculatedColumnFormula>
    </tableColumn>
    <tableColumn id="6" xr3:uid="{412E3162-7C97-492A-A894-233A63FA2BE8}" name="Explanation of why proposed speed does not match SAAS" dataDxfId="17">
      <calculatedColumnFormula>_xlfn.XLOOKUP(Table3[[#This Row],[Road Name]],'Nelson Base Data'!$A$2:$A$2,'Nelson Base Data'!H$2:H$2)</calculatedColumnFormula>
    </tableColumn>
    <tableColumn id="8" xr3:uid="{31D57EB9-02DB-488A-B28F-7F67FA06B9BE}" name="Implementation date" dataDxfId="16">
      <calculatedColumnFormula>_xlfn.XLOOKUP(Table3[[#This Row],[Road Name]],'Nelson Base Data'!$A$2:$A$2,'Nelson Base Data'!I$2:I$2)</calculatedColumnFormula>
    </tableColumn>
    <tableColumn id="9" xr3:uid="{3DD0951B-FFD8-431C-A155-3A433CB63A77}" name="Town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15D46A6-3B61-4BD3-AB35-47655A596844}" name="Table111" displayName="Table111" ref="A1:J2" totalsRowShown="0" headerRowDxfId="14" dataDxfId="13">
  <autoFilter ref="A1:J2" xr:uid="{43803F11-CA55-4265-B6DD-3E39C4DA79F0}">
    <filterColumn colId="7">
      <filters>
        <filter val="Correct NSLR to align with current signed limit"/>
        <filter val="Speed Limit Correction"/>
      </filters>
    </filterColumn>
    <filterColumn colId="9">
      <filters blank="1"/>
    </filterColumn>
  </autoFilter>
  <tableColumns count="10">
    <tableColumn id="1" xr3:uid="{27E9B25D-B2F9-4CB9-A391-0E40EC3B795F}" name="roadName" dataDxfId="12"/>
    <tableColumn id="23" xr3:uid="{92544BF6-67B3-4FF2-9BCD-063F5FEE9D6D}" name="Extent" dataDxfId="11"/>
    <tableColumn id="33" xr3:uid="{AFA6DCA8-D401-404D-B67F-F7FB485BA57E}" name="ONF Category Proposed" dataDxfId="10">
      <calculatedColumnFormula>Table111[[#This Row],[ONF Category]]</calculatedColumnFormula>
    </tableColumn>
    <tableColumn id="24" xr3:uid="{65262C70-CB71-41B0-8550-DD6CAC1114E6}" name="ONF Category" dataDxfId="9"/>
    <tableColumn id="25" xr3:uid="{EEE85007-9A1E-466E-B3E4-61FA15B1F1F6}" name="Posted Speed Limit" dataDxfId="8"/>
    <tableColumn id="26" xr3:uid="{B0813927-2885-4586-BD54-CFCFD2ECE744}" name="Proposed Speed Limit" dataDxfId="7"/>
    <tableColumn id="27" xr3:uid="{B522F302-26E4-4E4A-9503-D434CE3B276E}" name="SAAS" dataDxfId="6"/>
    <tableColumn id="28" xr3:uid="{7D6B0329-A422-41EB-82AE-14E07E8FDDA8}" name="Explanation of why proposed speed does not match SAAS" dataDxfId="5"/>
    <tableColumn id="29" xr3:uid="{2F521224-7833-47BE-9FB3-3DF90F7D5507}" name="Implementation date" dataDxfId="4"/>
    <tableColumn id="32" xr3:uid="{BB104639-D371-49F6-847F-5892D50961E5}" name="NCCTDC_Reason" dataDxfId="3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729F-3731-4808-AA2D-C6DE9CCDA378}">
  <sheetPr>
    <tabColor theme="5" tint="0.79998168889431442"/>
    <pageSetUpPr fitToPage="1"/>
  </sheetPr>
  <dimension ref="A3:AN70"/>
  <sheetViews>
    <sheetView workbookViewId="0">
      <selection activeCell="H74" sqref="H74"/>
    </sheetView>
  </sheetViews>
  <sheetFormatPr defaultColWidth="8.6640625" defaultRowHeight="14.4" x14ac:dyDescent="0.3"/>
  <cols>
    <col min="1" max="1" width="27.5546875" style="14" customWidth="1"/>
    <col min="2" max="2" width="8.5546875" style="14" customWidth="1"/>
    <col min="3" max="3" width="28" style="14" customWidth="1"/>
    <col min="4" max="4" width="11.5546875" style="14" customWidth="1"/>
    <col min="5" max="5" width="15.5546875" style="14" customWidth="1"/>
    <col min="6" max="7" width="26.5546875" style="14" customWidth="1"/>
    <col min="8" max="8" width="58.44140625" style="14" customWidth="1"/>
    <col min="9" max="9" width="12.5546875" style="55" customWidth="1"/>
    <col min="10" max="10" width="26.5546875" style="14" customWidth="1"/>
    <col min="11" max="16384" width="8.6640625" style="14"/>
  </cols>
  <sheetData>
    <row r="3" spans="1:40" s="13" customFormat="1" ht="23.4" x14ac:dyDescent="0.45">
      <c r="A3" s="13" t="s">
        <v>9</v>
      </c>
      <c r="I3" s="61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</row>
    <row r="4" spans="1:40" s="63" customFormat="1" ht="28.8" x14ac:dyDescent="0.3">
      <c r="A4" s="14" t="s">
        <v>0</v>
      </c>
      <c r="B4" s="14" t="s">
        <v>193</v>
      </c>
      <c r="C4" s="14" t="s">
        <v>3</v>
      </c>
      <c r="D4" s="14" t="s">
        <v>192</v>
      </c>
      <c r="E4" s="14" t="s">
        <v>1</v>
      </c>
      <c r="F4" s="14" t="s">
        <v>170</v>
      </c>
      <c r="G4" s="14" t="s">
        <v>4</v>
      </c>
      <c r="H4" s="14" t="s">
        <v>5</v>
      </c>
      <c r="I4" s="55" t="s">
        <v>181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</row>
    <row r="5" spans="1:40" ht="26.4" x14ac:dyDescent="0.3">
      <c r="A5" s="59" t="s">
        <v>12</v>
      </c>
      <c r="B5" s="59">
        <v>1</v>
      </c>
      <c r="C5" s="59" t="s">
        <v>13</v>
      </c>
      <c r="D5" s="59" t="s">
        <v>194</v>
      </c>
      <c r="E5" s="59" t="s">
        <v>11</v>
      </c>
      <c r="F5" s="59" t="s">
        <v>8</v>
      </c>
      <c r="G5" s="59" t="s">
        <v>14</v>
      </c>
      <c r="H5" s="59" t="s">
        <v>15</v>
      </c>
      <c r="I5" s="64">
        <v>45852</v>
      </c>
    </row>
    <row r="6" spans="1:40" ht="26.4" x14ac:dyDescent="0.3">
      <c r="A6" s="59" t="s">
        <v>12</v>
      </c>
      <c r="B6" s="59">
        <v>1</v>
      </c>
      <c r="C6" s="59" t="s">
        <v>16</v>
      </c>
      <c r="D6" s="59" t="s">
        <v>194</v>
      </c>
      <c r="E6" s="59" t="s">
        <v>11</v>
      </c>
      <c r="F6" s="59" t="s">
        <v>8</v>
      </c>
      <c r="G6" s="59" t="s">
        <v>14</v>
      </c>
      <c r="H6" s="59" t="s">
        <v>17</v>
      </c>
      <c r="I6" s="64">
        <v>45852</v>
      </c>
    </row>
    <row r="7" spans="1:40" x14ac:dyDescent="0.3">
      <c r="A7" s="59" t="s">
        <v>12</v>
      </c>
      <c r="B7" s="59">
        <v>1</v>
      </c>
      <c r="C7" s="59" t="s">
        <v>18</v>
      </c>
      <c r="D7" s="59" t="s">
        <v>194</v>
      </c>
      <c r="E7" s="59" t="s">
        <v>11</v>
      </c>
      <c r="F7" s="59" t="s">
        <v>8</v>
      </c>
      <c r="G7" s="59" t="s">
        <v>14</v>
      </c>
      <c r="H7" s="59" t="s">
        <v>19</v>
      </c>
      <c r="I7" s="64">
        <v>45852</v>
      </c>
    </row>
    <row r="8" spans="1:40" x14ac:dyDescent="0.3">
      <c r="A8" s="59" t="s">
        <v>20</v>
      </c>
      <c r="B8" s="59">
        <v>1</v>
      </c>
      <c r="C8" s="59" t="s">
        <v>21</v>
      </c>
      <c r="D8" s="59" t="s">
        <v>194</v>
      </c>
      <c r="E8" s="59" t="s">
        <v>11</v>
      </c>
      <c r="F8" s="59" t="s">
        <v>8</v>
      </c>
      <c r="G8" s="59" t="s">
        <v>14</v>
      </c>
      <c r="H8" s="59" t="s">
        <v>22</v>
      </c>
      <c r="I8" s="64">
        <v>45852</v>
      </c>
    </row>
    <row r="9" spans="1:40" ht="26.4" x14ac:dyDescent="0.3">
      <c r="A9" s="59" t="s">
        <v>20</v>
      </c>
      <c r="B9" s="59">
        <v>1</v>
      </c>
      <c r="C9" s="59" t="s">
        <v>23</v>
      </c>
      <c r="D9" s="59" t="s">
        <v>194</v>
      </c>
      <c r="E9" s="59" t="s">
        <v>11</v>
      </c>
      <c r="F9" s="59" t="s">
        <v>8</v>
      </c>
      <c r="G9" s="59" t="s">
        <v>14</v>
      </c>
      <c r="H9" s="59" t="s">
        <v>24</v>
      </c>
      <c r="I9" s="64">
        <v>45852</v>
      </c>
    </row>
    <row r="10" spans="1:40" ht="26.4" x14ac:dyDescent="0.3">
      <c r="A10" s="59" t="s">
        <v>20</v>
      </c>
      <c r="B10" s="59">
        <v>1</v>
      </c>
      <c r="C10" s="59" t="s">
        <v>25</v>
      </c>
      <c r="D10" s="59" t="s">
        <v>194</v>
      </c>
      <c r="E10" s="59" t="s">
        <v>11</v>
      </c>
      <c r="F10" s="59" t="s">
        <v>8</v>
      </c>
      <c r="G10" s="59" t="s">
        <v>14</v>
      </c>
      <c r="H10" s="59" t="s">
        <v>26</v>
      </c>
      <c r="I10" s="64">
        <v>45852</v>
      </c>
    </row>
    <row r="11" spans="1:40" x14ac:dyDescent="0.3">
      <c r="A11" s="59" t="s">
        <v>20</v>
      </c>
      <c r="B11" s="59">
        <v>1</v>
      </c>
      <c r="C11" s="59" t="s">
        <v>27</v>
      </c>
      <c r="D11" s="59" t="s">
        <v>194</v>
      </c>
      <c r="E11" s="59" t="s">
        <v>11</v>
      </c>
      <c r="F11" s="59" t="s">
        <v>8</v>
      </c>
      <c r="G11" s="59" t="s">
        <v>14</v>
      </c>
      <c r="H11" s="59" t="s">
        <v>28</v>
      </c>
      <c r="I11" s="64">
        <v>45852</v>
      </c>
    </row>
    <row r="12" spans="1:40" x14ac:dyDescent="0.3">
      <c r="A12" s="59" t="s">
        <v>20</v>
      </c>
      <c r="B12" s="59">
        <v>1</v>
      </c>
      <c r="C12" s="59" t="s">
        <v>29</v>
      </c>
      <c r="D12" s="59" t="s">
        <v>194</v>
      </c>
      <c r="E12" s="59" t="s">
        <v>11</v>
      </c>
      <c r="F12" s="59" t="s">
        <v>8</v>
      </c>
      <c r="G12" s="59" t="s">
        <v>14</v>
      </c>
      <c r="H12" s="59" t="s">
        <v>30</v>
      </c>
      <c r="I12" s="64">
        <v>45852</v>
      </c>
    </row>
    <row r="13" spans="1:40" x14ac:dyDescent="0.3">
      <c r="A13" s="59" t="s">
        <v>31</v>
      </c>
      <c r="B13" s="59">
        <v>1</v>
      </c>
      <c r="C13" s="59" t="s">
        <v>32</v>
      </c>
      <c r="D13" s="59" t="s">
        <v>194</v>
      </c>
      <c r="E13" s="59" t="s">
        <v>11</v>
      </c>
      <c r="F13" s="59" t="s">
        <v>8</v>
      </c>
      <c r="G13" s="59" t="s">
        <v>14</v>
      </c>
      <c r="H13" s="59" t="s">
        <v>33</v>
      </c>
      <c r="I13" s="64">
        <v>45852</v>
      </c>
    </row>
    <row r="14" spans="1:40" x14ac:dyDescent="0.3">
      <c r="A14" s="59" t="s">
        <v>31</v>
      </c>
      <c r="B14" s="59">
        <v>1</v>
      </c>
      <c r="C14" s="59" t="s">
        <v>34</v>
      </c>
      <c r="D14" s="59" t="s">
        <v>194</v>
      </c>
      <c r="E14" s="59" t="s">
        <v>11</v>
      </c>
      <c r="F14" s="59" t="s">
        <v>8</v>
      </c>
      <c r="G14" s="59" t="s">
        <v>14</v>
      </c>
      <c r="H14" s="59" t="s">
        <v>35</v>
      </c>
      <c r="I14" s="64">
        <v>45852</v>
      </c>
    </row>
    <row r="15" spans="1:40" ht="26.4" x14ac:dyDescent="0.3">
      <c r="A15" s="59" t="s">
        <v>31</v>
      </c>
      <c r="B15" s="59">
        <v>1</v>
      </c>
      <c r="C15" s="59" t="s">
        <v>36</v>
      </c>
      <c r="D15" s="59" t="s">
        <v>194</v>
      </c>
      <c r="E15" s="59" t="s">
        <v>11</v>
      </c>
      <c r="F15" s="59" t="s">
        <v>8</v>
      </c>
      <c r="G15" s="59" t="s">
        <v>14</v>
      </c>
      <c r="H15" s="59" t="s">
        <v>37</v>
      </c>
      <c r="I15" s="64">
        <v>45852</v>
      </c>
    </row>
    <row r="16" spans="1:40" x14ac:dyDescent="0.3">
      <c r="A16" s="59" t="s">
        <v>31</v>
      </c>
      <c r="B16" s="59">
        <v>1</v>
      </c>
      <c r="C16" s="59" t="s">
        <v>38</v>
      </c>
      <c r="D16" s="59" t="s">
        <v>194</v>
      </c>
      <c r="E16" s="59" t="s">
        <v>11</v>
      </c>
      <c r="F16" s="59" t="s">
        <v>8</v>
      </c>
      <c r="G16" s="59" t="s">
        <v>14</v>
      </c>
      <c r="H16" s="59" t="s">
        <v>37</v>
      </c>
      <c r="I16" s="64">
        <v>45852</v>
      </c>
    </row>
    <row r="17" spans="1:9" x14ac:dyDescent="0.3">
      <c r="A17" s="59" t="s">
        <v>31</v>
      </c>
      <c r="B17" s="59">
        <v>1</v>
      </c>
      <c r="C17" s="59" t="s">
        <v>39</v>
      </c>
      <c r="D17" s="59" t="s">
        <v>194</v>
      </c>
      <c r="E17" s="59" t="s">
        <v>11</v>
      </c>
      <c r="F17" s="59" t="s">
        <v>8</v>
      </c>
      <c r="G17" s="59" t="s">
        <v>14</v>
      </c>
      <c r="H17" s="59" t="s">
        <v>37</v>
      </c>
      <c r="I17" s="64">
        <v>45852</v>
      </c>
    </row>
    <row r="18" spans="1:9" x14ac:dyDescent="0.3">
      <c r="A18" s="59" t="s">
        <v>31</v>
      </c>
      <c r="B18" s="59">
        <v>1</v>
      </c>
      <c r="C18" s="59" t="s">
        <v>40</v>
      </c>
      <c r="D18" s="59" t="s">
        <v>194</v>
      </c>
      <c r="E18" s="59" t="s">
        <v>11</v>
      </c>
      <c r="F18" s="59" t="s">
        <v>8</v>
      </c>
      <c r="G18" s="59" t="s">
        <v>14</v>
      </c>
      <c r="H18" s="59" t="s">
        <v>37</v>
      </c>
      <c r="I18" s="64">
        <v>45852</v>
      </c>
    </row>
    <row r="19" spans="1:9" ht="26.4" x14ac:dyDescent="0.3">
      <c r="A19" s="59" t="s">
        <v>41</v>
      </c>
      <c r="B19" s="59">
        <v>1</v>
      </c>
      <c r="C19" s="59" t="s">
        <v>42</v>
      </c>
      <c r="D19" s="59" t="s">
        <v>194</v>
      </c>
      <c r="E19" s="59" t="s">
        <v>11</v>
      </c>
      <c r="F19" s="59" t="s">
        <v>10</v>
      </c>
      <c r="G19" s="59" t="s">
        <v>14</v>
      </c>
      <c r="H19" s="59" t="s">
        <v>43</v>
      </c>
      <c r="I19" s="64">
        <v>45852</v>
      </c>
    </row>
    <row r="20" spans="1:9" x14ac:dyDescent="0.3">
      <c r="A20" s="59" t="s">
        <v>41</v>
      </c>
      <c r="B20" s="59">
        <v>1</v>
      </c>
      <c r="C20" s="59" t="s">
        <v>44</v>
      </c>
      <c r="D20" s="59" t="s">
        <v>194</v>
      </c>
      <c r="E20" s="59" t="s">
        <v>11</v>
      </c>
      <c r="F20" s="59" t="s">
        <v>10</v>
      </c>
      <c r="G20" s="59" t="s">
        <v>14</v>
      </c>
      <c r="H20" s="59" t="s">
        <v>45</v>
      </c>
      <c r="I20" s="64">
        <v>45852</v>
      </c>
    </row>
    <row r="21" spans="1:9" ht="39.6" x14ac:dyDescent="0.3">
      <c r="A21" s="59" t="s">
        <v>169</v>
      </c>
      <c r="B21" s="59">
        <v>1</v>
      </c>
      <c r="C21" s="59" t="s">
        <v>46</v>
      </c>
      <c r="D21" s="59" t="s">
        <v>194</v>
      </c>
      <c r="E21" s="59" t="s">
        <v>11</v>
      </c>
      <c r="F21" s="59" t="s">
        <v>10</v>
      </c>
      <c r="G21" s="59" t="s">
        <v>14</v>
      </c>
      <c r="H21" s="59" t="s">
        <v>47</v>
      </c>
      <c r="I21" s="64">
        <v>45852</v>
      </c>
    </row>
    <row r="22" spans="1:9" ht="39.6" x14ac:dyDescent="0.3">
      <c r="A22" s="59" t="s">
        <v>169</v>
      </c>
      <c r="B22" s="59">
        <v>1</v>
      </c>
      <c r="C22" s="59" t="s">
        <v>46</v>
      </c>
      <c r="D22" s="59" t="s">
        <v>194</v>
      </c>
      <c r="E22" s="59" t="s">
        <v>11</v>
      </c>
      <c r="F22" s="59" t="s">
        <v>8</v>
      </c>
      <c r="G22" s="59" t="s">
        <v>14</v>
      </c>
      <c r="H22" s="59" t="s">
        <v>48</v>
      </c>
      <c r="I22" s="64">
        <v>45852</v>
      </c>
    </row>
    <row r="23" spans="1:9" ht="39.6" x14ac:dyDescent="0.3">
      <c r="A23" s="59" t="s">
        <v>169</v>
      </c>
      <c r="B23" s="59">
        <v>1</v>
      </c>
      <c r="C23" s="59" t="s">
        <v>49</v>
      </c>
      <c r="D23" s="59" t="s">
        <v>194</v>
      </c>
      <c r="E23" s="59" t="s">
        <v>11</v>
      </c>
      <c r="F23" s="59" t="s">
        <v>10</v>
      </c>
      <c r="G23" s="59" t="s">
        <v>14</v>
      </c>
      <c r="H23" s="59" t="s">
        <v>50</v>
      </c>
      <c r="I23" s="64">
        <v>45852</v>
      </c>
    </row>
    <row r="24" spans="1:9" ht="39.6" x14ac:dyDescent="0.3">
      <c r="A24" s="59" t="s">
        <v>169</v>
      </c>
      <c r="B24" s="59">
        <v>1</v>
      </c>
      <c r="C24" s="59" t="s">
        <v>51</v>
      </c>
      <c r="D24" s="59" t="s">
        <v>194</v>
      </c>
      <c r="E24" s="59" t="s">
        <v>11</v>
      </c>
      <c r="F24" s="59" t="s">
        <v>10</v>
      </c>
      <c r="G24" s="59" t="s">
        <v>14</v>
      </c>
      <c r="H24" s="59" t="s">
        <v>52</v>
      </c>
      <c r="I24" s="64">
        <v>45852</v>
      </c>
    </row>
    <row r="25" spans="1:9" ht="39.6" x14ac:dyDescent="0.3">
      <c r="A25" s="59" t="s">
        <v>169</v>
      </c>
      <c r="B25" s="59">
        <v>1</v>
      </c>
      <c r="C25" s="59" t="s">
        <v>53</v>
      </c>
      <c r="D25" s="59" t="s">
        <v>194</v>
      </c>
      <c r="E25" s="59" t="s">
        <v>11</v>
      </c>
      <c r="F25" s="59" t="s">
        <v>10</v>
      </c>
      <c r="G25" s="59" t="s">
        <v>14</v>
      </c>
      <c r="H25" s="59" t="s">
        <v>54</v>
      </c>
      <c r="I25" s="64">
        <v>45852</v>
      </c>
    </row>
    <row r="26" spans="1:9" ht="39.6" x14ac:dyDescent="0.3">
      <c r="A26" s="59" t="s">
        <v>169</v>
      </c>
      <c r="B26" s="59">
        <v>1</v>
      </c>
      <c r="C26" s="59" t="s">
        <v>53</v>
      </c>
      <c r="D26" s="59" t="s">
        <v>194</v>
      </c>
      <c r="E26" s="59" t="s">
        <v>11</v>
      </c>
      <c r="F26" s="59" t="s">
        <v>8</v>
      </c>
      <c r="G26" s="59" t="s">
        <v>14</v>
      </c>
      <c r="H26" s="59" t="s">
        <v>55</v>
      </c>
      <c r="I26" s="64">
        <v>45852</v>
      </c>
    </row>
    <row r="27" spans="1:9" ht="39.6" x14ac:dyDescent="0.3">
      <c r="A27" s="59" t="s">
        <v>169</v>
      </c>
      <c r="B27" s="59">
        <v>1</v>
      </c>
      <c r="C27" s="59" t="s">
        <v>56</v>
      </c>
      <c r="D27" s="59" t="s">
        <v>194</v>
      </c>
      <c r="E27" s="59" t="s">
        <v>11</v>
      </c>
      <c r="F27" s="59" t="s">
        <v>10</v>
      </c>
      <c r="G27" s="59" t="s">
        <v>14</v>
      </c>
      <c r="H27" s="59" t="s">
        <v>57</v>
      </c>
      <c r="I27" s="64">
        <v>45852</v>
      </c>
    </row>
    <row r="28" spans="1:9" ht="39.6" x14ac:dyDescent="0.3">
      <c r="A28" s="59" t="s">
        <v>169</v>
      </c>
      <c r="B28" s="59">
        <v>1</v>
      </c>
      <c r="C28" s="59" t="s">
        <v>56</v>
      </c>
      <c r="D28" s="59" t="s">
        <v>194</v>
      </c>
      <c r="E28" s="59" t="s">
        <v>11</v>
      </c>
      <c r="F28" s="59" t="s">
        <v>8</v>
      </c>
      <c r="G28" s="59" t="s">
        <v>14</v>
      </c>
      <c r="H28" s="59" t="s">
        <v>58</v>
      </c>
      <c r="I28" s="64">
        <v>45852</v>
      </c>
    </row>
    <row r="29" spans="1:9" ht="39.6" x14ac:dyDescent="0.3">
      <c r="A29" s="59" t="s">
        <v>169</v>
      </c>
      <c r="B29" s="59">
        <v>1</v>
      </c>
      <c r="C29" s="59" t="s">
        <v>59</v>
      </c>
      <c r="D29" s="59" t="s">
        <v>194</v>
      </c>
      <c r="E29" s="59" t="s">
        <v>11</v>
      </c>
      <c r="F29" s="59" t="s">
        <v>8</v>
      </c>
      <c r="G29" s="59" t="s">
        <v>14</v>
      </c>
      <c r="H29" s="59" t="s">
        <v>37</v>
      </c>
      <c r="I29" s="64">
        <v>45852</v>
      </c>
    </row>
    <row r="30" spans="1:9" ht="15" customHeight="1" x14ac:dyDescent="0.3">
      <c r="A30" s="59" t="s">
        <v>169</v>
      </c>
      <c r="B30" s="59">
        <v>1</v>
      </c>
      <c r="C30" s="59" t="s">
        <v>60</v>
      </c>
      <c r="D30" s="59" t="s">
        <v>194</v>
      </c>
      <c r="E30" s="59" t="s">
        <v>11</v>
      </c>
      <c r="F30" s="59" t="s">
        <v>10</v>
      </c>
      <c r="G30" s="59" t="s">
        <v>14</v>
      </c>
      <c r="H30" s="59" t="s">
        <v>37</v>
      </c>
      <c r="I30" s="64">
        <v>45852</v>
      </c>
    </row>
    <row r="31" spans="1:9" ht="39.6" x14ac:dyDescent="0.3">
      <c r="A31" s="59" t="s">
        <v>169</v>
      </c>
      <c r="B31" s="59">
        <v>1</v>
      </c>
      <c r="C31" s="59" t="s">
        <v>61</v>
      </c>
      <c r="D31" s="59" t="s">
        <v>194</v>
      </c>
      <c r="E31" s="59" t="s">
        <v>11</v>
      </c>
      <c r="F31" s="59" t="s">
        <v>10</v>
      </c>
      <c r="G31" s="59" t="s">
        <v>14</v>
      </c>
      <c r="H31" s="59" t="s">
        <v>37</v>
      </c>
      <c r="I31" s="64">
        <v>45852</v>
      </c>
    </row>
    <row r="32" spans="1:9" s="43" customFormat="1" ht="39.6" x14ac:dyDescent="0.45">
      <c r="A32" s="59" t="s">
        <v>169</v>
      </c>
      <c r="B32" s="59">
        <v>1</v>
      </c>
      <c r="C32" s="59" t="s">
        <v>62</v>
      </c>
      <c r="D32" s="59" t="s">
        <v>194</v>
      </c>
      <c r="E32" s="59" t="s">
        <v>11</v>
      </c>
      <c r="F32" s="59" t="s">
        <v>10</v>
      </c>
      <c r="G32" s="59" t="s">
        <v>14</v>
      </c>
      <c r="H32" s="59" t="s">
        <v>63</v>
      </c>
      <c r="I32" s="64">
        <v>45852</v>
      </c>
    </row>
    <row r="33" spans="1:9" s="43" customFormat="1" ht="39.6" x14ac:dyDescent="0.45">
      <c r="A33" s="59" t="s">
        <v>64</v>
      </c>
      <c r="B33" s="59">
        <v>1</v>
      </c>
      <c r="C33" s="59" t="s">
        <v>65</v>
      </c>
      <c r="D33" s="59" t="s">
        <v>194</v>
      </c>
      <c r="E33" s="59" t="s">
        <v>11</v>
      </c>
      <c r="F33" s="59" t="s">
        <v>10</v>
      </c>
      <c r="G33" s="59" t="s">
        <v>14</v>
      </c>
      <c r="H33" s="59" t="s">
        <v>66</v>
      </c>
      <c r="I33" s="64">
        <v>45852</v>
      </c>
    </row>
    <row r="34" spans="1:9" s="43" customFormat="1" ht="39.6" x14ac:dyDescent="0.45">
      <c r="A34" s="59" t="s">
        <v>64</v>
      </c>
      <c r="B34" s="59">
        <v>1</v>
      </c>
      <c r="C34" s="59" t="s">
        <v>67</v>
      </c>
      <c r="D34" s="59" t="s">
        <v>194</v>
      </c>
      <c r="E34" s="59" t="s">
        <v>11</v>
      </c>
      <c r="F34" s="59" t="s">
        <v>10</v>
      </c>
      <c r="G34" s="59" t="s">
        <v>14</v>
      </c>
      <c r="H34" s="59" t="s">
        <v>68</v>
      </c>
      <c r="I34" s="64">
        <v>45852</v>
      </c>
    </row>
    <row r="35" spans="1:9" s="43" customFormat="1" ht="39.6" x14ac:dyDescent="0.45">
      <c r="A35" s="59" t="s">
        <v>64</v>
      </c>
      <c r="B35" s="59">
        <v>1</v>
      </c>
      <c r="C35" s="59" t="s">
        <v>69</v>
      </c>
      <c r="D35" s="59" t="s">
        <v>194</v>
      </c>
      <c r="E35" s="59" t="s">
        <v>11</v>
      </c>
      <c r="F35" s="59" t="s">
        <v>10</v>
      </c>
      <c r="G35" s="59" t="s">
        <v>14</v>
      </c>
      <c r="H35" s="59" t="s">
        <v>70</v>
      </c>
      <c r="I35" s="64">
        <v>45852</v>
      </c>
    </row>
    <row r="36" spans="1:9" s="43" customFormat="1" ht="39.6" x14ac:dyDescent="0.45">
      <c r="A36" s="59" t="s">
        <v>64</v>
      </c>
      <c r="B36" s="59">
        <v>1</v>
      </c>
      <c r="C36" s="59" t="s">
        <v>71</v>
      </c>
      <c r="D36" s="59" t="s">
        <v>194</v>
      </c>
      <c r="E36" s="59" t="s">
        <v>11</v>
      </c>
      <c r="F36" s="59" t="s">
        <v>10</v>
      </c>
      <c r="G36" s="59" t="s">
        <v>14</v>
      </c>
      <c r="H36" s="59" t="s">
        <v>66</v>
      </c>
      <c r="I36" s="64">
        <v>45852</v>
      </c>
    </row>
    <row r="37" spans="1:9" s="43" customFormat="1" ht="39.6" x14ac:dyDescent="0.45">
      <c r="A37" s="59" t="s">
        <v>64</v>
      </c>
      <c r="B37" s="59">
        <v>1</v>
      </c>
      <c r="C37" s="59" t="s">
        <v>72</v>
      </c>
      <c r="D37" s="59" t="s">
        <v>194</v>
      </c>
      <c r="E37" s="59" t="s">
        <v>11</v>
      </c>
      <c r="F37" s="59" t="s">
        <v>10</v>
      </c>
      <c r="G37" s="59" t="s">
        <v>14</v>
      </c>
      <c r="H37" s="59" t="s">
        <v>73</v>
      </c>
      <c r="I37" s="64">
        <v>45852</v>
      </c>
    </row>
    <row r="38" spans="1:9" s="43" customFormat="1" ht="23.4" x14ac:dyDescent="0.45">
      <c r="A38" s="59" t="s">
        <v>74</v>
      </c>
      <c r="B38" s="59">
        <v>1</v>
      </c>
      <c r="C38" s="59" t="s">
        <v>75</v>
      </c>
      <c r="D38" s="59" t="s">
        <v>194</v>
      </c>
      <c r="E38" s="59" t="s">
        <v>11</v>
      </c>
      <c r="F38" s="59" t="s">
        <v>10</v>
      </c>
      <c r="G38" s="59" t="s">
        <v>14</v>
      </c>
      <c r="H38" s="59" t="s">
        <v>76</v>
      </c>
      <c r="I38" s="64">
        <v>45852</v>
      </c>
    </row>
    <row r="39" spans="1:9" s="43" customFormat="1" ht="23.4" x14ac:dyDescent="0.45">
      <c r="A39" s="59" t="s">
        <v>74</v>
      </c>
      <c r="B39" s="59">
        <v>1</v>
      </c>
      <c r="C39" s="59" t="s">
        <v>77</v>
      </c>
      <c r="D39" s="59" t="s">
        <v>194</v>
      </c>
      <c r="E39" s="59" t="s">
        <v>11</v>
      </c>
      <c r="F39" s="59" t="s">
        <v>10</v>
      </c>
      <c r="G39" s="59" t="s">
        <v>14</v>
      </c>
      <c r="H39" s="59" t="s">
        <v>78</v>
      </c>
      <c r="I39" s="64">
        <v>45852</v>
      </c>
    </row>
    <row r="40" spans="1:9" s="43" customFormat="1" ht="23.4" x14ac:dyDescent="0.45">
      <c r="A40" s="59" t="s">
        <v>74</v>
      </c>
      <c r="B40" s="59">
        <v>1</v>
      </c>
      <c r="C40" s="59" t="s">
        <v>79</v>
      </c>
      <c r="D40" s="59" t="s">
        <v>194</v>
      </c>
      <c r="E40" s="59" t="s">
        <v>11</v>
      </c>
      <c r="F40" s="59" t="s">
        <v>10</v>
      </c>
      <c r="G40" s="59" t="s">
        <v>14</v>
      </c>
      <c r="H40" s="59" t="s">
        <v>80</v>
      </c>
      <c r="I40" s="64">
        <v>45852</v>
      </c>
    </row>
    <row r="41" spans="1:9" s="43" customFormat="1" ht="23.4" x14ac:dyDescent="0.45">
      <c r="A41" s="59" t="s">
        <v>81</v>
      </c>
      <c r="B41" s="59">
        <v>1</v>
      </c>
      <c r="C41" s="59" t="s">
        <v>82</v>
      </c>
      <c r="D41" s="59" t="s">
        <v>194</v>
      </c>
      <c r="E41" s="59" t="s">
        <v>11</v>
      </c>
      <c r="F41" s="59" t="s">
        <v>8</v>
      </c>
      <c r="G41" s="59" t="s">
        <v>14</v>
      </c>
      <c r="H41" s="59" t="s">
        <v>83</v>
      </c>
      <c r="I41" s="64">
        <v>45852</v>
      </c>
    </row>
    <row r="42" spans="1:9" s="43" customFormat="1" ht="23.4" x14ac:dyDescent="0.45">
      <c r="A42" s="59" t="s">
        <v>84</v>
      </c>
      <c r="B42" s="59">
        <v>1</v>
      </c>
      <c r="C42" s="59" t="s">
        <v>85</v>
      </c>
      <c r="D42" s="59" t="s">
        <v>194</v>
      </c>
      <c r="E42" s="59" t="s">
        <v>11</v>
      </c>
      <c r="F42" s="59" t="s">
        <v>10</v>
      </c>
      <c r="G42" s="59" t="s">
        <v>14</v>
      </c>
      <c r="H42" s="59" t="s">
        <v>86</v>
      </c>
      <c r="I42" s="64">
        <v>45852</v>
      </c>
    </row>
    <row r="43" spans="1:9" s="43" customFormat="1" ht="23.4" x14ac:dyDescent="0.45">
      <c r="A43" s="59" t="s">
        <v>84</v>
      </c>
      <c r="B43" s="59">
        <v>1</v>
      </c>
      <c r="C43" s="59" t="s">
        <v>87</v>
      </c>
      <c r="D43" s="59" t="s">
        <v>194</v>
      </c>
      <c r="E43" s="59" t="s">
        <v>11</v>
      </c>
      <c r="F43" s="59" t="s">
        <v>10</v>
      </c>
      <c r="G43" s="59" t="s">
        <v>14</v>
      </c>
      <c r="H43" s="59" t="s">
        <v>88</v>
      </c>
      <c r="I43" s="64">
        <v>45852</v>
      </c>
    </row>
    <row r="44" spans="1:9" s="43" customFormat="1" ht="23.4" x14ac:dyDescent="0.45">
      <c r="A44" s="59" t="s">
        <v>84</v>
      </c>
      <c r="B44" s="59">
        <v>1</v>
      </c>
      <c r="C44" s="59" t="s">
        <v>89</v>
      </c>
      <c r="D44" s="59" t="s">
        <v>194</v>
      </c>
      <c r="E44" s="59" t="s">
        <v>11</v>
      </c>
      <c r="F44" s="59" t="s">
        <v>10</v>
      </c>
      <c r="G44" s="59" t="s">
        <v>14</v>
      </c>
      <c r="H44" s="59" t="s">
        <v>90</v>
      </c>
      <c r="I44" s="64">
        <v>45852</v>
      </c>
    </row>
    <row r="45" spans="1:9" s="43" customFormat="1" ht="23.4" x14ac:dyDescent="0.45">
      <c r="A45" s="59" t="s">
        <v>84</v>
      </c>
      <c r="B45" s="59">
        <v>1</v>
      </c>
      <c r="C45" s="59" t="s">
        <v>91</v>
      </c>
      <c r="D45" s="59" t="s">
        <v>194</v>
      </c>
      <c r="E45" s="59" t="s">
        <v>11</v>
      </c>
      <c r="F45" s="59" t="s">
        <v>10</v>
      </c>
      <c r="G45" s="59" t="s">
        <v>14</v>
      </c>
      <c r="H45" s="59" t="s">
        <v>92</v>
      </c>
      <c r="I45" s="64">
        <v>45852</v>
      </c>
    </row>
    <row r="46" spans="1:9" s="43" customFormat="1" ht="23.4" x14ac:dyDescent="0.45">
      <c r="A46" s="59" t="s">
        <v>84</v>
      </c>
      <c r="B46" s="59">
        <v>1</v>
      </c>
      <c r="C46" s="59" t="s">
        <v>91</v>
      </c>
      <c r="D46" s="59" t="s">
        <v>194</v>
      </c>
      <c r="E46" s="59" t="s">
        <v>11</v>
      </c>
      <c r="F46" s="59" t="s">
        <v>8</v>
      </c>
      <c r="G46" s="59" t="s">
        <v>14</v>
      </c>
      <c r="H46" s="59" t="s">
        <v>93</v>
      </c>
      <c r="I46" s="64">
        <v>45852</v>
      </c>
    </row>
    <row r="47" spans="1:9" s="43" customFormat="1" ht="23.4" x14ac:dyDescent="0.45">
      <c r="A47" s="59" t="s">
        <v>84</v>
      </c>
      <c r="B47" s="59">
        <v>1</v>
      </c>
      <c r="C47" s="59" t="s">
        <v>94</v>
      </c>
      <c r="D47" s="59" t="s">
        <v>194</v>
      </c>
      <c r="E47" s="59" t="s">
        <v>11</v>
      </c>
      <c r="F47" s="59" t="s">
        <v>10</v>
      </c>
      <c r="G47" s="59" t="s">
        <v>14</v>
      </c>
      <c r="H47" s="59" t="s">
        <v>95</v>
      </c>
      <c r="I47" s="64">
        <v>45852</v>
      </c>
    </row>
    <row r="48" spans="1:9" x14ac:dyDescent="0.3">
      <c r="A48" s="59" t="s">
        <v>96</v>
      </c>
      <c r="B48" s="59">
        <v>1</v>
      </c>
      <c r="C48" s="59" t="s">
        <v>97</v>
      </c>
      <c r="D48" s="59" t="s">
        <v>194</v>
      </c>
      <c r="E48" s="59" t="s">
        <v>11</v>
      </c>
      <c r="F48" s="59" t="s">
        <v>10</v>
      </c>
      <c r="G48" s="59" t="s">
        <v>14</v>
      </c>
      <c r="H48" s="59" t="s">
        <v>98</v>
      </c>
      <c r="I48" s="64">
        <v>45852</v>
      </c>
    </row>
    <row r="49" spans="1:9" x14ac:dyDescent="0.3">
      <c r="A49" s="59" t="s">
        <v>96</v>
      </c>
      <c r="B49" s="59">
        <v>1</v>
      </c>
      <c r="C49" s="59" t="s">
        <v>99</v>
      </c>
      <c r="D49" s="59" t="s">
        <v>194</v>
      </c>
      <c r="E49" s="59" t="s">
        <v>11</v>
      </c>
      <c r="F49" s="59" t="s">
        <v>10</v>
      </c>
      <c r="G49" s="59" t="s">
        <v>14</v>
      </c>
      <c r="H49" s="59" t="s">
        <v>100</v>
      </c>
      <c r="I49" s="64">
        <v>45852</v>
      </c>
    </row>
    <row r="50" spans="1:9" x14ac:dyDescent="0.3">
      <c r="A50" s="59" t="s">
        <v>101</v>
      </c>
      <c r="B50" s="59">
        <v>1</v>
      </c>
      <c r="C50" s="59" t="s">
        <v>102</v>
      </c>
      <c r="D50" s="59" t="s">
        <v>194</v>
      </c>
      <c r="E50" s="59" t="s">
        <v>11</v>
      </c>
      <c r="F50" s="59" t="s">
        <v>10</v>
      </c>
      <c r="G50" s="59" t="s">
        <v>14</v>
      </c>
      <c r="H50" s="59" t="s">
        <v>103</v>
      </c>
      <c r="I50" s="64">
        <v>45852</v>
      </c>
    </row>
    <row r="51" spans="1:9" x14ac:dyDescent="0.3">
      <c r="A51" s="59" t="s">
        <v>101</v>
      </c>
      <c r="B51" s="59">
        <v>1</v>
      </c>
      <c r="C51" s="59" t="s">
        <v>104</v>
      </c>
      <c r="D51" s="59" t="s">
        <v>194</v>
      </c>
      <c r="E51" s="59" t="s">
        <v>11</v>
      </c>
      <c r="F51" s="59" t="s">
        <v>10</v>
      </c>
      <c r="G51" s="59" t="s">
        <v>14</v>
      </c>
      <c r="H51" s="59" t="s">
        <v>105</v>
      </c>
      <c r="I51" s="64">
        <v>45852</v>
      </c>
    </row>
    <row r="52" spans="1:9" x14ac:dyDescent="0.3">
      <c r="A52" s="59" t="s">
        <v>101</v>
      </c>
      <c r="B52" s="59">
        <v>1</v>
      </c>
      <c r="C52" s="59" t="s">
        <v>106</v>
      </c>
      <c r="D52" s="59" t="s">
        <v>194</v>
      </c>
      <c r="E52" s="59" t="s">
        <v>11</v>
      </c>
      <c r="F52" s="59" t="s">
        <v>10</v>
      </c>
      <c r="G52" s="59" t="s">
        <v>14</v>
      </c>
      <c r="H52" s="59" t="s">
        <v>37</v>
      </c>
      <c r="I52" s="64">
        <v>45852</v>
      </c>
    </row>
    <row r="53" spans="1:9" x14ac:dyDescent="0.3">
      <c r="A53" s="59" t="s">
        <v>101</v>
      </c>
      <c r="B53" s="59">
        <v>1</v>
      </c>
      <c r="C53" s="59" t="s">
        <v>94</v>
      </c>
      <c r="D53" s="59" t="s">
        <v>194</v>
      </c>
      <c r="E53" s="59" t="s">
        <v>11</v>
      </c>
      <c r="F53" s="59" t="s">
        <v>10</v>
      </c>
      <c r="G53" s="59" t="s">
        <v>14</v>
      </c>
      <c r="H53" s="59" t="s">
        <v>107</v>
      </c>
      <c r="I53" s="64">
        <v>45852</v>
      </c>
    </row>
    <row r="54" spans="1:9" x14ac:dyDescent="0.3">
      <c r="A54" s="59" t="s">
        <v>101</v>
      </c>
      <c r="B54" s="59">
        <v>1</v>
      </c>
      <c r="C54" s="59" t="s">
        <v>108</v>
      </c>
      <c r="D54" s="59" t="s">
        <v>194</v>
      </c>
      <c r="E54" s="59" t="s">
        <v>11</v>
      </c>
      <c r="F54" s="59" t="s">
        <v>10</v>
      </c>
      <c r="G54" s="59" t="s">
        <v>14</v>
      </c>
      <c r="H54" s="59" t="s">
        <v>37</v>
      </c>
      <c r="I54" s="64">
        <v>45852</v>
      </c>
    </row>
    <row r="55" spans="1:9" x14ac:dyDescent="0.3">
      <c r="A55" s="59" t="s">
        <v>101</v>
      </c>
      <c r="B55" s="59">
        <v>1</v>
      </c>
      <c r="C55" s="59" t="s">
        <v>109</v>
      </c>
      <c r="D55" s="59" t="s">
        <v>194</v>
      </c>
      <c r="E55" s="59" t="s">
        <v>11</v>
      </c>
      <c r="F55" s="59" t="s">
        <v>10</v>
      </c>
      <c r="G55" s="59" t="s">
        <v>14</v>
      </c>
      <c r="H55" s="59" t="s">
        <v>110</v>
      </c>
      <c r="I55" s="64">
        <v>45852</v>
      </c>
    </row>
    <row r="56" spans="1:9" x14ac:dyDescent="0.3">
      <c r="A56" s="59" t="s">
        <v>111</v>
      </c>
      <c r="B56" s="59">
        <v>1</v>
      </c>
      <c r="C56" s="59" t="s">
        <v>112</v>
      </c>
      <c r="D56" s="59" t="s">
        <v>194</v>
      </c>
      <c r="E56" s="59" t="s">
        <v>11</v>
      </c>
      <c r="F56" s="59" t="s">
        <v>10</v>
      </c>
      <c r="G56" s="59" t="s">
        <v>14</v>
      </c>
      <c r="H56" s="59" t="s">
        <v>113</v>
      </c>
      <c r="I56" s="64">
        <v>45852</v>
      </c>
    </row>
    <row r="57" spans="1:9" x14ac:dyDescent="0.3">
      <c r="A57" s="59" t="s">
        <v>111</v>
      </c>
      <c r="B57" s="59">
        <v>1</v>
      </c>
      <c r="C57" s="59" t="s">
        <v>114</v>
      </c>
      <c r="D57" s="59" t="s">
        <v>194</v>
      </c>
      <c r="E57" s="59" t="s">
        <v>11</v>
      </c>
      <c r="F57" s="59" t="s">
        <v>10</v>
      </c>
      <c r="G57" s="59" t="s">
        <v>14</v>
      </c>
      <c r="H57" s="59" t="s">
        <v>115</v>
      </c>
      <c r="I57" s="64">
        <v>45852</v>
      </c>
    </row>
    <row r="58" spans="1:9" x14ac:dyDescent="0.3">
      <c r="A58" s="59" t="s">
        <v>111</v>
      </c>
      <c r="B58" s="59">
        <v>1</v>
      </c>
      <c r="C58" s="59" t="s">
        <v>116</v>
      </c>
      <c r="D58" s="59" t="s">
        <v>194</v>
      </c>
      <c r="E58" s="59" t="s">
        <v>11</v>
      </c>
      <c r="F58" s="59" t="s">
        <v>10</v>
      </c>
      <c r="G58" s="59" t="s">
        <v>14</v>
      </c>
      <c r="H58" s="59" t="s">
        <v>117</v>
      </c>
      <c r="I58" s="64">
        <v>45852</v>
      </c>
    </row>
    <row r="59" spans="1:9" x14ac:dyDescent="0.3">
      <c r="A59" s="59" t="s">
        <v>111</v>
      </c>
      <c r="B59" s="59">
        <v>1</v>
      </c>
      <c r="C59" s="59" t="s">
        <v>118</v>
      </c>
      <c r="D59" s="59" t="s">
        <v>194</v>
      </c>
      <c r="E59" s="59" t="s">
        <v>11</v>
      </c>
      <c r="F59" s="59" t="s">
        <v>10</v>
      </c>
      <c r="G59" s="59" t="s">
        <v>14</v>
      </c>
      <c r="H59" s="59" t="s">
        <v>119</v>
      </c>
      <c r="I59" s="64">
        <v>45852</v>
      </c>
    </row>
    <row r="60" spans="1:9" ht="92.4" x14ac:dyDescent="0.3">
      <c r="A60" s="59" t="s">
        <v>120</v>
      </c>
      <c r="B60" s="59">
        <v>1</v>
      </c>
      <c r="C60" s="59" t="s">
        <v>121</v>
      </c>
      <c r="D60" s="59" t="s">
        <v>194</v>
      </c>
      <c r="E60" s="59" t="s">
        <v>11</v>
      </c>
      <c r="F60" s="59" t="s">
        <v>10</v>
      </c>
      <c r="G60" s="59" t="s">
        <v>14</v>
      </c>
      <c r="H60" s="59" t="s">
        <v>122</v>
      </c>
      <c r="I60" s="64" t="s">
        <v>123</v>
      </c>
    </row>
    <row r="61" spans="1:9" ht="92.4" x14ac:dyDescent="0.3">
      <c r="A61" s="59" t="s">
        <v>120</v>
      </c>
      <c r="B61" s="59">
        <v>1</v>
      </c>
      <c r="C61" s="59" t="s">
        <v>124</v>
      </c>
      <c r="D61" s="59" t="s">
        <v>194</v>
      </c>
      <c r="E61" s="59" t="s">
        <v>11</v>
      </c>
      <c r="F61" s="59" t="s">
        <v>10</v>
      </c>
      <c r="G61" s="59" t="s">
        <v>14</v>
      </c>
      <c r="H61" s="59" t="s">
        <v>125</v>
      </c>
      <c r="I61" s="64" t="s">
        <v>123</v>
      </c>
    </row>
    <row r="62" spans="1:9" ht="92.4" x14ac:dyDescent="0.3">
      <c r="A62" s="59" t="s">
        <v>120</v>
      </c>
      <c r="B62" s="59">
        <v>1</v>
      </c>
      <c r="C62" s="59" t="s">
        <v>126</v>
      </c>
      <c r="D62" s="59" t="s">
        <v>194</v>
      </c>
      <c r="E62" s="59" t="s">
        <v>11</v>
      </c>
      <c r="F62" s="59" t="s">
        <v>10</v>
      </c>
      <c r="G62" s="59" t="s">
        <v>14</v>
      </c>
      <c r="H62" s="59" t="s">
        <v>127</v>
      </c>
      <c r="I62" s="64" t="s">
        <v>123</v>
      </c>
    </row>
    <row r="63" spans="1:9" ht="92.4" x14ac:dyDescent="0.3">
      <c r="A63" s="59" t="s">
        <v>120</v>
      </c>
      <c r="B63" s="59">
        <v>1</v>
      </c>
      <c r="C63" s="59" t="s">
        <v>128</v>
      </c>
      <c r="D63" s="59" t="s">
        <v>194</v>
      </c>
      <c r="E63" s="59" t="s">
        <v>11</v>
      </c>
      <c r="F63" s="59" t="s">
        <v>10</v>
      </c>
      <c r="G63" s="59" t="s">
        <v>14</v>
      </c>
      <c r="H63" s="59" t="s">
        <v>37</v>
      </c>
      <c r="I63" s="64" t="s">
        <v>123</v>
      </c>
    </row>
    <row r="64" spans="1:9" ht="92.4" x14ac:dyDescent="0.3">
      <c r="A64" s="59" t="s">
        <v>120</v>
      </c>
      <c r="B64" s="59">
        <v>1</v>
      </c>
      <c r="C64" s="59" t="s">
        <v>129</v>
      </c>
      <c r="D64" s="59" t="s">
        <v>194</v>
      </c>
      <c r="E64" s="59" t="s">
        <v>11</v>
      </c>
      <c r="F64" s="59" t="s">
        <v>10</v>
      </c>
      <c r="G64" s="59" t="s">
        <v>14</v>
      </c>
      <c r="H64" s="59" t="s">
        <v>130</v>
      </c>
      <c r="I64" s="64" t="s">
        <v>123</v>
      </c>
    </row>
    <row r="65" spans="1:40" x14ac:dyDescent="0.3">
      <c r="A65" s="59" t="s">
        <v>131</v>
      </c>
      <c r="B65" s="59">
        <v>1</v>
      </c>
      <c r="C65" s="59" t="s">
        <v>132</v>
      </c>
      <c r="D65" s="59" t="s">
        <v>194</v>
      </c>
      <c r="E65" s="59" t="s">
        <v>11</v>
      </c>
      <c r="F65" s="59" t="s">
        <v>10</v>
      </c>
      <c r="G65" s="59" t="s">
        <v>14</v>
      </c>
      <c r="H65" s="59" t="s">
        <v>133</v>
      </c>
      <c r="I65" s="64">
        <v>45852</v>
      </c>
    </row>
    <row r="66" spans="1:40" x14ac:dyDescent="0.3">
      <c r="A66" s="59" t="s">
        <v>131</v>
      </c>
      <c r="B66" s="59">
        <v>1</v>
      </c>
      <c r="C66" s="59" t="s">
        <v>134</v>
      </c>
      <c r="D66" s="59" t="s">
        <v>194</v>
      </c>
      <c r="E66" s="59" t="s">
        <v>11</v>
      </c>
      <c r="F66" s="59" t="s">
        <v>10</v>
      </c>
      <c r="G66" s="59" t="s">
        <v>14</v>
      </c>
      <c r="H66" s="59" t="s">
        <v>135</v>
      </c>
      <c r="I66" s="64">
        <v>45852</v>
      </c>
    </row>
    <row r="67" spans="1:40" x14ac:dyDescent="0.3">
      <c r="A67" s="59" t="s">
        <v>131</v>
      </c>
      <c r="B67" s="59">
        <v>1</v>
      </c>
      <c r="C67" s="59" t="s">
        <v>51</v>
      </c>
      <c r="D67" s="59" t="s">
        <v>194</v>
      </c>
      <c r="E67" s="59" t="s">
        <v>11</v>
      </c>
      <c r="F67" s="59" t="s">
        <v>10</v>
      </c>
      <c r="G67" s="59" t="s">
        <v>14</v>
      </c>
      <c r="H67" s="59" t="s">
        <v>136</v>
      </c>
      <c r="I67" s="64">
        <v>45852</v>
      </c>
    </row>
    <row r="68" spans="1:40" x14ac:dyDescent="0.3">
      <c r="A68" s="59" t="s">
        <v>131</v>
      </c>
      <c r="B68" s="59">
        <v>1</v>
      </c>
      <c r="C68" s="59" t="s">
        <v>137</v>
      </c>
      <c r="D68" s="59" t="s">
        <v>194</v>
      </c>
      <c r="E68" s="59" t="s">
        <v>11</v>
      </c>
      <c r="F68" s="59" t="s">
        <v>10</v>
      </c>
      <c r="G68" s="59" t="s">
        <v>14</v>
      </c>
      <c r="H68" s="59" t="s">
        <v>37</v>
      </c>
      <c r="I68" s="64">
        <v>45852</v>
      </c>
    </row>
    <row r="69" spans="1:40" x14ac:dyDescent="0.3">
      <c r="A69" s="60"/>
      <c r="B69" s="60"/>
      <c r="C69" s="60"/>
      <c r="D69" s="59" t="s">
        <v>194</v>
      </c>
      <c r="E69" s="60"/>
      <c r="F69" s="60"/>
      <c r="G69" s="60"/>
      <c r="H69" s="60"/>
      <c r="I69" s="60"/>
    </row>
    <row r="70" spans="1:40" s="13" customFormat="1" ht="9" customHeight="1" x14ac:dyDescent="0.45">
      <c r="A70" s="65"/>
      <c r="B70" s="65"/>
      <c r="C70" s="65"/>
      <c r="D70" s="65"/>
      <c r="E70" s="65"/>
      <c r="F70" s="66"/>
      <c r="G70" s="66"/>
      <c r="H70" s="66"/>
      <c r="I70" s="67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</row>
  </sheetData>
  <pageMargins left="0.25" right="0.25" top="0.75" bottom="0.75" header="0.3" footer="0.3"/>
  <pageSetup paperSize="9" scale="6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FF7E-1C21-4467-8612-455FA970BD84}">
  <sheetPr>
    <tabColor theme="4" tint="0.79998168889431442"/>
    <pageSetUpPr fitToPage="1"/>
  </sheetPr>
  <dimension ref="A1:S6"/>
  <sheetViews>
    <sheetView workbookViewId="0">
      <selection sqref="A1:J1"/>
    </sheetView>
  </sheetViews>
  <sheetFormatPr defaultColWidth="8.6640625" defaultRowHeight="28.5" customHeight="1" x14ac:dyDescent="0.3"/>
  <cols>
    <col min="1" max="2" width="25.5546875" style="19" customWidth="1"/>
    <col min="3" max="4" width="14.5546875" style="19" customWidth="1"/>
    <col min="5" max="6" width="9.5546875" style="46" customWidth="1"/>
    <col min="7" max="7" width="9.5546875" style="19" customWidth="1"/>
    <col min="8" max="8" width="40.5546875" style="19" customWidth="1"/>
    <col min="9" max="9" width="12.5546875" style="19" customWidth="1"/>
    <col min="10" max="10" width="18.5546875" style="19" customWidth="1"/>
    <col min="11" max="11" width="12.88671875" style="19" customWidth="1"/>
    <col min="12" max="12" width="12.44140625" style="19" customWidth="1"/>
    <col min="13" max="16384" width="8.6640625" style="19"/>
  </cols>
  <sheetData>
    <row r="1" spans="1:19" s="45" customFormat="1" ht="28.5" customHeight="1" x14ac:dyDescent="0.3">
      <c r="A1" s="68" t="s">
        <v>138</v>
      </c>
      <c r="B1" s="68"/>
      <c r="C1" s="68"/>
      <c r="D1" s="68"/>
      <c r="E1" s="68"/>
      <c r="F1" s="68"/>
      <c r="G1" s="68"/>
      <c r="H1" s="68"/>
      <c r="I1" s="68"/>
      <c r="J1" s="68"/>
      <c r="K1" s="44"/>
      <c r="L1" s="44"/>
      <c r="M1" s="44"/>
      <c r="N1" s="44"/>
      <c r="O1" s="44"/>
      <c r="P1" s="44"/>
      <c r="Q1" s="44"/>
      <c r="R1" s="44"/>
      <c r="S1" s="44"/>
    </row>
    <row r="2" spans="1:19" ht="28.5" customHeight="1" x14ac:dyDescent="0.3">
      <c r="A2" s="36" t="s">
        <v>189</v>
      </c>
      <c r="B2" s="32" t="s">
        <v>176</v>
      </c>
      <c r="C2" s="32" t="s">
        <v>186</v>
      </c>
      <c r="D2" s="32" t="s">
        <v>187</v>
      </c>
      <c r="E2" s="34" t="s">
        <v>139</v>
      </c>
      <c r="F2" s="34" t="s">
        <v>4</v>
      </c>
      <c r="G2" s="34" t="s">
        <v>173</v>
      </c>
      <c r="H2" s="32" t="s">
        <v>180</v>
      </c>
      <c r="I2" s="35" t="s">
        <v>181</v>
      </c>
      <c r="J2" s="19" t="s">
        <v>188</v>
      </c>
    </row>
    <row r="3" spans="1:19" ht="28.5" customHeight="1" x14ac:dyDescent="0.3">
      <c r="K3" s="47"/>
      <c r="L3" s="48"/>
    </row>
    <row r="4" spans="1:19" ht="28.5" customHeight="1" x14ac:dyDescent="0.3">
      <c r="A4" s="49" t="s">
        <v>11</v>
      </c>
      <c r="B4" s="49"/>
      <c r="C4" s="49"/>
      <c r="D4" s="49"/>
      <c r="E4" s="49"/>
      <c r="F4" s="49"/>
      <c r="G4" s="49"/>
      <c r="H4" s="49"/>
      <c r="I4" s="49"/>
      <c r="J4" s="49"/>
    </row>
    <row r="5" spans="1:19" ht="28.5" customHeight="1" x14ac:dyDescent="0.3">
      <c r="A5" s="19" t="s">
        <v>141</v>
      </c>
      <c r="B5" s="19" t="e">
        <f>_xlfn.XLOOKUP(Table4105[[#This Row],[Road Name]],'Nelson Base Data'!$A$2:$A$2,'Nelson Base Data'!B$2:B$2)</f>
        <v>#N/A</v>
      </c>
      <c r="C5" s="19" t="e">
        <f>_xlfn.XLOOKUP(Table4105[[#This Row],[Road Name]],'Nelson Base Data'!$A$2:$A$2,'Nelson Base Data'!C$2:C$2)</f>
        <v>#N/A</v>
      </c>
      <c r="D5" s="19" t="e">
        <f>_xlfn.XLOOKUP(Table4105[[#This Row],[Road Name]],'Nelson Base Data'!$A$2:$A$2,'Nelson Base Data'!D$2:D$2)</f>
        <v>#N/A</v>
      </c>
      <c r="E5" s="19" t="e">
        <f>_xlfn.XLOOKUP(Table4105[[#This Row],[Road Name]],'Nelson Base Data'!$A$2:$A$2,'Nelson Base Data'!E$2:E$2)</f>
        <v>#N/A</v>
      </c>
      <c r="F5" s="19" t="e">
        <f>_xlfn.XLOOKUP(Table4105[[#This Row],[Road Name]],'Nelson Base Data'!$A$2:$A$2,'Nelson Base Data'!F$2:F$2)</f>
        <v>#N/A</v>
      </c>
      <c r="G5" s="19" t="e">
        <f>_xlfn.XLOOKUP(Table4105[[#This Row],[Road Name]],'Nelson Base Data'!$A$2:$A$2,'Nelson Base Data'!G$2:G$2)</f>
        <v>#N/A</v>
      </c>
      <c r="H5" s="19" t="e">
        <f>_xlfn.XLOOKUP(Table4105[[#This Row],[Road Name]],'Nelson Base Data'!$A$2:$A$2,'Nelson Base Data'!H$2:H$2)</f>
        <v>#N/A</v>
      </c>
      <c r="I5" s="50" t="e">
        <f>_xlfn.XLOOKUP(Table4105[[#This Row],[Road Name]],'Nelson Base Data'!$A$2:$A$2,'Nelson Base Data'!I$2:I$2)</f>
        <v>#N/A</v>
      </c>
      <c r="J5" s="51" t="s">
        <v>7</v>
      </c>
    </row>
    <row r="6" spans="1:19" ht="28.5" customHeight="1" x14ac:dyDescent="0.3">
      <c r="J6" s="52"/>
    </row>
  </sheetData>
  <mergeCells count="1">
    <mergeCell ref="A1:J1"/>
  </mergeCells>
  <phoneticPr fontId="7" type="noConversion"/>
  <conditionalFormatting sqref="C5">
    <cfRule type="cellIs" dxfId="2" priority="1" operator="equal">
      <formula>$D$5</formula>
    </cfRule>
  </conditionalFormatting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E8B4-389A-41BE-B391-18617BCF2843}">
  <sheetPr>
    <tabColor theme="8" tint="0.59999389629810485"/>
    <pageSetUpPr fitToPage="1"/>
  </sheetPr>
  <dimension ref="A1:R3"/>
  <sheetViews>
    <sheetView workbookViewId="0"/>
  </sheetViews>
  <sheetFormatPr defaultRowHeight="14.4" x14ac:dyDescent="0.3"/>
  <cols>
    <col min="1" max="1" width="24.5546875" customWidth="1"/>
    <col min="2" max="2" width="17.33203125" customWidth="1"/>
    <col min="3" max="3" width="18.88671875" customWidth="1"/>
    <col min="4" max="4" width="18.5546875" style="23" customWidth="1"/>
    <col min="5" max="5" width="21" style="23" customWidth="1"/>
    <col min="6" max="6" width="28" style="14" customWidth="1"/>
    <col min="7" max="7" width="11.6640625" customWidth="1"/>
    <col min="8" max="8" width="20" customWidth="1"/>
    <col min="9" max="9" width="13.88671875" customWidth="1"/>
    <col min="10" max="10" width="10.33203125" customWidth="1"/>
  </cols>
  <sheetData>
    <row r="1" spans="1:18" s="1" customFormat="1" ht="23.4" x14ac:dyDescent="0.45">
      <c r="A1" s="1" t="s">
        <v>142</v>
      </c>
      <c r="D1" s="22"/>
      <c r="E1" s="22"/>
      <c r="F1" s="13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3">
      <c r="A2" s="4" t="s">
        <v>143</v>
      </c>
      <c r="B2" s="4" t="s">
        <v>1</v>
      </c>
      <c r="C2" s="4" t="s">
        <v>2</v>
      </c>
      <c r="D2" s="25" t="s">
        <v>170</v>
      </c>
      <c r="E2" s="25" t="s">
        <v>4</v>
      </c>
      <c r="F2" s="16" t="s">
        <v>140</v>
      </c>
      <c r="G2" s="5" t="s">
        <v>6</v>
      </c>
      <c r="I2" s="9"/>
    </row>
    <row r="3" spans="1:18" x14ac:dyDescent="0.3">
      <c r="G3" s="6"/>
      <c r="I3" s="12"/>
    </row>
  </sheetData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84DE-0E7A-4BE7-B218-EC1B1C9133A5}">
  <sheetPr>
    <tabColor theme="2" tint="-9.9978637043366805E-2"/>
    <pageSetUpPr fitToPage="1"/>
  </sheetPr>
  <dimension ref="A1:AD22"/>
  <sheetViews>
    <sheetView workbookViewId="0"/>
  </sheetViews>
  <sheetFormatPr defaultRowHeight="14.4" x14ac:dyDescent="0.3"/>
  <cols>
    <col min="1" max="2" width="25.5546875" customWidth="1"/>
    <col min="3" max="4" width="14.5546875" style="18" customWidth="1"/>
    <col min="5" max="7" width="9.5546875" style="23" customWidth="1"/>
    <col min="8" max="8" width="40.5546875" customWidth="1"/>
    <col min="9" max="9" width="12.5546875" customWidth="1"/>
    <col min="10" max="10" width="18.5546875" customWidth="1"/>
  </cols>
  <sheetData>
    <row r="1" spans="1:30" s="1" customFormat="1" ht="23.4" x14ac:dyDescent="0.45">
      <c r="A1" s="1" t="s">
        <v>144</v>
      </c>
      <c r="C1" s="17"/>
      <c r="D1" s="17"/>
      <c r="E1" s="22"/>
      <c r="F1" s="22"/>
      <c r="G1" s="22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3.2" x14ac:dyDescent="0.3">
      <c r="A2" s="36" t="s">
        <v>189</v>
      </c>
      <c r="B2" s="32" t="s">
        <v>176</v>
      </c>
      <c r="C2" s="39" t="s">
        <v>186</v>
      </c>
      <c r="D2" s="39" t="s">
        <v>187</v>
      </c>
      <c r="E2" s="34" t="s">
        <v>139</v>
      </c>
      <c r="F2" s="34" t="s">
        <v>4</v>
      </c>
      <c r="G2" s="34" t="s">
        <v>173</v>
      </c>
      <c r="H2" s="32" t="s">
        <v>180</v>
      </c>
      <c r="I2" s="35" t="s">
        <v>181</v>
      </c>
      <c r="J2" s="32" t="s">
        <v>1</v>
      </c>
    </row>
    <row r="3" spans="1:30" x14ac:dyDescent="0.3">
      <c r="A3" s="28" t="s">
        <v>11</v>
      </c>
      <c r="B3" s="7"/>
      <c r="C3" s="20"/>
      <c r="D3" s="40"/>
      <c r="E3" s="24"/>
      <c r="F3" s="41"/>
      <c r="G3" s="41"/>
      <c r="H3" s="15"/>
      <c r="I3" s="15"/>
      <c r="J3" s="7"/>
    </row>
    <row r="4" spans="1:30" x14ac:dyDescent="0.3">
      <c r="A4" t="s">
        <v>145</v>
      </c>
      <c r="B4" t="e">
        <f>_xlfn.XLOOKUP(Table5[[#This Row],[Road Name]],'Nelson Base Data'!$A$2:$A$2,'Nelson Base Data'!B$2:B$2)</f>
        <v>#N/A</v>
      </c>
      <c r="C4" s="18" t="e">
        <f>_xlfn.XLOOKUP(Table5[[#This Row],[Road Name]],'Nelson Base Data'!$A$2:$A$2,'Nelson Base Data'!C$2:C$2)</f>
        <v>#N/A</v>
      </c>
      <c r="D4" s="18" t="e">
        <f>_xlfn.XLOOKUP(Table5[[#This Row],[Road Name]],'Nelson Base Data'!$A$2:$A$2,'Nelson Base Data'!D$2:D$2)</f>
        <v>#N/A</v>
      </c>
      <c r="E4" s="23" t="e">
        <f>_xlfn.XLOOKUP(Table5[[#This Row],[Road Name]],'Nelson Base Data'!$A$2:$A$2,'Nelson Base Data'!E$2:E$2)</f>
        <v>#N/A</v>
      </c>
      <c r="F4" s="23" t="e">
        <f>_xlfn.XLOOKUP(Table5[[#This Row],[Road Name]],'Nelson Base Data'!$A$2:$A$2,'Nelson Base Data'!F$2:F$2)</f>
        <v>#N/A</v>
      </c>
      <c r="G4" s="23" t="e">
        <f>_xlfn.XLOOKUP(Table5[[#This Row],[Road Name]],'Nelson Base Data'!$A$2:$A$2,'Nelson Base Data'!G$2:G$2)</f>
        <v>#N/A</v>
      </c>
      <c r="H4" t="e">
        <f>_xlfn.XLOOKUP(Table5[[#This Row],[Road Name]],'Nelson Base Data'!$A$2:$A$2,'Nelson Base Data'!H$2:H$2)</f>
        <v>#N/A</v>
      </c>
      <c r="I4" s="37" t="e">
        <f>_xlfn.XLOOKUP(Table5[[#This Row],[Road Name]],'Nelson Base Data'!$A$2:$A$2,'Nelson Base Data'!I$2:I$2)</f>
        <v>#N/A</v>
      </c>
      <c r="J4" t="s">
        <v>11</v>
      </c>
    </row>
    <row r="5" spans="1:30" x14ac:dyDescent="0.3">
      <c r="A5" t="s">
        <v>146</v>
      </c>
      <c r="B5" t="e">
        <f>_xlfn.XLOOKUP(Table5[[#This Row],[Road Name]],'Nelson Base Data'!$A$2:$A$2,'Nelson Base Data'!B$2:B$2)</f>
        <v>#N/A</v>
      </c>
      <c r="C5" s="18" t="e">
        <f>_xlfn.XLOOKUP(Table5[[#This Row],[Road Name]],'Nelson Base Data'!$A$2:$A$2,'Nelson Base Data'!C$2:C$2)</f>
        <v>#N/A</v>
      </c>
      <c r="D5" s="18" t="e">
        <f>_xlfn.XLOOKUP(Table5[[#This Row],[Road Name]],'Nelson Base Data'!$A$2:$A$2,'Nelson Base Data'!D$2:D$2)</f>
        <v>#N/A</v>
      </c>
      <c r="E5" s="23" t="e">
        <f>_xlfn.XLOOKUP(Table5[[#This Row],[Road Name]],'Nelson Base Data'!$A$2:$A$2,'Nelson Base Data'!E$2:E$2)</f>
        <v>#N/A</v>
      </c>
      <c r="F5" s="42" t="e">
        <f>_xlfn.XLOOKUP(Table5[[#This Row],[Road Name]],'Nelson Base Data'!$A$2:$A$2,'Nelson Base Data'!F$2:F$2)</f>
        <v>#N/A</v>
      </c>
      <c r="G5" s="42" t="e">
        <f>_xlfn.XLOOKUP(Table5[[#This Row],[Road Name]],'Nelson Base Data'!$A$2:$A$2,'Nelson Base Data'!G$2:G$2)</f>
        <v>#N/A</v>
      </c>
      <c r="H5" s="14" t="e">
        <f>_xlfn.XLOOKUP(Table5[[#This Row],[Road Name]],'Nelson Base Data'!$A$2:$A$2,'Nelson Base Data'!H$2:H$2)</f>
        <v>#N/A</v>
      </c>
      <c r="I5" s="37" t="e">
        <f>_xlfn.XLOOKUP(Table5[[#This Row],[Road Name]],'Nelson Base Data'!$A$2:$A$2,'Nelson Base Data'!I$2:I$2)</f>
        <v>#N/A</v>
      </c>
      <c r="J5" t="s">
        <v>11</v>
      </c>
    </row>
    <row r="6" spans="1:30" x14ac:dyDescent="0.3">
      <c r="A6" t="s">
        <v>147</v>
      </c>
      <c r="B6" t="e">
        <f>_xlfn.XLOOKUP(Table5[[#This Row],[Road Name]],'Nelson Base Data'!$A$2:$A$2,'Nelson Base Data'!B$2:B$2)</f>
        <v>#N/A</v>
      </c>
      <c r="C6" s="18" t="e">
        <f>_xlfn.XLOOKUP(Table5[[#This Row],[Road Name]],'Nelson Base Data'!$A$2:$A$2,'Nelson Base Data'!C$2:C$2)</f>
        <v>#N/A</v>
      </c>
      <c r="D6" s="18" t="e">
        <f>_xlfn.XLOOKUP(Table5[[#This Row],[Road Name]],'Nelson Base Data'!$A$2:$A$2,'Nelson Base Data'!D$2:D$2)</f>
        <v>#N/A</v>
      </c>
      <c r="E6" s="23" t="e">
        <f>_xlfn.XLOOKUP(Table5[[#This Row],[Road Name]],'Nelson Base Data'!$A$2:$A$2,'Nelson Base Data'!E$2:E$2)</f>
        <v>#N/A</v>
      </c>
      <c r="F6" s="42" t="e">
        <f>_xlfn.XLOOKUP(Table5[[#This Row],[Road Name]],'Nelson Base Data'!$A$2:$A$2,'Nelson Base Data'!F$2:F$2)</f>
        <v>#N/A</v>
      </c>
      <c r="G6" s="42" t="e">
        <f>_xlfn.XLOOKUP(Table5[[#This Row],[Road Name]],'Nelson Base Data'!$A$2:$A$2,'Nelson Base Data'!G$2:G$2)</f>
        <v>#N/A</v>
      </c>
      <c r="H6" s="14" t="e">
        <f>_xlfn.XLOOKUP(Table5[[#This Row],[Road Name]],'Nelson Base Data'!$A$2:$A$2,'Nelson Base Data'!H$2:H$2)</f>
        <v>#N/A</v>
      </c>
      <c r="I6" s="37" t="e">
        <f>_xlfn.XLOOKUP(Table5[[#This Row],[Road Name]],'Nelson Base Data'!$A$2:$A$2,'Nelson Base Data'!I$2:I$2)</f>
        <v>#N/A</v>
      </c>
      <c r="J6" t="s">
        <v>11</v>
      </c>
    </row>
    <row r="7" spans="1:30" x14ac:dyDescent="0.3">
      <c r="A7" t="s">
        <v>148</v>
      </c>
      <c r="B7" t="e">
        <f>_xlfn.XLOOKUP(Table5[[#This Row],[Road Name]],'Nelson Base Data'!$A$2:$A$2,'Nelson Base Data'!B$2:B$2)</f>
        <v>#N/A</v>
      </c>
      <c r="C7" s="18" t="e">
        <f>_xlfn.XLOOKUP(Table5[[#This Row],[Road Name]],'Nelson Base Data'!$A$2:$A$2,'Nelson Base Data'!C$2:C$2)</f>
        <v>#N/A</v>
      </c>
      <c r="D7" s="18" t="e">
        <f>_xlfn.XLOOKUP(Table5[[#This Row],[Road Name]],'Nelson Base Data'!$A$2:$A$2,'Nelson Base Data'!D$2:D$2)</f>
        <v>#N/A</v>
      </c>
      <c r="E7" s="23" t="e">
        <f>_xlfn.XLOOKUP(Table5[[#This Row],[Road Name]],'Nelson Base Data'!$A$2:$A$2,'Nelson Base Data'!E$2:E$2)</f>
        <v>#N/A</v>
      </c>
      <c r="F7" s="42" t="e">
        <f>_xlfn.XLOOKUP(Table5[[#This Row],[Road Name]],'Nelson Base Data'!$A$2:$A$2,'Nelson Base Data'!F$2:F$2)</f>
        <v>#N/A</v>
      </c>
      <c r="G7" s="42" t="e">
        <f>_xlfn.XLOOKUP(Table5[[#This Row],[Road Name]],'Nelson Base Data'!$A$2:$A$2,'Nelson Base Data'!G$2:G$2)</f>
        <v>#N/A</v>
      </c>
      <c r="H7" s="14" t="e">
        <f>_xlfn.XLOOKUP(Table5[[#This Row],[Road Name]],'Nelson Base Data'!$A$2:$A$2,'Nelson Base Data'!H$2:H$2)</f>
        <v>#N/A</v>
      </c>
      <c r="I7" s="37" t="e">
        <f>_xlfn.XLOOKUP(Table5[[#This Row],[Road Name]],'Nelson Base Data'!$A$2:$A$2,'Nelson Base Data'!I$2:I$2)</f>
        <v>#N/A</v>
      </c>
      <c r="J7" t="s">
        <v>11</v>
      </c>
    </row>
    <row r="8" spans="1:30" x14ac:dyDescent="0.3">
      <c r="A8" t="s">
        <v>149</v>
      </c>
      <c r="B8" t="e">
        <f>_xlfn.XLOOKUP(Table5[[#This Row],[Road Name]],'Nelson Base Data'!$A$2:$A$2,'Nelson Base Data'!B$2:B$2)</f>
        <v>#N/A</v>
      </c>
      <c r="C8" s="18" t="e">
        <f>_xlfn.XLOOKUP(Table5[[#This Row],[Road Name]],'Nelson Base Data'!$A$2:$A$2,'Nelson Base Data'!C$2:C$2)</f>
        <v>#N/A</v>
      </c>
      <c r="D8" s="18" t="e">
        <f>_xlfn.XLOOKUP(Table5[[#This Row],[Road Name]],'Nelson Base Data'!$A$2:$A$2,'Nelson Base Data'!D$2:D$2)</f>
        <v>#N/A</v>
      </c>
      <c r="E8" s="23" t="e">
        <f>_xlfn.XLOOKUP(Table5[[#This Row],[Road Name]],'Nelson Base Data'!$A$2:$A$2,'Nelson Base Data'!E$2:E$2)</f>
        <v>#N/A</v>
      </c>
      <c r="F8" s="42" t="e">
        <f>_xlfn.XLOOKUP(Table5[[#This Row],[Road Name]],'Nelson Base Data'!$A$2:$A$2,'Nelson Base Data'!F$2:F$2)</f>
        <v>#N/A</v>
      </c>
      <c r="G8" s="42" t="e">
        <f>_xlfn.XLOOKUP(Table5[[#This Row],[Road Name]],'Nelson Base Data'!$A$2:$A$2,'Nelson Base Data'!G$2:G$2)</f>
        <v>#N/A</v>
      </c>
      <c r="H8" s="14" t="e">
        <f>_xlfn.XLOOKUP(Table5[[#This Row],[Road Name]],'Nelson Base Data'!$A$2:$A$2,'Nelson Base Data'!H$2:H$2)</f>
        <v>#N/A</v>
      </c>
      <c r="I8" s="37" t="e">
        <f>_xlfn.XLOOKUP(Table5[[#This Row],[Road Name]],'Nelson Base Data'!$A$2:$A$2,'Nelson Base Data'!I$2:I$2)</f>
        <v>#N/A</v>
      </c>
      <c r="J8" t="s">
        <v>11</v>
      </c>
    </row>
    <row r="9" spans="1:30" x14ac:dyDescent="0.3">
      <c r="A9" t="s">
        <v>150</v>
      </c>
      <c r="B9" t="e">
        <f>_xlfn.XLOOKUP(Table5[[#This Row],[Road Name]],'Nelson Base Data'!$A$2:$A$2,'Nelson Base Data'!B$2:B$2)</f>
        <v>#N/A</v>
      </c>
      <c r="C9" s="18" t="e">
        <f>_xlfn.XLOOKUP(Table5[[#This Row],[Road Name]],'Nelson Base Data'!$A$2:$A$2,'Nelson Base Data'!C$2:C$2)</f>
        <v>#N/A</v>
      </c>
      <c r="D9" s="18" t="e">
        <f>_xlfn.XLOOKUP(Table5[[#This Row],[Road Name]],'Nelson Base Data'!$A$2:$A$2,'Nelson Base Data'!D$2:D$2)</f>
        <v>#N/A</v>
      </c>
      <c r="E9" s="23" t="e">
        <f>_xlfn.XLOOKUP(Table5[[#This Row],[Road Name]],'Nelson Base Data'!$A$2:$A$2,'Nelson Base Data'!E$2:E$2)</f>
        <v>#N/A</v>
      </c>
      <c r="F9" s="42" t="e">
        <f>_xlfn.XLOOKUP(Table5[[#This Row],[Road Name]],'Nelson Base Data'!$A$2:$A$2,'Nelson Base Data'!F$2:F$2)</f>
        <v>#N/A</v>
      </c>
      <c r="G9" s="42" t="e">
        <f>_xlfn.XLOOKUP(Table5[[#This Row],[Road Name]],'Nelson Base Data'!$A$2:$A$2,'Nelson Base Data'!G$2:G$2)</f>
        <v>#N/A</v>
      </c>
      <c r="H9" s="14" t="e">
        <f>_xlfn.XLOOKUP(Table5[[#This Row],[Road Name]],'Nelson Base Data'!$A$2:$A$2,'Nelson Base Data'!H$2:H$2)</f>
        <v>#N/A</v>
      </c>
      <c r="I9" s="37" t="e">
        <f>_xlfn.XLOOKUP(Table5[[#This Row],[Road Name]],'Nelson Base Data'!$A$2:$A$2,'Nelson Base Data'!I$2:I$2)</f>
        <v>#N/A</v>
      </c>
      <c r="J9" t="s">
        <v>11</v>
      </c>
    </row>
    <row r="10" spans="1:30" x14ac:dyDescent="0.3">
      <c r="A10" t="s">
        <v>151</v>
      </c>
      <c r="B10" t="e">
        <f>_xlfn.XLOOKUP(Table5[[#This Row],[Road Name]],'Nelson Base Data'!$A$2:$A$2,'Nelson Base Data'!B$2:B$2)</f>
        <v>#N/A</v>
      </c>
      <c r="C10" s="18" t="e">
        <f>_xlfn.XLOOKUP(Table5[[#This Row],[Road Name]],'Nelson Base Data'!$A$2:$A$2,'Nelson Base Data'!C$2:C$2)</f>
        <v>#N/A</v>
      </c>
      <c r="D10" s="18" t="e">
        <f>_xlfn.XLOOKUP(Table5[[#This Row],[Road Name]],'Nelson Base Data'!$A$2:$A$2,'Nelson Base Data'!D$2:D$2)</f>
        <v>#N/A</v>
      </c>
      <c r="E10" s="23" t="e">
        <f>_xlfn.XLOOKUP(Table5[[#This Row],[Road Name]],'Nelson Base Data'!$A$2:$A$2,'Nelson Base Data'!E$2:E$2)</f>
        <v>#N/A</v>
      </c>
      <c r="F10" s="42" t="e">
        <f>_xlfn.XLOOKUP(Table5[[#This Row],[Road Name]],'Nelson Base Data'!$A$2:$A$2,'Nelson Base Data'!F$2:F$2)</f>
        <v>#N/A</v>
      </c>
      <c r="G10" s="42" t="e">
        <f>_xlfn.XLOOKUP(Table5[[#This Row],[Road Name]],'Nelson Base Data'!$A$2:$A$2,'Nelson Base Data'!G$2:G$2)</f>
        <v>#N/A</v>
      </c>
      <c r="H10" s="14" t="e">
        <f>_xlfn.XLOOKUP(Table5[[#This Row],[Road Name]],'Nelson Base Data'!$A$2:$A$2,'Nelson Base Data'!H$2:H$2)</f>
        <v>#N/A</v>
      </c>
      <c r="I10" s="37" t="e">
        <f>_xlfn.XLOOKUP(Table5[[#This Row],[Road Name]],'Nelson Base Data'!$A$2:$A$2,'Nelson Base Data'!I$2:I$2)</f>
        <v>#N/A</v>
      </c>
      <c r="J10" t="s">
        <v>11</v>
      </c>
    </row>
    <row r="11" spans="1:30" x14ac:dyDescent="0.3">
      <c r="A11" t="s">
        <v>152</v>
      </c>
      <c r="B11" t="e">
        <f>_xlfn.XLOOKUP(Table5[[#This Row],[Road Name]],'Nelson Base Data'!$A$2:$A$2,'Nelson Base Data'!B$2:B$2)</f>
        <v>#N/A</v>
      </c>
      <c r="C11" s="18" t="e">
        <f>_xlfn.XLOOKUP(Table5[[#This Row],[Road Name]],'Nelson Base Data'!$A$2:$A$2,'Nelson Base Data'!C$2:C$2)</f>
        <v>#N/A</v>
      </c>
      <c r="D11" s="18" t="e">
        <f>_xlfn.XLOOKUP(Table5[[#This Row],[Road Name]],'Nelson Base Data'!$A$2:$A$2,'Nelson Base Data'!D$2:D$2)</f>
        <v>#N/A</v>
      </c>
      <c r="E11" s="23" t="e">
        <f>_xlfn.XLOOKUP(Table5[[#This Row],[Road Name]],'Nelson Base Data'!$A$2:$A$2,'Nelson Base Data'!E$2:E$2)</f>
        <v>#N/A</v>
      </c>
      <c r="F11" s="42" t="e">
        <f>_xlfn.XLOOKUP(Table5[[#This Row],[Road Name]],'Nelson Base Data'!$A$2:$A$2,'Nelson Base Data'!F$2:F$2)</f>
        <v>#N/A</v>
      </c>
      <c r="G11" s="42" t="e">
        <f>_xlfn.XLOOKUP(Table5[[#This Row],[Road Name]],'Nelson Base Data'!$A$2:$A$2,'Nelson Base Data'!G$2:G$2)</f>
        <v>#N/A</v>
      </c>
      <c r="H11" s="14" t="e">
        <f>_xlfn.XLOOKUP(Table5[[#This Row],[Road Name]],'Nelson Base Data'!$A$2:$A$2,'Nelson Base Data'!H$2:H$2)</f>
        <v>#N/A</v>
      </c>
      <c r="I11" s="37" t="e">
        <f>_xlfn.XLOOKUP(Table5[[#This Row],[Road Name]],'Nelson Base Data'!$A$2:$A$2,'Nelson Base Data'!I$2:I$2)</f>
        <v>#N/A</v>
      </c>
      <c r="J11" t="s">
        <v>11</v>
      </c>
    </row>
    <row r="12" spans="1:30" x14ac:dyDescent="0.3">
      <c r="A12" t="s">
        <v>153</v>
      </c>
      <c r="B12" t="e">
        <f>_xlfn.XLOOKUP(Table5[[#This Row],[Road Name]],'Nelson Base Data'!$A$2:$A$2,'Nelson Base Data'!B$2:B$2)</f>
        <v>#N/A</v>
      </c>
      <c r="C12" s="18" t="e">
        <f>_xlfn.XLOOKUP(Table5[[#This Row],[Road Name]],'Nelson Base Data'!$A$2:$A$2,'Nelson Base Data'!C$2:C$2)</f>
        <v>#N/A</v>
      </c>
      <c r="D12" s="18" t="e">
        <f>_xlfn.XLOOKUP(Table5[[#This Row],[Road Name]],'Nelson Base Data'!$A$2:$A$2,'Nelson Base Data'!D$2:D$2)</f>
        <v>#N/A</v>
      </c>
      <c r="E12" s="23" t="e">
        <f>_xlfn.XLOOKUP(Table5[[#This Row],[Road Name]],'Nelson Base Data'!$A$2:$A$2,'Nelson Base Data'!E$2:E$2)</f>
        <v>#N/A</v>
      </c>
      <c r="F12" s="42" t="e">
        <f>_xlfn.XLOOKUP(Table5[[#This Row],[Road Name]],'Nelson Base Data'!$A$2:$A$2,'Nelson Base Data'!F$2:F$2)</f>
        <v>#N/A</v>
      </c>
      <c r="G12" s="42" t="e">
        <f>_xlfn.XLOOKUP(Table5[[#This Row],[Road Name]],'Nelson Base Data'!$A$2:$A$2,'Nelson Base Data'!G$2:G$2)</f>
        <v>#N/A</v>
      </c>
      <c r="H12" s="14" t="e">
        <f>_xlfn.XLOOKUP(Table5[[#This Row],[Road Name]],'Nelson Base Data'!$A$2:$A$2,'Nelson Base Data'!H$2:H$2)</f>
        <v>#N/A</v>
      </c>
      <c r="I12" s="37" t="e">
        <f>_xlfn.XLOOKUP(Table5[[#This Row],[Road Name]],'Nelson Base Data'!$A$2:$A$2,'Nelson Base Data'!I$2:I$2)</f>
        <v>#N/A</v>
      </c>
      <c r="J12" t="s">
        <v>11</v>
      </c>
    </row>
    <row r="13" spans="1:30" x14ac:dyDescent="0.3">
      <c r="A13" t="s">
        <v>154</v>
      </c>
      <c r="B13" t="e">
        <f>_xlfn.XLOOKUP(Table5[[#This Row],[Road Name]],'Nelson Base Data'!$A$2:$A$2,'Nelson Base Data'!B$2:B$2)</f>
        <v>#N/A</v>
      </c>
      <c r="C13" s="18" t="e">
        <f>_xlfn.XLOOKUP(Table5[[#This Row],[Road Name]],'Nelson Base Data'!$A$2:$A$2,'Nelson Base Data'!C$2:C$2)</f>
        <v>#N/A</v>
      </c>
      <c r="D13" s="18" t="e">
        <f>_xlfn.XLOOKUP(Table5[[#This Row],[Road Name]],'Nelson Base Data'!$A$2:$A$2,'Nelson Base Data'!D$2:D$2)</f>
        <v>#N/A</v>
      </c>
      <c r="E13" s="23" t="e">
        <f>_xlfn.XLOOKUP(Table5[[#This Row],[Road Name]],'Nelson Base Data'!$A$2:$A$2,'Nelson Base Data'!E$2:E$2)</f>
        <v>#N/A</v>
      </c>
      <c r="F13" s="42" t="e">
        <f>_xlfn.XLOOKUP(Table5[[#This Row],[Road Name]],'Nelson Base Data'!$A$2:$A$2,'Nelson Base Data'!F$2:F$2)</f>
        <v>#N/A</v>
      </c>
      <c r="G13" s="42" t="e">
        <f>_xlfn.XLOOKUP(Table5[[#This Row],[Road Name]],'Nelson Base Data'!$A$2:$A$2,'Nelson Base Data'!G$2:G$2)</f>
        <v>#N/A</v>
      </c>
      <c r="H13" s="14" t="e">
        <f>_xlfn.XLOOKUP(Table5[[#This Row],[Road Name]],'Nelson Base Data'!$A$2:$A$2,'Nelson Base Data'!H$2:H$2)</f>
        <v>#N/A</v>
      </c>
      <c r="I13" s="37" t="e">
        <f>_xlfn.XLOOKUP(Table5[[#This Row],[Road Name]],'Nelson Base Data'!$A$2:$A$2,'Nelson Base Data'!I$2:I$2)</f>
        <v>#N/A</v>
      </c>
      <c r="J13" t="s">
        <v>11</v>
      </c>
    </row>
    <row r="14" spans="1:30" x14ac:dyDescent="0.3">
      <c r="A14" t="s">
        <v>155</v>
      </c>
      <c r="B14" t="e">
        <f>_xlfn.XLOOKUP(Table5[[#This Row],[Road Name]],'Nelson Base Data'!$A$2:$A$2,'Nelson Base Data'!B$2:B$2)</f>
        <v>#N/A</v>
      </c>
      <c r="C14" s="18" t="e">
        <f>_xlfn.XLOOKUP(Table5[[#This Row],[Road Name]],'Nelson Base Data'!$A$2:$A$2,'Nelson Base Data'!C$2:C$2)</f>
        <v>#N/A</v>
      </c>
      <c r="D14" s="18" t="e">
        <f>_xlfn.XLOOKUP(Table5[[#This Row],[Road Name]],'Nelson Base Data'!$A$2:$A$2,'Nelson Base Data'!D$2:D$2)</f>
        <v>#N/A</v>
      </c>
      <c r="E14" s="23" t="e">
        <f>_xlfn.XLOOKUP(Table5[[#This Row],[Road Name]],'Nelson Base Data'!$A$2:$A$2,'Nelson Base Data'!E$2:E$2)</f>
        <v>#N/A</v>
      </c>
      <c r="F14" s="42" t="e">
        <f>_xlfn.XLOOKUP(Table5[[#This Row],[Road Name]],'Nelson Base Data'!$A$2:$A$2,'Nelson Base Data'!F$2:F$2)</f>
        <v>#N/A</v>
      </c>
      <c r="G14" s="42" t="e">
        <f>_xlfn.XLOOKUP(Table5[[#This Row],[Road Name]],'Nelson Base Data'!$A$2:$A$2,'Nelson Base Data'!G$2:G$2)</f>
        <v>#N/A</v>
      </c>
      <c r="H14" s="14" t="e">
        <f>_xlfn.XLOOKUP(Table5[[#This Row],[Road Name]],'Nelson Base Data'!$A$2:$A$2,'Nelson Base Data'!H$2:H$2)</f>
        <v>#N/A</v>
      </c>
      <c r="I14" s="37" t="e">
        <f>_xlfn.XLOOKUP(Table5[[#This Row],[Road Name]],'Nelson Base Data'!$A$2:$A$2,'Nelson Base Data'!I$2:I$2)</f>
        <v>#N/A</v>
      </c>
      <c r="J14" t="s">
        <v>11</v>
      </c>
    </row>
    <row r="15" spans="1:30" x14ac:dyDescent="0.3">
      <c r="A15" t="s">
        <v>156</v>
      </c>
      <c r="B15" t="e">
        <f>_xlfn.XLOOKUP(Table5[[#This Row],[Road Name]],'Nelson Base Data'!$A$2:$A$2,'Nelson Base Data'!B$2:B$2)</f>
        <v>#N/A</v>
      </c>
      <c r="C15" s="18" t="e">
        <f>_xlfn.XLOOKUP(Table5[[#This Row],[Road Name]],'Nelson Base Data'!$A$2:$A$2,'Nelson Base Data'!C$2:C$2)</f>
        <v>#N/A</v>
      </c>
      <c r="D15" s="18" t="e">
        <f>_xlfn.XLOOKUP(Table5[[#This Row],[Road Name]],'Nelson Base Data'!$A$2:$A$2,'Nelson Base Data'!D$2:D$2)</f>
        <v>#N/A</v>
      </c>
      <c r="E15" s="23" t="e">
        <f>_xlfn.XLOOKUP(Table5[[#This Row],[Road Name]],'Nelson Base Data'!$A$2:$A$2,'Nelson Base Data'!E$2:E$2)</f>
        <v>#N/A</v>
      </c>
      <c r="F15" s="42" t="e">
        <f>_xlfn.XLOOKUP(Table5[[#This Row],[Road Name]],'Nelson Base Data'!$A$2:$A$2,'Nelson Base Data'!F$2:F$2)</f>
        <v>#N/A</v>
      </c>
      <c r="G15" s="42" t="e">
        <f>_xlfn.XLOOKUP(Table5[[#This Row],[Road Name]],'Nelson Base Data'!$A$2:$A$2,'Nelson Base Data'!G$2:G$2)</f>
        <v>#N/A</v>
      </c>
      <c r="H15" s="14" t="e">
        <f>_xlfn.XLOOKUP(Table5[[#This Row],[Road Name]],'Nelson Base Data'!$A$2:$A$2,'Nelson Base Data'!H$2:H$2)</f>
        <v>#N/A</v>
      </c>
      <c r="I15" s="37" t="e">
        <f>_xlfn.XLOOKUP(Table5[[#This Row],[Road Name]],'Nelson Base Data'!$A$2:$A$2,'Nelson Base Data'!I$2:I$2)</f>
        <v>#N/A</v>
      </c>
      <c r="J15" t="s">
        <v>11</v>
      </c>
    </row>
    <row r="16" spans="1:30" x14ac:dyDescent="0.3">
      <c r="A16" t="s">
        <v>157</v>
      </c>
      <c r="B16" t="e">
        <f>_xlfn.XLOOKUP(Table5[[#This Row],[Road Name]],'Nelson Base Data'!$A$2:$A$2,'Nelson Base Data'!B$2:B$2)</f>
        <v>#N/A</v>
      </c>
      <c r="C16" s="18" t="e">
        <f>_xlfn.XLOOKUP(Table5[[#This Row],[Road Name]],'Nelson Base Data'!$A$2:$A$2,'Nelson Base Data'!C$2:C$2)</f>
        <v>#N/A</v>
      </c>
      <c r="D16" s="18" t="e">
        <f>_xlfn.XLOOKUP(Table5[[#This Row],[Road Name]],'Nelson Base Data'!$A$2:$A$2,'Nelson Base Data'!D$2:D$2)</f>
        <v>#N/A</v>
      </c>
      <c r="E16" s="23" t="e">
        <f>_xlfn.XLOOKUP(Table5[[#This Row],[Road Name]],'Nelson Base Data'!$A$2:$A$2,'Nelson Base Data'!E$2:E$2)</f>
        <v>#N/A</v>
      </c>
      <c r="F16" s="42" t="e">
        <f>_xlfn.XLOOKUP(Table5[[#This Row],[Road Name]],'Nelson Base Data'!$A$2:$A$2,'Nelson Base Data'!F$2:F$2)</f>
        <v>#N/A</v>
      </c>
      <c r="G16" s="42" t="e">
        <f>_xlfn.XLOOKUP(Table5[[#This Row],[Road Name]],'Nelson Base Data'!$A$2:$A$2,'Nelson Base Data'!G$2:G$2)</f>
        <v>#N/A</v>
      </c>
      <c r="H16" s="14" t="e">
        <f>_xlfn.XLOOKUP(Table5[[#This Row],[Road Name]],'Nelson Base Data'!$A$2:$A$2,'Nelson Base Data'!H$2:H$2)</f>
        <v>#N/A</v>
      </c>
      <c r="I16" s="37" t="e">
        <f>_xlfn.XLOOKUP(Table5[[#This Row],[Road Name]],'Nelson Base Data'!$A$2:$A$2,'Nelson Base Data'!I$2:I$2)</f>
        <v>#N/A</v>
      </c>
      <c r="J16" t="s">
        <v>11</v>
      </c>
    </row>
    <row r="17" spans="1:10" x14ac:dyDescent="0.3">
      <c r="A17" s="14" t="s">
        <v>185</v>
      </c>
      <c r="B17" t="e">
        <f>_xlfn.XLOOKUP(Table5[[#This Row],[Road Name]],'Nelson Base Data'!$A$2:$A$2,'Nelson Base Data'!B$2:B$2)</f>
        <v>#N/A</v>
      </c>
      <c r="C17" s="18" t="e">
        <f>_xlfn.XLOOKUP(Table5[[#This Row],[Road Name]],'Nelson Base Data'!$A$2:$A$2,'Nelson Base Data'!C$2:C$2)</f>
        <v>#N/A</v>
      </c>
      <c r="D17" s="18" t="e">
        <f>_xlfn.XLOOKUP(Table5[[#This Row],[Road Name]],'Nelson Base Data'!$A$2:$A$2,'Nelson Base Data'!D$2:D$2)</f>
        <v>#N/A</v>
      </c>
      <c r="E17" s="23" t="e">
        <f>_xlfn.XLOOKUP(Table5[[#This Row],[Road Name]],'Nelson Base Data'!$A$2:$A$2,'Nelson Base Data'!E$2:E$2)</f>
        <v>#N/A</v>
      </c>
      <c r="F17" s="42" t="e">
        <f>_xlfn.XLOOKUP(Table5[[#This Row],[Road Name]],'Nelson Base Data'!$A$2:$A$2,'Nelson Base Data'!F$2:F$2)</f>
        <v>#N/A</v>
      </c>
      <c r="G17" s="42" t="e">
        <f>_xlfn.XLOOKUP(Table5[[#This Row],[Road Name]],'Nelson Base Data'!$A$2:$A$2,'Nelson Base Data'!G$2:G$2)</f>
        <v>#N/A</v>
      </c>
      <c r="H17" s="14" t="e">
        <f>_xlfn.XLOOKUP(Table5[[#This Row],[Road Name]],'Nelson Base Data'!$A$2:$A$2,'Nelson Base Data'!H$2:H$2)</f>
        <v>#N/A</v>
      </c>
      <c r="I17" s="37" t="e">
        <f>_xlfn.XLOOKUP(Table5[[#This Row],[Road Name]],'Nelson Base Data'!$A$2:$A$2,'Nelson Base Data'!I$2:I$2)</f>
        <v>#N/A</v>
      </c>
      <c r="J17" t="s">
        <v>158</v>
      </c>
    </row>
    <row r="18" spans="1:10" x14ac:dyDescent="0.3">
      <c r="A18" t="s">
        <v>159</v>
      </c>
      <c r="B18" t="e">
        <f>_xlfn.XLOOKUP(Table5[[#This Row],[Road Name]],'Nelson Base Data'!$A$2:$A$2,'Nelson Base Data'!B$2:B$2)</f>
        <v>#N/A</v>
      </c>
      <c r="C18" s="18" t="e">
        <f>_xlfn.XLOOKUP(Table5[[#This Row],[Road Name]],'Nelson Base Data'!$A$2:$A$2,'Nelson Base Data'!C$2:C$2)</f>
        <v>#N/A</v>
      </c>
      <c r="D18" s="18" t="e">
        <f>_xlfn.XLOOKUP(Table5[[#This Row],[Road Name]],'Nelson Base Data'!$A$2:$A$2,'Nelson Base Data'!D$2:D$2)</f>
        <v>#N/A</v>
      </c>
      <c r="E18" s="23" t="e">
        <f>_xlfn.XLOOKUP(Table5[[#This Row],[Road Name]],'Nelson Base Data'!$A$2:$A$2,'Nelson Base Data'!E$2:E$2)</f>
        <v>#N/A</v>
      </c>
      <c r="F18" s="42" t="e">
        <f>_xlfn.XLOOKUP(Table5[[#This Row],[Road Name]],'Nelson Base Data'!$A$2:$A$2,'Nelson Base Data'!F$2:F$2)</f>
        <v>#N/A</v>
      </c>
      <c r="G18" s="42" t="e">
        <f>_xlfn.XLOOKUP(Table5[[#This Row],[Road Name]],'Nelson Base Data'!$A$2:$A$2,'Nelson Base Data'!G$2:G$2)</f>
        <v>#N/A</v>
      </c>
      <c r="H18" s="14" t="e">
        <f>_xlfn.XLOOKUP(Table5[[#This Row],[Road Name]],'Nelson Base Data'!$A$2:$A$2,'Nelson Base Data'!H$2:H$2)</f>
        <v>#N/A</v>
      </c>
      <c r="I18" s="37" t="e">
        <f>_xlfn.XLOOKUP(Table5[[#This Row],[Road Name]],'Nelson Base Data'!$A$2:$A$2,'Nelson Base Data'!I$2:I$2)</f>
        <v>#N/A</v>
      </c>
      <c r="J18" t="s">
        <v>11</v>
      </c>
    </row>
    <row r="19" spans="1:10" x14ac:dyDescent="0.3">
      <c r="A19" t="s">
        <v>160</v>
      </c>
      <c r="B19" t="e">
        <f>_xlfn.XLOOKUP(Table5[[#This Row],[Road Name]],'Nelson Base Data'!$A$2:$A$2,'Nelson Base Data'!B$2:B$2)</f>
        <v>#N/A</v>
      </c>
      <c r="C19" s="18" t="e">
        <f>_xlfn.XLOOKUP(Table5[[#This Row],[Road Name]],'Nelson Base Data'!$A$2:$A$2,'Nelson Base Data'!C$2:C$2)</f>
        <v>#N/A</v>
      </c>
      <c r="D19" s="18" t="e">
        <f>_xlfn.XLOOKUP(Table5[[#This Row],[Road Name]],'Nelson Base Data'!$A$2:$A$2,'Nelson Base Data'!D$2:D$2)</f>
        <v>#N/A</v>
      </c>
      <c r="E19" s="23" t="e">
        <f>_xlfn.XLOOKUP(Table5[[#This Row],[Road Name]],'Nelson Base Data'!$A$2:$A$2,'Nelson Base Data'!E$2:E$2)</f>
        <v>#N/A</v>
      </c>
      <c r="F19" s="42" t="e">
        <f>_xlfn.XLOOKUP(Table5[[#This Row],[Road Name]],'Nelson Base Data'!$A$2:$A$2,'Nelson Base Data'!F$2:F$2)</f>
        <v>#N/A</v>
      </c>
      <c r="G19" s="42" t="e">
        <f>_xlfn.XLOOKUP(Table5[[#This Row],[Road Name]],'Nelson Base Data'!$A$2:$A$2,'Nelson Base Data'!G$2:G$2)</f>
        <v>#N/A</v>
      </c>
      <c r="H19" s="14" t="e">
        <f>_xlfn.XLOOKUP(Table5[[#This Row],[Road Name]],'Nelson Base Data'!$A$2:$A$2,'Nelson Base Data'!H$2:H$2)</f>
        <v>#N/A</v>
      </c>
      <c r="I19" s="37" t="e">
        <f>_xlfn.XLOOKUP(Table5[[#This Row],[Road Name]],'Nelson Base Data'!$A$2:$A$2,'Nelson Base Data'!I$2:I$2)</f>
        <v>#N/A</v>
      </c>
      <c r="J19" t="s">
        <v>11</v>
      </c>
    </row>
    <row r="22" spans="1:10" x14ac:dyDescent="0.3">
      <c r="I22" s="38"/>
    </row>
  </sheetData>
  <phoneticPr fontId="7" type="noConversion"/>
  <conditionalFormatting sqref="C4:C19">
    <cfRule type="cellIs" dxfId="1" priority="1" operator="equal">
      <formula>D4</formula>
    </cfRule>
  </conditionalFormatting>
  <pageMargins left="0.25" right="0.25" top="0.75" bottom="0.75" header="0.3" footer="0.3"/>
  <pageSetup paperSize="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00478-ED6E-4776-B39E-52AA03723824}">
  <sheetPr>
    <tabColor theme="9" tint="0.59999389629810485"/>
    <pageSetUpPr fitToPage="1"/>
  </sheetPr>
  <dimension ref="A1:AN3"/>
  <sheetViews>
    <sheetView workbookViewId="0"/>
  </sheetViews>
  <sheetFormatPr defaultRowHeight="14.4" x14ac:dyDescent="0.3"/>
  <cols>
    <col min="1" max="1" width="22.6640625" bestFit="1" customWidth="1"/>
    <col min="2" max="2" width="14" bestFit="1" customWidth="1"/>
    <col min="3" max="3" width="15.6640625" bestFit="1" customWidth="1"/>
    <col min="4" max="4" width="19.33203125" style="23" customWidth="1"/>
    <col min="5" max="5" width="21" style="23" customWidth="1"/>
    <col min="6" max="6" width="46.5546875" customWidth="1"/>
    <col min="7" max="7" width="11.6640625" customWidth="1"/>
  </cols>
  <sheetData>
    <row r="1" spans="1:40" s="1" customFormat="1" ht="23.4" x14ac:dyDescent="0.45">
      <c r="A1" s="1" t="s">
        <v>161</v>
      </c>
      <c r="D1" s="22"/>
      <c r="E1" s="2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x14ac:dyDescent="0.3">
      <c r="A2" t="s">
        <v>171</v>
      </c>
      <c r="B2" t="s">
        <v>1</v>
      </c>
      <c r="C2" t="s">
        <v>2</v>
      </c>
      <c r="D2" s="23" t="s">
        <v>170</v>
      </c>
      <c r="E2" s="23" t="s">
        <v>4</v>
      </c>
      <c r="F2" t="s">
        <v>140</v>
      </c>
      <c r="G2" s="26" t="s">
        <v>6</v>
      </c>
    </row>
    <row r="3" spans="1:40" x14ac:dyDescent="0.3">
      <c r="F3" s="14"/>
      <c r="G3" s="27"/>
    </row>
  </sheetData>
  <pageMargins left="0.25" right="0.25" top="0.75" bottom="0.75" header="0.3" footer="0.3"/>
  <pageSetup paperSize="9" scale="94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3D51F-62FE-4491-AF5F-DE799321CE2B}">
  <sheetPr>
    <tabColor theme="4" tint="0.59999389629810485"/>
    <pageSetUpPr fitToPage="1"/>
  </sheetPr>
  <dimension ref="A1:AI5"/>
  <sheetViews>
    <sheetView workbookViewId="0"/>
  </sheetViews>
  <sheetFormatPr defaultRowHeight="14.4" x14ac:dyDescent="0.3"/>
  <cols>
    <col min="1" max="1" width="19.5546875" customWidth="1"/>
    <col min="2" max="3" width="17.6640625" customWidth="1"/>
    <col min="4" max="4" width="15.6640625" style="23" customWidth="1"/>
    <col min="5" max="5" width="17.109375" style="23" customWidth="1"/>
    <col min="6" max="6" width="30.109375" style="14" customWidth="1"/>
    <col min="7" max="7" width="27" style="14" customWidth="1"/>
    <col min="8" max="8" width="11.33203125" customWidth="1"/>
    <col min="9" max="9" width="13.6640625" customWidth="1"/>
    <col min="10" max="10" width="11" customWidth="1"/>
    <col min="11" max="11" width="10.44140625" customWidth="1"/>
    <col min="12" max="12" width="12.6640625" customWidth="1"/>
    <col min="13" max="13" width="14.88671875" customWidth="1"/>
    <col min="14" max="14" width="11.33203125" customWidth="1"/>
    <col min="15" max="15" width="9.33203125" customWidth="1"/>
    <col min="16" max="19" width="10.88671875" customWidth="1"/>
  </cols>
  <sheetData>
    <row r="1" spans="1:35" ht="23.4" x14ac:dyDescent="0.45">
      <c r="A1" s="1" t="s">
        <v>162</v>
      </c>
      <c r="B1" s="1"/>
      <c r="C1" s="1"/>
      <c r="D1" s="22"/>
      <c r="E1" s="22"/>
      <c r="F1" s="13"/>
      <c r="G1" s="13"/>
      <c r="H1" s="13"/>
    </row>
    <row r="2" spans="1:35" s="8" customFormat="1" x14ac:dyDescent="0.3">
      <c r="A2" s="29" t="s">
        <v>163</v>
      </c>
      <c r="B2" t="s">
        <v>164</v>
      </c>
      <c r="C2" t="s">
        <v>2</v>
      </c>
      <c r="D2" s="23" t="s">
        <v>170</v>
      </c>
      <c r="E2" s="23" t="s">
        <v>4</v>
      </c>
      <c r="F2" s="14" t="s">
        <v>140</v>
      </c>
      <c r="G2" s="30" t="s">
        <v>6</v>
      </c>
      <c r="H2" t="s">
        <v>165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x14ac:dyDescent="0.3">
      <c r="A3" s="31"/>
      <c r="B3"/>
      <c r="C3"/>
      <c r="D3" s="23"/>
      <c r="E3" s="23"/>
      <c r="F3" s="14"/>
      <c r="G3" s="30"/>
      <c r="H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x14ac:dyDescent="0.3">
      <c r="M5" s="10"/>
    </row>
  </sheetData>
  <phoneticPr fontId="7" type="noConversion"/>
  <pageMargins left="0.25" right="0.25" top="0.75" bottom="0.75" header="0.3" footer="0.3"/>
  <pageSetup paperSize="9" scale="9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34DC-BCE8-43E5-A7BF-6CCB2AC09FFD}">
  <sheetPr>
    <tabColor rgb="FFFFFF00"/>
    <pageSetUpPr fitToPage="1"/>
  </sheetPr>
  <dimension ref="A1:L12"/>
  <sheetViews>
    <sheetView tabSelected="1" workbookViewId="0">
      <selection activeCell="H12" sqref="H12"/>
    </sheetView>
  </sheetViews>
  <sheetFormatPr defaultColWidth="8.6640625" defaultRowHeight="14.4" x14ac:dyDescent="0.3"/>
  <cols>
    <col min="1" max="2" width="25.5546875" style="14" customWidth="1"/>
    <col min="3" max="3" width="14.5546875" style="14" customWidth="1"/>
    <col min="4" max="4" width="14.5546875" style="42" customWidth="1"/>
    <col min="5" max="5" width="9.5546875" style="42" customWidth="1"/>
    <col min="6" max="7" width="9.5546875" style="14" customWidth="1"/>
    <col min="8" max="8" width="40.5546875" style="14" customWidth="1"/>
    <col min="9" max="9" width="12.5546875" style="14" customWidth="1"/>
    <col min="10" max="10" width="18.5546875" style="14" customWidth="1"/>
    <col min="11" max="16384" width="8.6640625" style="14"/>
  </cols>
  <sheetData>
    <row r="1" spans="1:12" s="44" customFormat="1" ht="23.4" x14ac:dyDescent="0.3">
      <c r="A1" s="69" t="s">
        <v>166</v>
      </c>
      <c r="B1" s="69"/>
      <c r="C1" s="69"/>
      <c r="D1" s="69"/>
      <c r="E1" s="69"/>
      <c r="F1" s="69"/>
      <c r="G1" s="69"/>
      <c r="H1" s="69"/>
      <c r="I1" s="69"/>
      <c r="J1" s="69"/>
      <c r="K1" s="14"/>
    </row>
    <row r="2" spans="1:12" ht="43.2" x14ac:dyDescent="0.3">
      <c r="A2" s="36" t="s">
        <v>189</v>
      </c>
      <c r="B2" s="32" t="s">
        <v>176</v>
      </c>
      <c r="C2" s="32" t="s">
        <v>186</v>
      </c>
      <c r="D2" s="32" t="s">
        <v>187</v>
      </c>
      <c r="E2" s="34" t="s">
        <v>139</v>
      </c>
      <c r="F2" s="34" t="s">
        <v>4</v>
      </c>
      <c r="G2" s="34" t="s">
        <v>173</v>
      </c>
      <c r="H2" s="32" t="s">
        <v>180</v>
      </c>
      <c r="I2" s="35" t="s">
        <v>181</v>
      </c>
      <c r="J2" s="32" t="s">
        <v>1</v>
      </c>
    </row>
    <row r="3" spans="1:12" x14ac:dyDescent="0.3">
      <c r="A3" s="53"/>
      <c r="B3" s="15"/>
      <c r="C3" s="15"/>
      <c r="D3" s="41"/>
      <c r="E3" s="41"/>
      <c r="F3" s="15"/>
      <c r="G3" s="15"/>
      <c r="H3" s="15"/>
      <c r="I3" s="15"/>
      <c r="J3" s="15"/>
    </row>
    <row r="4" spans="1:12" x14ac:dyDescent="0.3">
      <c r="A4" s="53" t="s">
        <v>11</v>
      </c>
      <c r="B4" s="15"/>
      <c r="C4" s="15"/>
      <c r="D4" s="41"/>
      <c r="E4" s="41"/>
      <c r="F4" s="15"/>
      <c r="G4" s="15"/>
      <c r="H4" s="54"/>
      <c r="I4" s="15"/>
      <c r="J4" s="15"/>
    </row>
    <row r="5" spans="1:12" ht="72" x14ac:dyDescent="0.3">
      <c r="A5" s="14" t="s">
        <v>183</v>
      </c>
      <c r="B5" s="21" t="e">
        <f>_xlfn.XLOOKUP(Table3[[#This Row],[Road Name]],'Nelson Base Data'!$A$2:$A$2,'Nelson Base Data'!B$2:B$2)</f>
        <v>#N/A</v>
      </c>
      <c r="C5" s="55" t="e">
        <f>_xlfn.XLOOKUP(Table3[[#This Row],[Road Name]],'Nelson Base Data'!$A$2:$A$2,'Nelson Base Data'!C$2:C$2)</f>
        <v>#N/A</v>
      </c>
      <c r="D5" s="21" t="e">
        <f>_xlfn.XLOOKUP(Table3[[#This Row],[Road Name]],'Nelson Base Data'!$A$2:$A$2,'Nelson Base Data'!D$2:D$2)</f>
        <v>#N/A</v>
      </c>
      <c r="E5" s="21" t="e">
        <f>_xlfn.XLOOKUP(Table3[[#This Row],[Road Name]],'Nelson Base Data'!$A$2:$A$2,'Nelson Base Data'!E$2:E$2)</f>
        <v>#N/A</v>
      </c>
      <c r="F5" s="21" t="e">
        <f>_xlfn.XLOOKUP(Table3[[#This Row],[Road Name]],'Nelson Base Data'!$A$2:$A$2,'Nelson Base Data'!F$2:F$2)</f>
        <v>#N/A</v>
      </c>
      <c r="G5" s="21" t="e">
        <f>_xlfn.XLOOKUP(Table3[[#This Row],[Road Name]],'Nelson Base Data'!$A$2:$A$2,'Nelson Base Data'!G$2:G$2)</f>
        <v>#N/A</v>
      </c>
      <c r="H5" s="21" t="e">
        <f>_xlfn.XLOOKUP(Table3[[#This Row],[Road Name]],'Nelson Base Data'!$A$2:$A$2,'Nelson Base Data'!H$2:H$2)</f>
        <v>#N/A</v>
      </c>
      <c r="I5" s="56" t="e">
        <f>_xlfn.XLOOKUP(Table3[[#This Row],[Road Name]],'Nelson Base Data'!$A$2:$A$2,'Nelson Base Data'!I$2:I$2)</f>
        <v>#N/A</v>
      </c>
      <c r="J5" s="21" t="s">
        <v>11</v>
      </c>
    </row>
    <row r="6" spans="1:12" ht="57.6" x14ac:dyDescent="0.3">
      <c r="A6" s="14" t="s">
        <v>184</v>
      </c>
      <c r="B6" s="21" t="e">
        <f>_xlfn.XLOOKUP(Table3[[#This Row],[Road Name]],'Nelson Base Data'!$A$2:$A$2,'Nelson Base Data'!B$2:B$2)</f>
        <v>#N/A</v>
      </c>
      <c r="C6" s="55" t="e">
        <f>_xlfn.XLOOKUP(Table3[[#This Row],[Road Name]],'Nelson Base Data'!$A$2:$A$2,'Nelson Base Data'!C$2:C$2)</f>
        <v>#N/A</v>
      </c>
      <c r="D6" s="21" t="e">
        <f>_xlfn.XLOOKUP(Table3[[#This Row],[Road Name]],'Nelson Base Data'!$A$2:$A$2,'Nelson Base Data'!D$2:D$2)</f>
        <v>#N/A</v>
      </c>
      <c r="E6" s="21" t="e">
        <f>_xlfn.XLOOKUP(Table3[[#This Row],[Road Name]],'Nelson Base Data'!$A$2:$A$2,'Nelson Base Data'!E$2:E$2)</f>
        <v>#N/A</v>
      </c>
      <c r="F6" s="21" t="e">
        <f>_xlfn.XLOOKUP(Table3[[#This Row],[Road Name]],'Nelson Base Data'!$A$2:$A$2,'Nelson Base Data'!F$2:F$2)</f>
        <v>#N/A</v>
      </c>
      <c r="G6" s="21" t="e">
        <f>_xlfn.XLOOKUP(Table3[[#This Row],[Road Name]],'Nelson Base Data'!$A$2:$A$2,'Nelson Base Data'!G$2:G$2)</f>
        <v>#N/A</v>
      </c>
      <c r="H6" s="21" t="e">
        <f>_xlfn.XLOOKUP(Table3[[#This Row],[Road Name]],'Nelson Base Data'!$A$2:$A$2,'Nelson Base Data'!H$2:H$2)</f>
        <v>#N/A</v>
      </c>
      <c r="I6" s="56" t="e">
        <f>_xlfn.XLOOKUP(Table3[[#This Row],[Road Name]],'Nelson Base Data'!$A$2:$A$2,'Nelson Base Data'!I$2:I$2)</f>
        <v>#N/A</v>
      </c>
      <c r="J6" s="21" t="s">
        <v>11</v>
      </c>
    </row>
    <row r="7" spans="1:12" ht="28.8" x14ac:dyDescent="0.3">
      <c r="A7" s="14" t="s">
        <v>191</v>
      </c>
      <c r="B7" s="21" t="e">
        <f>_xlfn.XLOOKUP(Table3[[#This Row],[Road Name]],'Nelson Base Data'!$A$2:$A$2,'Nelson Base Data'!B$2:B$2)</f>
        <v>#N/A</v>
      </c>
      <c r="C7" s="55" t="e">
        <f>_xlfn.XLOOKUP(Table3[[#This Row],[Road Name]],'Nelson Base Data'!$A$2:$A$2,'Nelson Base Data'!C$2:C$2)</f>
        <v>#N/A</v>
      </c>
      <c r="D7" s="21" t="e">
        <f>_xlfn.XLOOKUP(Table3[[#This Row],[Road Name]],'Nelson Base Data'!$A$2:$A$2,'Nelson Base Data'!D$2:D$2)</f>
        <v>#N/A</v>
      </c>
      <c r="E7" s="21" t="e">
        <f>_xlfn.XLOOKUP(Table3[[#This Row],[Road Name]],'Nelson Base Data'!$A$2:$A$2,'Nelson Base Data'!E$2:E$2)</f>
        <v>#N/A</v>
      </c>
      <c r="F7" s="21" t="e">
        <f>_xlfn.XLOOKUP(Table3[[#This Row],[Road Name]],'Nelson Base Data'!$A$2:$A$2,'Nelson Base Data'!F$2:F$2)</f>
        <v>#N/A</v>
      </c>
      <c r="G7" s="21" t="e">
        <f>_xlfn.XLOOKUP(Table3[[#This Row],[Road Name]],'Nelson Base Data'!$A$2:$A$2,'Nelson Base Data'!G$2:G$2)</f>
        <v>#N/A</v>
      </c>
      <c r="H7" s="21" t="e">
        <f>_xlfn.XLOOKUP(Table3[[#This Row],[Road Name]],'Nelson Base Data'!$A$2:$A$2,'Nelson Base Data'!H$2:H$2)</f>
        <v>#N/A</v>
      </c>
      <c r="I7" s="56" t="e">
        <f>_xlfn.XLOOKUP(Table3[[#This Row],[Road Name]],'Nelson Base Data'!$A$2:$A$2,'Nelson Base Data'!I$2:I$2)</f>
        <v>#N/A</v>
      </c>
      <c r="J7" s="21" t="s">
        <v>11</v>
      </c>
    </row>
    <row r="9" spans="1:12" s="44" customFormat="1" ht="23.4" x14ac:dyDescent="0.3">
      <c r="A9" s="69" t="s">
        <v>167</v>
      </c>
      <c r="B9" s="69"/>
      <c r="C9" s="69"/>
      <c r="D9" s="69"/>
      <c r="E9" s="69"/>
      <c r="F9" s="69"/>
      <c r="G9" s="69"/>
      <c r="H9" s="69"/>
      <c r="I9" s="69"/>
      <c r="J9" s="69"/>
      <c r="K9" s="14"/>
    </row>
    <row r="10" spans="1:12" ht="43.2" x14ac:dyDescent="0.3">
      <c r="A10" s="36" t="s">
        <v>189</v>
      </c>
      <c r="B10" s="32" t="s">
        <v>176</v>
      </c>
      <c r="C10" s="32" t="s">
        <v>186</v>
      </c>
      <c r="D10" s="32" t="s">
        <v>187</v>
      </c>
      <c r="E10" s="34" t="s">
        <v>139</v>
      </c>
      <c r="F10" s="34" t="s">
        <v>4</v>
      </c>
      <c r="G10" s="34" t="s">
        <v>173</v>
      </c>
      <c r="H10" s="32" t="s">
        <v>180</v>
      </c>
      <c r="I10" s="35" t="s">
        <v>181</v>
      </c>
      <c r="J10" s="32" t="s">
        <v>1</v>
      </c>
    </row>
    <row r="11" spans="1:12" x14ac:dyDescent="0.3">
      <c r="A11" s="53" t="s">
        <v>11</v>
      </c>
      <c r="B11" s="15" t="e">
        <f>'Nelson Base Data'!#REF!</f>
        <v>#REF!</v>
      </c>
      <c r="C11" s="15"/>
      <c r="D11" s="41"/>
      <c r="E11" s="41"/>
      <c r="F11" s="15"/>
      <c r="G11" s="15"/>
      <c r="H11" s="15"/>
      <c r="I11" s="57"/>
      <c r="J11" s="15"/>
      <c r="L11" s="30"/>
    </row>
    <row r="12" spans="1:12" ht="28.8" x14ac:dyDescent="0.3">
      <c r="A12" s="14" t="s">
        <v>46</v>
      </c>
      <c r="B12" s="21" t="str">
        <f>'Nelson Base Data'!B2</f>
        <v>From 282 Hampden Street, extending to Allan Street</v>
      </c>
      <c r="C12" s="21" t="str">
        <f>'Nelson Base Data'!C2</f>
        <v>Local Streets</v>
      </c>
      <c r="D12" s="21" t="str">
        <f>'Nelson Base Data'!D2</f>
        <v>Local Streets</v>
      </c>
      <c r="E12" s="21">
        <f>'Nelson Base Data'!E2</f>
        <v>50</v>
      </c>
      <c r="F12" s="21">
        <f>'Nelson Base Data'!F2</f>
        <v>30</v>
      </c>
      <c r="G12" s="21">
        <f>'Nelson Base Data'!G2</f>
        <v>30</v>
      </c>
      <c r="H12" s="21" t="str">
        <f>'Nelson Base Data'!H2</f>
        <v>Correct NSLR to align with current signed limit</v>
      </c>
      <c r="I12" s="56">
        <f>'Nelson Base Data'!I2</f>
        <v>45684</v>
      </c>
      <c r="J12" s="58" t="s">
        <v>11</v>
      </c>
    </row>
  </sheetData>
  <mergeCells count="2">
    <mergeCell ref="A1:J1"/>
    <mergeCell ref="A9:J9"/>
  </mergeCells>
  <phoneticPr fontId="7" type="noConversion"/>
  <conditionalFormatting sqref="C5:C7">
    <cfRule type="cellIs" dxfId="0" priority="3" operator="equal">
      <formula>D5</formula>
    </cfRule>
  </conditionalFormatting>
  <pageMargins left="0.25" right="0.25" top="0.75" bottom="0.75" header="0.3" footer="0.3"/>
  <pageSetup paperSize="9" scale="78" fitToHeight="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FC29-ED47-43AF-B301-2EF4A3485886}">
  <dimension ref="A1:J2"/>
  <sheetViews>
    <sheetView workbookViewId="0">
      <selection activeCell="J41" sqref="J41"/>
    </sheetView>
  </sheetViews>
  <sheetFormatPr defaultColWidth="9.109375" defaultRowHeight="14.4" x14ac:dyDescent="0.3"/>
  <cols>
    <col min="1" max="5" width="25.6640625" style="14" customWidth="1"/>
    <col min="6" max="6" width="14.6640625" style="14" customWidth="1"/>
    <col min="7" max="9" width="9.6640625" style="14" customWidth="1"/>
    <col min="10" max="10" width="40.6640625" style="14" customWidth="1"/>
    <col min="11" max="11" width="12.6640625" style="14" customWidth="1"/>
    <col min="12" max="12" width="60.88671875" style="14" customWidth="1"/>
    <col min="13" max="16384" width="9.109375" style="14"/>
  </cols>
  <sheetData>
    <row r="1" spans="1:10" ht="100.8" x14ac:dyDescent="0.3">
      <c r="A1" s="14" t="s">
        <v>172</v>
      </c>
      <c r="B1" s="14" t="s">
        <v>176</v>
      </c>
      <c r="C1" s="14" t="s">
        <v>182</v>
      </c>
      <c r="D1" s="14" t="s">
        <v>177</v>
      </c>
      <c r="E1" s="14" t="s">
        <v>178</v>
      </c>
      <c r="F1" s="14" t="s">
        <v>179</v>
      </c>
      <c r="G1" s="14" t="s">
        <v>173</v>
      </c>
      <c r="H1" s="14" t="s">
        <v>180</v>
      </c>
      <c r="I1" s="14" t="s">
        <v>181</v>
      </c>
      <c r="J1" s="14" t="s">
        <v>174</v>
      </c>
    </row>
    <row r="2" spans="1:10" ht="86.4" x14ac:dyDescent="0.3">
      <c r="A2" t="s">
        <v>46</v>
      </c>
      <c r="B2" s="14" t="s">
        <v>190</v>
      </c>
      <c r="C2" s="14" t="str">
        <f>Table111[[#This Row],[ONF Category]]</f>
        <v>Local Streets</v>
      </c>
      <c r="D2" t="s">
        <v>175</v>
      </c>
      <c r="E2">
        <v>50</v>
      </c>
      <c r="F2">
        <v>30</v>
      </c>
      <c r="G2" s="14">
        <v>30</v>
      </c>
      <c r="H2" s="14" t="s">
        <v>168</v>
      </c>
      <c r="I2" s="33">
        <v>45684</v>
      </c>
    </row>
  </sheetData>
  <phoneticPr fontId="7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Table 1 Schools</vt:lpstr>
      <vt:lpstr>Table 2 Tortuous Unsealed</vt:lpstr>
      <vt:lpstr>Table 3 Rural Resi Peri Urban</vt:lpstr>
      <vt:lpstr>Table 4 Urban Sts No Footpath</vt:lpstr>
      <vt:lpstr>Table 5 Higher Risk Rural Roads</vt:lpstr>
      <vt:lpstr>Table 6 Great Taste Trail Roads</vt:lpstr>
      <vt:lpstr>Table 7 Specific Roads </vt:lpstr>
      <vt:lpstr>Nelson Base Data</vt:lpstr>
      <vt:lpstr>'Table 1 Schools'!Print_Area</vt:lpstr>
      <vt:lpstr>'Table 2 Tortuous Unsealed'!Print_Area</vt:lpstr>
      <vt:lpstr>'Table 3 Rural Resi Peri Urban'!Print_Area</vt:lpstr>
      <vt:lpstr>'Table 4 Urban Sts No Footpath'!Print_Area</vt:lpstr>
      <vt:lpstr>'Table 5 Higher Risk Rural Roads'!Print_Area</vt:lpstr>
      <vt:lpstr>'Table 7 Specific Roads '!Print_Area</vt:lpstr>
      <vt:lpstr>'Table 2 Tortuous Unsealed'!Print_Titles</vt:lpstr>
      <vt:lpstr>'Table 3 Rural Resi Peri Urban'!Print_Titles</vt:lpstr>
      <vt:lpstr>'Table 4 Urban Sts No Footpath'!Print_Titles</vt:lpstr>
      <vt:lpstr>'Table 5 Higher Risk Rural Roads'!Print_Titles</vt:lpstr>
      <vt:lpstr>'Table 6 Great Taste Trail Roads'!Print_Titles</vt:lpstr>
      <vt:lpstr>'Table 7 Specific Roads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2024-10-20T22:44:24Z</dcterms:created>
  <dcterms:modified xsi:type="dcterms:W3CDTF">2024-10-20T22:48:57Z</dcterms:modified>
  <cp:category/>
  <cp:contentStatus/>
</cp:coreProperties>
</file>