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persons/person.xml" ContentType="application/vnd.ms-excel.person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P:\393\3934683\3. Data Quality Project\4. Results\Annual Reporting\2023-24\TLA\"/>
    </mc:Choice>
  </mc:AlternateContent>
  <xr:revisionPtr revIDLastSave="0" documentId="13_ncr:1_{548207B2-DB5A-4445-B8FF-BD23B6C95C52}" xr6:coauthVersionLast="47" xr6:coauthVersionMax="47" xr10:uidLastSave="{00000000-0000-0000-0000-000000000000}"/>
  <workbookProtection workbookAlgorithmName="SHA-512" workbookHashValue="j66iuadaUmGp3xuRaSwyBvU8Qk66yCKtvO0fVWHpl3UVJEbar+2/CSXByCSE3nmDa7EPttcmpARrb8oyFsIplA==" workbookSaltValue="LdGjyKEIq/m+0zGRjFPVxw==" workbookSpinCount="100000" lockStructure="1"/>
  <bookViews>
    <workbookView xWindow="-120" yWindow="-120" windowWidth="29040" windowHeight="15840" xr2:uid="{1929BD5B-7A3C-4FB2-93B1-8D63ACECEADF}"/>
  </bookViews>
  <sheets>
    <sheet name="RCA Results Table" sheetId="20" r:id="rId1"/>
    <sheet name="Region &amp; Peer Group Results" sheetId="21" state="hidden" r:id="rId2"/>
    <sheet name="Region Table Data" sheetId="25" state="hidden" r:id="rId3"/>
    <sheet name="Peer Table Data" sheetId="26" state="hidden" r:id="rId4"/>
    <sheet name="Lookups" sheetId="5" state="hidden" r:id="rId5"/>
    <sheet name="Charts" sheetId="17" r:id="rId6"/>
    <sheet name="Target Data Entry" sheetId="24" r:id="rId7"/>
    <sheet name="Chart Data" sheetId="16" state="hidden" r:id="rId8"/>
  </sheets>
  <definedNames>
    <definedName name="_xlnm._FilterDatabase" localSheetId="3" hidden="1">'Peer Table Data'!$A$1:$G$781</definedName>
    <definedName name="_xlnm._FilterDatabase" localSheetId="0" hidden="1">'RCA Results Table'!$A$4:$A$72</definedName>
    <definedName name="_xlnm._FilterDatabase" localSheetId="2" hidden="1">'Region Table Data'!$A$1:$G$3316</definedName>
    <definedName name="_xlnm._FilterDatabase" localSheetId="6" hidden="1">'Target Data Entry'!$A$1:$Q$73</definedName>
    <definedName name="Comparison">Lookups!$A$11:$A$14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Q15" i="24" l="1" a="1"/>
  <c r="Q15" i="24" s="1"/>
  <c r="O71" i="24"/>
  <c r="H72" i="24"/>
  <c r="H71" i="24"/>
  <c r="H70" i="24"/>
  <c r="H69" i="24"/>
  <c r="H68" i="24"/>
  <c r="H67" i="24"/>
  <c r="H66" i="24"/>
  <c r="H65" i="24"/>
  <c r="H64" i="24"/>
  <c r="H63" i="24"/>
  <c r="H62" i="24"/>
  <c r="H61" i="24"/>
  <c r="H60" i="24"/>
  <c r="H59" i="24"/>
  <c r="H58" i="24"/>
  <c r="H57" i="24"/>
  <c r="H56" i="24"/>
  <c r="H55" i="24"/>
  <c r="H54" i="24"/>
  <c r="H53" i="24"/>
  <c r="H52" i="24"/>
  <c r="H51" i="24"/>
  <c r="H45" i="24"/>
  <c r="H44" i="24"/>
  <c r="H43" i="24"/>
  <c r="H42" i="24"/>
  <c r="H41" i="24"/>
  <c r="H40" i="24"/>
  <c r="H39" i="24"/>
  <c r="H38" i="24"/>
  <c r="H37" i="24"/>
  <c r="H36" i="24"/>
  <c r="H35" i="24"/>
  <c r="H34" i="24"/>
  <c r="H33" i="24"/>
  <c r="H32" i="24"/>
  <c r="H31" i="24"/>
  <c r="H30" i="24"/>
  <c r="H29" i="24"/>
  <c r="H28" i="24"/>
  <c r="H20" i="24"/>
  <c r="H19" i="24"/>
  <c r="H18" i="24"/>
  <c r="H17" i="24"/>
  <c r="H16" i="24"/>
  <c r="H15" i="24"/>
  <c r="H14" i="24"/>
  <c r="H13" i="24"/>
  <c r="H12" i="24"/>
  <c r="H11" i="24"/>
  <c r="H10" i="24"/>
  <c r="H8" i="24"/>
  <c r="H7" i="24"/>
  <c r="H6" i="24"/>
  <c r="H4" i="24"/>
  <c r="H3" i="24"/>
  <c r="H2" i="24"/>
  <c r="C3" i="16" l="1"/>
  <c r="C13" i="16" s="1"/>
  <c r="L30" i="21" a="1"/>
  <c r="L30" i="21" s="1"/>
  <c r="E3" i="16" l="1"/>
  <c r="C4" i="16"/>
  <c r="C18" i="16"/>
  <c r="O61" i="24" l="1"/>
  <c r="N61" i="24"/>
  <c r="Q61" i="24" s="1" a="1"/>
  <c r="Q61" i="24" s="1"/>
  <c r="G61" i="24"/>
  <c r="O60" i="24"/>
  <c r="N60" i="24"/>
  <c r="G60" i="24"/>
  <c r="O59" i="24"/>
  <c r="N59" i="24"/>
  <c r="G59" i="24"/>
  <c r="O58" i="24"/>
  <c r="N58" i="24"/>
  <c r="G58" i="24"/>
  <c r="O53" i="24"/>
  <c r="N53" i="24"/>
  <c r="G53" i="24"/>
  <c r="O52" i="24"/>
  <c r="N52" i="24"/>
  <c r="G52" i="24"/>
  <c r="O51" i="24"/>
  <c r="N51" i="24"/>
  <c r="G51" i="24"/>
  <c r="O41" i="24"/>
  <c r="N41" i="24"/>
  <c r="G41" i="24"/>
  <c r="O38" i="24"/>
  <c r="N38" i="24"/>
  <c r="G38" i="24"/>
  <c r="O32" i="24"/>
  <c r="N32" i="24"/>
  <c r="G32" i="24"/>
  <c r="O29" i="24"/>
  <c r="N29" i="24"/>
  <c r="G29" i="24"/>
  <c r="O27" i="24"/>
  <c r="N27" i="24"/>
  <c r="H27" i="24" a="1"/>
  <c r="H27" i="24" s="1"/>
  <c r="G27" i="24"/>
  <c r="O9" i="24"/>
  <c r="N9" i="24"/>
  <c r="H9" i="24" a="1"/>
  <c r="H9" i="24" s="1"/>
  <c r="G9" i="24"/>
  <c r="Q60" i="24" l="1" a="1"/>
  <c r="Q60" i="24" s="1"/>
  <c r="S60" i="24" s="1"/>
  <c r="Q59" i="24" a="1"/>
  <c r="Q59" i="24" s="1"/>
  <c r="S59" i="24" s="1"/>
  <c r="Q58" i="24" a="1"/>
  <c r="Q58" i="24" s="1"/>
  <c r="S58" i="24" s="1"/>
  <c r="Q52" i="24" a="1"/>
  <c r="Q52" i="24" s="1"/>
  <c r="S52" i="24" s="1"/>
  <c r="S61" i="24"/>
  <c r="Q51" i="24" a="1"/>
  <c r="Q51" i="24" s="1"/>
  <c r="S51" i="24" s="1"/>
  <c r="Q53" i="24" a="1"/>
  <c r="Q53" i="24" s="1"/>
  <c r="Q41" i="24" a="1"/>
  <c r="Q41" i="24" s="1"/>
  <c r="S41" i="24" s="1"/>
  <c r="Q38" i="24" a="1"/>
  <c r="Q38" i="24" s="1"/>
  <c r="S38" i="24" s="1"/>
  <c r="Q32" i="24" a="1"/>
  <c r="Q32" i="24" s="1"/>
  <c r="S32" i="24" s="1"/>
  <c r="Q29" i="24" a="1"/>
  <c r="Q29" i="24" s="1"/>
  <c r="S29" i="24" s="1"/>
  <c r="Q27" i="24" a="1"/>
  <c r="Q27" i="24" s="1"/>
  <c r="S27" i="24" s="1"/>
  <c r="Q9" i="24" a="1"/>
  <c r="Q9" i="24" s="1"/>
  <c r="S53" i="24" l="1"/>
  <c r="H3" i="25" l="1"/>
  <c r="H4" i="25"/>
  <c r="H5" i="25"/>
  <c r="H6" i="25"/>
  <c r="H7" i="25"/>
  <c r="H8" i="25"/>
  <c r="H9" i="25"/>
  <c r="H10" i="25"/>
  <c r="H11" i="25"/>
  <c r="H12" i="25"/>
  <c r="H13" i="25"/>
  <c r="H14" i="25"/>
  <c r="H15" i="25"/>
  <c r="H16" i="25"/>
  <c r="H17" i="25"/>
  <c r="H18" i="25"/>
  <c r="H19" i="25"/>
  <c r="H20" i="25"/>
  <c r="H21" i="25"/>
  <c r="H22" i="25"/>
  <c r="H23" i="25"/>
  <c r="H24" i="25"/>
  <c r="H25" i="25"/>
  <c r="H26" i="25"/>
  <c r="H27" i="25"/>
  <c r="H28" i="25"/>
  <c r="H29" i="25"/>
  <c r="H30" i="25"/>
  <c r="H31" i="25"/>
  <c r="H32" i="25"/>
  <c r="H33" i="25"/>
  <c r="H34" i="25"/>
  <c r="H35" i="25"/>
  <c r="H36" i="25"/>
  <c r="H37" i="25"/>
  <c r="H38" i="25"/>
  <c r="H39" i="25"/>
  <c r="H40" i="25"/>
  <c r="H41" i="25"/>
  <c r="H42" i="25"/>
  <c r="H43" i="25"/>
  <c r="H44" i="25"/>
  <c r="H45" i="25"/>
  <c r="H46" i="25"/>
  <c r="H47" i="25"/>
  <c r="H48" i="25"/>
  <c r="H49" i="25"/>
  <c r="H50" i="25"/>
  <c r="H51" i="25"/>
  <c r="H52" i="25"/>
  <c r="H53" i="25"/>
  <c r="H54" i="25"/>
  <c r="H55" i="25"/>
  <c r="H56" i="25"/>
  <c r="H57" i="25"/>
  <c r="H58" i="25"/>
  <c r="H59" i="25"/>
  <c r="H60" i="25"/>
  <c r="H61" i="25"/>
  <c r="H62" i="25"/>
  <c r="H63" i="25"/>
  <c r="H64" i="25"/>
  <c r="H65" i="25"/>
  <c r="H66" i="25"/>
  <c r="H67" i="25"/>
  <c r="H68" i="25"/>
  <c r="H69" i="25"/>
  <c r="H70" i="25"/>
  <c r="H71" i="25"/>
  <c r="H72" i="25"/>
  <c r="H73" i="25"/>
  <c r="H74" i="25"/>
  <c r="H75" i="25"/>
  <c r="H76" i="25"/>
  <c r="H77" i="25"/>
  <c r="H78" i="25"/>
  <c r="H79" i="25"/>
  <c r="H80" i="25"/>
  <c r="H81" i="25"/>
  <c r="H82" i="25"/>
  <c r="H83" i="25"/>
  <c r="H84" i="25"/>
  <c r="H85" i="25"/>
  <c r="H86" i="25"/>
  <c r="H87" i="25"/>
  <c r="H88" i="25"/>
  <c r="H89" i="25"/>
  <c r="H90" i="25"/>
  <c r="H91" i="25"/>
  <c r="H92" i="25"/>
  <c r="H93" i="25"/>
  <c r="H94" i="25"/>
  <c r="H95" i="25"/>
  <c r="H96" i="25"/>
  <c r="H97" i="25"/>
  <c r="H98" i="25"/>
  <c r="H99" i="25"/>
  <c r="H100" i="25"/>
  <c r="H101" i="25"/>
  <c r="H102" i="25"/>
  <c r="H103" i="25"/>
  <c r="H104" i="25"/>
  <c r="H105" i="25"/>
  <c r="H106" i="25"/>
  <c r="H107" i="25"/>
  <c r="H108" i="25"/>
  <c r="H109" i="25"/>
  <c r="H110" i="25"/>
  <c r="H111" i="25"/>
  <c r="H112" i="25"/>
  <c r="H113" i="25"/>
  <c r="H114" i="25"/>
  <c r="H115" i="25"/>
  <c r="H116" i="25"/>
  <c r="H117" i="25"/>
  <c r="H118" i="25"/>
  <c r="H119" i="25"/>
  <c r="H120" i="25"/>
  <c r="H121" i="25"/>
  <c r="H122" i="25"/>
  <c r="H123" i="25"/>
  <c r="H124" i="25"/>
  <c r="H125" i="25"/>
  <c r="H126" i="25"/>
  <c r="H127" i="25"/>
  <c r="H128" i="25"/>
  <c r="H129" i="25"/>
  <c r="H130" i="25"/>
  <c r="H131" i="25"/>
  <c r="H132" i="25"/>
  <c r="H133" i="25"/>
  <c r="H134" i="25"/>
  <c r="H135" i="25"/>
  <c r="H136" i="25"/>
  <c r="H137" i="25"/>
  <c r="H138" i="25"/>
  <c r="H139" i="25"/>
  <c r="H140" i="25"/>
  <c r="H141" i="25"/>
  <c r="H142" i="25"/>
  <c r="H143" i="25"/>
  <c r="H144" i="25"/>
  <c r="H145" i="25"/>
  <c r="H146" i="25"/>
  <c r="H147" i="25"/>
  <c r="H148" i="25"/>
  <c r="H149" i="25"/>
  <c r="H150" i="25"/>
  <c r="H151" i="25"/>
  <c r="H152" i="25"/>
  <c r="H153" i="25"/>
  <c r="H154" i="25"/>
  <c r="H155" i="25"/>
  <c r="H156" i="25"/>
  <c r="H157" i="25"/>
  <c r="H158" i="25"/>
  <c r="H159" i="25"/>
  <c r="H160" i="25"/>
  <c r="H161" i="25"/>
  <c r="H162" i="25"/>
  <c r="H163" i="25"/>
  <c r="H164" i="25"/>
  <c r="H165" i="25"/>
  <c r="H166" i="25"/>
  <c r="H167" i="25"/>
  <c r="H168" i="25"/>
  <c r="H169" i="25"/>
  <c r="H170" i="25"/>
  <c r="H171" i="25"/>
  <c r="H172" i="25"/>
  <c r="H173" i="25"/>
  <c r="H174" i="25"/>
  <c r="H175" i="25"/>
  <c r="H176" i="25"/>
  <c r="H177" i="25"/>
  <c r="H178" i="25"/>
  <c r="H179" i="25"/>
  <c r="H180" i="25"/>
  <c r="H181" i="25"/>
  <c r="H182" i="25"/>
  <c r="H183" i="25"/>
  <c r="H184" i="25"/>
  <c r="H185" i="25"/>
  <c r="H186" i="25"/>
  <c r="H187" i="25"/>
  <c r="H188" i="25"/>
  <c r="H189" i="25"/>
  <c r="H190" i="25"/>
  <c r="H191" i="25"/>
  <c r="H192" i="25"/>
  <c r="H193" i="25"/>
  <c r="H194" i="25"/>
  <c r="H195" i="25"/>
  <c r="H196" i="25"/>
  <c r="H197" i="25"/>
  <c r="H198" i="25"/>
  <c r="H199" i="25"/>
  <c r="H200" i="25"/>
  <c r="H201" i="25"/>
  <c r="H202" i="25"/>
  <c r="H203" i="25"/>
  <c r="H204" i="25"/>
  <c r="H205" i="25"/>
  <c r="H206" i="25"/>
  <c r="H207" i="25"/>
  <c r="H208" i="25"/>
  <c r="H209" i="25"/>
  <c r="H210" i="25"/>
  <c r="H211" i="25"/>
  <c r="H212" i="25"/>
  <c r="H213" i="25"/>
  <c r="H214" i="25"/>
  <c r="H215" i="25"/>
  <c r="H216" i="25"/>
  <c r="H217" i="25"/>
  <c r="H218" i="25"/>
  <c r="H219" i="25"/>
  <c r="H220" i="25"/>
  <c r="H221" i="25"/>
  <c r="H222" i="25"/>
  <c r="H223" i="25"/>
  <c r="H224" i="25"/>
  <c r="H225" i="25"/>
  <c r="H226" i="25"/>
  <c r="H227" i="25"/>
  <c r="H228" i="25"/>
  <c r="H229" i="25"/>
  <c r="H230" i="25"/>
  <c r="H231" i="25"/>
  <c r="H232" i="25"/>
  <c r="H233" i="25"/>
  <c r="H234" i="25"/>
  <c r="H235" i="25"/>
  <c r="H236" i="25"/>
  <c r="H237" i="25"/>
  <c r="H238" i="25"/>
  <c r="H239" i="25"/>
  <c r="H240" i="25"/>
  <c r="H241" i="25"/>
  <c r="H242" i="25"/>
  <c r="H243" i="25"/>
  <c r="H244" i="25"/>
  <c r="H245" i="25"/>
  <c r="H246" i="25"/>
  <c r="H247" i="25"/>
  <c r="H248" i="25"/>
  <c r="H249" i="25"/>
  <c r="H250" i="25"/>
  <c r="H251" i="25"/>
  <c r="H252" i="25"/>
  <c r="H253" i="25"/>
  <c r="H254" i="25"/>
  <c r="H255" i="25"/>
  <c r="H256" i="25"/>
  <c r="H257" i="25"/>
  <c r="H258" i="25"/>
  <c r="H259" i="25"/>
  <c r="H260" i="25"/>
  <c r="H261" i="25"/>
  <c r="H262" i="25"/>
  <c r="H263" i="25"/>
  <c r="H264" i="25"/>
  <c r="H265" i="25"/>
  <c r="H266" i="25"/>
  <c r="H267" i="25"/>
  <c r="H268" i="25"/>
  <c r="H269" i="25"/>
  <c r="H270" i="25"/>
  <c r="H271" i="25"/>
  <c r="H272" i="25"/>
  <c r="H273" i="25"/>
  <c r="H274" i="25"/>
  <c r="H275" i="25"/>
  <c r="H276" i="25"/>
  <c r="H277" i="25"/>
  <c r="H278" i="25"/>
  <c r="H279" i="25"/>
  <c r="H280" i="25"/>
  <c r="H281" i="25"/>
  <c r="H282" i="25"/>
  <c r="H283" i="25"/>
  <c r="H284" i="25"/>
  <c r="H285" i="25"/>
  <c r="H286" i="25"/>
  <c r="H287" i="25"/>
  <c r="H288" i="25"/>
  <c r="H289" i="25"/>
  <c r="H290" i="25"/>
  <c r="H291" i="25"/>
  <c r="H292" i="25"/>
  <c r="H293" i="25"/>
  <c r="H294" i="25"/>
  <c r="H295" i="25"/>
  <c r="H296" i="25"/>
  <c r="H297" i="25"/>
  <c r="H298" i="25"/>
  <c r="H299" i="25"/>
  <c r="H300" i="25"/>
  <c r="H301" i="25"/>
  <c r="H302" i="25"/>
  <c r="H303" i="25"/>
  <c r="H304" i="25"/>
  <c r="H305" i="25"/>
  <c r="H306" i="25"/>
  <c r="H307" i="25"/>
  <c r="H308" i="25"/>
  <c r="H309" i="25"/>
  <c r="H310" i="25"/>
  <c r="H311" i="25"/>
  <c r="H312" i="25"/>
  <c r="H313" i="25"/>
  <c r="H314" i="25"/>
  <c r="H315" i="25"/>
  <c r="H316" i="25"/>
  <c r="H317" i="25"/>
  <c r="H318" i="25"/>
  <c r="H319" i="25"/>
  <c r="H320" i="25"/>
  <c r="H321" i="25"/>
  <c r="H322" i="25"/>
  <c r="H323" i="25"/>
  <c r="H324" i="25"/>
  <c r="H325" i="25"/>
  <c r="H326" i="25"/>
  <c r="H327" i="25"/>
  <c r="H328" i="25"/>
  <c r="H329" i="25"/>
  <c r="H330" i="25"/>
  <c r="H331" i="25"/>
  <c r="H332" i="25"/>
  <c r="H333" i="25"/>
  <c r="H334" i="25"/>
  <c r="H335" i="25"/>
  <c r="H336" i="25"/>
  <c r="H337" i="25"/>
  <c r="H338" i="25"/>
  <c r="H339" i="25"/>
  <c r="H340" i="25"/>
  <c r="H341" i="25"/>
  <c r="H342" i="25"/>
  <c r="H343" i="25"/>
  <c r="H344" i="25"/>
  <c r="H345" i="25"/>
  <c r="H346" i="25"/>
  <c r="H347" i="25"/>
  <c r="H348" i="25"/>
  <c r="H349" i="25"/>
  <c r="H350" i="25"/>
  <c r="H351" i="25"/>
  <c r="H352" i="25"/>
  <c r="H353" i="25"/>
  <c r="H354" i="25"/>
  <c r="H355" i="25"/>
  <c r="H356" i="25"/>
  <c r="H357" i="25"/>
  <c r="H358" i="25"/>
  <c r="H359" i="25"/>
  <c r="H360" i="25"/>
  <c r="H361" i="25"/>
  <c r="H362" i="25"/>
  <c r="H363" i="25"/>
  <c r="H364" i="25"/>
  <c r="H365" i="25"/>
  <c r="H366" i="25"/>
  <c r="H367" i="25"/>
  <c r="H368" i="25"/>
  <c r="H369" i="25"/>
  <c r="H370" i="25"/>
  <c r="H371" i="25"/>
  <c r="H372" i="25"/>
  <c r="H373" i="25"/>
  <c r="H374" i="25"/>
  <c r="H375" i="25"/>
  <c r="H376" i="25"/>
  <c r="H377" i="25"/>
  <c r="H378" i="25"/>
  <c r="H379" i="25"/>
  <c r="H380" i="25"/>
  <c r="H381" i="25"/>
  <c r="H382" i="25"/>
  <c r="H383" i="25"/>
  <c r="H384" i="25"/>
  <c r="H385" i="25"/>
  <c r="H386" i="25"/>
  <c r="H387" i="25"/>
  <c r="H388" i="25"/>
  <c r="H389" i="25"/>
  <c r="H390" i="25"/>
  <c r="H391" i="25"/>
  <c r="H392" i="25"/>
  <c r="H393" i="25"/>
  <c r="H394" i="25"/>
  <c r="H395" i="25"/>
  <c r="H396" i="25"/>
  <c r="H397" i="25"/>
  <c r="H398" i="25"/>
  <c r="H399" i="25"/>
  <c r="H400" i="25"/>
  <c r="H401" i="25"/>
  <c r="H402" i="25"/>
  <c r="H403" i="25"/>
  <c r="H404" i="25"/>
  <c r="H405" i="25"/>
  <c r="H406" i="25"/>
  <c r="H407" i="25"/>
  <c r="H408" i="25"/>
  <c r="H409" i="25"/>
  <c r="H410" i="25"/>
  <c r="H411" i="25"/>
  <c r="H412" i="25"/>
  <c r="H413" i="25"/>
  <c r="H414" i="25"/>
  <c r="H415" i="25"/>
  <c r="H416" i="25"/>
  <c r="H417" i="25"/>
  <c r="H418" i="25"/>
  <c r="H419" i="25"/>
  <c r="H420" i="25"/>
  <c r="H421" i="25"/>
  <c r="H422" i="25"/>
  <c r="H423" i="25"/>
  <c r="H424" i="25"/>
  <c r="H425" i="25"/>
  <c r="H426" i="25"/>
  <c r="H427" i="25"/>
  <c r="H428" i="25"/>
  <c r="H429" i="25"/>
  <c r="H430" i="25"/>
  <c r="H431" i="25"/>
  <c r="H432" i="25"/>
  <c r="H433" i="25"/>
  <c r="H434" i="25"/>
  <c r="H435" i="25"/>
  <c r="H436" i="25"/>
  <c r="H437" i="25"/>
  <c r="H438" i="25"/>
  <c r="H439" i="25"/>
  <c r="H440" i="25"/>
  <c r="H441" i="25"/>
  <c r="H442" i="25"/>
  <c r="H443" i="25"/>
  <c r="H444" i="25"/>
  <c r="H445" i="25"/>
  <c r="H446" i="25"/>
  <c r="H447" i="25"/>
  <c r="H448" i="25"/>
  <c r="H449" i="25"/>
  <c r="H450" i="25"/>
  <c r="H451" i="25"/>
  <c r="H452" i="25"/>
  <c r="H453" i="25"/>
  <c r="H454" i="25"/>
  <c r="H455" i="25"/>
  <c r="H456" i="25"/>
  <c r="H457" i="25"/>
  <c r="H458" i="25"/>
  <c r="H459" i="25"/>
  <c r="H460" i="25"/>
  <c r="H461" i="25"/>
  <c r="H462" i="25"/>
  <c r="H463" i="25"/>
  <c r="H464" i="25"/>
  <c r="H465" i="25"/>
  <c r="H466" i="25"/>
  <c r="H467" i="25"/>
  <c r="H468" i="25"/>
  <c r="H469" i="25"/>
  <c r="H470" i="25"/>
  <c r="H471" i="25"/>
  <c r="H472" i="25"/>
  <c r="H473" i="25"/>
  <c r="H474" i="25"/>
  <c r="H475" i="25"/>
  <c r="H476" i="25"/>
  <c r="H477" i="25"/>
  <c r="H478" i="25"/>
  <c r="H479" i="25"/>
  <c r="H480" i="25"/>
  <c r="H481" i="25"/>
  <c r="H482" i="25"/>
  <c r="H483" i="25"/>
  <c r="H484" i="25"/>
  <c r="H485" i="25"/>
  <c r="H486" i="25"/>
  <c r="H487" i="25"/>
  <c r="H488" i="25"/>
  <c r="H489" i="25"/>
  <c r="H490" i="25"/>
  <c r="H491" i="25"/>
  <c r="H492" i="25"/>
  <c r="H493" i="25"/>
  <c r="H494" i="25"/>
  <c r="H495" i="25"/>
  <c r="H496" i="25"/>
  <c r="H497" i="25"/>
  <c r="H498" i="25"/>
  <c r="H499" i="25"/>
  <c r="H500" i="25"/>
  <c r="H501" i="25"/>
  <c r="H502" i="25"/>
  <c r="H503" i="25"/>
  <c r="H504" i="25"/>
  <c r="H505" i="25"/>
  <c r="H506" i="25"/>
  <c r="H507" i="25"/>
  <c r="H508" i="25"/>
  <c r="H509" i="25"/>
  <c r="H510" i="25"/>
  <c r="H511" i="25"/>
  <c r="H512" i="25"/>
  <c r="H513" i="25"/>
  <c r="H514" i="25"/>
  <c r="H515" i="25"/>
  <c r="H516" i="25"/>
  <c r="H517" i="25"/>
  <c r="H518" i="25"/>
  <c r="H519" i="25"/>
  <c r="H520" i="25"/>
  <c r="H521" i="25"/>
  <c r="H522" i="25"/>
  <c r="H523" i="25"/>
  <c r="H524" i="25"/>
  <c r="H525" i="25"/>
  <c r="H526" i="25"/>
  <c r="H527" i="25"/>
  <c r="H528" i="25"/>
  <c r="H529" i="25"/>
  <c r="H530" i="25"/>
  <c r="H531" i="25"/>
  <c r="H532" i="25"/>
  <c r="H533" i="25"/>
  <c r="H534" i="25"/>
  <c r="H535" i="25"/>
  <c r="H536" i="25"/>
  <c r="H537" i="25"/>
  <c r="H538" i="25"/>
  <c r="H539" i="25"/>
  <c r="H540" i="25"/>
  <c r="H541" i="25"/>
  <c r="H542" i="25"/>
  <c r="H543" i="25"/>
  <c r="H544" i="25"/>
  <c r="H545" i="25"/>
  <c r="H546" i="25"/>
  <c r="H547" i="25"/>
  <c r="H548" i="25"/>
  <c r="H549" i="25"/>
  <c r="H550" i="25"/>
  <c r="H551" i="25"/>
  <c r="H552" i="25"/>
  <c r="H553" i="25"/>
  <c r="H554" i="25"/>
  <c r="H555" i="25"/>
  <c r="H556" i="25"/>
  <c r="H557" i="25"/>
  <c r="H558" i="25"/>
  <c r="H559" i="25"/>
  <c r="H560" i="25"/>
  <c r="H561" i="25"/>
  <c r="H562" i="25"/>
  <c r="H563" i="25"/>
  <c r="H564" i="25"/>
  <c r="H565" i="25"/>
  <c r="H566" i="25"/>
  <c r="H567" i="25"/>
  <c r="H568" i="25"/>
  <c r="H569" i="25"/>
  <c r="H570" i="25"/>
  <c r="H571" i="25"/>
  <c r="H572" i="25"/>
  <c r="H573" i="25"/>
  <c r="H574" i="25"/>
  <c r="H575" i="25"/>
  <c r="H576" i="25"/>
  <c r="H577" i="25"/>
  <c r="H578" i="25"/>
  <c r="H579" i="25"/>
  <c r="H580" i="25"/>
  <c r="H581" i="25"/>
  <c r="H582" i="25"/>
  <c r="H583" i="25"/>
  <c r="H584" i="25"/>
  <c r="H585" i="25"/>
  <c r="H586" i="25"/>
  <c r="H587" i="25"/>
  <c r="H588" i="25"/>
  <c r="H589" i="25"/>
  <c r="H590" i="25"/>
  <c r="H591" i="25"/>
  <c r="H592" i="25"/>
  <c r="H593" i="25"/>
  <c r="H594" i="25"/>
  <c r="H595" i="25"/>
  <c r="H596" i="25"/>
  <c r="H597" i="25"/>
  <c r="H598" i="25"/>
  <c r="H599" i="25"/>
  <c r="H600" i="25"/>
  <c r="H601" i="25"/>
  <c r="H602" i="25"/>
  <c r="H603" i="25"/>
  <c r="H604" i="25"/>
  <c r="H605" i="25"/>
  <c r="H606" i="25"/>
  <c r="H607" i="25"/>
  <c r="H608" i="25"/>
  <c r="H609" i="25"/>
  <c r="H610" i="25"/>
  <c r="H611" i="25"/>
  <c r="H612" i="25"/>
  <c r="H613" i="25"/>
  <c r="H614" i="25"/>
  <c r="H615" i="25"/>
  <c r="H616" i="25"/>
  <c r="H617" i="25"/>
  <c r="H618" i="25"/>
  <c r="H619" i="25"/>
  <c r="H620" i="25"/>
  <c r="H621" i="25"/>
  <c r="H622" i="25"/>
  <c r="H623" i="25"/>
  <c r="H624" i="25"/>
  <c r="H625" i="25"/>
  <c r="H626" i="25"/>
  <c r="H627" i="25"/>
  <c r="H628" i="25"/>
  <c r="H629" i="25"/>
  <c r="H630" i="25"/>
  <c r="H631" i="25"/>
  <c r="H632" i="25"/>
  <c r="H633" i="25"/>
  <c r="H634" i="25"/>
  <c r="H635" i="25"/>
  <c r="H636" i="25"/>
  <c r="H637" i="25"/>
  <c r="H638" i="25"/>
  <c r="H639" i="25"/>
  <c r="H640" i="25"/>
  <c r="H641" i="25"/>
  <c r="H642" i="25"/>
  <c r="H643" i="25"/>
  <c r="H644" i="25"/>
  <c r="H645" i="25"/>
  <c r="H646" i="25"/>
  <c r="H647" i="25"/>
  <c r="H648" i="25"/>
  <c r="H649" i="25"/>
  <c r="H650" i="25"/>
  <c r="H651" i="25"/>
  <c r="H652" i="25"/>
  <c r="H653" i="25"/>
  <c r="H654" i="25"/>
  <c r="H655" i="25"/>
  <c r="H656" i="25"/>
  <c r="H657" i="25"/>
  <c r="H658" i="25"/>
  <c r="H659" i="25"/>
  <c r="H660" i="25"/>
  <c r="H661" i="25"/>
  <c r="H662" i="25"/>
  <c r="H663" i="25"/>
  <c r="H664" i="25"/>
  <c r="H665" i="25"/>
  <c r="H666" i="25"/>
  <c r="H667" i="25"/>
  <c r="H668" i="25"/>
  <c r="H669" i="25"/>
  <c r="H670" i="25"/>
  <c r="H671" i="25"/>
  <c r="H672" i="25"/>
  <c r="H673" i="25"/>
  <c r="H674" i="25"/>
  <c r="H675" i="25"/>
  <c r="H676" i="25"/>
  <c r="H677" i="25"/>
  <c r="H678" i="25"/>
  <c r="H679" i="25"/>
  <c r="H680" i="25"/>
  <c r="H681" i="25"/>
  <c r="H682" i="25"/>
  <c r="H683" i="25"/>
  <c r="H684" i="25"/>
  <c r="H685" i="25"/>
  <c r="H686" i="25"/>
  <c r="H687" i="25"/>
  <c r="H688" i="25"/>
  <c r="H689" i="25"/>
  <c r="H690" i="25"/>
  <c r="H691" i="25"/>
  <c r="H692" i="25"/>
  <c r="H693" i="25"/>
  <c r="H694" i="25"/>
  <c r="H695" i="25"/>
  <c r="H696" i="25"/>
  <c r="H697" i="25"/>
  <c r="H698" i="25"/>
  <c r="H699" i="25"/>
  <c r="H700" i="25"/>
  <c r="H701" i="25"/>
  <c r="H702" i="25"/>
  <c r="H703" i="25"/>
  <c r="H704" i="25"/>
  <c r="H705" i="25"/>
  <c r="H706" i="25"/>
  <c r="H707" i="25"/>
  <c r="H708" i="25"/>
  <c r="H709" i="25"/>
  <c r="H710" i="25"/>
  <c r="H711" i="25"/>
  <c r="H712" i="25"/>
  <c r="H713" i="25"/>
  <c r="H714" i="25"/>
  <c r="H715" i="25"/>
  <c r="H716" i="25"/>
  <c r="H717" i="25"/>
  <c r="H718" i="25"/>
  <c r="H719" i="25"/>
  <c r="H720" i="25"/>
  <c r="H721" i="25"/>
  <c r="H722" i="25"/>
  <c r="H723" i="25"/>
  <c r="H724" i="25"/>
  <c r="H725" i="25"/>
  <c r="H726" i="25"/>
  <c r="H727" i="25"/>
  <c r="H728" i="25"/>
  <c r="H729" i="25"/>
  <c r="H730" i="25"/>
  <c r="H731" i="25"/>
  <c r="H732" i="25"/>
  <c r="H733" i="25"/>
  <c r="H734" i="25"/>
  <c r="H735" i="25"/>
  <c r="H736" i="25"/>
  <c r="H737" i="25"/>
  <c r="H738" i="25"/>
  <c r="H739" i="25"/>
  <c r="H740" i="25"/>
  <c r="H741" i="25"/>
  <c r="H742" i="25"/>
  <c r="H743" i="25"/>
  <c r="H744" i="25"/>
  <c r="H745" i="25"/>
  <c r="H746" i="25"/>
  <c r="H747" i="25"/>
  <c r="H748" i="25"/>
  <c r="H749" i="25"/>
  <c r="H750" i="25"/>
  <c r="H751" i="25"/>
  <c r="H752" i="25"/>
  <c r="H753" i="25"/>
  <c r="H754" i="25"/>
  <c r="H755" i="25"/>
  <c r="H756" i="25"/>
  <c r="H757" i="25"/>
  <c r="H758" i="25"/>
  <c r="H759" i="25"/>
  <c r="H760" i="25"/>
  <c r="H761" i="25"/>
  <c r="H762" i="25"/>
  <c r="H763" i="25"/>
  <c r="H764" i="25"/>
  <c r="H765" i="25"/>
  <c r="H766" i="25"/>
  <c r="H767" i="25"/>
  <c r="H768" i="25"/>
  <c r="H769" i="25"/>
  <c r="H770" i="25"/>
  <c r="H771" i="25"/>
  <c r="H772" i="25"/>
  <c r="H773" i="25"/>
  <c r="H774" i="25"/>
  <c r="H775" i="25"/>
  <c r="H776" i="25"/>
  <c r="H777" i="25"/>
  <c r="H778" i="25"/>
  <c r="H779" i="25"/>
  <c r="H780" i="25"/>
  <c r="H781" i="25"/>
  <c r="H782" i="25"/>
  <c r="H783" i="25"/>
  <c r="H784" i="25"/>
  <c r="H785" i="25"/>
  <c r="H786" i="25"/>
  <c r="H787" i="25"/>
  <c r="H788" i="25"/>
  <c r="H789" i="25"/>
  <c r="H790" i="25"/>
  <c r="H791" i="25"/>
  <c r="H792" i="25"/>
  <c r="H793" i="25"/>
  <c r="H794" i="25"/>
  <c r="H795" i="25"/>
  <c r="H796" i="25"/>
  <c r="H797" i="25"/>
  <c r="H798" i="25"/>
  <c r="H799" i="25"/>
  <c r="H800" i="25"/>
  <c r="H801" i="25"/>
  <c r="H802" i="25"/>
  <c r="H803" i="25"/>
  <c r="H804" i="25"/>
  <c r="H805" i="25"/>
  <c r="H806" i="25"/>
  <c r="H807" i="25"/>
  <c r="H808" i="25"/>
  <c r="H809" i="25"/>
  <c r="H810" i="25"/>
  <c r="H811" i="25"/>
  <c r="H812" i="25"/>
  <c r="H813" i="25"/>
  <c r="H814" i="25"/>
  <c r="H815" i="25"/>
  <c r="H816" i="25"/>
  <c r="H817" i="25"/>
  <c r="H818" i="25"/>
  <c r="H819" i="25"/>
  <c r="H820" i="25"/>
  <c r="H821" i="25"/>
  <c r="H822" i="25"/>
  <c r="H823" i="25"/>
  <c r="H824" i="25"/>
  <c r="H825" i="25"/>
  <c r="H826" i="25"/>
  <c r="H827" i="25"/>
  <c r="H828" i="25"/>
  <c r="H829" i="25"/>
  <c r="H830" i="25"/>
  <c r="H831" i="25"/>
  <c r="H832" i="25"/>
  <c r="H833" i="25"/>
  <c r="H834" i="25"/>
  <c r="H835" i="25"/>
  <c r="H836" i="25"/>
  <c r="H837" i="25"/>
  <c r="H838" i="25"/>
  <c r="H839" i="25"/>
  <c r="H840" i="25"/>
  <c r="H841" i="25"/>
  <c r="H842" i="25"/>
  <c r="H843" i="25"/>
  <c r="H844" i="25"/>
  <c r="H845" i="25"/>
  <c r="H846" i="25"/>
  <c r="H847" i="25"/>
  <c r="H848" i="25"/>
  <c r="H849" i="25"/>
  <c r="H850" i="25"/>
  <c r="H851" i="25"/>
  <c r="H852" i="25"/>
  <c r="H853" i="25"/>
  <c r="H854" i="25"/>
  <c r="H855" i="25"/>
  <c r="H856" i="25"/>
  <c r="H857" i="25"/>
  <c r="H858" i="25"/>
  <c r="H859" i="25"/>
  <c r="H860" i="25"/>
  <c r="H861" i="25"/>
  <c r="H862" i="25"/>
  <c r="H863" i="25"/>
  <c r="H864" i="25"/>
  <c r="H865" i="25"/>
  <c r="H866" i="25"/>
  <c r="H867" i="25"/>
  <c r="H868" i="25"/>
  <c r="H869" i="25"/>
  <c r="H870" i="25"/>
  <c r="H871" i="25"/>
  <c r="H872" i="25"/>
  <c r="H873" i="25"/>
  <c r="H874" i="25"/>
  <c r="H875" i="25"/>
  <c r="H876" i="25"/>
  <c r="H877" i="25"/>
  <c r="H878" i="25"/>
  <c r="H879" i="25"/>
  <c r="H880" i="25"/>
  <c r="H881" i="25"/>
  <c r="H882" i="25"/>
  <c r="H883" i="25"/>
  <c r="H884" i="25"/>
  <c r="H885" i="25"/>
  <c r="H886" i="25"/>
  <c r="H887" i="25"/>
  <c r="H888" i="25"/>
  <c r="H889" i="25"/>
  <c r="H890" i="25"/>
  <c r="H891" i="25"/>
  <c r="H892" i="25"/>
  <c r="H893" i="25"/>
  <c r="H894" i="25"/>
  <c r="H895" i="25"/>
  <c r="H896" i="25"/>
  <c r="H897" i="25"/>
  <c r="H898" i="25"/>
  <c r="H899" i="25"/>
  <c r="H900" i="25"/>
  <c r="H901" i="25"/>
  <c r="H902" i="25"/>
  <c r="H903" i="25"/>
  <c r="H904" i="25"/>
  <c r="H905" i="25"/>
  <c r="H906" i="25"/>
  <c r="H907" i="25"/>
  <c r="H908" i="25"/>
  <c r="H909" i="25"/>
  <c r="H910" i="25"/>
  <c r="H911" i="25"/>
  <c r="H912" i="25"/>
  <c r="H913" i="25"/>
  <c r="H914" i="25"/>
  <c r="H915" i="25"/>
  <c r="H916" i="25"/>
  <c r="H917" i="25"/>
  <c r="H918" i="25"/>
  <c r="H919" i="25"/>
  <c r="H920" i="25"/>
  <c r="H921" i="25"/>
  <c r="H922" i="25"/>
  <c r="H923" i="25"/>
  <c r="H924" i="25"/>
  <c r="H925" i="25"/>
  <c r="H926" i="25"/>
  <c r="H927" i="25"/>
  <c r="H928" i="25"/>
  <c r="H929" i="25"/>
  <c r="H930" i="25"/>
  <c r="H931" i="25"/>
  <c r="H932" i="25"/>
  <c r="H933" i="25"/>
  <c r="H934" i="25"/>
  <c r="H935" i="25"/>
  <c r="H936" i="25"/>
  <c r="H937" i="25"/>
  <c r="H938" i="25"/>
  <c r="H939" i="25"/>
  <c r="H940" i="25"/>
  <c r="H941" i="25"/>
  <c r="H942" i="25"/>
  <c r="H943" i="25"/>
  <c r="H944" i="25"/>
  <c r="H945" i="25"/>
  <c r="H946" i="25"/>
  <c r="H947" i="25"/>
  <c r="H948" i="25"/>
  <c r="H949" i="25"/>
  <c r="H950" i="25"/>
  <c r="H951" i="25"/>
  <c r="H952" i="25"/>
  <c r="H953" i="25"/>
  <c r="H954" i="25"/>
  <c r="H955" i="25"/>
  <c r="H956" i="25"/>
  <c r="H957" i="25"/>
  <c r="H958" i="25"/>
  <c r="H959" i="25"/>
  <c r="H960" i="25"/>
  <c r="H961" i="25"/>
  <c r="H962" i="25"/>
  <c r="H963" i="25"/>
  <c r="H964" i="25"/>
  <c r="H965" i="25"/>
  <c r="H966" i="25"/>
  <c r="H967" i="25"/>
  <c r="H968" i="25"/>
  <c r="H969" i="25"/>
  <c r="H970" i="25"/>
  <c r="H971" i="25"/>
  <c r="H972" i="25"/>
  <c r="H973" i="25"/>
  <c r="H974" i="25"/>
  <c r="H975" i="25"/>
  <c r="H976" i="25"/>
  <c r="H977" i="25"/>
  <c r="H978" i="25"/>
  <c r="H979" i="25"/>
  <c r="H980" i="25"/>
  <c r="H981" i="25"/>
  <c r="H982" i="25"/>
  <c r="H983" i="25"/>
  <c r="H984" i="25"/>
  <c r="H985" i="25"/>
  <c r="H986" i="25"/>
  <c r="H987" i="25"/>
  <c r="H988" i="25"/>
  <c r="H989" i="25"/>
  <c r="H990" i="25"/>
  <c r="H991" i="25"/>
  <c r="H992" i="25"/>
  <c r="H993" i="25"/>
  <c r="H994" i="25"/>
  <c r="H995" i="25"/>
  <c r="H996" i="25"/>
  <c r="H997" i="25"/>
  <c r="H998" i="25"/>
  <c r="H999" i="25"/>
  <c r="H1000" i="25"/>
  <c r="H1001" i="25"/>
  <c r="H1002" i="25"/>
  <c r="H1003" i="25"/>
  <c r="H1004" i="25"/>
  <c r="H1005" i="25"/>
  <c r="H1006" i="25"/>
  <c r="H1007" i="25"/>
  <c r="H1008" i="25"/>
  <c r="H1009" i="25"/>
  <c r="H1010" i="25"/>
  <c r="H1011" i="25"/>
  <c r="H1012" i="25"/>
  <c r="H1013" i="25"/>
  <c r="H1014" i="25"/>
  <c r="H1015" i="25"/>
  <c r="H1016" i="25"/>
  <c r="H1017" i="25"/>
  <c r="H1018" i="25"/>
  <c r="H1019" i="25"/>
  <c r="H1020" i="25"/>
  <c r="H1021" i="25"/>
  <c r="H1022" i="25"/>
  <c r="H1023" i="25"/>
  <c r="H1024" i="25"/>
  <c r="H1025" i="25"/>
  <c r="H1026" i="25"/>
  <c r="H1027" i="25"/>
  <c r="H1028" i="25"/>
  <c r="H1029" i="25"/>
  <c r="H1030" i="25"/>
  <c r="H1031" i="25"/>
  <c r="H1032" i="25"/>
  <c r="H1033" i="25"/>
  <c r="H1034" i="25"/>
  <c r="H1035" i="25"/>
  <c r="H1036" i="25"/>
  <c r="H1037" i="25"/>
  <c r="H1038" i="25"/>
  <c r="H1039" i="25"/>
  <c r="H1040" i="25"/>
  <c r="H1041" i="25"/>
  <c r="H1042" i="25"/>
  <c r="H1043" i="25"/>
  <c r="H1044" i="25"/>
  <c r="H1045" i="25"/>
  <c r="H1046" i="25"/>
  <c r="H1047" i="25"/>
  <c r="H1048" i="25"/>
  <c r="H1049" i="25"/>
  <c r="H1050" i="25"/>
  <c r="H1051" i="25"/>
  <c r="H1052" i="25"/>
  <c r="H1053" i="25"/>
  <c r="H1054" i="25"/>
  <c r="H1055" i="25"/>
  <c r="H1056" i="25"/>
  <c r="H1057" i="25"/>
  <c r="H1058" i="25"/>
  <c r="H1059" i="25"/>
  <c r="H1060" i="25"/>
  <c r="H1061" i="25"/>
  <c r="H1062" i="25"/>
  <c r="H1063" i="25"/>
  <c r="H1064" i="25"/>
  <c r="H1065" i="25"/>
  <c r="H1066" i="25"/>
  <c r="H1067" i="25"/>
  <c r="H1068" i="25"/>
  <c r="H1069" i="25"/>
  <c r="H1070" i="25"/>
  <c r="H1071" i="25"/>
  <c r="H1072" i="25"/>
  <c r="H1073" i="25"/>
  <c r="H1074" i="25"/>
  <c r="H1075" i="25"/>
  <c r="H1076" i="25"/>
  <c r="H1077" i="25"/>
  <c r="H1078" i="25"/>
  <c r="H1079" i="25"/>
  <c r="H1080" i="25"/>
  <c r="H1081" i="25"/>
  <c r="H1082" i="25"/>
  <c r="H1083" i="25"/>
  <c r="H1084" i="25"/>
  <c r="H1085" i="25"/>
  <c r="H1086" i="25"/>
  <c r="H1087" i="25"/>
  <c r="H1088" i="25"/>
  <c r="H1089" i="25"/>
  <c r="H1090" i="25"/>
  <c r="H1091" i="25"/>
  <c r="H1092" i="25"/>
  <c r="H1093" i="25"/>
  <c r="H1094" i="25"/>
  <c r="H1095" i="25"/>
  <c r="H1096" i="25"/>
  <c r="H1097" i="25"/>
  <c r="H1098" i="25"/>
  <c r="H1099" i="25"/>
  <c r="H1100" i="25"/>
  <c r="H1101" i="25"/>
  <c r="H1102" i="25"/>
  <c r="H1103" i="25"/>
  <c r="H1104" i="25"/>
  <c r="H1105" i="25"/>
  <c r="H1106" i="25"/>
  <c r="H1107" i="25"/>
  <c r="H1108" i="25"/>
  <c r="H1109" i="25"/>
  <c r="H1110" i="25"/>
  <c r="H1111" i="25"/>
  <c r="H1112" i="25"/>
  <c r="H1113" i="25"/>
  <c r="H1114" i="25"/>
  <c r="H1115" i="25"/>
  <c r="H1116" i="25"/>
  <c r="H1117" i="25"/>
  <c r="H1118" i="25"/>
  <c r="H1119" i="25"/>
  <c r="H1120" i="25"/>
  <c r="H1121" i="25"/>
  <c r="H1122" i="25"/>
  <c r="H1123" i="25"/>
  <c r="H1124" i="25"/>
  <c r="H1125" i="25"/>
  <c r="H1126" i="25"/>
  <c r="H1127" i="25"/>
  <c r="H1128" i="25"/>
  <c r="H1129" i="25"/>
  <c r="H1130" i="25"/>
  <c r="H1131" i="25"/>
  <c r="H1132" i="25"/>
  <c r="H1133" i="25"/>
  <c r="H1134" i="25"/>
  <c r="H1135" i="25"/>
  <c r="H1136" i="25"/>
  <c r="H1137" i="25"/>
  <c r="H1138" i="25"/>
  <c r="H1139" i="25"/>
  <c r="H1140" i="25"/>
  <c r="H1141" i="25"/>
  <c r="H1142" i="25"/>
  <c r="H1143" i="25"/>
  <c r="H1144" i="25"/>
  <c r="H1145" i="25"/>
  <c r="H1146" i="25"/>
  <c r="H1147" i="25"/>
  <c r="H1148" i="25"/>
  <c r="H1149" i="25"/>
  <c r="H1150" i="25"/>
  <c r="H1151" i="25"/>
  <c r="H1152" i="25"/>
  <c r="H1153" i="25"/>
  <c r="H1154" i="25"/>
  <c r="H1155" i="25"/>
  <c r="H1156" i="25"/>
  <c r="H1157" i="25"/>
  <c r="H1158" i="25"/>
  <c r="H1159" i="25"/>
  <c r="H1160" i="25"/>
  <c r="H1161" i="25"/>
  <c r="H1162" i="25"/>
  <c r="H1163" i="25"/>
  <c r="H1164" i="25"/>
  <c r="H1165" i="25"/>
  <c r="H1166" i="25"/>
  <c r="H1167" i="25"/>
  <c r="H1168" i="25"/>
  <c r="H1169" i="25"/>
  <c r="H1170" i="25"/>
  <c r="H1171" i="25"/>
  <c r="H1172" i="25"/>
  <c r="H1173" i="25"/>
  <c r="H1174" i="25"/>
  <c r="H1175" i="25"/>
  <c r="H1176" i="25"/>
  <c r="H1177" i="25"/>
  <c r="H1178" i="25"/>
  <c r="H1179" i="25"/>
  <c r="H1180" i="25"/>
  <c r="H1181" i="25"/>
  <c r="H1182" i="25"/>
  <c r="H1183" i="25"/>
  <c r="H1184" i="25"/>
  <c r="H1185" i="25"/>
  <c r="H1186" i="25"/>
  <c r="H1187" i="25"/>
  <c r="H1188" i="25"/>
  <c r="H1189" i="25"/>
  <c r="H1190" i="25"/>
  <c r="H1191" i="25"/>
  <c r="H1192" i="25"/>
  <c r="H1193" i="25"/>
  <c r="H1194" i="25"/>
  <c r="H1195" i="25"/>
  <c r="H1196" i="25"/>
  <c r="H1197" i="25"/>
  <c r="H1198" i="25"/>
  <c r="H1199" i="25"/>
  <c r="H1200" i="25"/>
  <c r="H1201" i="25"/>
  <c r="H1202" i="25"/>
  <c r="H1203" i="25"/>
  <c r="H1204" i="25"/>
  <c r="H1205" i="25"/>
  <c r="H1206" i="25"/>
  <c r="H1207" i="25"/>
  <c r="H1208" i="25"/>
  <c r="H1209" i="25"/>
  <c r="H1210" i="25"/>
  <c r="H1211" i="25"/>
  <c r="H1212" i="25"/>
  <c r="H1213" i="25"/>
  <c r="H1214" i="25"/>
  <c r="H1215" i="25"/>
  <c r="H1216" i="25"/>
  <c r="H1217" i="25"/>
  <c r="H1218" i="25"/>
  <c r="H1219" i="25"/>
  <c r="H1220" i="25"/>
  <c r="H1221" i="25"/>
  <c r="H1222" i="25"/>
  <c r="H1223" i="25"/>
  <c r="H1224" i="25"/>
  <c r="H1225" i="25"/>
  <c r="H1226" i="25"/>
  <c r="H1227" i="25"/>
  <c r="H1228" i="25"/>
  <c r="H1229" i="25"/>
  <c r="H1230" i="25"/>
  <c r="H1231" i="25"/>
  <c r="H1232" i="25"/>
  <c r="H1233" i="25"/>
  <c r="H1234" i="25"/>
  <c r="H1235" i="25"/>
  <c r="H1236" i="25"/>
  <c r="H1237" i="25"/>
  <c r="H1238" i="25"/>
  <c r="H1239" i="25"/>
  <c r="H1240" i="25"/>
  <c r="H1241" i="25"/>
  <c r="H1242" i="25"/>
  <c r="H1243" i="25"/>
  <c r="H1244" i="25"/>
  <c r="H1245" i="25"/>
  <c r="H1246" i="25"/>
  <c r="H1247" i="25"/>
  <c r="H1248" i="25"/>
  <c r="H1249" i="25"/>
  <c r="H1250" i="25"/>
  <c r="H1251" i="25"/>
  <c r="H1252" i="25"/>
  <c r="H1253" i="25"/>
  <c r="H1254" i="25"/>
  <c r="H1255" i="25"/>
  <c r="H1256" i="25"/>
  <c r="H1257" i="25"/>
  <c r="H1258" i="25"/>
  <c r="H1259" i="25"/>
  <c r="H1260" i="25"/>
  <c r="H1261" i="25"/>
  <c r="H1262" i="25"/>
  <c r="H1263" i="25"/>
  <c r="H1264" i="25"/>
  <c r="H1265" i="25"/>
  <c r="H1266" i="25"/>
  <c r="H1267" i="25"/>
  <c r="H1268" i="25"/>
  <c r="H1269" i="25"/>
  <c r="H1270" i="25"/>
  <c r="H1271" i="25"/>
  <c r="H1272" i="25"/>
  <c r="H1273" i="25"/>
  <c r="H1274" i="25"/>
  <c r="H1275" i="25"/>
  <c r="H1276" i="25"/>
  <c r="H1277" i="25"/>
  <c r="H1278" i="25"/>
  <c r="H1279" i="25"/>
  <c r="H1280" i="25"/>
  <c r="H1281" i="25"/>
  <c r="H1282" i="25"/>
  <c r="H1283" i="25"/>
  <c r="H1284" i="25"/>
  <c r="H1285" i="25"/>
  <c r="H1286" i="25"/>
  <c r="H1287" i="25"/>
  <c r="H1288" i="25"/>
  <c r="H1289" i="25"/>
  <c r="H1290" i="25"/>
  <c r="H1291" i="25"/>
  <c r="H1292" i="25"/>
  <c r="H1293" i="25"/>
  <c r="H1294" i="25"/>
  <c r="H1295" i="25"/>
  <c r="H1296" i="25"/>
  <c r="H1297" i="25"/>
  <c r="H1298" i="25"/>
  <c r="H1299" i="25"/>
  <c r="H1300" i="25"/>
  <c r="H1301" i="25"/>
  <c r="H1302" i="25"/>
  <c r="H1303" i="25"/>
  <c r="H1304" i="25"/>
  <c r="H1305" i="25"/>
  <c r="H1306" i="25"/>
  <c r="H1307" i="25"/>
  <c r="H1308" i="25"/>
  <c r="H1309" i="25"/>
  <c r="H1310" i="25"/>
  <c r="H1311" i="25"/>
  <c r="H1312" i="25"/>
  <c r="H1313" i="25"/>
  <c r="H1314" i="25"/>
  <c r="H1315" i="25"/>
  <c r="H1316" i="25"/>
  <c r="H1317" i="25"/>
  <c r="H1318" i="25"/>
  <c r="H1319" i="25"/>
  <c r="H1320" i="25"/>
  <c r="H1321" i="25"/>
  <c r="H1322" i="25"/>
  <c r="H1323" i="25"/>
  <c r="H1324" i="25"/>
  <c r="H1325" i="25"/>
  <c r="H1326" i="25"/>
  <c r="H1327" i="25"/>
  <c r="H1328" i="25"/>
  <c r="H1329" i="25"/>
  <c r="H1330" i="25"/>
  <c r="H1331" i="25"/>
  <c r="H1332" i="25"/>
  <c r="H1333" i="25"/>
  <c r="H1334" i="25"/>
  <c r="H1335" i="25"/>
  <c r="H1336" i="25"/>
  <c r="H1337" i="25"/>
  <c r="H1338" i="25"/>
  <c r="H1339" i="25"/>
  <c r="H1340" i="25"/>
  <c r="H1341" i="25"/>
  <c r="H1342" i="25"/>
  <c r="H1343" i="25"/>
  <c r="H1344" i="25"/>
  <c r="H1345" i="25"/>
  <c r="H1346" i="25"/>
  <c r="H1347" i="25"/>
  <c r="H1348" i="25"/>
  <c r="H1349" i="25"/>
  <c r="H1350" i="25"/>
  <c r="H1351" i="25"/>
  <c r="H1352" i="25"/>
  <c r="H1353" i="25"/>
  <c r="H1354" i="25"/>
  <c r="H1355" i="25"/>
  <c r="H1356" i="25"/>
  <c r="H1357" i="25"/>
  <c r="H1358" i="25"/>
  <c r="H1359" i="25"/>
  <c r="H1360" i="25"/>
  <c r="H1361" i="25"/>
  <c r="H1362" i="25"/>
  <c r="H1363" i="25"/>
  <c r="H1364" i="25"/>
  <c r="H1365" i="25"/>
  <c r="H1366" i="25"/>
  <c r="H1367" i="25"/>
  <c r="H1368" i="25"/>
  <c r="H1369" i="25"/>
  <c r="H1370" i="25"/>
  <c r="H1371" i="25"/>
  <c r="H1372" i="25"/>
  <c r="H1373" i="25"/>
  <c r="H1374" i="25"/>
  <c r="H1375" i="25"/>
  <c r="H1376" i="25"/>
  <c r="H1377" i="25"/>
  <c r="H1378" i="25"/>
  <c r="H1379" i="25"/>
  <c r="H1380" i="25"/>
  <c r="H1381" i="25"/>
  <c r="H1382" i="25"/>
  <c r="H1383" i="25"/>
  <c r="H1384" i="25"/>
  <c r="H1385" i="25"/>
  <c r="H1386" i="25"/>
  <c r="H1387" i="25"/>
  <c r="H1388" i="25"/>
  <c r="H1389" i="25"/>
  <c r="H1390" i="25"/>
  <c r="H1391" i="25"/>
  <c r="H1392" i="25"/>
  <c r="H1393" i="25"/>
  <c r="H1394" i="25"/>
  <c r="H1395" i="25"/>
  <c r="H1396" i="25"/>
  <c r="H1397" i="25"/>
  <c r="H1398" i="25"/>
  <c r="H1399" i="25"/>
  <c r="H1400" i="25"/>
  <c r="H1401" i="25"/>
  <c r="H1402" i="25"/>
  <c r="H1403" i="25"/>
  <c r="H1404" i="25"/>
  <c r="H1405" i="25"/>
  <c r="H1406" i="25"/>
  <c r="H1407" i="25"/>
  <c r="H1408" i="25"/>
  <c r="H1409" i="25"/>
  <c r="H1410" i="25"/>
  <c r="H1411" i="25"/>
  <c r="H1412" i="25"/>
  <c r="H1413" i="25"/>
  <c r="H1414" i="25"/>
  <c r="H1415" i="25"/>
  <c r="H1416" i="25"/>
  <c r="H1417" i="25"/>
  <c r="H1418" i="25"/>
  <c r="H1419" i="25"/>
  <c r="H1420" i="25"/>
  <c r="H1421" i="25"/>
  <c r="H1422" i="25"/>
  <c r="H1423" i="25"/>
  <c r="H1424" i="25"/>
  <c r="H1425" i="25"/>
  <c r="H1426" i="25"/>
  <c r="H1427" i="25"/>
  <c r="H1428" i="25"/>
  <c r="H1429" i="25"/>
  <c r="H1430" i="25"/>
  <c r="H1431" i="25"/>
  <c r="H1432" i="25"/>
  <c r="H1433" i="25"/>
  <c r="H1434" i="25"/>
  <c r="H1435" i="25"/>
  <c r="H1436" i="25"/>
  <c r="H1437" i="25"/>
  <c r="H1438" i="25"/>
  <c r="H1439" i="25"/>
  <c r="H1440" i="25"/>
  <c r="H1441" i="25"/>
  <c r="H1442" i="25"/>
  <c r="H1443" i="25"/>
  <c r="H1444" i="25"/>
  <c r="H1445" i="25"/>
  <c r="H1446" i="25"/>
  <c r="H1447" i="25"/>
  <c r="H1448" i="25"/>
  <c r="H1449" i="25"/>
  <c r="H1450" i="25"/>
  <c r="H1451" i="25"/>
  <c r="H1452" i="25"/>
  <c r="H1453" i="25"/>
  <c r="H1454" i="25"/>
  <c r="H1455" i="25"/>
  <c r="H1456" i="25"/>
  <c r="H1457" i="25"/>
  <c r="H1458" i="25"/>
  <c r="H1459" i="25"/>
  <c r="H1460" i="25"/>
  <c r="H1461" i="25"/>
  <c r="H1462" i="25"/>
  <c r="H1463" i="25"/>
  <c r="H1464" i="25"/>
  <c r="H1465" i="25"/>
  <c r="H1466" i="25"/>
  <c r="H1467" i="25"/>
  <c r="H1468" i="25"/>
  <c r="H1469" i="25"/>
  <c r="H1470" i="25"/>
  <c r="H1471" i="25"/>
  <c r="H1472" i="25"/>
  <c r="H1473" i="25"/>
  <c r="H1474" i="25"/>
  <c r="H1475" i="25"/>
  <c r="H1476" i="25"/>
  <c r="H1477" i="25"/>
  <c r="H1478" i="25"/>
  <c r="H1479" i="25"/>
  <c r="H1480" i="25"/>
  <c r="H1481" i="25"/>
  <c r="H1482" i="25"/>
  <c r="H1483" i="25"/>
  <c r="H1484" i="25"/>
  <c r="H1485" i="25"/>
  <c r="H1486" i="25"/>
  <c r="H1487" i="25"/>
  <c r="H1488" i="25"/>
  <c r="H1489" i="25"/>
  <c r="H1490" i="25"/>
  <c r="H1491" i="25"/>
  <c r="H1492" i="25"/>
  <c r="H1493" i="25"/>
  <c r="H1494" i="25"/>
  <c r="H1495" i="25"/>
  <c r="H1496" i="25"/>
  <c r="H1497" i="25"/>
  <c r="H1498" i="25"/>
  <c r="H1499" i="25"/>
  <c r="H1500" i="25"/>
  <c r="H1501" i="25"/>
  <c r="H1502" i="25"/>
  <c r="H1503" i="25"/>
  <c r="H1504" i="25"/>
  <c r="H1505" i="25"/>
  <c r="H1506" i="25"/>
  <c r="H1507" i="25"/>
  <c r="H1508" i="25"/>
  <c r="H1509" i="25"/>
  <c r="H1510" i="25"/>
  <c r="H1511" i="25"/>
  <c r="H1512" i="25"/>
  <c r="H1513" i="25"/>
  <c r="H1514" i="25"/>
  <c r="H1515" i="25"/>
  <c r="H1516" i="25"/>
  <c r="H1517" i="25"/>
  <c r="H1518" i="25"/>
  <c r="H1519" i="25"/>
  <c r="H1520" i="25"/>
  <c r="H1521" i="25"/>
  <c r="H1522" i="25"/>
  <c r="H1523" i="25"/>
  <c r="H1524" i="25"/>
  <c r="H1525" i="25"/>
  <c r="H1526" i="25"/>
  <c r="H1527" i="25"/>
  <c r="H1528" i="25"/>
  <c r="H1529" i="25"/>
  <c r="H1530" i="25"/>
  <c r="H1531" i="25"/>
  <c r="H1532" i="25"/>
  <c r="H1533" i="25"/>
  <c r="H1534" i="25"/>
  <c r="H1535" i="25"/>
  <c r="H1536" i="25"/>
  <c r="H1537" i="25"/>
  <c r="H1538" i="25"/>
  <c r="H1539" i="25"/>
  <c r="H1540" i="25"/>
  <c r="H1541" i="25"/>
  <c r="H1542" i="25"/>
  <c r="H1543" i="25"/>
  <c r="H1544" i="25"/>
  <c r="H1545" i="25"/>
  <c r="H1546" i="25"/>
  <c r="H1547" i="25"/>
  <c r="H1548" i="25"/>
  <c r="H1549" i="25"/>
  <c r="H1550" i="25"/>
  <c r="H1551" i="25"/>
  <c r="H1552" i="25"/>
  <c r="H1553" i="25"/>
  <c r="H1554" i="25"/>
  <c r="H1555" i="25"/>
  <c r="H1556" i="25"/>
  <c r="H1557" i="25"/>
  <c r="H1558" i="25"/>
  <c r="H1559" i="25"/>
  <c r="H1560" i="25"/>
  <c r="H1561" i="25"/>
  <c r="H1562" i="25"/>
  <c r="H1563" i="25"/>
  <c r="H1564" i="25"/>
  <c r="H1565" i="25"/>
  <c r="H1566" i="25"/>
  <c r="H1567" i="25"/>
  <c r="H1568" i="25"/>
  <c r="H1569" i="25"/>
  <c r="H1570" i="25"/>
  <c r="H1571" i="25"/>
  <c r="H1572" i="25"/>
  <c r="H1573" i="25"/>
  <c r="H1574" i="25"/>
  <c r="H1575" i="25"/>
  <c r="H1576" i="25"/>
  <c r="H1577" i="25"/>
  <c r="H1578" i="25"/>
  <c r="H1579" i="25"/>
  <c r="H1580" i="25"/>
  <c r="H1581" i="25"/>
  <c r="H1582" i="25"/>
  <c r="H1583" i="25"/>
  <c r="H1584" i="25"/>
  <c r="H1585" i="25"/>
  <c r="H1586" i="25"/>
  <c r="H1587" i="25"/>
  <c r="H1588" i="25"/>
  <c r="H1589" i="25"/>
  <c r="H1590" i="25"/>
  <c r="H1591" i="25"/>
  <c r="H1592" i="25"/>
  <c r="H1593" i="25"/>
  <c r="H1594" i="25"/>
  <c r="H1595" i="25"/>
  <c r="H1596" i="25"/>
  <c r="H1597" i="25"/>
  <c r="H1598" i="25"/>
  <c r="H1599" i="25"/>
  <c r="H1600" i="25"/>
  <c r="H1601" i="25"/>
  <c r="H1602" i="25"/>
  <c r="H1603" i="25"/>
  <c r="H1604" i="25"/>
  <c r="H1605" i="25"/>
  <c r="H1606" i="25"/>
  <c r="H1607" i="25"/>
  <c r="H1608" i="25"/>
  <c r="H1609" i="25"/>
  <c r="H1610" i="25"/>
  <c r="H1611" i="25"/>
  <c r="H1612" i="25"/>
  <c r="H1613" i="25"/>
  <c r="H1614" i="25"/>
  <c r="H1615" i="25"/>
  <c r="H1616" i="25"/>
  <c r="H1617" i="25"/>
  <c r="H1618" i="25"/>
  <c r="H1619" i="25"/>
  <c r="H1620" i="25"/>
  <c r="H1621" i="25"/>
  <c r="H1622" i="25"/>
  <c r="H1623" i="25"/>
  <c r="H1624" i="25"/>
  <c r="H1625" i="25"/>
  <c r="H1626" i="25"/>
  <c r="H1627" i="25"/>
  <c r="H1628" i="25"/>
  <c r="H1629" i="25"/>
  <c r="H1630" i="25"/>
  <c r="H1631" i="25"/>
  <c r="H1632" i="25"/>
  <c r="H1633" i="25"/>
  <c r="H1634" i="25"/>
  <c r="H1635" i="25"/>
  <c r="H1636" i="25"/>
  <c r="H1637" i="25"/>
  <c r="H1638" i="25"/>
  <c r="H1639" i="25"/>
  <c r="H1640" i="25"/>
  <c r="H1641" i="25"/>
  <c r="H1642" i="25"/>
  <c r="H1643" i="25"/>
  <c r="H1644" i="25"/>
  <c r="H1645" i="25"/>
  <c r="H1646" i="25"/>
  <c r="H1647" i="25"/>
  <c r="H1648" i="25"/>
  <c r="H1649" i="25"/>
  <c r="H1650" i="25"/>
  <c r="H1651" i="25"/>
  <c r="H1652" i="25"/>
  <c r="H1653" i="25"/>
  <c r="H1654" i="25"/>
  <c r="H1655" i="25"/>
  <c r="H1656" i="25"/>
  <c r="H1657" i="25"/>
  <c r="H1658" i="25"/>
  <c r="H1659" i="25"/>
  <c r="H1660" i="25"/>
  <c r="H1661" i="25"/>
  <c r="H1662" i="25"/>
  <c r="H1663" i="25"/>
  <c r="H1664" i="25"/>
  <c r="H1665" i="25"/>
  <c r="H1666" i="25"/>
  <c r="H1667" i="25"/>
  <c r="H1668" i="25"/>
  <c r="H1669" i="25"/>
  <c r="H1670" i="25"/>
  <c r="H1671" i="25"/>
  <c r="H1672" i="25"/>
  <c r="H1673" i="25"/>
  <c r="H1674" i="25"/>
  <c r="H1675" i="25"/>
  <c r="H1676" i="25"/>
  <c r="H1677" i="25"/>
  <c r="H1678" i="25"/>
  <c r="H1679" i="25"/>
  <c r="H1680" i="25"/>
  <c r="H1681" i="25"/>
  <c r="H1682" i="25"/>
  <c r="H1683" i="25"/>
  <c r="H1684" i="25"/>
  <c r="H1685" i="25"/>
  <c r="H1686" i="25"/>
  <c r="H1687" i="25"/>
  <c r="H1688" i="25"/>
  <c r="H1689" i="25"/>
  <c r="H1690" i="25"/>
  <c r="H1691" i="25"/>
  <c r="H1692" i="25"/>
  <c r="H1693" i="25"/>
  <c r="H1694" i="25"/>
  <c r="H1695" i="25"/>
  <c r="H1696" i="25"/>
  <c r="H1697" i="25"/>
  <c r="H1698" i="25"/>
  <c r="H1699" i="25"/>
  <c r="H1700" i="25"/>
  <c r="H1701" i="25"/>
  <c r="H1702" i="25"/>
  <c r="H1703" i="25"/>
  <c r="H1704" i="25"/>
  <c r="H1705" i="25"/>
  <c r="H1706" i="25"/>
  <c r="H1707" i="25"/>
  <c r="H1708" i="25"/>
  <c r="H1709" i="25"/>
  <c r="H1710" i="25"/>
  <c r="H1711" i="25"/>
  <c r="H1712" i="25"/>
  <c r="H1713" i="25"/>
  <c r="H1714" i="25"/>
  <c r="H1715" i="25"/>
  <c r="H1716" i="25"/>
  <c r="H1717" i="25"/>
  <c r="H1718" i="25"/>
  <c r="H1719" i="25"/>
  <c r="H1720" i="25"/>
  <c r="H1721" i="25"/>
  <c r="H1722" i="25"/>
  <c r="H1723" i="25"/>
  <c r="H1724" i="25"/>
  <c r="H1725" i="25"/>
  <c r="H1726" i="25"/>
  <c r="H1727" i="25"/>
  <c r="H1728" i="25"/>
  <c r="H1729" i="25"/>
  <c r="H1730" i="25"/>
  <c r="H1731" i="25"/>
  <c r="H1732" i="25"/>
  <c r="H1733" i="25"/>
  <c r="H1734" i="25"/>
  <c r="H1735" i="25"/>
  <c r="H1736" i="25"/>
  <c r="H1737" i="25"/>
  <c r="H1738" i="25"/>
  <c r="H1739" i="25"/>
  <c r="H1740" i="25"/>
  <c r="H1741" i="25"/>
  <c r="H1742" i="25"/>
  <c r="H1743" i="25"/>
  <c r="H1744" i="25"/>
  <c r="H1745" i="25"/>
  <c r="H1746" i="25"/>
  <c r="H1747" i="25"/>
  <c r="H1748" i="25"/>
  <c r="H1749" i="25"/>
  <c r="H1750" i="25"/>
  <c r="H1751" i="25"/>
  <c r="H1752" i="25"/>
  <c r="H1753" i="25"/>
  <c r="H1754" i="25"/>
  <c r="H1755" i="25"/>
  <c r="H1756" i="25"/>
  <c r="H1757" i="25"/>
  <c r="H1758" i="25"/>
  <c r="H1759" i="25"/>
  <c r="H1760" i="25"/>
  <c r="H1761" i="25"/>
  <c r="H1762" i="25"/>
  <c r="H1763" i="25"/>
  <c r="H1764" i="25"/>
  <c r="H1765" i="25"/>
  <c r="H1766" i="25"/>
  <c r="H1767" i="25"/>
  <c r="H1768" i="25"/>
  <c r="H1769" i="25"/>
  <c r="H1770" i="25"/>
  <c r="H1771" i="25"/>
  <c r="H1772" i="25"/>
  <c r="H1773" i="25"/>
  <c r="H1774" i="25"/>
  <c r="H1775" i="25"/>
  <c r="H1776" i="25"/>
  <c r="H1777" i="25"/>
  <c r="H1778" i="25"/>
  <c r="H1779" i="25"/>
  <c r="H1780" i="25"/>
  <c r="H1781" i="25"/>
  <c r="H1782" i="25"/>
  <c r="H1783" i="25"/>
  <c r="H1784" i="25"/>
  <c r="H1785" i="25"/>
  <c r="H1786" i="25"/>
  <c r="H1787" i="25"/>
  <c r="H1788" i="25"/>
  <c r="H1789" i="25"/>
  <c r="H1790" i="25"/>
  <c r="H1791" i="25"/>
  <c r="H1792" i="25"/>
  <c r="H1793" i="25"/>
  <c r="H1794" i="25"/>
  <c r="H1795" i="25"/>
  <c r="H1796" i="25"/>
  <c r="H1797" i="25"/>
  <c r="H1798" i="25"/>
  <c r="H1799" i="25"/>
  <c r="H1800" i="25"/>
  <c r="H1801" i="25"/>
  <c r="H1802" i="25"/>
  <c r="H1803" i="25"/>
  <c r="H1804" i="25"/>
  <c r="H1805" i="25"/>
  <c r="H1806" i="25"/>
  <c r="H1807" i="25"/>
  <c r="H1808" i="25"/>
  <c r="H1809" i="25"/>
  <c r="H1810" i="25"/>
  <c r="H1811" i="25"/>
  <c r="H1812" i="25"/>
  <c r="H1813" i="25"/>
  <c r="H1814" i="25"/>
  <c r="H1815" i="25"/>
  <c r="H1816" i="25"/>
  <c r="H1817" i="25"/>
  <c r="H1818" i="25"/>
  <c r="H1819" i="25"/>
  <c r="H1820" i="25"/>
  <c r="H1821" i="25"/>
  <c r="H1822" i="25"/>
  <c r="H1823" i="25"/>
  <c r="H1824" i="25"/>
  <c r="H1825" i="25"/>
  <c r="H1826" i="25"/>
  <c r="H1827" i="25"/>
  <c r="H1828" i="25"/>
  <c r="H1829" i="25"/>
  <c r="H1830" i="25"/>
  <c r="H1831" i="25"/>
  <c r="H1832" i="25"/>
  <c r="H1833" i="25"/>
  <c r="H1834" i="25"/>
  <c r="H1835" i="25"/>
  <c r="H1836" i="25"/>
  <c r="H1837" i="25"/>
  <c r="H1838" i="25"/>
  <c r="H1839" i="25"/>
  <c r="H1840" i="25"/>
  <c r="H1841" i="25"/>
  <c r="H1842" i="25"/>
  <c r="H1843" i="25"/>
  <c r="H1844" i="25"/>
  <c r="H1845" i="25"/>
  <c r="H1846" i="25"/>
  <c r="H1847" i="25"/>
  <c r="H1848" i="25"/>
  <c r="H1849" i="25"/>
  <c r="H1850" i="25"/>
  <c r="H1851" i="25"/>
  <c r="H1852" i="25"/>
  <c r="H1853" i="25"/>
  <c r="H1854" i="25"/>
  <c r="H1855" i="25"/>
  <c r="H1856" i="25"/>
  <c r="H1857" i="25"/>
  <c r="H1858" i="25"/>
  <c r="H1859" i="25"/>
  <c r="H1860" i="25"/>
  <c r="H1861" i="25"/>
  <c r="H1862" i="25"/>
  <c r="H1863" i="25"/>
  <c r="H1864" i="25"/>
  <c r="H1865" i="25"/>
  <c r="H1866" i="25"/>
  <c r="H1867" i="25"/>
  <c r="H1868" i="25"/>
  <c r="H1869" i="25"/>
  <c r="H1870" i="25"/>
  <c r="H1871" i="25"/>
  <c r="H1872" i="25"/>
  <c r="H1873" i="25"/>
  <c r="H1874" i="25"/>
  <c r="H1875" i="25"/>
  <c r="H1876" i="25"/>
  <c r="H1877" i="25"/>
  <c r="H1878" i="25"/>
  <c r="H1879" i="25"/>
  <c r="H1880" i="25"/>
  <c r="H1881" i="25"/>
  <c r="H1882" i="25"/>
  <c r="H1883" i="25"/>
  <c r="H1884" i="25"/>
  <c r="H1885" i="25"/>
  <c r="H1886" i="25"/>
  <c r="H1887" i="25"/>
  <c r="H1888" i="25"/>
  <c r="H1889" i="25"/>
  <c r="H1890" i="25"/>
  <c r="H1891" i="25"/>
  <c r="H1892" i="25"/>
  <c r="H1893" i="25"/>
  <c r="H1894" i="25"/>
  <c r="H1895" i="25"/>
  <c r="H1896" i="25"/>
  <c r="H1897" i="25"/>
  <c r="H1898" i="25"/>
  <c r="H1899" i="25"/>
  <c r="H1900" i="25"/>
  <c r="H1901" i="25"/>
  <c r="H1902" i="25"/>
  <c r="H1903" i="25"/>
  <c r="H1904" i="25"/>
  <c r="H1905" i="25"/>
  <c r="H1906" i="25"/>
  <c r="H1907" i="25"/>
  <c r="H1908" i="25"/>
  <c r="H1909" i="25"/>
  <c r="H1910" i="25"/>
  <c r="H1911" i="25"/>
  <c r="H1912" i="25"/>
  <c r="H1913" i="25"/>
  <c r="H1914" i="25"/>
  <c r="H1915" i="25"/>
  <c r="H1916" i="25"/>
  <c r="H1917" i="25"/>
  <c r="H1918" i="25"/>
  <c r="H1919" i="25"/>
  <c r="H1920" i="25"/>
  <c r="H1921" i="25"/>
  <c r="H1922" i="25"/>
  <c r="H1923" i="25"/>
  <c r="H1924" i="25"/>
  <c r="H1925" i="25"/>
  <c r="H1926" i="25"/>
  <c r="H1927" i="25"/>
  <c r="H1928" i="25"/>
  <c r="H1929" i="25"/>
  <c r="H1930" i="25"/>
  <c r="H1931" i="25"/>
  <c r="H1932" i="25"/>
  <c r="H1933" i="25"/>
  <c r="H1934" i="25"/>
  <c r="H1935" i="25"/>
  <c r="H1936" i="25"/>
  <c r="H1937" i="25"/>
  <c r="H1938" i="25"/>
  <c r="H1939" i="25"/>
  <c r="H1940" i="25"/>
  <c r="H1941" i="25"/>
  <c r="H1942" i="25"/>
  <c r="H1943" i="25"/>
  <c r="H1944" i="25"/>
  <c r="H1945" i="25"/>
  <c r="H1946" i="25"/>
  <c r="H1947" i="25"/>
  <c r="H1948" i="25"/>
  <c r="H1949" i="25"/>
  <c r="H1950" i="25"/>
  <c r="H1951" i="25"/>
  <c r="H1952" i="25"/>
  <c r="H1953" i="25"/>
  <c r="H1954" i="25"/>
  <c r="H1955" i="25"/>
  <c r="H1956" i="25"/>
  <c r="H1957" i="25"/>
  <c r="H1958" i="25"/>
  <c r="H1959" i="25"/>
  <c r="H1960" i="25"/>
  <c r="H1961" i="25"/>
  <c r="H1962" i="25"/>
  <c r="H1963" i="25"/>
  <c r="H1964" i="25"/>
  <c r="H1965" i="25"/>
  <c r="H1966" i="25"/>
  <c r="H1967" i="25"/>
  <c r="H1968" i="25"/>
  <c r="H1969" i="25"/>
  <c r="H1970" i="25"/>
  <c r="H1971" i="25"/>
  <c r="H1972" i="25"/>
  <c r="H1973" i="25"/>
  <c r="H1974" i="25"/>
  <c r="H1975" i="25"/>
  <c r="H1976" i="25"/>
  <c r="H1977" i="25"/>
  <c r="H1978" i="25"/>
  <c r="H1979" i="25"/>
  <c r="H1980" i="25"/>
  <c r="H1981" i="25"/>
  <c r="H1982" i="25"/>
  <c r="H1983" i="25"/>
  <c r="H1984" i="25"/>
  <c r="H1985" i="25"/>
  <c r="H1986" i="25"/>
  <c r="H1987" i="25"/>
  <c r="H1988" i="25"/>
  <c r="H1989" i="25"/>
  <c r="H1990" i="25"/>
  <c r="H1991" i="25"/>
  <c r="H1992" i="25"/>
  <c r="H1993" i="25"/>
  <c r="H1994" i="25"/>
  <c r="H1995" i="25"/>
  <c r="H1996" i="25"/>
  <c r="H1997" i="25"/>
  <c r="H1998" i="25"/>
  <c r="H1999" i="25"/>
  <c r="H2000" i="25"/>
  <c r="H2001" i="25"/>
  <c r="H2002" i="25"/>
  <c r="H2003" i="25"/>
  <c r="H2004" i="25"/>
  <c r="H2005" i="25"/>
  <c r="H2006" i="25"/>
  <c r="H2007" i="25"/>
  <c r="H2008" i="25"/>
  <c r="H2009" i="25"/>
  <c r="H2010" i="25"/>
  <c r="H2011" i="25"/>
  <c r="H2012" i="25"/>
  <c r="H2013" i="25"/>
  <c r="H2014" i="25"/>
  <c r="H2015" i="25"/>
  <c r="H2016" i="25"/>
  <c r="H2017" i="25"/>
  <c r="H2018" i="25"/>
  <c r="H2019" i="25"/>
  <c r="H2020" i="25"/>
  <c r="H2021" i="25"/>
  <c r="H2022" i="25"/>
  <c r="H2023" i="25"/>
  <c r="H2024" i="25"/>
  <c r="H2025" i="25"/>
  <c r="H2026" i="25"/>
  <c r="H2027" i="25"/>
  <c r="H2028" i="25"/>
  <c r="H2029" i="25"/>
  <c r="H2030" i="25"/>
  <c r="H2031" i="25"/>
  <c r="H2032" i="25"/>
  <c r="H2033" i="25"/>
  <c r="H2034" i="25"/>
  <c r="H2035" i="25"/>
  <c r="H2036" i="25"/>
  <c r="H2037" i="25"/>
  <c r="H2038" i="25"/>
  <c r="H2039" i="25"/>
  <c r="H2040" i="25"/>
  <c r="H2041" i="25"/>
  <c r="H2042" i="25"/>
  <c r="H2043" i="25"/>
  <c r="H2044" i="25"/>
  <c r="H2045" i="25"/>
  <c r="H2046" i="25"/>
  <c r="H2047" i="25"/>
  <c r="H2048" i="25"/>
  <c r="H2049" i="25"/>
  <c r="H2050" i="25"/>
  <c r="H2051" i="25"/>
  <c r="H2052" i="25"/>
  <c r="H2053" i="25"/>
  <c r="H2054" i="25"/>
  <c r="H2055" i="25"/>
  <c r="H2056" i="25"/>
  <c r="H2057" i="25"/>
  <c r="H2058" i="25"/>
  <c r="H2059" i="25"/>
  <c r="H2060" i="25"/>
  <c r="H2061" i="25"/>
  <c r="H2062" i="25"/>
  <c r="H2063" i="25"/>
  <c r="H2064" i="25"/>
  <c r="H2065" i="25"/>
  <c r="H2066" i="25"/>
  <c r="H2067" i="25"/>
  <c r="H2068" i="25"/>
  <c r="H2069" i="25"/>
  <c r="H2070" i="25"/>
  <c r="H2071" i="25"/>
  <c r="H2072" i="25"/>
  <c r="H2073" i="25"/>
  <c r="H2074" i="25"/>
  <c r="H2075" i="25"/>
  <c r="H2076" i="25"/>
  <c r="H2077" i="25"/>
  <c r="H2078" i="25"/>
  <c r="H2079" i="25"/>
  <c r="H2080" i="25"/>
  <c r="H2081" i="25"/>
  <c r="H2082" i="25"/>
  <c r="H2083" i="25"/>
  <c r="H2084" i="25"/>
  <c r="H2085" i="25"/>
  <c r="H2086" i="25"/>
  <c r="H2087" i="25"/>
  <c r="H2088" i="25"/>
  <c r="H2089" i="25"/>
  <c r="H2090" i="25"/>
  <c r="H2091" i="25"/>
  <c r="H2092" i="25"/>
  <c r="H2093" i="25"/>
  <c r="H2094" i="25"/>
  <c r="H2095" i="25"/>
  <c r="H2096" i="25"/>
  <c r="H2097" i="25"/>
  <c r="H2098" i="25"/>
  <c r="H2099" i="25"/>
  <c r="H2100" i="25"/>
  <c r="H2101" i="25"/>
  <c r="H2102" i="25"/>
  <c r="H2103" i="25"/>
  <c r="H2104" i="25"/>
  <c r="H2105" i="25"/>
  <c r="H2106" i="25"/>
  <c r="H2107" i="25"/>
  <c r="H2108" i="25"/>
  <c r="H2109" i="25"/>
  <c r="H2110" i="25"/>
  <c r="H2111" i="25"/>
  <c r="H2112" i="25"/>
  <c r="H2113" i="25"/>
  <c r="H2114" i="25"/>
  <c r="H2115" i="25"/>
  <c r="H2116" i="25"/>
  <c r="H2117" i="25"/>
  <c r="H2118" i="25"/>
  <c r="H2119" i="25"/>
  <c r="H2120" i="25"/>
  <c r="H2121" i="25"/>
  <c r="H2122" i="25"/>
  <c r="H2123" i="25"/>
  <c r="H2124" i="25"/>
  <c r="H2125" i="25"/>
  <c r="H2126" i="25"/>
  <c r="H2127" i="25"/>
  <c r="H2128" i="25"/>
  <c r="H2129" i="25"/>
  <c r="H2130" i="25"/>
  <c r="H2131" i="25"/>
  <c r="H2132" i="25"/>
  <c r="H2133" i="25"/>
  <c r="H2134" i="25"/>
  <c r="H2135" i="25"/>
  <c r="H2136" i="25"/>
  <c r="H2137" i="25"/>
  <c r="H2138" i="25"/>
  <c r="H2139" i="25"/>
  <c r="H2140" i="25"/>
  <c r="H2141" i="25"/>
  <c r="H2142" i="25"/>
  <c r="H2143" i="25"/>
  <c r="H2144" i="25"/>
  <c r="H2145" i="25"/>
  <c r="H2146" i="25"/>
  <c r="H2147" i="25"/>
  <c r="H2148" i="25"/>
  <c r="H2149" i="25"/>
  <c r="H2150" i="25"/>
  <c r="H2151" i="25"/>
  <c r="H2152" i="25"/>
  <c r="H2153" i="25"/>
  <c r="H2154" i="25"/>
  <c r="H2155" i="25"/>
  <c r="H2156" i="25"/>
  <c r="H2157" i="25"/>
  <c r="H2158" i="25"/>
  <c r="H2159" i="25"/>
  <c r="H2160" i="25"/>
  <c r="H2161" i="25"/>
  <c r="H2162" i="25"/>
  <c r="H2163" i="25"/>
  <c r="H2164" i="25"/>
  <c r="H2165" i="25"/>
  <c r="H2166" i="25"/>
  <c r="H2167" i="25"/>
  <c r="H2168" i="25"/>
  <c r="H2169" i="25"/>
  <c r="H2170" i="25"/>
  <c r="H2171" i="25"/>
  <c r="H2172" i="25"/>
  <c r="H2173" i="25"/>
  <c r="H2174" i="25"/>
  <c r="H2175" i="25"/>
  <c r="H2176" i="25"/>
  <c r="H2177" i="25"/>
  <c r="H2178" i="25"/>
  <c r="H2179" i="25"/>
  <c r="H2180" i="25"/>
  <c r="H2181" i="25"/>
  <c r="H2182" i="25"/>
  <c r="H2183" i="25"/>
  <c r="H2184" i="25"/>
  <c r="H2185" i="25"/>
  <c r="H2186" i="25"/>
  <c r="H2187" i="25"/>
  <c r="H2188" i="25"/>
  <c r="H2189" i="25"/>
  <c r="H2190" i="25"/>
  <c r="H2191" i="25"/>
  <c r="H2192" i="25"/>
  <c r="H2193" i="25"/>
  <c r="H2194" i="25"/>
  <c r="H2195" i="25"/>
  <c r="H2196" i="25"/>
  <c r="H2197" i="25"/>
  <c r="H2198" i="25"/>
  <c r="H2199" i="25"/>
  <c r="H2200" i="25"/>
  <c r="H2201" i="25"/>
  <c r="H2202" i="25"/>
  <c r="H2203" i="25"/>
  <c r="H2204" i="25"/>
  <c r="H2205" i="25"/>
  <c r="H2206" i="25"/>
  <c r="H2207" i="25"/>
  <c r="H2208" i="25"/>
  <c r="H2209" i="25"/>
  <c r="H2210" i="25"/>
  <c r="H2211" i="25"/>
  <c r="H2212" i="25"/>
  <c r="H2213" i="25"/>
  <c r="H2214" i="25"/>
  <c r="H2215" i="25"/>
  <c r="H2216" i="25"/>
  <c r="H2217" i="25"/>
  <c r="H2218" i="25"/>
  <c r="H2219" i="25"/>
  <c r="H2220" i="25"/>
  <c r="H2221" i="25"/>
  <c r="H2222" i="25"/>
  <c r="H2223" i="25"/>
  <c r="H2224" i="25"/>
  <c r="H2225" i="25"/>
  <c r="H2226" i="25"/>
  <c r="H2227" i="25"/>
  <c r="H2228" i="25"/>
  <c r="H2229" i="25"/>
  <c r="H2230" i="25"/>
  <c r="H2231" i="25"/>
  <c r="H2232" i="25"/>
  <c r="H2233" i="25"/>
  <c r="H2234" i="25"/>
  <c r="H2235" i="25"/>
  <c r="H2236" i="25"/>
  <c r="H2237" i="25"/>
  <c r="H2238" i="25"/>
  <c r="H2239" i="25"/>
  <c r="H2240" i="25"/>
  <c r="H2241" i="25"/>
  <c r="H2242" i="25"/>
  <c r="H2243" i="25"/>
  <c r="H2244" i="25"/>
  <c r="H2245" i="25"/>
  <c r="H2246" i="25"/>
  <c r="H2247" i="25"/>
  <c r="H2248" i="25"/>
  <c r="H2249" i="25"/>
  <c r="H2250" i="25"/>
  <c r="H2251" i="25"/>
  <c r="H2252" i="25"/>
  <c r="H2253" i="25"/>
  <c r="H2254" i="25"/>
  <c r="H2255" i="25"/>
  <c r="H2256" i="25"/>
  <c r="H2257" i="25"/>
  <c r="H2258" i="25"/>
  <c r="H2259" i="25"/>
  <c r="H2260" i="25"/>
  <c r="H2261" i="25"/>
  <c r="H2262" i="25"/>
  <c r="H2263" i="25"/>
  <c r="H2264" i="25"/>
  <c r="H2265" i="25"/>
  <c r="H2266" i="25"/>
  <c r="H2267" i="25"/>
  <c r="H2268" i="25"/>
  <c r="H2269" i="25"/>
  <c r="H2270" i="25"/>
  <c r="H2271" i="25"/>
  <c r="H2272" i="25"/>
  <c r="H2273" i="25"/>
  <c r="H2274" i="25"/>
  <c r="H2275" i="25"/>
  <c r="H2276" i="25"/>
  <c r="H2277" i="25"/>
  <c r="H2278" i="25"/>
  <c r="H2279" i="25"/>
  <c r="H2280" i="25"/>
  <c r="H2281" i="25"/>
  <c r="H2282" i="25"/>
  <c r="H2283" i="25"/>
  <c r="H2284" i="25"/>
  <c r="H2285" i="25"/>
  <c r="H2286" i="25"/>
  <c r="H2287" i="25"/>
  <c r="H2288" i="25"/>
  <c r="H2289" i="25"/>
  <c r="H2290" i="25"/>
  <c r="H2291" i="25"/>
  <c r="H2292" i="25"/>
  <c r="H2293" i="25"/>
  <c r="H2294" i="25"/>
  <c r="H2295" i="25"/>
  <c r="H2296" i="25"/>
  <c r="H2297" i="25"/>
  <c r="H2298" i="25"/>
  <c r="H2299" i="25"/>
  <c r="H2300" i="25"/>
  <c r="H2301" i="25"/>
  <c r="H2302" i="25"/>
  <c r="H2303" i="25"/>
  <c r="H2304" i="25"/>
  <c r="H2305" i="25"/>
  <c r="H2306" i="25"/>
  <c r="H2307" i="25"/>
  <c r="H2308" i="25"/>
  <c r="H2309" i="25"/>
  <c r="H2310" i="25"/>
  <c r="H2311" i="25"/>
  <c r="H2312" i="25"/>
  <c r="H2313" i="25"/>
  <c r="H2314" i="25"/>
  <c r="H2315" i="25"/>
  <c r="H2316" i="25"/>
  <c r="H2317" i="25"/>
  <c r="H2318" i="25"/>
  <c r="H2319" i="25"/>
  <c r="H2320" i="25"/>
  <c r="H2321" i="25"/>
  <c r="H2322" i="25"/>
  <c r="H2323" i="25"/>
  <c r="H2324" i="25"/>
  <c r="H2325" i="25"/>
  <c r="H2326" i="25"/>
  <c r="H2327" i="25"/>
  <c r="H2328" i="25"/>
  <c r="H2329" i="25"/>
  <c r="H2330" i="25"/>
  <c r="H2331" i="25"/>
  <c r="H2332" i="25"/>
  <c r="H2333" i="25"/>
  <c r="H2334" i="25"/>
  <c r="H2335" i="25"/>
  <c r="H2336" i="25"/>
  <c r="H2337" i="25"/>
  <c r="H2338" i="25"/>
  <c r="H2339" i="25"/>
  <c r="H2340" i="25"/>
  <c r="H2341" i="25"/>
  <c r="H2342" i="25"/>
  <c r="H2343" i="25"/>
  <c r="H2344" i="25"/>
  <c r="H2345" i="25"/>
  <c r="H2346" i="25"/>
  <c r="H2347" i="25"/>
  <c r="H2348" i="25"/>
  <c r="H2349" i="25"/>
  <c r="H2350" i="25"/>
  <c r="H2351" i="25"/>
  <c r="H2352" i="25"/>
  <c r="H2353" i="25"/>
  <c r="H2354" i="25"/>
  <c r="H2355" i="25"/>
  <c r="H2356" i="25"/>
  <c r="H2357" i="25"/>
  <c r="H2358" i="25"/>
  <c r="H2359" i="25"/>
  <c r="H2360" i="25"/>
  <c r="H2361" i="25"/>
  <c r="H2362" i="25"/>
  <c r="H2363" i="25"/>
  <c r="H2364" i="25"/>
  <c r="H2365" i="25"/>
  <c r="H2366" i="25"/>
  <c r="H2367" i="25"/>
  <c r="H2368" i="25"/>
  <c r="H2369" i="25"/>
  <c r="H2370" i="25"/>
  <c r="H2371" i="25"/>
  <c r="H2372" i="25"/>
  <c r="H2373" i="25"/>
  <c r="H2374" i="25"/>
  <c r="H2375" i="25"/>
  <c r="H2376" i="25"/>
  <c r="H2377" i="25"/>
  <c r="H2378" i="25"/>
  <c r="H2379" i="25"/>
  <c r="H2380" i="25"/>
  <c r="H2381" i="25"/>
  <c r="H2382" i="25"/>
  <c r="H2383" i="25"/>
  <c r="H2384" i="25"/>
  <c r="H2385" i="25"/>
  <c r="H2386" i="25"/>
  <c r="H2387" i="25"/>
  <c r="H2388" i="25"/>
  <c r="H2389" i="25"/>
  <c r="H2390" i="25"/>
  <c r="H2391" i="25"/>
  <c r="H2392" i="25"/>
  <c r="H2393" i="25"/>
  <c r="H2394" i="25"/>
  <c r="H2395" i="25"/>
  <c r="H2396" i="25"/>
  <c r="H2397" i="25"/>
  <c r="H2398" i="25"/>
  <c r="H2399" i="25"/>
  <c r="H2400" i="25"/>
  <c r="H2401" i="25"/>
  <c r="H2402" i="25"/>
  <c r="H2403" i="25"/>
  <c r="H2404" i="25"/>
  <c r="H2405" i="25"/>
  <c r="H2406" i="25"/>
  <c r="H2407" i="25"/>
  <c r="H2408" i="25"/>
  <c r="H2409" i="25"/>
  <c r="H2410" i="25"/>
  <c r="H2411" i="25"/>
  <c r="H2412" i="25"/>
  <c r="H2413" i="25"/>
  <c r="H2414" i="25"/>
  <c r="H2415" i="25"/>
  <c r="H2416" i="25"/>
  <c r="H2417" i="25"/>
  <c r="H2418" i="25"/>
  <c r="H2419" i="25"/>
  <c r="H2420" i="25"/>
  <c r="H2421" i="25"/>
  <c r="H2422" i="25"/>
  <c r="H2423" i="25"/>
  <c r="H2424" i="25"/>
  <c r="H2425" i="25"/>
  <c r="H2426" i="25"/>
  <c r="H2427" i="25"/>
  <c r="H2428" i="25"/>
  <c r="H2429" i="25"/>
  <c r="H2430" i="25"/>
  <c r="H2431" i="25"/>
  <c r="H2432" i="25"/>
  <c r="H2433" i="25"/>
  <c r="H2434" i="25"/>
  <c r="H2435" i="25"/>
  <c r="H2436" i="25"/>
  <c r="H2437" i="25"/>
  <c r="H2438" i="25"/>
  <c r="H2439" i="25"/>
  <c r="H2440" i="25"/>
  <c r="H2441" i="25"/>
  <c r="H2442" i="25"/>
  <c r="H2443" i="25"/>
  <c r="H2444" i="25"/>
  <c r="H2445" i="25"/>
  <c r="H2446" i="25"/>
  <c r="H2447" i="25"/>
  <c r="H2448" i="25"/>
  <c r="H2449" i="25"/>
  <c r="H2450" i="25"/>
  <c r="H2451" i="25"/>
  <c r="H2452" i="25"/>
  <c r="H2453" i="25"/>
  <c r="H2454" i="25"/>
  <c r="H2455" i="25"/>
  <c r="H2456" i="25"/>
  <c r="H2457" i="25"/>
  <c r="H2458" i="25"/>
  <c r="H2459" i="25"/>
  <c r="H2460" i="25"/>
  <c r="H2461" i="25"/>
  <c r="H2462" i="25"/>
  <c r="H2463" i="25"/>
  <c r="H2464" i="25"/>
  <c r="H2465" i="25"/>
  <c r="H2466" i="25"/>
  <c r="H2467" i="25"/>
  <c r="H2468" i="25"/>
  <c r="H2469" i="25"/>
  <c r="H2470" i="25"/>
  <c r="H2471" i="25"/>
  <c r="H2472" i="25"/>
  <c r="H2473" i="25"/>
  <c r="H2474" i="25"/>
  <c r="H2475" i="25"/>
  <c r="H2476" i="25"/>
  <c r="H2477" i="25"/>
  <c r="H2478" i="25"/>
  <c r="H2479" i="25"/>
  <c r="H2480" i="25"/>
  <c r="H2481" i="25"/>
  <c r="H2482" i="25"/>
  <c r="H2483" i="25"/>
  <c r="H2484" i="25"/>
  <c r="H2485" i="25"/>
  <c r="H2486" i="25"/>
  <c r="H2487" i="25"/>
  <c r="H2488" i="25"/>
  <c r="H2489" i="25"/>
  <c r="H2490" i="25"/>
  <c r="H2491" i="25"/>
  <c r="H2492" i="25"/>
  <c r="H2493" i="25"/>
  <c r="H2494" i="25"/>
  <c r="H2495" i="25"/>
  <c r="H2496" i="25"/>
  <c r="H2497" i="25"/>
  <c r="H2498" i="25"/>
  <c r="H2499" i="25"/>
  <c r="H2500" i="25"/>
  <c r="H2501" i="25"/>
  <c r="H2502" i="25"/>
  <c r="H2503" i="25"/>
  <c r="H2504" i="25"/>
  <c r="H2505" i="25"/>
  <c r="H2506" i="25"/>
  <c r="H2507" i="25"/>
  <c r="H2508" i="25"/>
  <c r="H2509" i="25"/>
  <c r="H2510" i="25"/>
  <c r="H2511" i="25"/>
  <c r="H2512" i="25"/>
  <c r="H2513" i="25"/>
  <c r="H2514" i="25"/>
  <c r="H2515" i="25"/>
  <c r="H2516" i="25"/>
  <c r="H2517" i="25"/>
  <c r="H2518" i="25"/>
  <c r="H2519" i="25"/>
  <c r="H2520" i="25"/>
  <c r="H2521" i="25"/>
  <c r="H2522" i="25"/>
  <c r="H2523" i="25"/>
  <c r="H2524" i="25"/>
  <c r="H2525" i="25"/>
  <c r="H2526" i="25"/>
  <c r="H2527" i="25"/>
  <c r="H2528" i="25"/>
  <c r="H2529" i="25"/>
  <c r="H2530" i="25"/>
  <c r="H2531" i="25"/>
  <c r="H2532" i="25"/>
  <c r="H2533" i="25"/>
  <c r="H2534" i="25"/>
  <c r="H2535" i="25"/>
  <c r="H2536" i="25"/>
  <c r="H2537" i="25"/>
  <c r="H2538" i="25"/>
  <c r="H2539" i="25"/>
  <c r="H2540" i="25"/>
  <c r="H2541" i="25"/>
  <c r="H2542" i="25"/>
  <c r="H2543" i="25"/>
  <c r="H2544" i="25"/>
  <c r="H2545" i="25"/>
  <c r="H2546" i="25"/>
  <c r="H2547" i="25"/>
  <c r="H2548" i="25"/>
  <c r="H2549" i="25"/>
  <c r="H2550" i="25"/>
  <c r="H2551" i="25"/>
  <c r="H2552" i="25"/>
  <c r="H2553" i="25"/>
  <c r="H2554" i="25"/>
  <c r="H2555" i="25"/>
  <c r="H2556" i="25"/>
  <c r="H2557" i="25"/>
  <c r="H2558" i="25"/>
  <c r="H2559" i="25"/>
  <c r="H2560" i="25"/>
  <c r="H2561" i="25"/>
  <c r="H2562" i="25"/>
  <c r="H2563" i="25"/>
  <c r="H2564" i="25"/>
  <c r="H2565" i="25"/>
  <c r="H2566" i="25"/>
  <c r="H2567" i="25"/>
  <c r="H2568" i="25"/>
  <c r="H2569" i="25"/>
  <c r="H2570" i="25"/>
  <c r="H2571" i="25"/>
  <c r="H2572" i="25"/>
  <c r="H2573" i="25"/>
  <c r="H2574" i="25"/>
  <c r="H2575" i="25"/>
  <c r="H2576" i="25"/>
  <c r="H2577" i="25"/>
  <c r="H2578" i="25"/>
  <c r="H2579" i="25"/>
  <c r="H2580" i="25"/>
  <c r="H2581" i="25"/>
  <c r="H2582" i="25"/>
  <c r="H2583" i="25"/>
  <c r="H2584" i="25"/>
  <c r="H2585" i="25"/>
  <c r="H2586" i="25"/>
  <c r="H2587" i="25"/>
  <c r="H2588" i="25"/>
  <c r="H2589" i="25"/>
  <c r="H2590" i="25"/>
  <c r="H2591" i="25"/>
  <c r="H2592" i="25"/>
  <c r="H2593" i="25"/>
  <c r="H2594" i="25"/>
  <c r="H2595" i="25"/>
  <c r="H2596" i="25"/>
  <c r="H2597" i="25"/>
  <c r="H2598" i="25"/>
  <c r="H2599" i="25"/>
  <c r="H2600" i="25"/>
  <c r="H2601" i="25"/>
  <c r="H2602" i="25"/>
  <c r="H2603" i="25"/>
  <c r="H2604" i="25"/>
  <c r="H2605" i="25"/>
  <c r="H2606" i="25"/>
  <c r="H2607" i="25"/>
  <c r="H2608" i="25"/>
  <c r="H2609" i="25"/>
  <c r="H2610" i="25"/>
  <c r="H2611" i="25"/>
  <c r="H2612" i="25"/>
  <c r="H2613" i="25"/>
  <c r="H2614" i="25"/>
  <c r="H2615" i="25"/>
  <c r="H2616" i="25"/>
  <c r="H2617" i="25"/>
  <c r="H2618" i="25"/>
  <c r="H2619" i="25"/>
  <c r="H2620" i="25"/>
  <c r="H2621" i="25"/>
  <c r="H2622" i="25"/>
  <c r="H2623" i="25"/>
  <c r="H2624" i="25"/>
  <c r="H2625" i="25"/>
  <c r="H2626" i="25"/>
  <c r="H2627" i="25"/>
  <c r="H2628" i="25"/>
  <c r="H2629" i="25"/>
  <c r="H2630" i="25"/>
  <c r="H2631" i="25"/>
  <c r="H2632" i="25"/>
  <c r="H2633" i="25"/>
  <c r="H2634" i="25"/>
  <c r="H2635" i="25"/>
  <c r="H2636" i="25"/>
  <c r="H2637" i="25"/>
  <c r="H2638" i="25"/>
  <c r="H2639" i="25"/>
  <c r="H2640" i="25"/>
  <c r="H2641" i="25"/>
  <c r="H2642" i="25"/>
  <c r="H2643" i="25"/>
  <c r="H2644" i="25"/>
  <c r="H2645" i="25"/>
  <c r="H2646" i="25"/>
  <c r="H2647" i="25"/>
  <c r="H2648" i="25"/>
  <c r="H2649" i="25"/>
  <c r="H2650" i="25"/>
  <c r="H2651" i="25"/>
  <c r="H2652" i="25"/>
  <c r="H2653" i="25"/>
  <c r="H2654" i="25"/>
  <c r="H2655" i="25"/>
  <c r="H2656" i="25"/>
  <c r="H2657" i="25"/>
  <c r="H2658" i="25"/>
  <c r="H2659" i="25"/>
  <c r="H2660" i="25"/>
  <c r="H2661" i="25"/>
  <c r="H2662" i="25"/>
  <c r="H2663" i="25"/>
  <c r="H2664" i="25"/>
  <c r="H2665" i="25"/>
  <c r="H2666" i="25"/>
  <c r="H2667" i="25"/>
  <c r="H2668" i="25"/>
  <c r="H2669" i="25"/>
  <c r="H2670" i="25"/>
  <c r="H2671" i="25"/>
  <c r="H2672" i="25"/>
  <c r="H2673" i="25"/>
  <c r="H2674" i="25"/>
  <c r="H2675" i="25"/>
  <c r="H2676" i="25"/>
  <c r="H2677" i="25"/>
  <c r="H2678" i="25"/>
  <c r="H2679" i="25"/>
  <c r="H2680" i="25"/>
  <c r="H2681" i="25"/>
  <c r="H2682" i="25"/>
  <c r="H2683" i="25"/>
  <c r="H2684" i="25"/>
  <c r="H2685" i="25"/>
  <c r="H2686" i="25"/>
  <c r="H2687" i="25"/>
  <c r="H2688" i="25"/>
  <c r="H2689" i="25"/>
  <c r="H2690" i="25"/>
  <c r="H2691" i="25"/>
  <c r="H2692" i="25"/>
  <c r="H2693" i="25"/>
  <c r="H2694" i="25"/>
  <c r="H2695" i="25"/>
  <c r="H2696" i="25"/>
  <c r="H2697" i="25"/>
  <c r="H2698" i="25"/>
  <c r="H2699" i="25"/>
  <c r="H2700" i="25"/>
  <c r="H2701" i="25"/>
  <c r="H2702" i="25"/>
  <c r="H2703" i="25"/>
  <c r="H2704" i="25"/>
  <c r="H2705" i="25"/>
  <c r="H2706" i="25"/>
  <c r="H2707" i="25"/>
  <c r="H2708" i="25"/>
  <c r="H2709" i="25"/>
  <c r="H2710" i="25"/>
  <c r="H2711" i="25"/>
  <c r="H2712" i="25"/>
  <c r="H2713" i="25"/>
  <c r="H2714" i="25"/>
  <c r="H2715" i="25"/>
  <c r="H2716" i="25"/>
  <c r="H2717" i="25"/>
  <c r="H2718" i="25"/>
  <c r="H2719" i="25"/>
  <c r="H2720" i="25"/>
  <c r="H2721" i="25"/>
  <c r="H2722" i="25"/>
  <c r="H2723" i="25"/>
  <c r="H2724" i="25"/>
  <c r="H2725" i="25"/>
  <c r="H2726" i="25"/>
  <c r="H2727" i="25"/>
  <c r="H2728" i="25"/>
  <c r="H2729" i="25"/>
  <c r="H2730" i="25"/>
  <c r="H2731" i="25"/>
  <c r="H2732" i="25"/>
  <c r="H2733" i="25"/>
  <c r="H2734" i="25"/>
  <c r="H2735" i="25"/>
  <c r="H2736" i="25"/>
  <c r="H2737" i="25"/>
  <c r="H2738" i="25"/>
  <c r="H2739" i="25"/>
  <c r="H2740" i="25"/>
  <c r="H2741" i="25"/>
  <c r="H2742" i="25"/>
  <c r="H2743" i="25"/>
  <c r="H2744" i="25"/>
  <c r="H2745" i="25"/>
  <c r="H2746" i="25"/>
  <c r="H2747" i="25"/>
  <c r="H2748" i="25"/>
  <c r="H2749" i="25"/>
  <c r="H2750" i="25"/>
  <c r="H2751" i="25"/>
  <c r="H2752" i="25"/>
  <c r="H2753" i="25"/>
  <c r="H2754" i="25"/>
  <c r="H2755" i="25"/>
  <c r="H2756" i="25"/>
  <c r="H2757" i="25"/>
  <c r="H2758" i="25"/>
  <c r="H2759" i="25"/>
  <c r="H2760" i="25"/>
  <c r="H2761" i="25"/>
  <c r="H2762" i="25"/>
  <c r="H2763" i="25"/>
  <c r="H2764" i="25"/>
  <c r="H2765" i="25"/>
  <c r="H2766" i="25"/>
  <c r="H2767" i="25"/>
  <c r="H2768" i="25"/>
  <c r="H2769" i="25"/>
  <c r="H2770" i="25"/>
  <c r="H2771" i="25"/>
  <c r="H2772" i="25"/>
  <c r="H2773" i="25"/>
  <c r="H2774" i="25"/>
  <c r="H2775" i="25"/>
  <c r="H2776" i="25"/>
  <c r="H2777" i="25"/>
  <c r="H2778" i="25"/>
  <c r="H2779" i="25"/>
  <c r="H2780" i="25"/>
  <c r="H2781" i="25"/>
  <c r="H2782" i="25"/>
  <c r="H2783" i="25"/>
  <c r="H2784" i="25"/>
  <c r="H2785" i="25"/>
  <c r="H2786" i="25"/>
  <c r="H2787" i="25"/>
  <c r="H2788" i="25"/>
  <c r="H2789" i="25"/>
  <c r="H2790" i="25"/>
  <c r="H2791" i="25"/>
  <c r="H2792" i="25"/>
  <c r="H2793" i="25"/>
  <c r="H2794" i="25"/>
  <c r="H2795" i="25"/>
  <c r="H2796" i="25"/>
  <c r="H2797" i="25"/>
  <c r="H2798" i="25"/>
  <c r="H2799" i="25"/>
  <c r="H2800" i="25"/>
  <c r="H2801" i="25"/>
  <c r="H2802" i="25"/>
  <c r="H2803" i="25"/>
  <c r="H2804" i="25"/>
  <c r="H2805" i="25"/>
  <c r="H2806" i="25"/>
  <c r="H2807" i="25"/>
  <c r="H2808" i="25"/>
  <c r="H2809" i="25"/>
  <c r="H2810" i="25"/>
  <c r="H2811" i="25"/>
  <c r="H2812" i="25"/>
  <c r="H2813" i="25"/>
  <c r="H2814" i="25"/>
  <c r="H2815" i="25"/>
  <c r="H2816" i="25"/>
  <c r="H2817" i="25"/>
  <c r="H2818" i="25"/>
  <c r="H2819" i="25"/>
  <c r="H2820" i="25"/>
  <c r="H2821" i="25"/>
  <c r="H2822" i="25"/>
  <c r="H2823" i="25"/>
  <c r="H2824" i="25"/>
  <c r="H2825" i="25"/>
  <c r="H2826" i="25"/>
  <c r="H2827" i="25"/>
  <c r="H2828" i="25"/>
  <c r="H2829" i="25"/>
  <c r="H2830" i="25"/>
  <c r="H2831" i="25"/>
  <c r="H2832" i="25"/>
  <c r="H2833" i="25"/>
  <c r="H2834" i="25"/>
  <c r="H2835" i="25"/>
  <c r="H2836" i="25"/>
  <c r="H2837" i="25"/>
  <c r="H2838" i="25"/>
  <c r="H2839" i="25"/>
  <c r="H2840" i="25"/>
  <c r="H2841" i="25"/>
  <c r="H2842" i="25"/>
  <c r="H2843" i="25"/>
  <c r="H2844" i="25"/>
  <c r="H2845" i="25"/>
  <c r="H2846" i="25"/>
  <c r="H2847" i="25"/>
  <c r="H2848" i="25"/>
  <c r="H2849" i="25"/>
  <c r="H2850" i="25"/>
  <c r="H2851" i="25"/>
  <c r="H2852" i="25"/>
  <c r="H2853" i="25"/>
  <c r="H2854" i="25"/>
  <c r="H2855" i="25"/>
  <c r="H2856" i="25"/>
  <c r="H2857" i="25"/>
  <c r="H2858" i="25"/>
  <c r="H2859" i="25"/>
  <c r="H2860" i="25"/>
  <c r="H2861" i="25"/>
  <c r="H2862" i="25"/>
  <c r="H2863" i="25"/>
  <c r="H2864" i="25"/>
  <c r="H2865" i="25"/>
  <c r="H2866" i="25"/>
  <c r="H2867" i="25"/>
  <c r="H2868" i="25"/>
  <c r="H2869" i="25"/>
  <c r="H2870" i="25"/>
  <c r="H2871" i="25"/>
  <c r="H2872" i="25"/>
  <c r="H2873" i="25"/>
  <c r="H2874" i="25"/>
  <c r="H2875" i="25"/>
  <c r="H2876" i="25"/>
  <c r="H2877" i="25"/>
  <c r="H2878" i="25"/>
  <c r="H2879" i="25"/>
  <c r="H2880" i="25"/>
  <c r="H2881" i="25"/>
  <c r="H2882" i="25"/>
  <c r="H2883" i="25"/>
  <c r="H2884" i="25"/>
  <c r="H2885" i="25"/>
  <c r="H2886" i="25"/>
  <c r="H2887" i="25"/>
  <c r="H2888" i="25"/>
  <c r="H2889" i="25"/>
  <c r="H2890" i="25"/>
  <c r="H2891" i="25"/>
  <c r="H2892" i="25"/>
  <c r="H2893" i="25"/>
  <c r="H2894" i="25"/>
  <c r="H2895" i="25"/>
  <c r="H2896" i="25"/>
  <c r="H2897" i="25"/>
  <c r="H2898" i="25"/>
  <c r="H2899" i="25"/>
  <c r="H2900" i="25"/>
  <c r="H2901" i="25"/>
  <c r="H2902" i="25"/>
  <c r="H2903" i="25"/>
  <c r="H2904" i="25"/>
  <c r="H2905" i="25"/>
  <c r="H2906" i="25"/>
  <c r="H2907" i="25"/>
  <c r="H2908" i="25"/>
  <c r="H2909" i="25"/>
  <c r="H2910" i="25"/>
  <c r="H2911" i="25"/>
  <c r="H2912" i="25"/>
  <c r="H2913" i="25"/>
  <c r="H2914" i="25"/>
  <c r="H2915" i="25"/>
  <c r="H2916" i="25"/>
  <c r="H2917" i="25"/>
  <c r="H2918" i="25"/>
  <c r="H2919" i="25"/>
  <c r="H2920" i="25"/>
  <c r="H2921" i="25"/>
  <c r="H2922" i="25"/>
  <c r="H2923" i="25"/>
  <c r="H2924" i="25"/>
  <c r="H2925" i="25"/>
  <c r="H2926" i="25"/>
  <c r="H2927" i="25"/>
  <c r="H2928" i="25"/>
  <c r="H2929" i="25"/>
  <c r="H2930" i="25"/>
  <c r="H2931" i="25"/>
  <c r="H2932" i="25"/>
  <c r="H2933" i="25"/>
  <c r="H2934" i="25"/>
  <c r="H2935" i="25"/>
  <c r="H2936" i="25"/>
  <c r="H2937" i="25"/>
  <c r="H2938" i="25"/>
  <c r="H2939" i="25"/>
  <c r="H2940" i="25"/>
  <c r="H2941" i="25"/>
  <c r="H2942" i="25"/>
  <c r="H2943" i="25"/>
  <c r="H2944" i="25"/>
  <c r="H2945" i="25"/>
  <c r="H2946" i="25"/>
  <c r="H2947" i="25"/>
  <c r="H2948" i="25"/>
  <c r="H2949" i="25"/>
  <c r="H2950" i="25"/>
  <c r="H2951" i="25"/>
  <c r="H2952" i="25"/>
  <c r="H2953" i="25"/>
  <c r="H2954" i="25"/>
  <c r="H2955" i="25"/>
  <c r="H2956" i="25"/>
  <c r="H2957" i="25"/>
  <c r="H2958" i="25"/>
  <c r="H2959" i="25"/>
  <c r="H2960" i="25"/>
  <c r="H2961" i="25"/>
  <c r="H2962" i="25"/>
  <c r="H2963" i="25"/>
  <c r="H2964" i="25"/>
  <c r="H2965" i="25"/>
  <c r="H2966" i="25"/>
  <c r="H2967" i="25"/>
  <c r="H2968" i="25"/>
  <c r="H2969" i="25"/>
  <c r="H2970" i="25"/>
  <c r="H2971" i="25"/>
  <c r="H2972" i="25"/>
  <c r="H2973" i="25"/>
  <c r="H2974" i="25"/>
  <c r="H2975" i="25"/>
  <c r="H2976" i="25"/>
  <c r="H2977" i="25"/>
  <c r="H2978" i="25"/>
  <c r="H2979" i="25"/>
  <c r="H2980" i="25"/>
  <c r="H2981" i="25"/>
  <c r="H2982" i="25"/>
  <c r="H2983" i="25"/>
  <c r="H2984" i="25"/>
  <c r="H2985" i="25"/>
  <c r="H2986" i="25"/>
  <c r="H2987" i="25"/>
  <c r="H2988" i="25"/>
  <c r="H2989" i="25"/>
  <c r="H2990" i="25"/>
  <c r="H2991" i="25"/>
  <c r="H2992" i="25"/>
  <c r="H2993" i="25"/>
  <c r="H2994" i="25"/>
  <c r="H2995" i="25"/>
  <c r="H2996" i="25"/>
  <c r="H2997" i="25"/>
  <c r="H2998" i="25"/>
  <c r="H2999" i="25"/>
  <c r="H3000" i="25"/>
  <c r="H3001" i="25"/>
  <c r="H3002" i="25"/>
  <c r="H3003" i="25"/>
  <c r="H3004" i="25"/>
  <c r="H3005" i="25"/>
  <c r="H3006" i="25"/>
  <c r="H3007" i="25"/>
  <c r="H3008" i="25"/>
  <c r="H3009" i="25"/>
  <c r="H3010" i="25"/>
  <c r="H3011" i="25"/>
  <c r="H3012" i="25"/>
  <c r="H3013" i="25"/>
  <c r="H3014" i="25"/>
  <c r="H3015" i="25"/>
  <c r="H3016" i="25"/>
  <c r="H3017" i="25"/>
  <c r="H3018" i="25"/>
  <c r="H3019" i="25"/>
  <c r="H3020" i="25"/>
  <c r="H3021" i="25"/>
  <c r="H3022" i="25"/>
  <c r="H3023" i="25"/>
  <c r="H3024" i="25"/>
  <c r="H3025" i="25"/>
  <c r="H3026" i="25"/>
  <c r="H3027" i="25"/>
  <c r="H3028" i="25"/>
  <c r="H3029" i="25"/>
  <c r="H3030" i="25"/>
  <c r="H3031" i="25"/>
  <c r="H3032" i="25"/>
  <c r="H3033" i="25"/>
  <c r="H3034" i="25"/>
  <c r="H3035" i="25"/>
  <c r="H3036" i="25"/>
  <c r="H3037" i="25"/>
  <c r="H3038" i="25"/>
  <c r="H3039" i="25"/>
  <c r="H3040" i="25"/>
  <c r="H3041" i="25"/>
  <c r="H3042" i="25"/>
  <c r="H3043" i="25"/>
  <c r="H3044" i="25"/>
  <c r="H3045" i="25"/>
  <c r="H3046" i="25"/>
  <c r="H3047" i="25"/>
  <c r="H3048" i="25"/>
  <c r="H3049" i="25"/>
  <c r="H3050" i="25"/>
  <c r="H3051" i="25"/>
  <c r="H3052" i="25"/>
  <c r="H3053" i="25"/>
  <c r="H3054" i="25"/>
  <c r="H3055" i="25"/>
  <c r="H3056" i="25"/>
  <c r="H3057" i="25"/>
  <c r="H3058" i="25"/>
  <c r="H3059" i="25"/>
  <c r="H3060" i="25"/>
  <c r="H3061" i="25"/>
  <c r="H3062" i="25"/>
  <c r="H3063" i="25"/>
  <c r="H3064" i="25"/>
  <c r="H3065" i="25"/>
  <c r="H3066" i="25"/>
  <c r="H3067" i="25"/>
  <c r="H3068" i="25"/>
  <c r="H3069" i="25"/>
  <c r="H3070" i="25"/>
  <c r="H3071" i="25"/>
  <c r="H3072" i="25"/>
  <c r="H3073" i="25"/>
  <c r="H3074" i="25"/>
  <c r="H3075" i="25"/>
  <c r="H3076" i="25"/>
  <c r="H3077" i="25"/>
  <c r="H3078" i="25"/>
  <c r="H3079" i="25"/>
  <c r="H3080" i="25"/>
  <c r="H3081" i="25"/>
  <c r="H3082" i="25"/>
  <c r="H3083" i="25"/>
  <c r="H3084" i="25"/>
  <c r="H3085" i="25"/>
  <c r="H3086" i="25"/>
  <c r="H3087" i="25"/>
  <c r="H3088" i="25"/>
  <c r="H3089" i="25"/>
  <c r="H3090" i="25"/>
  <c r="H3091" i="25"/>
  <c r="H3092" i="25"/>
  <c r="H3093" i="25"/>
  <c r="H3094" i="25"/>
  <c r="H3095" i="25"/>
  <c r="H3096" i="25"/>
  <c r="H3097" i="25"/>
  <c r="H3098" i="25"/>
  <c r="H3099" i="25"/>
  <c r="H3100" i="25"/>
  <c r="H3101" i="25"/>
  <c r="H3102" i="25"/>
  <c r="H3103" i="25"/>
  <c r="H3104" i="25"/>
  <c r="H3105" i="25"/>
  <c r="H3106" i="25"/>
  <c r="H3107" i="25"/>
  <c r="H3108" i="25"/>
  <c r="H3109" i="25"/>
  <c r="H3110" i="25"/>
  <c r="H3111" i="25"/>
  <c r="H3112" i="25"/>
  <c r="H3113" i="25"/>
  <c r="H3114" i="25"/>
  <c r="H3115" i="25"/>
  <c r="H3116" i="25"/>
  <c r="H3117" i="25"/>
  <c r="H3118" i="25"/>
  <c r="H3119" i="25"/>
  <c r="H3120" i="25"/>
  <c r="H3121" i="25"/>
  <c r="H3122" i="25"/>
  <c r="H3123" i="25"/>
  <c r="H3124" i="25"/>
  <c r="H3125" i="25"/>
  <c r="H3126" i="25"/>
  <c r="H3127" i="25"/>
  <c r="H3128" i="25"/>
  <c r="H3129" i="25"/>
  <c r="H3130" i="25"/>
  <c r="H3131" i="25"/>
  <c r="H3132" i="25"/>
  <c r="H3133" i="25"/>
  <c r="H3134" i="25"/>
  <c r="H3135" i="25"/>
  <c r="H3136" i="25"/>
  <c r="H3137" i="25"/>
  <c r="H3138" i="25"/>
  <c r="H3139" i="25"/>
  <c r="H3140" i="25"/>
  <c r="H3141" i="25"/>
  <c r="H3142" i="25"/>
  <c r="H3143" i="25"/>
  <c r="H3144" i="25"/>
  <c r="H3145" i="25"/>
  <c r="H3146" i="25"/>
  <c r="H3147" i="25"/>
  <c r="H3148" i="25"/>
  <c r="H3149" i="25"/>
  <c r="H3150" i="25"/>
  <c r="H3151" i="25"/>
  <c r="H3152" i="25"/>
  <c r="H3153" i="25"/>
  <c r="H3154" i="25"/>
  <c r="H3155" i="25"/>
  <c r="H3156" i="25"/>
  <c r="H3157" i="25"/>
  <c r="H3158" i="25"/>
  <c r="H3159" i="25"/>
  <c r="H3160" i="25"/>
  <c r="H3161" i="25"/>
  <c r="H3162" i="25"/>
  <c r="H3163" i="25"/>
  <c r="H3164" i="25"/>
  <c r="H3165" i="25"/>
  <c r="H3166" i="25"/>
  <c r="H3167" i="25"/>
  <c r="H3168" i="25"/>
  <c r="H3169" i="25"/>
  <c r="H3170" i="25"/>
  <c r="H3171" i="25"/>
  <c r="H3172" i="25"/>
  <c r="H3173" i="25"/>
  <c r="H3174" i="25"/>
  <c r="H3175" i="25"/>
  <c r="H3176" i="25"/>
  <c r="H3177" i="25"/>
  <c r="H3178" i="25"/>
  <c r="H3179" i="25"/>
  <c r="H3180" i="25"/>
  <c r="H3181" i="25"/>
  <c r="H3182" i="25"/>
  <c r="H3183" i="25"/>
  <c r="H3184" i="25"/>
  <c r="H3185" i="25"/>
  <c r="H3186" i="25"/>
  <c r="H3187" i="25"/>
  <c r="H3188" i="25"/>
  <c r="H3189" i="25"/>
  <c r="H3190" i="25"/>
  <c r="H3191" i="25"/>
  <c r="H3192" i="25"/>
  <c r="H3193" i="25"/>
  <c r="H3194" i="25"/>
  <c r="H3195" i="25"/>
  <c r="H3196" i="25"/>
  <c r="H3197" i="25"/>
  <c r="H3198" i="25"/>
  <c r="H3199" i="25"/>
  <c r="H3200" i="25"/>
  <c r="H3201" i="25"/>
  <c r="H3202" i="25"/>
  <c r="H3203" i="25"/>
  <c r="H3204" i="25"/>
  <c r="H3205" i="25"/>
  <c r="H3206" i="25"/>
  <c r="H3207" i="25"/>
  <c r="H3208" i="25"/>
  <c r="H3209" i="25"/>
  <c r="H3210" i="25"/>
  <c r="H3211" i="25"/>
  <c r="H3212" i="25"/>
  <c r="H3213" i="25"/>
  <c r="H3214" i="25"/>
  <c r="H3215" i="25"/>
  <c r="H3216" i="25"/>
  <c r="H3217" i="25"/>
  <c r="H3218" i="25"/>
  <c r="H3219" i="25"/>
  <c r="H3220" i="25"/>
  <c r="H3221" i="25"/>
  <c r="H3222" i="25"/>
  <c r="H3223" i="25"/>
  <c r="H3224" i="25"/>
  <c r="H3225" i="25"/>
  <c r="H3226" i="25"/>
  <c r="H3227" i="25"/>
  <c r="H3228" i="25"/>
  <c r="H3229" i="25"/>
  <c r="H3230" i="25"/>
  <c r="H3231" i="25"/>
  <c r="H3232" i="25"/>
  <c r="H3233" i="25"/>
  <c r="H3234" i="25"/>
  <c r="H3235" i="25"/>
  <c r="H3236" i="25"/>
  <c r="H3237" i="25"/>
  <c r="H3238" i="25"/>
  <c r="H3239" i="25"/>
  <c r="H3240" i="25"/>
  <c r="H3241" i="25"/>
  <c r="H3242" i="25"/>
  <c r="H3243" i="25"/>
  <c r="H3244" i="25"/>
  <c r="H3245" i="25"/>
  <c r="H3246" i="25"/>
  <c r="H3247" i="25"/>
  <c r="H3248" i="25"/>
  <c r="H3249" i="25"/>
  <c r="H3250" i="25"/>
  <c r="H3251" i="25"/>
  <c r="H3252" i="25"/>
  <c r="H3253" i="25"/>
  <c r="H3254" i="25"/>
  <c r="H3255" i="25"/>
  <c r="H3256" i="25"/>
  <c r="H3257" i="25"/>
  <c r="H3258" i="25"/>
  <c r="H3259" i="25"/>
  <c r="H3260" i="25"/>
  <c r="H3261" i="25"/>
  <c r="H3262" i="25"/>
  <c r="H3263" i="25"/>
  <c r="H3264" i="25"/>
  <c r="H3265" i="25"/>
  <c r="H3266" i="25"/>
  <c r="H3267" i="25"/>
  <c r="H3268" i="25"/>
  <c r="H3269" i="25"/>
  <c r="H3270" i="25"/>
  <c r="H3271" i="25"/>
  <c r="H3272" i="25"/>
  <c r="H3273" i="25"/>
  <c r="H3274" i="25"/>
  <c r="H3275" i="25"/>
  <c r="H3276" i="25"/>
  <c r="H3277" i="25"/>
  <c r="H3278" i="25"/>
  <c r="H3279" i="25"/>
  <c r="H3280" i="25"/>
  <c r="H3281" i="25"/>
  <c r="H3282" i="25"/>
  <c r="H3283" i="25"/>
  <c r="H3284" i="25"/>
  <c r="H3285" i="25"/>
  <c r="H3286" i="25"/>
  <c r="H3287" i="25"/>
  <c r="H3288" i="25"/>
  <c r="H3289" i="25"/>
  <c r="H3290" i="25"/>
  <c r="H3291" i="25"/>
  <c r="H3292" i="25"/>
  <c r="H3293" i="25"/>
  <c r="H3294" i="25"/>
  <c r="H3295" i="25"/>
  <c r="H3296" i="25"/>
  <c r="H3297" i="25"/>
  <c r="H3298" i="25"/>
  <c r="H3299" i="25"/>
  <c r="H3300" i="25"/>
  <c r="H3301" i="25"/>
  <c r="H3302" i="25"/>
  <c r="H3303" i="25"/>
  <c r="H3304" i="25"/>
  <c r="H3305" i="25"/>
  <c r="H3306" i="25"/>
  <c r="H3307" i="25"/>
  <c r="H3308" i="25"/>
  <c r="H3309" i="25"/>
  <c r="H3310" i="25"/>
  <c r="H3311" i="25"/>
  <c r="H3312" i="25"/>
  <c r="H3313" i="25"/>
  <c r="H3314" i="25"/>
  <c r="H3315" i="25"/>
  <c r="H3316" i="25"/>
  <c r="H2" i="25"/>
  <c r="N33" i="21" a="1"/>
  <c r="N33" i="21" s="1"/>
  <c r="M33" i="21" a="1"/>
  <c r="M33" i="21" s="1"/>
  <c r="L33" i="21" a="1"/>
  <c r="L33" i="21" s="1"/>
  <c r="K33" i="21" a="1"/>
  <c r="K33" i="21" s="1"/>
  <c r="J33" i="21" a="1"/>
  <c r="J33" i="21" s="1"/>
  <c r="I33" i="21" a="1"/>
  <c r="I33" i="21" s="1"/>
  <c r="H33" i="21" a="1"/>
  <c r="H33" i="21" s="1"/>
  <c r="G33" i="21" a="1"/>
  <c r="G33" i="21" s="1"/>
  <c r="F33" i="21" a="1"/>
  <c r="F33" i="21" s="1"/>
  <c r="E33" i="21" a="1"/>
  <c r="E33" i="21" s="1"/>
  <c r="D33" i="21" a="1"/>
  <c r="D33" i="21" s="1"/>
  <c r="C33" i="21" a="1"/>
  <c r="C33" i="21" s="1"/>
  <c r="B33" i="21" a="1"/>
  <c r="B33" i="21" s="1"/>
  <c r="N32" i="21" a="1"/>
  <c r="N32" i="21" s="1"/>
  <c r="M32" i="21" a="1"/>
  <c r="M32" i="21" s="1"/>
  <c r="L32" i="21" a="1"/>
  <c r="L32" i="21" s="1"/>
  <c r="K32" i="21" a="1"/>
  <c r="K32" i="21" s="1"/>
  <c r="J32" i="21" a="1"/>
  <c r="J32" i="21" s="1"/>
  <c r="I32" i="21" a="1"/>
  <c r="I32" i="21" s="1"/>
  <c r="H32" i="21" a="1"/>
  <c r="H32" i="21" s="1"/>
  <c r="G32" i="21" a="1"/>
  <c r="G32" i="21" s="1"/>
  <c r="F32" i="21" a="1"/>
  <c r="F32" i="21" s="1"/>
  <c r="E32" i="21" a="1"/>
  <c r="E32" i="21" s="1"/>
  <c r="D32" i="21" a="1"/>
  <c r="D32" i="21" s="1"/>
  <c r="C32" i="21" a="1"/>
  <c r="C32" i="21" s="1"/>
  <c r="B32" i="21" a="1"/>
  <c r="B32" i="21" s="1"/>
  <c r="N31" i="21" a="1"/>
  <c r="N31" i="21" s="1"/>
  <c r="M31" i="21" a="1"/>
  <c r="M31" i="21" s="1"/>
  <c r="L31" i="21" a="1"/>
  <c r="L31" i="21" s="1"/>
  <c r="K31" i="21" a="1"/>
  <c r="K31" i="21" s="1"/>
  <c r="J31" i="21" a="1"/>
  <c r="J31" i="21" s="1"/>
  <c r="I31" i="21" a="1"/>
  <c r="I31" i="21" s="1"/>
  <c r="H31" i="21" a="1"/>
  <c r="H31" i="21" s="1"/>
  <c r="G31" i="21" a="1"/>
  <c r="G31" i="21" s="1"/>
  <c r="F31" i="21" a="1"/>
  <c r="F31" i="21" s="1"/>
  <c r="E31" i="21" a="1"/>
  <c r="E31" i="21" s="1"/>
  <c r="D31" i="21" a="1"/>
  <c r="D31" i="21" s="1"/>
  <c r="C31" i="21" a="1"/>
  <c r="C31" i="21" s="1"/>
  <c r="B31" i="21" a="1"/>
  <c r="B31" i="21" s="1"/>
  <c r="N30" i="21" a="1"/>
  <c r="N30" i="21" s="1"/>
  <c r="M30" i="21" a="1"/>
  <c r="M30" i="21" s="1"/>
  <c r="K30" i="21" a="1"/>
  <c r="K30" i="21" s="1"/>
  <c r="J30" i="21" a="1"/>
  <c r="J30" i="21" s="1"/>
  <c r="I30" i="21" a="1"/>
  <c r="I30" i="21" s="1"/>
  <c r="H30" i="21" a="1"/>
  <c r="H30" i="21" s="1"/>
  <c r="G30" i="21" a="1"/>
  <c r="G30" i="21" s="1"/>
  <c r="F30" i="21" a="1"/>
  <c r="F30" i="21" s="1"/>
  <c r="E30" i="21" a="1"/>
  <c r="E30" i="21" s="1"/>
  <c r="D30" i="21" a="1"/>
  <c r="D30" i="21" s="1"/>
  <c r="C30" i="21" a="1"/>
  <c r="C30" i="21" s="1"/>
  <c r="B30" i="21" a="1"/>
  <c r="B30" i="21" s="1"/>
  <c r="I1" i="26" a="1"/>
  <c r="I1" i="26" s="1"/>
  <c r="L7" i="21" l="1" a="1"/>
  <c r="L7" i="21" s="1"/>
  <c r="K7" i="21" a="1"/>
  <c r="K7" i="21" s="1"/>
  <c r="N23" i="21" a="1"/>
  <c r="N23" i="21" s="1"/>
  <c r="F8" i="21" a="1"/>
  <c r="F8" i="21" s="1"/>
  <c r="E8" i="21" a="1"/>
  <c r="E8" i="21" s="1"/>
  <c r="J16" i="21" a="1"/>
  <c r="J16" i="21" s="1"/>
  <c r="E17" i="21" a="1"/>
  <c r="E17" i="21" s="1"/>
  <c r="M17" i="21" a="1"/>
  <c r="M17" i="21" s="1"/>
  <c r="H18" i="21" a="1"/>
  <c r="H18" i="21" s="1"/>
  <c r="C19" i="21" a="1"/>
  <c r="C19" i="21" s="1"/>
  <c r="K19" i="21" a="1"/>
  <c r="K19" i="21" s="1"/>
  <c r="F20" i="21" a="1"/>
  <c r="F20" i="21" s="1"/>
  <c r="N20" i="21" a="1"/>
  <c r="N20" i="21" s="1"/>
  <c r="I21" i="21" a="1"/>
  <c r="I21" i="21" s="1"/>
  <c r="D22" i="21" a="1"/>
  <c r="D22" i="21" s="1"/>
  <c r="L22" i="21" a="1"/>
  <c r="L22" i="21" s="1"/>
  <c r="G23" i="21" a="1"/>
  <c r="G23" i="21" s="1"/>
  <c r="G6" i="21" a="1"/>
  <c r="G6" i="21" s="1"/>
  <c r="K10" i="21" a="1"/>
  <c r="K10" i="21" s="1"/>
  <c r="B16" i="21" a="1"/>
  <c r="B16" i="21" s="1"/>
  <c r="H6" i="21" a="1"/>
  <c r="H6" i="21" s="1"/>
  <c r="C7" i="21" a="1"/>
  <c r="C7" i="21" s="1"/>
  <c r="N8" i="21" a="1"/>
  <c r="N8" i="21" s="1"/>
  <c r="E18" i="16" s="1"/>
  <c r="I9" i="21" a="1"/>
  <c r="I9" i="21" s="1"/>
  <c r="D10" i="21" a="1"/>
  <c r="D10" i="21" s="1"/>
  <c r="L10" i="21" a="1"/>
  <c r="L10" i="21" s="1"/>
  <c r="G11" i="21" a="1"/>
  <c r="G11" i="21" s="1"/>
  <c r="B12" i="21" a="1"/>
  <c r="B12" i="21" s="1"/>
  <c r="J12" i="21" a="1"/>
  <c r="J12" i="21" s="1"/>
  <c r="E13" i="21" a="1"/>
  <c r="E13" i="21" s="1"/>
  <c r="M13" i="21" a="1"/>
  <c r="M13" i="21" s="1"/>
  <c r="H14" i="21" a="1"/>
  <c r="H14" i="21" s="1"/>
  <c r="C16" i="21" a="1"/>
  <c r="C16" i="21" s="1"/>
  <c r="K16" i="21" a="1"/>
  <c r="K16" i="21" s="1"/>
  <c r="F17" i="21" a="1"/>
  <c r="F17" i="21" s="1"/>
  <c r="N17" i="21" a="1"/>
  <c r="N17" i="21" s="1"/>
  <c r="I18" i="21" a="1"/>
  <c r="I18" i="21" s="1"/>
  <c r="D19" i="21" a="1"/>
  <c r="D19" i="21" s="1"/>
  <c r="L19" i="21" a="1"/>
  <c r="L19" i="21" s="1"/>
  <c r="G20" i="21" a="1"/>
  <c r="G20" i="21" s="1"/>
  <c r="B21" i="21" a="1"/>
  <c r="B21" i="21" s="1"/>
  <c r="J21" i="21" a="1"/>
  <c r="J21" i="21" s="1"/>
  <c r="E22" i="21" a="1"/>
  <c r="E22" i="21" s="1"/>
  <c r="M22" i="21" a="1"/>
  <c r="M22" i="21" s="1"/>
  <c r="H23" i="21" a="1"/>
  <c r="H23" i="21" s="1"/>
  <c r="J7" i="21" a="1"/>
  <c r="J7" i="21" s="1"/>
  <c r="F11" i="21" a="1"/>
  <c r="F11" i="21" s="1"/>
  <c r="I6" i="21" a="1"/>
  <c r="I6" i="21" s="1"/>
  <c r="D7" i="21" a="1"/>
  <c r="D7" i="21" s="1"/>
  <c r="G8" i="21" a="1"/>
  <c r="G8" i="21" s="1"/>
  <c r="B9" i="21" a="1"/>
  <c r="B9" i="21" s="1"/>
  <c r="J9" i="21" a="1"/>
  <c r="J9" i="21" s="1"/>
  <c r="E10" i="21" a="1"/>
  <c r="E10" i="21" s="1"/>
  <c r="M10" i="21" a="1"/>
  <c r="M10" i="21" s="1"/>
  <c r="H11" i="21" a="1"/>
  <c r="H11" i="21" s="1"/>
  <c r="C12" i="21" a="1"/>
  <c r="C12" i="21" s="1"/>
  <c r="K12" i="21" a="1"/>
  <c r="K12" i="21" s="1"/>
  <c r="F13" i="21" a="1"/>
  <c r="F13" i="21" s="1"/>
  <c r="N13" i="21" a="1"/>
  <c r="N13" i="21" s="1"/>
  <c r="I14" i="21" a="1"/>
  <c r="I14" i="21" s="1"/>
  <c r="D16" i="21" a="1"/>
  <c r="D16" i="21" s="1"/>
  <c r="L16" i="21" a="1"/>
  <c r="L16" i="21" s="1"/>
  <c r="G17" i="21" a="1"/>
  <c r="G17" i="21" s="1"/>
  <c r="B18" i="21" a="1"/>
  <c r="B18" i="21" s="1"/>
  <c r="J18" i="21" a="1"/>
  <c r="J18" i="21" s="1"/>
  <c r="E19" i="21" a="1"/>
  <c r="E19" i="21" s="1"/>
  <c r="M19" i="21" a="1"/>
  <c r="M19" i="21" s="1"/>
  <c r="H20" i="21" a="1"/>
  <c r="H20" i="21" s="1"/>
  <c r="C21" i="21" a="1"/>
  <c r="C21" i="21" s="1"/>
  <c r="K21" i="21" a="1"/>
  <c r="K21" i="21" s="1"/>
  <c r="F22" i="21" a="1"/>
  <c r="F22" i="21" s="1"/>
  <c r="N22" i="21" a="1"/>
  <c r="N22" i="21" s="1"/>
  <c r="I23" i="21" a="1"/>
  <c r="I23" i="21" s="1"/>
  <c r="I12" i="21" a="1"/>
  <c r="I12" i="21" s="1"/>
  <c r="B6" i="21" a="1"/>
  <c r="B6" i="21" s="1"/>
  <c r="J6" i="21" a="1"/>
  <c r="J6" i="21" s="1"/>
  <c r="E7" i="21" a="1"/>
  <c r="E7" i="21" s="1"/>
  <c r="M7" i="21" a="1"/>
  <c r="M7" i="21" s="1"/>
  <c r="H8" i="21" a="1"/>
  <c r="H8" i="21" s="1"/>
  <c r="C9" i="21" a="1"/>
  <c r="C9" i="21" s="1"/>
  <c r="K9" i="21" a="1"/>
  <c r="K9" i="21" s="1"/>
  <c r="F10" i="21" a="1"/>
  <c r="F10" i="21" s="1"/>
  <c r="N10" i="21" a="1"/>
  <c r="N10" i="21" s="1"/>
  <c r="I11" i="21" a="1"/>
  <c r="I11" i="21" s="1"/>
  <c r="D12" i="21" a="1"/>
  <c r="D12" i="21" s="1"/>
  <c r="L12" i="21" a="1"/>
  <c r="L12" i="21" s="1"/>
  <c r="G13" i="21" a="1"/>
  <c r="G13" i="21" s="1"/>
  <c r="B14" i="21" a="1"/>
  <c r="B14" i="21" s="1"/>
  <c r="J14" i="21" a="1"/>
  <c r="J14" i="21" s="1"/>
  <c r="E16" i="21" a="1"/>
  <c r="E16" i="21" s="1"/>
  <c r="M16" i="21" a="1"/>
  <c r="M16" i="21" s="1"/>
  <c r="H17" i="21" a="1"/>
  <c r="H17" i="21" s="1"/>
  <c r="C18" i="21" a="1"/>
  <c r="C18" i="21" s="1"/>
  <c r="K18" i="21" a="1"/>
  <c r="K18" i="21" s="1"/>
  <c r="F19" i="21" a="1"/>
  <c r="F19" i="21" s="1"/>
  <c r="N19" i="21" a="1"/>
  <c r="N19" i="21" s="1"/>
  <c r="I20" i="21" a="1"/>
  <c r="I20" i="21" s="1"/>
  <c r="D21" i="21" a="1"/>
  <c r="D21" i="21" s="1"/>
  <c r="L21" i="21" a="1"/>
  <c r="L21" i="21" s="1"/>
  <c r="G22" i="21" a="1"/>
  <c r="G22" i="21" s="1"/>
  <c r="B23" i="21" a="1"/>
  <c r="B23" i="21" s="1"/>
  <c r="J23" i="21" a="1"/>
  <c r="J23" i="21" s="1"/>
  <c r="H9" i="21" a="1"/>
  <c r="H9" i="21" s="1"/>
  <c r="D13" i="21" a="1"/>
  <c r="D13" i="21" s="1"/>
  <c r="C6" i="21" a="1"/>
  <c r="C6" i="21" s="1"/>
  <c r="K6" i="21" a="1"/>
  <c r="K6" i="21" s="1"/>
  <c r="F7" i="21" a="1"/>
  <c r="F7" i="21" s="1"/>
  <c r="N7" i="21" a="1"/>
  <c r="N7" i="21" s="1"/>
  <c r="I8" i="21" a="1"/>
  <c r="I8" i="21" s="1"/>
  <c r="D9" i="21" a="1"/>
  <c r="D9" i="21" s="1"/>
  <c r="L9" i="21" a="1"/>
  <c r="L9" i="21" s="1"/>
  <c r="G10" i="21" a="1"/>
  <c r="G10" i="21" s="1"/>
  <c r="B11" i="21" a="1"/>
  <c r="B11" i="21" s="1"/>
  <c r="J11" i="21" a="1"/>
  <c r="J11" i="21" s="1"/>
  <c r="E12" i="21" a="1"/>
  <c r="E12" i="21" s="1"/>
  <c r="M12" i="21" a="1"/>
  <c r="M12" i="21" s="1"/>
  <c r="H13" i="21" a="1"/>
  <c r="H13" i="21" s="1"/>
  <c r="C14" i="21" a="1"/>
  <c r="C14" i="21" s="1"/>
  <c r="K14" i="21" a="1"/>
  <c r="K14" i="21" s="1"/>
  <c r="F16" i="21" a="1"/>
  <c r="F16" i="21" s="1"/>
  <c r="N16" i="21" a="1"/>
  <c r="N16" i="21" s="1"/>
  <c r="I17" i="21" a="1"/>
  <c r="I17" i="21" s="1"/>
  <c r="D18" i="21" a="1"/>
  <c r="D18" i="21" s="1"/>
  <c r="L18" i="21" a="1"/>
  <c r="L18" i="21" s="1"/>
  <c r="G19" i="21" a="1"/>
  <c r="G19" i="21" s="1"/>
  <c r="B20" i="21" a="1"/>
  <c r="B20" i="21" s="1"/>
  <c r="J20" i="21" a="1"/>
  <c r="J20" i="21" s="1"/>
  <c r="E21" i="21" a="1"/>
  <c r="E21" i="21" s="1"/>
  <c r="M21" i="21" a="1"/>
  <c r="M21" i="21" s="1"/>
  <c r="H22" i="21" a="1"/>
  <c r="H22" i="21" s="1"/>
  <c r="C23" i="21" a="1"/>
  <c r="C23" i="21" s="1"/>
  <c r="K23" i="21" a="1"/>
  <c r="K23" i="21" s="1"/>
  <c r="B7" i="21" a="1"/>
  <c r="B7" i="21" s="1"/>
  <c r="N11" i="21" a="1"/>
  <c r="N11" i="21" s="1"/>
  <c r="D6" i="21" a="1"/>
  <c r="D6" i="21" s="1"/>
  <c r="L6" i="21" a="1"/>
  <c r="L6" i="21" s="1"/>
  <c r="G7" i="21" a="1"/>
  <c r="G7" i="21" s="1"/>
  <c r="B8" i="21" a="1"/>
  <c r="B8" i="21" s="1"/>
  <c r="J8" i="21" a="1"/>
  <c r="J8" i="21" s="1"/>
  <c r="E9" i="21" a="1"/>
  <c r="E9" i="21" s="1"/>
  <c r="M9" i="21" a="1"/>
  <c r="M9" i="21" s="1"/>
  <c r="H10" i="21" a="1"/>
  <c r="H10" i="21" s="1"/>
  <c r="C11" i="21" a="1"/>
  <c r="C11" i="21" s="1"/>
  <c r="K11" i="21" a="1"/>
  <c r="K11" i="21" s="1"/>
  <c r="F12" i="21" a="1"/>
  <c r="F12" i="21" s="1"/>
  <c r="N12" i="21" a="1"/>
  <c r="N12" i="21" s="1"/>
  <c r="I13" i="21" a="1"/>
  <c r="I13" i="21" s="1"/>
  <c r="D14" i="21" a="1"/>
  <c r="D14" i="21" s="1"/>
  <c r="L14" i="21" a="1"/>
  <c r="L14" i="21" s="1"/>
  <c r="G16" i="21" a="1"/>
  <c r="G16" i="21" s="1"/>
  <c r="B17" i="21" a="1"/>
  <c r="B17" i="21" s="1"/>
  <c r="J17" i="21" a="1"/>
  <c r="J17" i="21" s="1"/>
  <c r="E18" i="21" a="1"/>
  <c r="E18" i="21" s="1"/>
  <c r="M18" i="21" a="1"/>
  <c r="M18" i="21" s="1"/>
  <c r="H19" i="21" a="1"/>
  <c r="H19" i="21" s="1"/>
  <c r="C20" i="21" a="1"/>
  <c r="C20" i="21" s="1"/>
  <c r="K20" i="21" a="1"/>
  <c r="K20" i="21" s="1"/>
  <c r="F21" i="21" a="1"/>
  <c r="F21" i="21" s="1"/>
  <c r="N21" i="21" a="1"/>
  <c r="N21" i="21" s="1"/>
  <c r="I22" i="21" a="1"/>
  <c r="I22" i="21" s="1"/>
  <c r="D23" i="21" a="1"/>
  <c r="D23" i="21" s="1"/>
  <c r="L23" i="21" a="1"/>
  <c r="L23" i="21" s="1"/>
  <c r="C10" i="21" a="1"/>
  <c r="C10" i="21" s="1"/>
  <c r="G14" i="21" a="1"/>
  <c r="G14" i="21" s="1"/>
  <c r="E6" i="21" a="1"/>
  <c r="E6" i="21" s="1"/>
  <c r="M6" i="21" a="1"/>
  <c r="M6" i="21" s="1"/>
  <c r="H7" i="21" a="1"/>
  <c r="H7" i="21" s="1"/>
  <c r="C8" i="21" a="1"/>
  <c r="C8" i="21" s="1"/>
  <c r="K8" i="21" a="1"/>
  <c r="K8" i="21" s="1"/>
  <c r="F9" i="21" a="1"/>
  <c r="F9" i="21" s="1"/>
  <c r="N9" i="21" a="1"/>
  <c r="N9" i="21" s="1"/>
  <c r="I10" i="21" a="1"/>
  <c r="I10" i="21" s="1"/>
  <c r="D11" i="21" a="1"/>
  <c r="D11" i="21" s="1"/>
  <c r="L11" i="21" a="1"/>
  <c r="L11" i="21" s="1"/>
  <c r="G12" i="21" a="1"/>
  <c r="G12" i="21" s="1"/>
  <c r="B13" i="21" a="1"/>
  <c r="B13" i="21" s="1"/>
  <c r="J13" i="21" a="1"/>
  <c r="J13" i="21" s="1"/>
  <c r="E14" i="21" a="1"/>
  <c r="E14" i="21" s="1"/>
  <c r="M14" i="21" a="1"/>
  <c r="M14" i="21" s="1"/>
  <c r="H16" i="21" a="1"/>
  <c r="H16" i="21" s="1"/>
  <c r="C17" i="21" a="1"/>
  <c r="C17" i="21" s="1"/>
  <c r="K17" i="21" a="1"/>
  <c r="K17" i="21" s="1"/>
  <c r="F18" i="21" a="1"/>
  <c r="F18" i="21" s="1"/>
  <c r="N18" i="21" a="1"/>
  <c r="N18" i="21" s="1"/>
  <c r="I19" i="21" a="1"/>
  <c r="I19" i="21" s="1"/>
  <c r="D20" i="21" a="1"/>
  <c r="D20" i="21" s="1"/>
  <c r="L20" i="21" a="1"/>
  <c r="L20" i="21" s="1"/>
  <c r="G21" i="21" a="1"/>
  <c r="G21" i="21" s="1"/>
  <c r="B22" i="21" a="1"/>
  <c r="B22" i="21" s="1"/>
  <c r="J22" i="21" a="1"/>
  <c r="J22" i="21" s="1"/>
  <c r="E23" i="21" a="1"/>
  <c r="E23" i="21" s="1"/>
  <c r="M23" i="21" a="1"/>
  <c r="M23" i="21" s="1"/>
  <c r="M8" i="21" a="1"/>
  <c r="M8" i="21" s="1"/>
  <c r="L13" i="21" a="1"/>
  <c r="L13" i="21" s="1"/>
  <c r="F6" i="21" a="1"/>
  <c r="F6" i="21" s="1"/>
  <c r="N6" i="21" a="1"/>
  <c r="N6" i="21" s="1"/>
  <c r="I7" i="21" a="1"/>
  <c r="I7" i="21" s="1"/>
  <c r="D8" i="21" a="1"/>
  <c r="D8" i="21" s="1"/>
  <c r="L8" i="21" a="1"/>
  <c r="L8" i="21" s="1"/>
  <c r="G9" i="21" a="1"/>
  <c r="G9" i="21" s="1"/>
  <c r="B10" i="21" a="1"/>
  <c r="B10" i="21" s="1"/>
  <c r="J10" i="21" a="1"/>
  <c r="J10" i="21" s="1"/>
  <c r="E11" i="21" a="1"/>
  <c r="E11" i="21" s="1"/>
  <c r="M11" i="21" a="1"/>
  <c r="M11" i="21" s="1"/>
  <c r="H12" i="21" a="1"/>
  <c r="H12" i="21" s="1"/>
  <c r="C13" i="21" a="1"/>
  <c r="C13" i="21" s="1"/>
  <c r="K13" i="21" a="1"/>
  <c r="K13" i="21" s="1"/>
  <c r="F14" i="21" a="1"/>
  <c r="F14" i="21" s="1"/>
  <c r="N14" i="21" a="1"/>
  <c r="N14" i="21" s="1"/>
  <c r="I16" i="21" a="1"/>
  <c r="I16" i="21" s="1"/>
  <c r="D17" i="21" a="1"/>
  <c r="D17" i="21" s="1"/>
  <c r="L17" i="21" a="1"/>
  <c r="L17" i="21" s="1"/>
  <c r="G18" i="21" a="1"/>
  <c r="G18" i="21" s="1"/>
  <c r="B19" i="21" a="1"/>
  <c r="B19" i="21" s="1"/>
  <c r="J19" i="21" a="1"/>
  <c r="J19" i="21" s="1"/>
  <c r="E20" i="21" a="1"/>
  <c r="E20" i="21" s="1"/>
  <c r="M20" i="21" a="1"/>
  <c r="M20" i="21" s="1"/>
  <c r="H21" i="21" a="1"/>
  <c r="H21" i="21" s="1"/>
  <c r="C22" i="21" a="1"/>
  <c r="C22" i="21" s="1"/>
  <c r="K22" i="21" a="1"/>
  <c r="K22" i="21" s="1"/>
  <c r="F23" i="21" a="1"/>
  <c r="F23" i="21" s="1"/>
  <c r="A25" i="21"/>
  <c r="A1" i="21"/>
  <c r="T35" i="21"/>
  <c r="A6" i="17"/>
  <c r="N42" i="21"/>
  <c r="D18" i="16" s="1"/>
  <c r="E42" i="21"/>
  <c r="F42" i="21"/>
  <c r="G42" i="21"/>
  <c r="D6" i="16" s="1"/>
  <c r="H42" i="21"/>
  <c r="D12" i="16" s="1"/>
  <c r="J42" i="21"/>
  <c r="L42" i="21"/>
  <c r="M42" i="21"/>
  <c r="D7" i="16" l="1"/>
  <c r="D8" i="16"/>
  <c r="D9" i="16"/>
  <c r="D15" i="16"/>
  <c r="D13" i="16"/>
  <c r="D10" i="16"/>
  <c r="D11" i="16"/>
  <c r="D14" i="16"/>
  <c r="E13" i="16"/>
  <c r="E11" i="16"/>
  <c r="E14" i="16"/>
  <c r="E12" i="16"/>
  <c r="E7" i="16"/>
  <c r="E6" i="16"/>
  <c r="E4" i="16"/>
  <c r="E8" i="16"/>
  <c r="E9" i="16"/>
  <c r="E5" i="16"/>
  <c r="E10" i="16"/>
  <c r="E15" i="16"/>
  <c r="D5" i="16"/>
  <c r="D4" i="16"/>
  <c r="D19" i="16"/>
  <c r="O55" i="24"/>
  <c r="N55" i="24"/>
  <c r="G55" i="24"/>
  <c r="O54" i="24"/>
  <c r="N54" i="24"/>
  <c r="G54" i="24"/>
  <c r="O50" i="24"/>
  <c r="N50" i="24"/>
  <c r="H50" i="24" a="1"/>
  <c r="H50" i="24" s="1"/>
  <c r="G50" i="24"/>
  <c r="O48" i="24"/>
  <c r="N48" i="24"/>
  <c r="H48" i="24" a="1"/>
  <c r="H48" i="24" s="1"/>
  <c r="G48" i="24"/>
  <c r="O46" i="24"/>
  <c r="N46" i="24"/>
  <c r="H46" i="24" a="1"/>
  <c r="H46" i="24" s="1"/>
  <c r="G46" i="24"/>
  <c r="O43" i="24"/>
  <c r="N43" i="24"/>
  <c r="G43" i="24"/>
  <c r="O45" i="24"/>
  <c r="N45" i="24"/>
  <c r="G45" i="24"/>
  <c r="O44" i="24"/>
  <c r="N44" i="24"/>
  <c r="G44" i="24"/>
  <c r="O40" i="24"/>
  <c r="N40" i="24"/>
  <c r="G40" i="24"/>
  <c r="O42" i="24"/>
  <c r="N42" i="24"/>
  <c r="G42" i="24"/>
  <c r="O37" i="24"/>
  <c r="N37" i="24"/>
  <c r="G37" i="24"/>
  <c r="O39" i="24"/>
  <c r="N39" i="24"/>
  <c r="G39" i="24"/>
  <c r="O34" i="24"/>
  <c r="N34" i="24"/>
  <c r="G34" i="24"/>
  <c r="O36" i="24"/>
  <c r="N36" i="24"/>
  <c r="G36" i="24"/>
  <c r="O35" i="24"/>
  <c r="N35" i="24"/>
  <c r="G35" i="24"/>
  <c r="O31" i="24"/>
  <c r="N31" i="24"/>
  <c r="G31" i="24"/>
  <c r="O33" i="24"/>
  <c r="N33" i="24"/>
  <c r="G33" i="24"/>
  <c r="O28" i="24"/>
  <c r="N28" i="24"/>
  <c r="G28" i="24"/>
  <c r="O30" i="24"/>
  <c r="N30" i="24"/>
  <c r="G30" i="24"/>
  <c r="O25" i="24"/>
  <c r="N25" i="24"/>
  <c r="H25" i="24" a="1"/>
  <c r="H25" i="24" s="1"/>
  <c r="G25" i="24"/>
  <c r="O26" i="24"/>
  <c r="N26" i="24"/>
  <c r="H26" i="24" a="1"/>
  <c r="H26" i="24" s="1"/>
  <c r="G26" i="24"/>
  <c r="O24" i="24"/>
  <c r="N24" i="24"/>
  <c r="H24" i="24" a="1"/>
  <c r="H24" i="24" s="1"/>
  <c r="G24" i="24"/>
  <c r="O23" i="24"/>
  <c r="N23" i="24"/>
  <c r="H23" i="24" a="1"/>
  <c r="H23" i="24" s="1"/>
  <c r="G23" i="24"/>
  <c r="Q22" i="24" a="1"/>
  <c r="Q22" i="24" s="1"/>
  <c r="H22" i="24" a="1"/>
  <c r="H22" i="24" s="1"/>
  <c r="G22" i="24"/>
  <c r="O17" i="24"/>
  <c r="N17" i="24"/>
  <c r="G17" i="24"/>
  <c r="Q16" i="24" a="1"/>
  <c r="Q16" i="24" s="1"/>
  <c r="G16" i="24"/>
  <c r="G15" i="24"/>
  <c r="O10" i="24"/>
  <c r="N10" i="24"/>
  <c r="G10" i="24"/>
  <c r="O2" i="24"/>
  <c r="N2" i="24"/>
  <c r="G2" i="24"/>
  <c r="O72" i="24"/>
  <c r="N72" i="24"/>
  <c r="G72" i="24"/>
  <c r="N71" i="24"/>
  <c r="G71" i="24"/>
  <c r="O69" i="24"/>
  <c r="N69" i="24"/>
  <c r="G69" i="24"/>
  <c r="O70" i="24"/>
  <c r="N70" i="24"/>
  <c r="G70" i="24"/>
  <c r="O68" i="24"/>
  <c r="N68" i="24"/>
  <c r="G68" i="24"/>
  <c r="S68" i="24" s="1" a="1"/>
  <c r="S68" i="24" s="1"/>
  <c r="O67" i="24"/>
  <c r="N67" i="24"/>
  <c r="G67" i="24"/>
  <c r="S67" i="24" s="1" a="1"/>
  <c r="S67" i="24" s="1"/>
  <c r="O66" i="24"/>
  <c r="N66" i="24"/>
  <c r="G66" i="24"/>
  <c r="S66" i="24" s="1" a="1"/>
  <c r="S66" i="24" s="1"/>
  <c r="O65" i="24"/>
  <c r="N65" i="24"/>
  <c r="G65" i="24"/>
  <c r="O64" i="24"/>
  <c r="N64" i="24"/>
  <c r="G64" i="24"/>
  <c r="O63" i="24"/>
  <c r="N63" i="24"/>
  <c r="G63" i="24"/>
  <c r="O62" i="24"/>
  <c r="N62" i="24"/>
  <c r="G62" i="24"/>
  <c r="O57" i="24"/>
  <c r="N57" i="24"/>
  <c r="G57" i="24"/>
  <c r="O56" i="24"/>
  <c r="N56" i="24"/>
  <c r="G56" i="24"/>
  <c r="O49" i="24"/>
  <c r="N49" i="24"/>
  <c r="H49" i="24" a="1"/>
  <c r="H49" i="24" s="1"/>
  <c r="G49" i="24"/>
  <c r="O47" i="24"/>
  <c r="N47" i="24"/>
  <c r="H47" i="24" a="1"/>
  <c r="H47" i="24" s="1"/>
  <c r="G47" i="24"/>
  <c r="O21" i="24"/>
  <c r="N21" i="24"/>
  <c r="H21" i="24" a="1"/>
  <c r="H21" i="24" s="1"/>
  <c r="G21" i="24"/>
  <c r="O20" i="24"/>
  <c r="N20" i="24"/>
  <c r="G20" i="24"/>
  <c r="O19" i="24"/>
  <c r="N19" i="24"/>
  <c r="G19" i="24"/>
  <c r="O18" i="24"/>
  <c r="N18" i="24"/>
  <c r="G18" i="24"/>
  <c r="O14" i="24"/>
  <c r="N14" i="24"/>
  <c r="G14" i="24"/>
  <c r="O13" i="24"/>
  <c r="N13" i="24"/>
  <c r="G13" i="24"/>
  <c r="O12" i="24"/>
  <c r="N12" i="24"/>
  <c r="G12" i="24"/>
  <c r="O11" i="24"/>
  <c r="N11" i="24"/>
  <c r="G11" i="24"/>
  <c r="O8" i="24"/>
  <c r="N8" i="24"/>
  <c r="G8" i="24"/>
  <c r="O7" i="24"/>
  <c r="N7" i="24"/>
  <c r="G7" i="24"/>
  <c r="O6" i="24"/>
  <c r="N6" i="24"/>
  <c r="G6" i="24"/>
  <c r="O5" i="24"/>
  <c r="N5" i="24"/>
  <c r="H5" i="24" a="1"/>
  <c r="H5" i="24" s="1"/>
  <c r="G5" i="24"/>
  <c r="O4" i="24"/>
  <c r="N4" i="24"/>
  <c r="G4" i="24"/>
  <c r="O3" i="24"/>
  <c r="N3" i="24"/>
  <c r="G3" i="24"/>
  <c r="J6" i="24" l="1"/>
  <c r="J3" i="24"/>
  <c r="J2" i="24"/>
  <c r="I2" i="24" s="1"/>
  <c r="J58" i="24"/>
  <c r="J60" i="24"/>
  <c r="J59" i="24"/>
  <c r="I59" i="24" s="1"/>
  <c r="R59" i="24" s="1" a="1"/>
  <c r="R59" i="24" s="1"/>
  <c r="J61" i="24"/>
  <c r="J51" i="24"/>
  <c r="J52" i="24"/>
  <c r="J53" i="24"/>
  <c r="Q17" i="24" a="1"/>
  <c r="Q17" i="24" s="1"/>
  <c r="S17" i="24" s="1"/>
  <c r="J41" i="24"/>
  <c r="I41" i="24" s="1"/>
  <c r="J38" i="24"/>
  <c r="I38" i="24" s="1"/>
  <c r="J32" i="24"/>
  <c r="I32" i="24" s="1"/>
  <c r="J29" i="24"/>
  <c r="I29" i="24" s="1"/>
  <c r="R29" i="24" s="1" a="1"/>
  <c r="R29" i="24" s="1"/>
  <c r="J27" i="24"/>
  <c r="J7" i="24"/>
  <c r="I7" i="24" s="1"/>
  <c r="J9" i="24"/>
  <c r="I9" i="24" s="1"/>
  <c r="Q66" i="24" a="1"/>
  <c r="Q66" i="24" s="1"/>
  <c r="Q5" i="24" a="1"/>
  <c r="Q5" i="24" s="1"/>
  <c r="S5" i="24" s="1"/>
  <c r="Q18" i="24" a="1"/>
  <c r="Q18" i="24" s="1"/>
  <c r="S18" i="24" s="1"/>
  <c r="Q6" i="24" a="1"/>
  <c r="Q6" i="24" s="1"/>
  <c r="Q12" i="24" a="1"/>
  <c r="Q12" i="24" s="1"/>
  <c r="Q19" i="24" a="1"/>
  <c r="Q19" i="24" s="1"/>
  <c r="S19" i="24" s="1"/>
  <c r="Q23" i="24" a="1"/>
  <c r="Q23" i="24" s="1"/>
  <c r="S23" i="24" s="1"/>
  <c r="Q35" i="24" a="1"/>
  <c r="Q35" i="24" s="1"/>
  <c r="S35" i="24" s="1"/>
  <c r="Q44" i="24" a="1"/>
  <c r="Q44" i="24" s="1"/>
  <c r="S44" i="24" s="1"/>
  <c r="Q45" i="24" a="1"/>
  <c r="Q45" i="24" s="1"/>
  <c r="S45" i="24" s="1"/>
  <c r="Q3" i="24" a="1"/>
  <c r="Q3" i="24" s="1"/>
  <c r="S15" i="24" a="1"/>
  <c r="S15" i="24" s="1"/>
  <c r="S22" i="24"/>
  <c r="Q31" i="24" a="1"/>
  <c r="Q31" i="24" s="1"/>
  <c r="Q11" i="24" a="1"/>
  <c r="Q11" i="24" s="1"/>
  <c r="Q67" i="24" a="1"/>
  <c r="Q67" i="24" s="1"/>
  <c r="Q69" i="24" a="1"/>
  <c r="Q69" i="24" s="1"/>
  <c r="Q71" i="24" a="1"/>
  <c r="Q71" i="24" s="1"/>
  <c r="S16" i="24" a="1"/>
  <c r="S16" i="24" s="1"/>
  <c r="Q25" i="24" a="1"/>
  <c r="Q25" i="24" s="1"/>
  <c r="Q30" i="24" a="1"/>
  <c r="Q30" i="24" s="1"/>
  <c r="Q48" i="24" a="1"/>
  <c r="Q48" i="24" s="1"/>
  <c r="Q50" i="24" a="1"/>
  <c r="Q50" i="24" s="1"/>
  <c r="Q55" i="24" a="1"/>
  <c r="Q55" i="24" s="1"/>
  <c r="Q49" i="24" a="1"/>
  <c r="Q49" i="24" s="1"/>
  <c r="Q62" i="24" a="1"/>
  <c r="Q62" i="24" s="1"/>
  <c r="Q63" i="24" a="1"/>
  <c r="Q63" i="24" s="1"/>
  <c r="Q39" i="24" a="1"/>
  <c r="Q39" i="24" s="1"/>
  <c r="Q37" i="24" a="1"/>
  <c r="Q37" i="24" s="1"/>
  <c r="Q7" i="24" a="1"/>
  <c r="Q7" i="24" s="1"/>
  <c r="Q8" i="24" a="1"/>
  <c r="Q8" i="24" s="1"/>
  <c r="Q20" i="24" a="1"/>
  <c r="Q20" i="24" s="1"/>
  <c r="Q64" i="24" a="1"/>
  <c r="Q64" i="24" s="1"/>
  <c r="Q72" i="24" a="1"/>
  <c r="Q72" i="24" s="1"/>
  <c r="Q28" i="24" a="1"/>
  <c r="Q28" i="24" s="1"/>
  <c r="Q42" i="24" a="1"/>
  <c r="Q42" i="24" s="1"/>
  <c r="Q4" i="24" a="1"/>
  <c r="Q4" i="24" s="1"/>
  <c r="Q13" i="24" a="1"/>
  <c r="Q13" i="24" s="1"/>
  <c r="Q14" i="24" a="1"/>
  <c r="Q14" i="24" s="1"/>
  <c r="Q56" i="24" a="1"/>
  <c r="Q56" i="24" s="1"/>
  <c r="Q57" i="24" a="1"/>
  <c r="Q57" i="24" s="1"/>
  <c r="Q68" i="24" a="1"/>
  <c r="Q68" i="24" s="1"/>
  <c r="Q10" i="24" a="1"/>
  <c r="Q10" i="24" s="1"/>
  <c r="Q24" i="24" a="1"/>
  <c r="Q24" i="24" s="1"/>
  <c r="Q26" i="24" a="1"/>
  <c r="Q26" i="24" s="1"/>
  <c r="Q36" i="24" a="1"/>
  <c r="Q36" i="24" s="1"/>
  <c r="Q34" i="24" a="1"/>
  <c r="Q34" i="24" s="1"/>
  <c r="Q43" i="24" a="1"/>
  <c r="Q43" i="24" s="1"/>
  <c r="J5" i="24"/>
  <c r="I5" i="24" s="1"/>
  <c r="J18" i="24"/>
  <c r="I18" i="24" s="1"/>
  <c r="J67" i="24"/>
  <c r="I67" i="24" s="1"/>
  <c r="J21" i="24"/>
  <c r="I21" i="24" s="1"/>
  <c r="J11" i="24"/>
  <c r="I11" i="24" s="1"/>
  <c r="J13" i="24"/>
  <c r="I13" i="24" s="1"/>
  <c r="J65" i="24"/>
  <c r="I65" i="24" s="1"/>
  <c r="J35" i="24"/>
  <c r="I35" i="24" s="1"/>
  <c r="J20" i="24"/>
  <c r="J23" i="24"/>
  <c r="I23" i="24" s="1"/>
  <c r="J8" i="24"/>
  <c r="J47" i="24"/>
  <c r="I47" i="24" s="1"/>
  <c r="J17" i="24"/>
  <c r="I17" i="24" s="1"/>
  <c r="J63" i="24"/>
  <c r="I63" i="24" s="1"/>
  <c r="J45" i="24"/>
  <c r="I45" i="24" s="1"/>
  <c r="J30" i="24"/>
  <c r="I30" i="24" s="1"/>
  <c r="J71" i="24"/>
  <c r="I71" i="24" s="1"/>
  <c r="J64" i="24"/>
  <c r="J37" i="24"/>
  <c r="I37" i="24" s="1"/>
  <c r="J56" i="24"/>
  <c r="I56" i="24" s="1"/>
  <c r="J19" i="24"/>
  <c r="J12" i="24"/>
  <c r="I12" i="24" s="1"/>
  <c r="I6" i="24"/>
  <c r="J4" i="24"/>
  <c r="J14" i="24"/>
  <c r="I14" i="24" s="1"/>
  <c r="J49" i="24"/>
  <c r="I49" i="24" s="1"/>
  <c r="J66" i="24"/>
  <c r="I66" i="24" s="1"/>
  <c r="J43" i="24"/>
  <c r="J50" i="24"/>
  <c r="J70" i="24"/>
  <c r="I70" i="24" s="1"/>
  <c r="J10" i="24"/>
  <c r="J22" i="24"/>
  <c r="I22" i="24" s="1"/>
  <c r="J26" i="24"/>
  <c r="I26" i="24" s="1"/>
  <c r="J36" i="24"/>
  <c r="J39" i="24"/>
  <c r="I39" i="24" s="1"/>
  <c r="Q40" i="24" a="1"/>
  <c r="Q40" i="24" s="1"/>
  <c r="J72" i="24"/>
  <c r="J28" i="24"/>
  <c r="J31" i="24"/>
  <c r="I31" i="24" s="1"/>
  <c r="J40" i="24"/>
  <c r="I40" i="24" s="1"/>
  <c r="Q47" i="24" a="1"/>
  <c r="Q47" i="24" s="1"/>
  <c r="J62" i="24"/>
  <c r="I62" i="24" s="1"/>
  <c r="Q65" i="24" a="1"/>
  <c r="Q65" i="24" s="1"/>
  <c r="Q70" i="24" a="1"/>
  <c r="Q70" i="24" s="1"/>
  <c r="J33" i="24"/>
  <c r="I33" i="24" s="1"/>
  <c r="J42" i="24"/>
  <c r="I42" i="24" s="1"/>
  <c r="J44" i="24"/>
  <c r="I44" i="24" s="1"/>
  <c r="J46" i="24"/>
  <c r="I46" i="24" s="1"/>
  <c r="J54" i="24"/>
  <c r="I54" i="24" s="1"/>
  <c r="Q21" i="24" a="1"/>
  <c r="Q21" i="24" s="1"/>
  <c r="J57" i="24"/>
  <c r="I57" i="24" s="1"/>
  <c r="J68" i="24"/>
  <c r="J69" i="24"/>
  <c r="I69" i="24" s="1"/>
  <c r="Q2" i="24" a="1"/>
  <c r="Q2" i="24" s="1"/>
  <c r="J15" i="24"/>
  <c r="I15" i="24" s="1"/>
  <c r="J16" i="24"/>
  <c r="J24" i="24"/>
  <c r="I24" i="24" s="1"/>
  <c r="J25" i="24"/>
  <c r="I25" i="24" s="1"/>
  <c r="Q33" i="24" a="1"/>
  <c r="Q33" i="24" s="1"/>
  <c r="J34" i="24"/>
  <c r="Q46" i="24" a="1"/>
  <c r="Q46" i="24" s="1"/>
  <c r="J48" i="24"/>
  <c r="I48" i="24" s="1"/>
  <c r="Q54" i="24" a="1"/>
  <c r="Q54" i="24" s="1"/>
  <c r="J55" i="24"/>
  <c r="I55" i="24" s="1"/>
  <c r="C49" i="21" l="1"/>
  <c r="G13" i="16" s="1"/>
  <c r="I61" i="24"/>
  <c r="R61" i="24" s="1" a="1"/>
  <c r="R61" i="24" s="1"/>
  <c r="I60" i="24"/>
  <c r="R60" i="24" a="1"/>
  <c r="R60" i="24" s="1"/>
  <c r="I58" i="24"/>
  <c r="R58" i="24" a="1"/>
  <c r="R58" i="24" s="1"/>
  <c r="I51" i="24"/>
  <c r="R51" i="24" a="1"/>
  <c r="R51" i="24" s="1"/>
  <c r="I53" i="24"/>
  <c r="R53" i="24" a="1"/>
  <c r="R53" i="24" s="1"/>
  <c r="I52" i="24"/>
  <c r="R52" i="24" s="1" a="1"/>
  <c r="R52" i="24" s="1"/>
  <c r="R41" i="24" a="1"/>
  <c r="R41" i="24" s="1"/>
  <c r="R38" i="24" a="1"/>
  <c r="R38" i="24" s="1"/>
  <c r="R32" i="24" a="1"/>
  <c r="R32" i="24" s="1"/>
  <c r="I27" i="24"/>
  <c r="R27" i="24" s="1" a="1"/>
  <c r="R27" i="24" s="1"/>
  <c r="S6" i="24" a="1"/>
  <c r="S6" i="24" s="1"/>
  <c r="R45" i="24" a="1"/>
  <c r="R45" i="24" s="1"/>
  <c r="R17" i="24" a="1"/>
  <c r="R17" i="24" s="1"/>
  <c r="R23" i="24" a="1"/>
  <c r="R23" i="24" s="1"/>
  <c r="F49" i="21"/>
  <c r="R35" i="24" a="1"/>
  <c r="R35" i="24" s="1"/>
  <c r="N49" i="21"/>
  <c r="G7" i="16" s="1"/>
  <c r="R65" i="24" a="1"/>
  <c r="R65" i="24" s="1"/>
  <c r="S65" i="24"/>
  <c r="S43" i="24"/>
  <c r="S24" i="24"/>
  <c r="R24" i="24" a="1"/>
  <c r="R24" i="24" s="1"/>
  <c r="R56" i="24" a="1"/>
  <c r="R56" i="24" s="1"/>
  <c r="S56" i="24"/>
  <c r="S64" i="24"/>
  <c r="S37" i="24"/>
  <c r="R37" i="24" a="1"/>
  <c r="R37" i="24" s="1"/>
  <c r="S49" i="24"/>
  <c r="R49" i="24" a="1"/>
  <c r="R49" i="24" s="1"/>
  <c r="S30" i="24"/>
  <c r="R30" i="24" a="1"/>
  <c r="R30" i="24" s="1"/>
  <c r="R67" i="24" a="1"/>
  <c r="R67" i="24" s="1"/>
  <c r="R12" i="24" a="1"/>
  <c r="R12" i="24" s="1"/>
  <c r="E49" i="21"/>
  <c r="G15" i="16" s="1"/>
  <c r="D49" i="21"/>
  <c r="G14" i="16" s="1"/>
  <c r="R22" i="24" a="1"/>
  <c r="R22" i="24" s="1"/>
  <c r="R15" i="24" a="1"/>
  <c r="R15" i="24" s="1"/>
  <c r="R33" i="24" a="1"/>
  <c r="R33" i="24" s="1"/>
  <c r="S33" i="24"/>
  <c r="S46" i="24"/>
  <c r="R46" i="24" a="1"/>
  <c r="R46" i="24" s="1"/>
  <c r="R40" i="24" a="1"/>
  <c r="R40" i="24" s="1"/>
  <c r="S40" i="24"/>
  <c r="S34" i="24"/>
  <c r="S10" i="24"/>
  <c r="R14" i="24" a="1"/>
  <c r="R14" i="24" s="1"/>
  <c r="S14" i="24"/>
  <c r="R42" i="24" a="1"/>
  <c r="R42" i="24" s="1"/>
  <c r="S42" i="24"/>
  <c r="S20" i="24"/>
  <c r="R39" i="24" a="1"/>
  <c r="R39" i="24" s="1"/>
  <c r="S39" i="24"/>
  <c r="R55" i="24" a="1"/>
  <c r="R55" i="24" s="1"/>
  <c r="S55" i="24"/>
  <c r="R25" i="24" a="1"/>
  <c r="R25" i="24" s="1"/>
  <c r="S25" i="24"/>
  <c r="R11" i="24" a="1"/>
  <c r="R11" i="24" s="1"/>
  <c r="S11" i="24" a="1"/>
  <c r="S11" i="24" s="1"/>
  <c r="S12" i="24" a="1"/>
  <c r="S12" i="24" s="1"/>
  <c r="I49" i="21"/>
  <c r="G12" i="16" s="1"/>
  <c r="M49" i="21"/>
  <c r="G8" i="16" s="1"/>
  <c r="S3" i="24" a="1"/>
  <c r="S3" i="24" s="1"/>
  <c r="R2" i="24" a="1"/>
  <c r="R2" i="24" s="1"/>
  <c r="S2" i="24"/>
  <c r="S36" i="24"/>
  <c r="S13" i="24"/>
  <c r="R13" i="24" a="1"/>
  <c r="R13" i="24" s="1"/>
  <c r="S28" i="24"/>
  <c r="S8" i="24"/>
  <c r="R63" i="24" a="1"/>
  <c r="R63" i="24" s="1"/>
  <c r="S63" i="24"/>
  <c r="S50" i="24"/>
  <c r="R71" i="24" a="1"/>
  <c r="R71" i="24" s="1"/>
  <c r="S71" i="24"/>
  <c r="R18" i="24" a="1"/>
  <c r="R18" i="24" s="1"/>
  <c r="R5" i="24" a="1"/>
  <c r="R5" i="24" s="1"/>
  <c r="L49" i="21"/>
  <c r="G9" i="16" s="1"/>
  <c r="K49" i="21"/>
  <c r="G10" i="16" s="1"/>
  <c r="R66" i="24" a="1"/>
  <c r="R66" i="24" s="1"/>
  <c r="R54" i="24" a="1"/>
  <c r="R54" i="24" s="1"/>
  <c r="S54" i="24"/>
  <c r="S21" i="24"/>
  <c r="R21" i="24" a="1"/>
  <c r="R21" i="24" s="1"/>
  <c r="R70" i="24" a="1"/>
  <c r="R70" i="24" s="1"/>
  <c r="S70" i="24"/>
  <c r="R47" i="24" a="1"/>
  <c r="R47" i="24" s="1"/>
  <c r="S47" i="24"/>
  <c r="R26" i="24" a="1"/>
  <c r="R26" i="24" s="1"/>
  <c r="S26" i="24"/>
  <c r="S57" i="24"/>
  <c r="R57" i="24" a="1"/>
  <c r="R57" i="24" s="1"/>
  <c r="S4" i="24" a="1"/>
  <c r="S4" i="24" s="1"/>
  <c r="S72" i="24"/>
  <c r="R7" i="24" a="1"/>
  <c r="R7" i="24" s="1"/>
  <c r="S7" i="24" a="1"/>
  <c r="S7" i="24" s="1"/>
  <c r="R62" i="24" a="1"/>
  <c r="R62" i="24" s="1"/>
  <c r="S62" i="24"/>
  <c r="R48" i="24" a="1"/>
  <c r="R48" i="24" s="1"/>
  <c r="S48" i="24"/>
  <c r="R69" i="24" a="1"/>
  <c r="R69" i="24" s="1"/>
  <c r="S69" i="24"/>
  <c r="H49" i="21"/>
  <c r="G6" i="16" s="1"/>
  <c r="G49" i="21"/>
  <c r="G5" i="16" s="1"/>
  <c r="J49" i="21"/>
  <c r="G11" i="16" s="1"/>
  <c r="R31" i="24" a="1"/>
  <c r="R31" i="24" s="1"/>
  <c r="S31" i="24"/>
  <c r="R6" i="24" a="1"/>
  <c r="R6" i="24" s="1"/>
  <c r="R44" i="24" a="1"/>
  <c r="R44" i="24" s="1"/>
  <c r="I3" i="24"/>
  <c r="R3" i="24" s="1" a="1"/>
  <c r="R3" i="24" s="1"/>
  <c r="I43" i="24"/>
  <c r="R43" i="24" s="1" a="1"/>
  <c r="R43" i="24" s="1"/>
  <c r="I64" i="24"/>
  <c r="R64" i="24" s="1" a="1"/>
  <c r="R64" i="24" s="1"/>
  <c r="I28" i="24"/>
  <c r="R28" i="24" s="1" a="1"/>
  <c r="R28" i="24" s="1"/>
  <c r="I20" i="24"/>
  <c r="R20" i="24" s="1" a="1"/>
  <c r="R20" i="24" s="1"/>
  <c r="I8" i="24"/>
  <c r="R8" i="24" s="1" a="1"/>
  <c r="R8" i="24" s="1"/>
  <c r="I10" i="24"/>
  <c r="R10" i="24" s="1" a="1"/>
  <c r="R10" i="24" s="1"/>
  <c r="I72" i="24"/>
  <c r="R72" i="24" s="1" a="1"/>
  <c r="R72" i="24" s="1"/>
  <c r="I36" i="24"/>
  <c r="R36" i="24" s="1" a="1"/>
  <c r="R36" i="24" s="1"/>
  <c r="I19" i="24"/>
  <c r="R19" i="24" s="1" a="1"/>
  <c r="R19" i="24" s="1"/>
  <c r="I16" i="24"/>
  <c r="R16" i="24" s="1" a="1"/>
  <c r="R16" i="24" s="1"/>
  <c r="I68" i="24"/>
  <c r="R68" i="24" s="1" a="1"/>
  <c r="R68" i="24" s="1"/>
  <c r="I34" i="24"/>
  <c r="R34" i="24" s="1" a="1"/>
  <c r="R34" i="24" s="1"/>
  <c r="I50" i="24"/>
  <c r="R50" i="24" s="1" a="1"/>
  <c r="R50" i="24" s="1"/>
  <c r="I4" i="24"/>
  <c r="R4" i="24" s="1" a="1"/>
  <c r="R4" i="24" s="1"/>
  <c r="G4" i="16" l="1"/>
  <c r="G16" i="16" s="1"/>
  <c r="S73" i="24"/>
  <c r="R73" i="24"/>
  <c r="T73" i="24" l="1"/>
  <c r="P49" i="21" s="1"/>
  <c r="G18" i="16" s="1"/>
  <c r="AL4" i="16"/>
  <c r="AL5" i="16"/>
  <c r="AL6" i="16"/>
  <c r="AL7" i="16"/>
  <c r="AL8" i="16"/>
  <c r="AL9" i="16"/>
  <c r="AL10" i="16"/>
  <c r="AL11" i="16"/>
  <c r="AL12" i="16"/>
  <c r="AM4" i="16"/>
  <c r="AN4" i="16"/>
  <c r="AO4" i="16"/>
  <c r="AP4" i="16"/>
  <c r="AQ4" i="16"/>
  <c r="AR4" i="16"/>
  <c r="AS4" i="16"/>
  <c r="AT4" i="16"/>
  <c r="AU4" i="16"/>
  <c r="AV4" i="16"/>
  <c r="AM5" i="16"/>
  <c r="AN5" i="16"/>
  <c r="AO5" i="16"/>
  <c r="AP5" i="16"/>
  <c r="AQ5" i="16"/>
  <c r="AR5" i="16"/>
  <c r="AS5" i="16"/>
  <c r="AT5" i="16"/>
  <c r="AU5" i="16"/>
  <c r="AV5" i="16"/>
  <c r="AM6" i="16"/>
  <c r="AN6" i="16"/>
  <c r="AO6" i="16"/>
  <c r="AP6" i="16"/>
  <c r="AQ6" i="16"/>
  <c r="AR6" i="16"/>
  <c r="AS6" i="16"/>
  <c r="AT6" i="16"/>
  <c r="AU6" i="16"/>
  <c r="AV6" i="16"/>
  <c r="AM7" i="16"/>
  <c r="AN7" i="16"/>
  <c r="AO7" i="16"/>
  <c r="AP7" i="16"/>
  <c r="AQ7" i="16"/>
  <c r="AR7" i="16"/>
  <c r="AS7" i="16"/>
  <c r="AT7" i="16"/>
  <c r="AU7" i="16"/>
  <c r="AV7" i="16"/>
  <c r="AM8" i="16"/>
  <c r="AN8" i="16"/>
  <c r="AO8" i="16"/>
  <c r="AP8" i="16"/>
  <c r="AQ8" i="16"/>
  <c r="AR8" i="16"/>
  <c r="AS8" i="16"/>
  <c r="AT8" i="16"/>
  <c r="AU8" i="16"/>
  <c r="AV8" i="16"/>
  <c r="AM9" i="16"/>
  <c r="AN9" i="16"/>
  <c r="AO9" i="16"/>
  <c r="AP9" i="16"/>
  <c r="AQ9" i="16"/>
  <c r="AR9" i="16"/>
  <c r="AS9" i="16"/>
  <c r="AT9" i="16"/>
  <c r="AU9" i="16"/>
  <c r="AV9" i="16"/>
  <c r="AM10" i="16"/>
  <c r="AN10" i="16"/>
  <c r="AO10" i="16"/>
  <c r="AP10" i="16"/>
  <c r="AQ10" i="16"/>
  <c r="AR10" i="16"/>
  <c r="AS10" i="16"/>
  <c r="AT10" i="16"/>
  <c r="AU10" i="16"/>
  <c r="AV10" i="16"/>
  <c r="AM11" i="16"/>
  <c r="AN11" i="16"/>
  <c r="AO11" i="16"/>
  <c r="AP11" i="16"/>
  <c r="AQ11" i="16"/>
  <c r="AR11" i="16"/>
  <c r="AS11" i="16"/>
  <c r="AT11" i="16"/>
  <c r="AU11" i="16"/>
  <c r="AV11" i="16"/>
  <c r="AM12" i="16"/>
  <c r="AN12" i="16"/>
  <c r="AO12" i="16"/>
  <c r="AP12" i="16"/>
  <c r="AQ12" i="16"/>
  <c r="AR12" i="16"/>
  <c r="AS12" i="16"/>
  <c r="AT12" i="16"/>
  <c r="AU12" i="16"/>
  <c r="AV12" i="16"/>
  <c r="C19" i="16" l="1"/>
  <c r="B21" i="16" s="1"/>
  <c r="B49" i="21"/>
  <c r="G19" i="16"/>
  <c r="B23" i="16" s="1"/>
  <c r="C5" i="16"/>
  <c r="C9" i="16"/>
  <c r="C6" i="16"/>
  <c r="C10" i="16"/>
  <c r="C14" i="16"/>
  <c r="C12" i="16"/>
  <c r="C7" i="16"/>
  <c r="C11" i="16"/>
  <c r="C15" i="16"/>
  <c r="C8" i="16"/>
  <c r="F3" i="16"/>
  <c r="H16" i="16"/>
  <c r="I16" i="16"/>
  <c r="J16" i="16"/>
  <c r="K16" i="16"/>
  <c r="F14" i="16" l="1"/>
  <c r="F15" i="16"/>
  <c r="F10" i="16"/>
  <c r="F11" i="16"/>
  <c r="F5" i="16"/>
  <c r="F4" i="16"/>
  <c r="F7" i="16"/>
  <c r="F6" i="16"/>
  <c r="F8" i="16"/>
  <c r="F9" i="16"/>
  <c r="F12" i="16"/>
  <c r="F18" i="16"/>
  <c r="F19" i="16" s="1"/>
  <c r="F13" i="16"/>
  <c r="T47" i="21"/>
  <c r="T56" i="21"/>
  <c r="T41" i="21"/>
  <c r="T51" i="21"/>
  <c r="T48" i="21"/>
  <c r="T44" i="21"/>
  <c r="T40" i="21"/>
  <c r="T49" i="21"/>
  <c r="T37" i="21"/>
  <c r="T43" i="21"/>
  <c r="T36" i="21"/>
  <c r="T39" i="21"/>
  <c r="T55" i="21"/>
  <c r="T45" i="21"/>
  <c r="T46" i="21"/>
  <c r="T42" i="21"/>
  <c r="T53" i="21"/>
  <c r="T50" i="21"/>
  <c r="T52" i="21"/>
  <c r="T54" i="21"/>
  <c r="T38" i="21"/>
  <c r="B6" i="17"/>
  <c r="L16" i="16"/>
  <c r="M16" i="16"/>
  <c r="O16" i="16"/>
  <c r="Q16" i="16"/>
  <c r="B16" i="16"/>
  <c r="F16" i="16" s="1"/>
  <c r="E16" i="16" l="1"/>
  <c r="D16" i="16"/>
  <c r="C16" i="16"/>
  <c r="E19" i="16"/>
  <c r="B22" i="16" s="1"/>
  <c r="AL15" i="16"/>
  <c r="AN15" i="16"/>
  <c r="AR15" i="16"/>
  <c r="AV15" i="16"/>
  <c r="AM15" i="16"/>
  <c r="AO15" i="16"/>
  <c r="AS15" i="16"/>
  <c r="AU15" i="16"/>
  <c r="AP15" i="16"/>
  <c r="AT15" i="16"/>
  <c r="AQ15" i="16"/>
  <c r="N14" i="16"/>
  <c r="N6" i="16"/>
  <c r="N13" i="16"/>
  <c r="N5" i="16"/>
  <c r="AN13" i="16"/>
  <c r="AR13" i="16"/>
  <c r="AV13" i="16"/>
  <c r="AM13" i="16"/>
  <c r="AO13" i="16"/>
  <c r="AS13" i="16"/>
  <c r="AQ13" i="16"/>
  <c r="AL13" i="16"/>
  <c r="AP13" i="16"/>
  <c r="AT13" i="16"/>
  <c r="AU13" i="16"/>
  <c r="N4" i="16"/>
  <c r="N12" i="16"/>
  <c r="N8" i="16"/>
  <c r="N10" i="16"/>
  <c r="N9" i="16"/>
  <c r="AP14" i="16"/>
  <c r="AT14" i="16"/>
  <c r="AO14" i="16"/>
  <c r="AM14" i="16"/>
  <c r="AQ14" i="16"/>
  <c r="AU14" i="16"/>
  <c r="AS14" i="16"/>
  <c r="AN14" i="16"/>
  <c r="AR14" i="16"/>
  <c r="AV14" i="16"/>
  <c r="AL14" i="16"/>
  <c r="N15" i="16"/>
  <c r="N11" i="16"/>
  <c r="N7" i="16"/>
  <c r="P5" i="16" l="1"/>
  <c r="O6" i="16" s="1"/>
  <c r="P13" i="16"/>
  <c r="O14" i="16" s="1"/>
  <c r="P4" i="16"/>
  <c r="R4" i="16" s="1"/>
  <c r="N16" i="16"/>
  <c r="P6" i="16"/>
  <c r="P12" i="16"/>
  <c r="P9" i="16"/>
  <c r="P11" i="16"/>
  <c r="P15" i="16"/>
  <c r="P8" i="16"/>
  <c r="P10" i="16"/>
  <c r="P7" i="16"/>
  <c r="P14" i="16"/>
  <c r="X4" i="16" l="1"/>
  <c r="X16" i="16" s="1"/>
  <c r="W4" i="16"/>
  <c r="W16" i="16" s="1"/>
  <c r="U4" i="16"/>
  <c r="U16" i="16" s="1"/>
  <c r="V4" i="16"/>
  <c r="V16" i="16" s="1"/>
  <c r="AD4" i="16"/>
  <c r="AD16" i="16" s="1"/>
  <c r="Z4" i="16"/>
  <c r="Z16" i="16" s="1"/>
  <c r="AC4" i="16"/>
  <c r="AC16" i="16" s="1"/>
  <c r="Y4" i="16"/>
  <c r="Y16" i="16" s="1"/>
  <c r="AF4" i="16"/>
  <c r="AF16" i="16" s="1"/>
  <c r="AB4" i="16"/>
  <c r="AB16" i="16" s="1"/>
  <c r="AE4" i="16"/>
  <c r="AE16" i="16" s="1"/>
  <c r="AA4" i="16"/>
  <c r="AA16" i="16" s="1"/>
  <c r="S4" i="16"/>
  <c r="S16" i="16" s="1"/>
  <c r="AH4" i="16"/>
  <c r="AH16" i="16" s="1"/>
  <c r="T4" i="16"/>
  <c r="T16" i="16" s="1"/>
  <c r="AG4" i="16"/>
  <c r="AG16" i="16" s="1"/>
  <c r="O15" i="16"/>
  <c r="R15" i="16" s="1"/>
  <c r="R14" i="16"/>
  <c r="O11" i="16"/>
  <c r="R11" i="16" s="1"/>
  <c r="O13" i="16"/>
  <c r="R13" i="16" s="1"/>
  <c r="O5" i="16"/>
  <c r="R5" i="16" s="1"/>
  <c r="P16" i="16"/>
  <c r="O10" i="16"/>
  <c r="R10" i="16" s="1"/>
  <c r="O8" i="16"/>
  <c r="R8" i="16" s="1"/>
  <c r="O9" i="16"/>
  <c r="R9" i="16" s="1"/>
  <c r="O12" i="16"/>
  <c r="R12" i="16" s="1"/>
  <c r="O7" i="16"/>
  <c r="R7" i="16" s="1"/>
  <c r="R6" i="16"/>
  <c r="X12" i="16" l="1"/>
  <c r="W12" i="16"/>
  <c r="V12" i="16"/>
  <c r="U12" i="16"/>
  <c r="X14" i="16"/>
  <c r="W14" i="16"/>
  <c r="V14" i="16"/>
  <c r="U14" i="16"/>
  <c r="X9" i="16"/>
  <c r="W9" i="16"/>
  <c r="U9" i="16"/>
  <c r="V9" i="16"/>
  <c r="W5" i="16"/>
  <c r="X5" i="16"/>
  <c r="V5" i="16"/>
  <c r="U5" i="16"/>
  <c r="W15" i="16"/>
  <c r="X15" i="16"/>
  <c r="U15" i="16"/>
  <c r="V15" i="16"/>
  <c r="W7" i="16"/>
  <c r="X7" i="16"/>
  <c r="U7" i="16"/>
  <c r="V7" i="16"/>
  <c r="W6" i="16"/>
  <c r="X6" i="16"/>
  <c r="V6" i="16"/>
  <c r="U6" i="16"/>
  <c r="W8" i="16"/>
  <c r="X8" i="16"/>
  <c r="V8" i="16"/>
  <c r="U8" i="16"/>
  <c r="W13" i="16"/>
  <c r="X13" i="16"/>
  <c r="U13" i="16"/>
  <c r="V13" i="16"/>
  <c r="X10" i="16"/>
  <c r="W10" i="16"/>
  <c r="V10" i="16"/>
  <c r="U10" i="16"/>
  <c r="X11" i="16"/>
  <c r="W11" i="16"/>
  <c r="U11" i="16"/>
  <c r="V11" i="16"/>
  <c r="Z7" i="16"/>
  <c r="AD7" i="16"/>
  <c r="AA7" i="16"/>
  <c r="AE7" i="16"/>
  <c r="Y7" i="16"/>
  <c r="AC7" i="16"/>
  <c r="AB7" i="16"/>
  <c r="AF7" i="16"/>
  <c r="S7" i="16"/>
  <c r="AG7" i="16"/>
  <c r="AH7" i="16"/>
  <c r="T7" i="16"/>
  <c r="AD14" i="16"/>
  <c r="AE14" i="16"/>
  <c r="AA14" i="16"/>
  <c r="Y14" i="16"/>
  <c r="AC14" i="16"/>
  <c r="Z14" i="16"/>
  <c r="AB14" i="16"/>
  <c r="AF14" i="16"/>
  <c r="T14" i="16"/>
  <c r="AH14" i="16"/>
  <c r="S14" i="16"/>
  <c r="AG14" i="16"/>
  <c r="Z13" i="16"/>
  <c r="AD13" i="16"/>
  <c r="AE13" i="16"/>
  <c r="Y13" i="16"/>
  <c r="AC13" i="16"/>
  <c r="AA13" i="16"/>
  <c r="AB13" i="16"/>
  <c r="AF13" i="16"/>
  <c r="S13" i="16"/>
  <c r="AH13" i="16"/>
  <c r="AG13" i="16"/>
  <c r="T13" i="16"/>
  <c r="AD10" i="16"/>
  <c r="AA10" i="16"/>
  <c r="Y10" i="16"/>
  <c r="AC10" i="16"/>
  <c r="Z10" i="16"/>
  <c r="AE10" i="16"/>
  <c r="AB10" i="16"/>
  <c r="AF10" i="16"/>
  <c r="S10" i="16"/>
  <c r="AH10" i="16"/>
  <c r="T10" i="16"/>
  <c r="AG10" i="16"/>
  <c r="Z9" i="16"/>
  <c r="AD9" i="16"/>
  <c r="AE9" i="16"/>
  <c r="AA9" i="16"/>
  <c r="Y9" i="16"/>
  <c r="AC9" i="16"/>
  <c r="AB9" i="16"/>
  <c r="AF9" i="16"/>
  <c r="AH9" i="16"/>
  <c r="S9" i="16"/>
  <c r="AG9" i="16"/>
  <c r="T9" i="16"/>
  <c r="AD15" i="16"/>
  <c r="AE15" i="16"/>
  <c r="Y15" i="16"/>
  <c r="AC15" i="16"/>
  <c r="Z15" i="16"/>
  <c r="AA15" i="16"/>
  <c r="AB15" i="16"/>
  <c r="AF15" i="16"/>
  <c r="T15" i="16"/>
  <c r="AG15" i="16"/>
  <c r="S15" i="16"/>
  <c r="AH15" i="16"/>
  <c r="Z6" i="16"/>
  <c r="AE6" i="16"/>
  <c r="Y6" i="16"/>
  <c r="AC6" i="16"/>
  <c r="AD6" i="16"/>
  <c r="AA6" i="16"/>
  <c r="AB6" i="16"/>
  <c r="AF6" i="16"/>
  <c r="T6" i="16"/>
  <c r="AH6" i="16"/>
  <c r="S6" i="16"/>
  <c r="AG6" i="16"/>
  <c r="Z8" i="16"/>
  <c r="AA8" i="16"/>
  <c r="Y8" i="16"/>
  <c r="AC8" i="16"/>
  <c r="AD8" i="16"/>
  <c r="AE8" i="16"/>
  <c r="AB8" i="16"/>
  <c r="AF8" i="16"/>
  <c r="T8" i="16"/>
  <c r="AH8" i="16"/>
  <c r="AG8" i="16"/>
  <c r="S8" i="16"/>
  <c r="Z12" i="16"/>
  <c r="AA12" i="16"/>
  <c r="AE12" i="16"/>
  <c r="Y12" i="16"/>
  <c r="AC12" i="16"/>
  <c r="AD12" i="16"/>
  <c r="AB12" i="16"/>
  <c r="AF12" i="16"/>
  <c r="T12" i="16"/>
  <c r="AH12" i="16"/>
  <c r="AG12" i="16"/>
  <c r="S12" i="16"/>
  <c r="AD11" i="16"/>
  <c r="AA11" i="16"/>
  <c r="AE11" i="16"/>
  <c r="Y11" i="16"/>
  <c r="AC11" i="16"/>
  <c r="Z11" i="16"/>
  <c r="AB11" i="16"/>
  <c r="AF11" i="16"/>
  <c r="T11" i="16"/>
  <c r="S11" i="16"/>
  <c r="AG11" i="16"/>
  <c r="AH11" i="16"/>
  <c r="AA5" i="16"/>
  <c r="AE5" i="16"/>
  <c r="AB5" i="16"/>
  <c r="AF5" i="16"/>
  <c r="Y5" i="16"/>
  <c r="AC5" i="16"/>
  <c r="Z5" i="16"/>
  <c r="AD5" i="16"/>
  <c r="T5" i="16"/>
  <c r="AG5" i="16"/>
  <c r="AH5" i="16"/>
  <c r="S5" i="16"/>
  <c r="R16" i="16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tc={35EE2DB1-41BE-487B-B4A0-BE073C803C53}</author>
  </authors>
  <commentList>
    <comment ref="P1" authorId="0" shapeId="0" xr:uid="{35EE2DB1-41BE-487B-B4A0-BE073C803C53}">
      <text>
        <t>[Threaded comment]
Your version of Excel allows you to read this threaded comment; however, any edits to it will get removed if the file is opened in a newer version of Excel. Learn more: https://go.microsoft.com/fwlink/?linkid=870924
Comment:
    Populate this comment with your target values against each metric</t>
      </text>
    </comment>
  </commentList>
</comments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<sst xmlns="http://schemas.openxmlformats.org/spreadsheetml/2006/main" count="21846" uniqueCount="495">
  <si>
    <t>Ashburton District Council</t>
  </si>
  <si>
    <t>Auckland Transport</t>
  </si>
  <si>
    <t>Buller District Council</t>
  </si>
  <si>
    <t>Carterton District Council</t>
  </si>
  <si>
    <t>Central Otago District Council</t>
  </si>
  <si>
    <t>Chatham Islands Council</t>
  </si>
  <si>
    <t>Christchurch City Council</t>
  </si>
  <si>
    <t>Clutha District Council</t>
  </si>
  <si>
    <t>DOC Roads</t>
  </si>
  <si>
    <t>Dunedin City Council</t>
  </si>
  <si>
    <t>Far North District Council</t>
  </si>
  <si>
    <t>Gisborne District Council</t>
  </si>
  <si>
    <t>Gore District Council</t>
  </si>
  <si>
    <t>Grey District Council</t>
  </si>
  <si>
    <t>Hamilton City Council</t>
  </si>
  <si>
    <t>Hastings District Council</t>
  </si>
  <si>
    <t>Hauraki District Council</t>
  </si>
  <si>
    <t>Horowhenua District Council</t>
  </si>
  <si>
    <t>Hurunui District Council</t>
  </si>
  <si>
    <t>Hutt City Council</t>
  </si>
  <si>
    <t>Invercargill City Council</t>
  </si>
  <si>
    <t>Kaikoura District Council</t>
  </si>
  <si>
    <t>Kaipara District Council</t>
  </si>
  <si>
    <t>Kapiti Coast District Council</t>
  </si>
  <si>
    <t>Kawerau District Council</t>
  </si>
  <si>
    <t>MacKenzie District Council</t>
  </si>
  <si>
    <t>Manawatu District Council</t>
  </si>
  <si>
    <t>Marlborough District Council</t>
  </si>
  <si>
    <t>Masterton District Council</t>
  </si>
  <si>
    <t>Matamata-Piako District Council</t>
  </si>
  <si>
    <t>Napier City Council</t>
  </si>
  <si>
    <t>Nelson City Council</t>
  </si>
  <si>
    <t>New Plymouth District Council</t>
  </si>
  <si>
    <t>Opotiki District Council</t>
  </si>
  <si>
    <t>Otorohanga District Council</t>
  </si>
  <si>
    <t>Palmerston North City Council</t>
  </si>
  <si>
    <t>Porirua City Council</t>
  </si>
  <si>
    <t>Queenstown-Lakes District Council</t>
  </si>
  <si>
    <t>Rangitikei District Council</t>
  </si>
  <si>
    <t>Ruapehu District Council</t>
  </si>
  <si>
    <t>Selwyn District Council</t>
  </si>
  <si>
    <t>South Taranaki District Council</t>
  </si>
  <si>
    <t>South Waikato District Council</t>
  </si>
  <si>
    <t>South Wairarapa District Council</t>
  </si>
  <si>
    <t>Southland District Council</t>
  </si>
  <si>
    <t>Stratford District Council</t>
  </si>
  <si>
    <t>Tararua District Council</t>
  </si>
  <si>
    <t>Tasman District Council</t>
  </si>
  <si>
    <t>Taupo District Council</t>
  </si>
  <si>
    <t>Tauranga City Council</t>
  </si>
  <si>
    <t>Thames-Coromandel District Council</t>
  </si>
  <si>
    <t>Timaru District Council</t>
  </si>
  <si>
    <t>Upper Hutt City Council</t>
  </si>
  <si>
    <t>Waikato District Council</t>
  </si>
  <si>
    <t>Waimakariri District Council</t>
  </si>
  <si>
    <t>Waimate District Council</t>
  </si>
  <si>
    <t>Waipa District Council</t>
  </si>
  <si>
    <t>Wairoa District Council</t>
  </si>
  <si>
    <t>Waitaki District Council</t>
  </si>
  <si>
    <t>Waitomo District Council</t>
  </si>
  <si>
    <t>Wellington City Council</t>
  </si>
  <si>
    <t>Western Bay of Plenty District Council</t>
  </si>
  <si>
    <t>Westland District Council</t>
  </si>
  <si>
    <t>Whakatane District Council</t>
  </si>
  <si>
    <t>Whanganui District Council</t>
  </si>
  <si>
    <t>Whangarei District Council</t>
  </si>
  <si>
    <t>Completeness</t>
  </si>
  <si>
    <t>Accuracy</t>
  </si>
  <si>
    <t>Timeliness</t>
  </si>
  <si>
    <t>Maintenance Activity</t>
  </si>
  <si>
    <t>Network</t>
  </si>
  <si>
    <t>Asset Inventory</t>
  </si>
  <si>
    <t>Condition</t>
  </si>
  <si>
    <t>RCA_ID</t>
  </si>
  <si>
    <t>RCA_Name</t>
  </si>
  <si>
    <t>old_RCA_Name</t>
  </si>
  <si>
    <t>Peer Group</t>
  </si>
  <si>
    <t>Region</t>
  </si>
  <si>
    <t>2014/15</t>
  </si>
  <si>
    <t>Far North District</t>
  </si>
  <si>
    <t>Rural Districts</t>
  </si>
  <si>
    <t>Demand</t>
  </si>
  <si>
    <t>Crash</t>
  </si>
  <si>
    <t>Kaipara District</t>
  </si>
  <si>
    <t>Whangarei District</t>
  </si>
  <si>
    <t>Provincial Centres</t>
  </si>
  <si>
    <t>Hamilton City</t>
  </si>
  <si>
    <t>Waikato</t>
  </si>
  <si>
    <t>Hauraki District</t>
  </si>
  <si>
    <t>Matamata-Piako District</t>
  </si>
  <si>
    <t>Otorohanga District</t>
  </si>
  <si>
    <t>South Waikato District</t>
  </si>
  <si>
    <t>Taupo District</t>
  </si>
  <si>
    <t>Thames-Coromandel District</t>
  </si>
  <si>
    <t>Waikato District</t>
  </si>
  <si>
    <t>Waipa District</t>
  </si>
  <si>
    <t>Waitomo District</t>
  </si>
  <si>
    <t>Kawerau District</t>
  </si>
  <si>
    <t>Bay of Plenty</t>
  </si>
  <si>
    <t>Opotiki District</t>
  </si>
  <si>
    <t>Rotorua Lakes</t>
  </si>
  <si>
    <t>Tauranga City</t>
  </si>
  <si>
    <t>Western Bay of Plenty District</t>
  </si>
  <si>
    <t>Whakatane District</t>
  </si>
  <si>
    <t>Gisborne District</t>
  </si>
  <si>
    <t>Central Hawkes Bay District</t>
  </si>
  <si>
    <t>Hastings District</t>
  </si>
  <si>
    <t>Napier City</t>
  </si>
  <si>
    <t>Wairoa District</t>
  </si>
  <si>
    <t>New Plymouth District</t>
  </si>
  <si>
    <t>South Taranaki District</t>
  </si>
  <si>
    <t>Stratford District</t>
  </si>
  <si>
    <t>Horowhenua District</t>
  </si>
  <si>
    <t>Manawatu District</t>
  </si>
  <si>
    <t>Palmerston North City</t>
  </si>
  <si>
    <t>Rangitikei District</t>
  </si>
  <si>
    <t>Ruapehu District</t>
  </si>
  <si>
    <t>Tararua District</t>
  </si>
  <si>
    <t>Whanganui District</t>
  </si>
  <si>
    <t>Carterton District</t>
  </si>
  <si>
    <t>Wellington</t>
  </si>
  <si>
    <t>Kapiti Coast District</t>
  </si>
  <si>
    <t>Hutt City</t>
  </si>
  <si>
    <t>Masterton District</t>
  </si>
  <si>
    <t>Porirua City</t>
  </si>
  <si>
    <t>South Wairarapa District</t>
  </si>
  <si>
    <t>Upper Hutt City</t>
  </si>
  <si>
    <t>Wellington City</t>
  </si>
  <si>
    <t>Kaikoura District</t>
  </si>
  <si>
    <t>Canterbury</t>
  </si>
  <si>
    <t>Marlborough District</t>
  </si>
  <si>
    <t>Nelson City</t>
  </si>
  <si>
    <t>Tasman District</t>
  </si>
  <si>
    <t>Ashburton District</t>
  </si>
  <si>
    <t>Christchurch City</t>
  </si>
  <si>
    <t>Hurunui District</t>
  </si>
  <si>
    <t>MacKenzie District</t>
  </si>
  <si>
    <t>Selwyn District</t>
  </si>
  <si>
    <t>Timaru District</t>
  </si>
  <si>
    <t>Waimakariri District</t>
  </si>
  <si>
    <t>Waimate District</t>
  </si>
  <si>
    <t>Buller District</t>
  </si>
  <si>
    <t>Grey District</t>
  </si>
  <si>
    <t>Westland District</t>
  </si>
  <si>
    <t>Central Otago District</t>
  </si>
  <si>
    <t>Clutha District</t>
  </si>
  <si>
    <t>Dunedin City</t>
  </si>
  <si>
    <t>Queenstown-Lakes District</t>
  </si>
  <si>
    <t>Waitaki District</t>
  </si>
  <si>
    <t>Gore District</t>
  </si>
  <si>
    <t>Invercargill City</t>
  </si>
  <si>
    <t>Southland District</t>
  </si>
  <si>
    <t>Chatham Island</t>
  </si>
  <si>
    <t>No Region</t>
  </si>
  <si>
    <t>Auckland</t>
  </si>
  <si>
    <t>No Group</t>
  </si>
  <si>
    <t>2015/16</t>
  </si>
  <si>
    <t>2016/17</t>
  </si>
  <si>
    <t>2017/18</t>
  </si>
  <si>
    <t>Asset Management</t>
  </si>
  <si>
    <t>RCA</t>
  </si>
  <si>
    <t>National</t>
  </si>
  <si>
    <t>Individual RCA</t>
  </si>
  <si>
    <t>Financial Year</t>
  </si>
  <si>
    <t>Financial Years</t>
  </si>
  <si>
    <t>2018/19</t>
  </si>
  <si>
    <t>Reported Grade</t>
  </si>
  <si>
    <t>My RCA:</t>
  </si>
  <si>
    <t>Maintenance Activtity</t>
  </si>
  <si>
    <t>Sector Weight</t>
  </si>
  <si>
    <t>% of 360</t>
  </si>
  <si>
    <t>Start Angle</t>
  </si>
  <si>
    <t>Finish Angle</t>
  </si>
  <si>
    <t>Chart Label</t>
  </si>
  <si>
    <t>Theta</t>
  </si>
  <si>
    <t>Values</t>
  </si>
  <si>
    <t>90%ile</t>
  </si>
  <si>
    <t>10%ile</t>
  </si>
  <si>
    <t>25%ile</t>
  </si>
  <si>
    <t>50%ile</t>
  </si>
  <si>
    <t>75%ile</t>
  </si>
  <si>
    <t>Rotorua Lakes Council</t>
  </si>
  <si>
    <t>Comparison</t>
  </si>
  <si>
    <t>Regional</t>
  </si>
  <si>
    <t>Select RCA from drop down list</t>
  </si>
  <si>
    <t>AM Score</t>
  </si>
  <si>
    <t>Quality Dimension</t>
  </si>
  <si>
    <t>Data Category</t>
  </si>
  <si>
    <t>Score</t>
  </si>
  <si>
    <t>Threshold (&gt;)</t>
  </si>
  <si>
    <t>Shade</t>
  </si>
  <si>
    <t>NZTA</t>
  </si>
  <si>
    <t>RCA Name</t>
  </si>
  <si>
    <t>High</t>
  </si>
  <si>
    <t>Moderate</t>
  </si>
  <si>
    <t>Low</t>
  </si>
  <si>
    <t>Importance</t>
  </si>
  <si>
    <t>Central Hawkes Bay District Council</t>
  </si>
  <si>
    <t>2019/20</t>
  </si>
  <si>
    <t>Overall Score</t>
  </si>
  <si>
    <t>Category</t>
  </si>
  <si>
    <t>Sub-Category</t>
  </si>
  <si>
    <t>Metric Description</t>
  </si>
  <si>
    <t>Primary Dimension</t>
  </si>
  <si>
    <t>Asset Management Importance</t>
  </si>
  <si>
    <t>Single Indicator</t>
  </si>
  <si>
    <t>Effective Importance</t>
  </si>
  <si>
    <t>Weight</t>
  </si>
  <si>
    <t>Grade 3 (Major Issues)</t>
  </si>
  <si>
    <t>Grade 2 (Minor Issues)</t>
  </si>
  <si>
    <t>Grade 1 (Expected Standard)</t>
  </si>
  <si>
    <t>Grade 3 Bound</t>
  </si>
  <si>
    <t>Grade 2 Bound</t>
  </si>
  <si>
    <t>Contribution to score</t>
  </si>
  <si>
    <t>Carriageway</t>
  </si>
  <si>
    <t>CWAY2a</t>
  </si>
  <si>
    <t>&lt;80%</t>
  </si>
  <si>
    <t>&gt;=80%</t>
  </si>
  <si>
    <t>&gt;=95%</t>
  </si>
  <si>
    <t>CWAY2b</t>
  </si>
  <si>
    <t>CWAY4</t>
  </si>
  <si>
    <t>&lt;95%</t>
  </si>
  <si>
    <t>&gt;=98%</t>
  </si>
  <si>
    <t>CWAY6a</t>
  </si>
  <si>
    <t>&lt;70%</t>
  </si>
  <si>
    <t>&gt;=70%</t>
  </si>
  <si>
    <t>&gt;=90%</t>
  </si>
  <si>
    <t>CWAY6b</t>
  </si>
  <si>
    <t>CWAY7</t>
  </si>
  <si>
    <t>Treatment Length</t>
  </si>
  <si>
    <t>TREAT2a</t>
  </si>
  <si>
    <t>&lt;75%</t>
  </si>
  <si>
    <t>&gt;=75%</t>
  </si>
  <si>
    <t>TREAT2b</t>
  </si>
  <si>
    <t>TREAT3</t>
  </si>
  <si>
    <t>TREAT5</t>
  </si>
  <si>
    <t>Surfacing</t>
  </si>
  <si>
    <t>SURF3</t>
  </si>
  <si>
    <t>SURF4</t>
  </si>
  <si>
    <t>SURF5</t>
  </si>
  <si>
    <t>SURF6</t>
  </si>
  <si>
    <t>MAINT2</t>
  </si>
  <si>
    <t>&lt;9</t>
  </si>
  <si>
    <t>&gt;=9</t>
  </si>
  <si>
    <t>&gt;=11</t>
  </si>
  <si>
    <t>MAINT4</t>
  </si>
  <si>
    <t>Roughness</t>
  </si>
  <si>
    <t>ROUGH1</t>
  </si>
  <si>
    <t>ROUGH2</t>
  </si>
  <si>
    <t>Demand/Use</t>
  </si>
  <si>
    <t>Traffic Count</t>
  </si>
  <si>
    <t>COUNT1</t>
  </si>
  <si>
    <t>&lt;30%</t>
  </si>
  <si>
    <t>&gt;=30%</t>
  </si>
  <si>
    <t>COUNT2</t>
  </si>
  <si>
    <t>&lt;10%</t>
  </si>
  <si>
    <t>&gt;=10%</t>
  </si>
  <si>
    <t>&gt;=20%</t>
  </si>
  <si>
    <t>COUNT3</t>
  </si>
  <si>
    <t>&lt;20%</t>
  </si>
  <si>
    <t>Traffic Estimates</t>
  </si>
  <si>
    <t>ESTIM1</t>
  </si>
  <si>
    <t>ESTIM2a</t>
  </si>
  <si>
    <t>&lt;60%</t>
  </si>
  <si>
    <t>&gt;=60%</t>
  </si>
  <si>
    <t>ESTIM2b</t>
  </si>
  <si>
    <t>ESTIM2c</t>
  </si>
  <si>
    <t>ESTIM4</t>
  </si>
  <si>
    <t>CRASH1</t>
  </si>
  <si>
    <t>&gt;12</t>
  </si>
  <si>
    <t>&gt;6</t>
  </si>
  <si>
    <t>&lt;=6</t>
  </si>
  <si>
    <t>CRASH2</t>
  </si>
  <si>
    <t>CWAY1</t>
  </si>
  <si>
    <t>&lt;85</t>
  </si>
  <si>
    <t>&gt;=85</t>
  </si>
  <si>
    <t>&gt;=95</t>
  </si>
  <si>
    <t>&lt;80</t>
  </si>
  <si>
    <t>&gt;=80</t>
  </si>
  <si>
    <t>&gt;=90</t>
  </si>
  <si>
    <t>TREAT1</t>
  </si>
  <si>
    <t>SURF1a</t>
  </si>
  <si>
    <t>&lt;85; &gt;115</t>
  </si>
  <si>
    <t>85-95; 105-115</t>
  </si>
  <si>
    <t>95-105</t>
  </si>
  <si>
    <t>SURF1b</t>
  </si>
  <si>
    <t>SURF2</t>
  </si>
  <si>
    <t>&lt;95</t>
  </si>
  <si>
    <t>&gt;=98</t>
  </si>
  <si>
    <t>Pavement</t>
  </si>
  <si>
    <t>PAVE1</t>
  </si>
  <si>
    <t>PAVE2</t>
  </si>
  <si>
    <t>PAVE3</t>
  </si>
  <si>
    <t>FOOT2</t>
  </si>
  <si>
    <t>&lt;1</t>
  </si>
  <si>
    <t>&gt;=1</t>
  </si>
  <si>
    <t>&gt;=3</t>
  </si>
  <si>
    <t>Drainage</t>
  </si>
  <si>
    <t>&lt;60</t>
  </si>
  <si>
    <t>&gt;=60</t>
  </si>
  <si>
    <t>DRAIN2</t>
  </si>
  <si>
    <t>SW Channel</t>
  </si>
  <si>
    <t>SWC2</t>
  </si>
  <si>
    <t>Signs</t>
  </si>
  <si>
    <t>SIGNS3</t>
  </si>
  <si>
    <t>&lt;7</t>
  </si>
  <si>
    <t>&gt;=7</t>
  </si>
  <si>
    <t>&gt;=10</t>
  </si>
  <si>
    <t>Railings</t>
  </si>
  <si>
    <t>RAIL2</t>
  </si>
  <si>
    <t>&lt;3</t>
  </si>
  <si>
    <t>&gt;=6</t>
  </si>
  <si>
    <t>Retaining Walls</t>
  </si>
  <si>
    <t>RETAIN2</t>
  </si>
  <si>
    <t>&gt;=2</t>
  </si>
  <si>
    <t>Streetlights</t>
  </si>
  <si>
    <t>LIGHTS3</t>
  </si>
  <si>
    <t>MAINT1</t>
  </si>
  <si>
    <t>&gt;2</t>
  </si>
  <si>
    <t>&lt;=2</t>
  </si>
  <si>
    <t>&lt;=1.2</t>
  </si>
  <si>
    <t>MAINT3</t>
  </si>
  <si>
    <t>&lt;90</t>
  </si>
  <si>
    <t>&lt;70</t>
  </si>
  <si>
    <t>&gt;=70</t>
  </si>
  <si>
    <t>MAINT6</t>
  </si>
  <si>
    <t>Rating</t>
  </si>
  <si>
    <t>RATING1</t>
  </si>
  <si>
    <t>RATING2</t>
  </si>
  <si>
    <t>Percentage at the Expected Standard</t>
  </si>
  <si>
    <t>Text</t>
  </si>
  <si>
    <t>Target</t>
  </si>
  <si>
    <t>Target Grade</t>
  </si>
  <si>
    <t>Rural number of lanes matches carriageway width</t>
  </si>
  <si>
    <t>Urban number of lanes matches carriageway width</t>
  </si>
  <si>
    <t>ONRC categories are assigned</t>
  </si>
  <si>
    <t>Rural carriageways are generally not short</t>
  </si>
  <si>
    <t>Urban carriageways are generally not short</t>
  </si>
  <si>
    <t>Sealed/unsealed network correctly defined</t>
  </si>
  <si>
    <t>Treatment Lengths are generally not short</t>
  </si>
  <si>
    <t>Treatment Lengths are not too long</t>
  </si>
  <si>
    <t>Treatment Lengths match major surfaces</t>
  </si>
  <si>
    <t>Treatment Lengths match renewals</t>
  </si>
  <si>
    <t>Surface records correctly located</t>
  </si>
  <si>
    <t>Surface records with original cost</t>
  </si>
  <si>
    <t>Surface records with work origin</t>
  </si>
  <si>
    <t>Surface records newer than pavement</t>
  </si>
  <si>
    <t>Complete pavement and surface maintenance activity</t>
  </si>
  <si>
    <t>Correctly located pavement and surface maintenance activity</t>
  </si>
  <si>
    <t>Roughness survey within 2.5 years</t>
  </si>
  <si>
    <t>Roughness data has valid location</t>
  </si>
  <si>
    <t>Well targeted traffic count programme</t>
  </si>
  <si>
    <t>Traffic count programme activity on sealed network</t>
  </si>
  <si>
    <t>Traffic loading understood</t>
  </si>
  <si>
    <t>Network has traffic estimates</t>
  </si>
  <si>
    <t>Traffic estimates are maintained (High Volume to Arterial)</t>
  </si>
  <si>
    <t>Traffic estimates are maintained (Primary and Secondary Collectors)</t>
  </si>
  <si>
    <t>Traffic estimates are maintained (Access including Low Volume)</t>
  </si>
  <si>
    <t>Considered traffic loading</t>
  </si>
  <si>
    <t>Crash data is recent</t>
  </si>
  <si>
    <t>Crash records with valid location</t>
  </si>
  <si>
    <t>Road network data complete</t>
  </si>
  <si>
    <t>Treatment Length dimensions match sealed area</t>
  </si>
  <si>
    <t>Achieved chipseal resurfacing renewal programme as-builted</t>
  </si>
  <si>
    <t>Achieved asphaltic concrete resurfacing renewal programme as-builted</t>
  </si>
  <si>
    <t>Surface records have valid attribute data</t>
  </si>
  <si>
    <t>Achieved pavement renewal programme as-builted</t>
  </si>
  <si>
    <t>Pavement layer records have valid attribute data</t>
  </si>
  <si>
    <t>Pavement layer records with Work Origin</t>
  </si>
  <si>
    <t>Footpath asset known</t>
  </si>
  <si>
    <t>Footpath asset records maintained</t>
  </si>
  <si>
    <t>Culvert assets known</t>
  </si>
  <si>
    <t>Culvert asset records maintained</t>
  </si>
  <si>
    <t>SWC asset known</t>
  </si>
  <si>
    <t>SWC asset records maintained</t>
  </si>
  <si>
    <t>Sign assets known</t>
  </si>
  <si>
    <t>Sign replacement activity</t>
  </si>
  <si>
    <t>Railing assets known</t>
  </si>
  <si>
    <t>Railing asset records maintained</t>
  </si>
  <si>
    <t>Retaining Wall assets known</t>
  </si>
  <si>
    <t>Retaining wall asset records maintained</t>
  </si>
  <si>
    <t>Streetlight replacement activity</t>
  </si>
  <si>
    <t>Consistency of pavement, surfacing and shoulder maintenance activity units</t>
  </si>
  <si>
    <t>Pavement, surfacing, shoulder and drainage maintenance activity known</t>
  </si>
  <si>
    <t>Level of pavement, surfacing, shoulder and drainage maintenance activity known</t>
  </si>
  <si>
    <t>Road rating data current</t>
  </si>
  <si>
    <t>Rating data locations valid</t>
  </si>
  <si>
    <t>Individual RCA Name</t>
  </si>
  <si>
    <t>Target
(To be entered by RCA)</t>
  </si>
  <si>
    <t>Max Score</t>
  </si>
  <si>
    <t>REG DATA QUALITY RESULTS 2019/20 | PERCENTAGE AT THE EXPECTED STANDARD (TARGET)</t>
  </si>
  <si>
    <t>PERCENTAGE AT THE EXPECTED STANDARD AND SCORE</t>
  </si>
  <si>
    <t>Metric Reference</t>
  </si>
  <si>
    <t>Waka Kotahi State Highways</t>
  </si>
  <si>
    <t>2020/21</t>
  </si>
  <si>
    <t>Select comparison from drop down list</t>
  </si>
  <si>
    <t>regionname</t>
  </si>
  <si>
    <t>year</t>
  </si>
  <si>
    <t>group</t>
  </si>
  <si>
    <t>category</t>
  </si>
  <si>
    <t>result_type</t>
  </si>
  <si>
    <t>result</t>
  </si>
  <si>
    <t>Canterbury Region</t>
  </si>
  <si>
    <t>overall</t>
  </si>
  <si>
    <t>Overall</t>
  </si>
  <si>
    <t>Major Issues</t>
  </si>
  <si>
    <t>Minor Issues</t>
  </si>
  <si>
    <t>Expected standard</t>
  </si>
  <si>
    <t>dimension</t>
  </si>
  <si>
    <t>importance</t>
  </si>
  <si>
    <t>Auckland Region</t>
  </si>
  <si>
    <t>West Coast Region</t>
  </si>
  <si>
    <t>Wellington Region</t>
  </si>
  <si>
    <t>Hawke's Bay Region</t>
  </si>
  <si>
    <t>Otago Region</t>
  </si>
  <si>
    <t>Chatham Islands Region</t>
  </si>
  <si>
    <t>Northland Region</t>
  </si>
  <si>
    <t>Gisborne Region</t>
  </si>
  <si>
    <t>Southland Region</t>
  </si>
  <si>
    <t>Waikato Region</t>
  </si>
  <si>
    <t>Manawatu/Whanganui Region</t>
  </si>
  <si>
    <t>Bay of Plenty Region</t>
  </si>
  <si>
    <t>Marlborough Region</t>
  </si>
  <si>
    <t>Nelson Region</t>
  </si>
  <si>
    <t>Taranaki Region</t>
  </si>
  <si>
    <t>Tasman Region</t>
  </si>
  <si>
    <t>peername</t>
  </si>
  <si>
    <t>Networks &lt;90% urban</t>
  </si>
  <si>
    <t>Networks &gt;90% urban</t>
  </si>
  <si>
    <t>2022/23</t>
  </si>
  <si>
    <t>2021/22</t>
  </si>
  <si>
    <t>Chatham Islands</t>
  </si>
  <si>
    <t>Gisborne</t>
  </si>
  <si>
    <t>Hawke's Bay</t>
  </si>
  <si>
    <t>Manawatu/Whanganui</t>
  </si>
  <si>
    <t>Marlborough</t>
  </si>
  <si>
    <t>Nelson</t>
  </si>
  <si>
    <t>Northland</t>
  </si>
  <si>
    <t>Otago</t>
  </si>
  <si>
    <t>Southland</t>
  </si>
  <si>
    <t>Taranaki</t>
  </si>
  <si>
    <t>Tasman</t>
  </si>
  <si>
    <t>West Coast</t>
  </si>
  <si>
    <t>added this column as lookup because the regionshortname on REG does not use a proper short name</t>
  </si>
  <si>
    <t>CWAY8</t>
  </si>
  <si>
    <t>ONF categories are assigned</t>
  </si>
  <si>
    <t>FOOT3</t>
  </si>
  <si>
    <t>Footpath data valid</t>
  </si>
  <si>
    <t>FOOT5</t>
  </si>
  <si>
    <t>DRAIN3</t>
  </si>
  <si>
    <t>DRAIN5</t>
  </si>
  <si>
    <t>Culvert data valid</t>
  </si>
  <si>
    <t>SWC3</t>
  </si>
  <si>
    <t>SWC data valid</t>
  </si>
  <si>
    <t>SWC5</t>
  </si>
  <si>
    <t>SIGNS4</t>
  </si>
  <si>
    <t>SIGNS5</t>
  </si>
  <si>
    <t>Sign data valid</t>
  </si>
  <si>
    <t>RAIL3</t>
  </si>
  <si>
    <t>RAIL4</t>
  </si>
  <si>
    <t>Railing data valid</t>
  </si>
  <si>
    <t>RETAIN3</t>
  </si>
  <si>
    <t>RETAIN5</t>
  </si>
  <si>
    <t>Retaining Wall data valid</t>
  </si>
  <si>
    <t>LIGHTS4</t>
  </si>
  <si>
    <t>Streetlights data valid</t>
  </si>
  <si>
    <t>Streetlights assets known</t>
  </si>
  <si>
    <t>LIGHTS5</t>
  </si>
  <si>
    <t>HSD1</t>
  </si>
  <si>
    <t>HSD2</t>
  </si>
  <si>
    <t>HSD3</t>
  </si>
  <si>
    <t>HSD rutting survey within 3 years</t>
  </si>
  <si>
    <t>HSD texture survey within 3 years</t>
  </si>
  <si>
    <t>HSD geometry survey within 5 years</t>
  </si>
  <si>
    <t>Pavement &amp; Surfacing</t>
  </si>
  <si>
    <t>Pathways</t>
  </si>
  <si>
    <t>Drainage System</t>
  </si>
  <si>
    <t>Structures</t>
  </si>
  <si>
    <t>FOOT4</t>
  </si>
  <si>
    <t>DRAIN4</t>
  </si>
  <si>
    <t>SWC4</t>
  </si>
  <si>
    <t>RETAIN4</t>
  </si>
  <si>
    <t>Footpath condition within 6 years</t>
  </si>
  <si>
    <t>Culvert condition within 6 years</t>
  </si>
  <si>
    <t>Surface water channel condition within 6 years</t>
  </si>
  <si>
    <t>Retaining wall condition within 6 years</t>
  </si>
  <si>
    <t>Latest estimates align with counts</t>
  </si>
  <si>
    <t>ESTIM5</t>
  </si>
  <si>
    <t>NEED TO UPDATE WHERE THESE ARE POINTING</t>
  </si>
  <si>
    <t>REG DATA QUALITY RESULTS 2022/23 | PERCENTAGE AT THE EXPECTED STANDARD (NATIONAL)</t>
  </si>
  <si>
    <t>&gt;=40%</t>
  </si>
  <si>
    <t>Central Hawke's Bay District Council</t>
  </si>
  <si>
    <t>V3.0: 01-10-2024</t>
  </si>
  <si>
    <t>ASSET MANAGEMENT DATA QUALITY RESULTS 2023/24 | PERCENTAGE AT THE EXPECTED STANDARD</t>
  </si>
  <si>
    <t>ASSET MANAGEMENT DATA QUALITY RESULTS 2023/24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</si>
</sst>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4"/>
      <color theme="0"/>
      <name val="Calibri"/>
      <family val="2"/>
      <scheme val="minor"/>
    </font>
    <font>
      <b/>
      <sz val="14"/>
      <color theme="5" tint="-0.499984740745262"/>
      <name val="Calibri"/>
      <family val="2"/>
      <scheme val="minor"/>
    </font>
    <font>
      <b/>
      <sz val="11"/>
      <color theme="5" tint="-0.499984740745262"/>
      <name val="Calibri"/>
      <family val="2"/>
      <scheme val="minor"/>
    </font>
    <font>
      <b/>
      <sz val="16"/>
      <color theme="5" tint="-0.499984740745262"/>
      <name val="Calibri"/>
      <family val="2"/>
      <scheme val="minor"/>
    </font>
    <font>
      <b/>
      <sz val="11"/>
      <color rgb="FFFFFFFF"/>
      <name val="Calibri"/>
      <family val="2"/>
      <scheme val="minor"/>
    </font>
    <font>
      <b/>
      <sz val="11"/>
      <name val="Calibri"/>
      <family val="2"/>
      <scheme val="minor"/>
    </font>
    <font>
      <sz val="11"/>
      <color theme="0" tint="-0.34998626667073579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9" tint="-0.249977111117893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1"/>
      <color theme="7" tint="-0.249977111117893"/>
      <name val="Calibri"/>
      <family val="2"/>
      <scheme val="minor"/>
    </font>
    <font>
      <sz val="11"/>
      <color theme="1"/>
      <name val="Calibri"/>
      <family val="2"/>
    </font>
    <font>
      <sz val="14"/>
      <color theme="0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name val="Calibri"/>
      <family val="2"/>
    </font>
    <font>
      <i/>
      <sz val="11"/>
      <color rgb="FFFF0000"/>
      <name val="Calibri"/>
      <family val="2"/>
    </font>
  </fonts>
  <fills count="27">
    <fill>
      <patternFill patternType="none"/>
    </fill>
    <fill>
      <patternFill patternType="gray125"/>
    </fill>
    <fill>
      <patternFill patternType="solid">
        <fgColor theme="5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5" tint="-0.499984740745262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 tint="0.3499862666707357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8" tint="-0.49998474074526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7" tint="-0.49998474074526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4" tint="-0.499984740745262"/>
        <bgColor indexed="64"/>
      </patternFill>
    </fill>
    <fill>
      <patternFill patternType="solid">
        <fgColor theme="9" tint="-0.49998474074526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3" tint="-0.49998474074526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FFFF00"/>
        <bgColor indexed="64"/>
      </patternFill>
    </fill>
  </fills>
  <borders count="4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theme="5" tint="-0.24994659260841701"/>
      </left>
      <right style="thin">
        <color theme="5" tint="-0.24994659260841701"/>
      </right>
      <top/>
      <bottom style="thin">
        <color theme="0" tint="-0.499984740745262"/>
      </bottom>
      <diagonal/>
    </border>
    <border>
      <left style="thin">
        <color theme="0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4" tint="0.39997558519241921"/>
      </top>
      <bottom/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/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 style="thick">
        <color theme="1" tint="0.34998626667073579"/>
      </right>
      <top style="thin">
        <color theme="1" tint="0.499984740745262"/>
      </top>
      <bottom style="thin">
        <color theme="1" tint="0.499984740745262"/>
      </bottom>
      <diagonal/>
    </border>
    <border>
      <left/>
      <right style="thin">
        <color indexed="64"/>
      </right>
      <top/>
      <bottom/>
      <diagonal/>
    </border>
    <border>
      <left style="thick">
        <color theme="1" tint="0.34998626667073579"/>
      </left>
      <right style="thick">
        <color theme="1" tint="0.34998626667073579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ck">
        <color theme="1" tint="0.34998626667073579"/>
      </right>
      <top/>
      <bottom/>
      <diagonal/>
    </border>
    <border>
      <left style="thin">
        <color indexed="64"/>
      </left>
      <right style="thick">
        <color theme="1" tint="0.34998626667073579"/>
      </right>
      <top/>
      <bottom style="thin">
        <color theme="1" tint="0.499984740745262"/>
      </bottom>
      <diagonal/>
    </border>
    <border>
      <left style="thick">
        <color theme="1" tint="0.34998626667073579"/>
      </left>
      <right style="thick">
        <color theme="1" tint="0.34998626667073579"/>
      </right>
      <top/>
      <bottom/>
      <diagonal/>
    </border>
    <border>
      <left style="thick">
        <color theme="1" tint="0.34998626667073579"/>
      </left>
      <right style="thick">
        <color theme="1" tint="0.34998626667073579"/>
      </right>
      <top/>
      <bottom style="thin">
        <color theme="0" tint="-0.499984740745262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theme="0"/>
      </right>
      <top style="thin">
        <color theme="1" tint="0.499984740745262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1" tint="0.499984740745262"/>
      </top>
      <bottom style="thin">
        <color theme="0"/>
      </bottom>
      <diagonal/>
    </border>
    <border>
      <left style="thin">
        <color theme="0"/>
      </left>
      <right style="thick">
        <color theme="1" tint="0.34998626667073579"/>
      </right>
      <top style="thin">
        <color theme="1" tint="0.499984740745262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ck">
        <color theme="1" tint="0.34998626667073579"/>
      </right>
      <top style="thin">
        <color theme="0"/>
      </top>
      <bottom style="thin">
        <color theme="0"/>
      </bottom>
      <diagonal/>
    </border>
    <border>
      <left style="thick">
        <color theme="1" tint="0.34998626667073579"/>
      </left>
      <right style="thin">
        <color theme="0"/>
      </right>
      <top style="thin">
        <color theme="1" tint="0.499984740745262"/>
      </top>
      <bottom style="thin">
        <color theme="0"/>
      </bottom>
      <diagonal/>
    </border>
    <border>
      <left style="thick">
        <color theme="1" tint="0.34998626667073579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 style="thick">
        <color theme="1" tint="0.34998626667073579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theme="1" tint="0.499984740745262"/>
      </bottom>
      <diagonal/>
    </border>
    <border>
      <left style="thin">
        <color indexed="64"/>
      </left>
      <right style="thick">
        <color theme="1" tint="0.34998626667073579"/>
      </right>
      <top/>
      <bottom style="thin">
        <color theme="0" tint="-0.499984740745262"/>
      </bottom>
      <diagonal/>
    </border>
    <border>
      <left style="thick">
        <color theme="1" tint="0.34998626667073579"/>
      </left>
      <right style="thin">
        <color indexed="64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indexed="64"/>
      </left>
      <right style="thick">
        <color theme="1" tint="0.34998626667073579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theme="0"/>
      </right>
      <top style="thin">
        <color theme="0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indexed="64"/>
      </bottom>
      <diagonal/>
    </border>
    <border>
      <left style="thin">
        <color theme="0"/>
      </left>
      <right style="thick">
        <color theme="1" tint="0.34998626667073579"/>
      </right>
      <top style="thin">
        <color theme="0"/>
      </top>
      <bottom style="thin">
        <color indexed="64"/>
      </bottom>
      <diagonal/>
    </border>
    <border>
      <left style="thick">
        <color theme="1" tint="0.34998626667073579"/>
      </left>
      <right style="thin">
        <color theme="0"/>
      </right>
      <top style="thin">
        <color theme="0"/>
      </top>
      <bottom style="thin">
        <color indexed="64"/>
      </bottom>
      <diagonal/>
    </border>
    <border>
      <left style="thick">
        <color theme="1" tint="0.34998626667073579"/>
      </left>
      <right style="thin">
        <color indexed="64"/>
      </right>
      <top style="thin">
        <color theme="1" tint="0.499984740745262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35">
    <xf numFmtId="0" fontId="0" fillId="0" borderId="0" xfId="0"/>
    <xf numFmtId="0" fontId="2" fillId="0" borderId="0" xfId="0" applyFont="1"/>
    <xf numFmtId="0" fontId="0" fillId="0" borderId="0" xfId="1" applyNumberFormat="1" applyFont="1"/>
    <xf numFmtId="9" fontId="0" fillId="0" borderId="0" xfId="1" applyFont="1"/>
    <xf numFmtId="0" fontId="0" fillId="4" borderId="1" xfId="0" applyFill="1" applyBorder="1"/>
    <xf numFmtId="0" fontId="0" fillId="4" borderId="2" xfId="0" applyFill="1" applyBorder="1"/>
    <xf numFmtId="0" fontId="3" fillId="5" borderId="1" xfId="0" applyFont="1" applyFill="1" applyBorder="1"/>
    <xf numFmtId="0" fontId="3" fillId="5" borderId="1" xfId="0" applyFont="1" applyFill="1" applyBorder="1" applyAlignment="1">
      <alignment horizontal="left"/>
    </xf>
    <xf numFmtId="2" fontId="0" fillId="0" borderId="0" xfId="0" applyNumberFormat="1"/>
    <xf numFmtId="2" fontId="0" fillId="0" borderId="0" xfId="1" applyNumberFormat="1" applyFont="1"/>
    <xf numFmtId="0" fontId="8" fillId="0" borderId="0" xfId="0" applyFont="1"/>
    <xf numFmtId="0" fontId="3" fillId="5" borderId="0" xfId="0" applyFont="1" applyFill="1" applyAlignment="1">
      <alignment horizontal="left"/>
    </xf>
    <xf numFmtId="0" fontId="0" fillId="4" borderId="0" xfId="0" applyFill="1"/>
    <xf numFmtId="0" fontId="0" fillId="0" borderId="0" xfId="0" applyAlignment="1">
      <alignment horizontal="center"/>
    </xf>
    <xf numFmtId="0" fontId="0" fillId="6" borderId="0" xfId="0" applyFill="1"/>
    <xf numFmtId="0" fontId="0" fillId="7" borderId="0" xfId="0" applyFill="1"/>
    <xf numFmtId="0" fontId="0" fillId="8" borderId="0" xfId="0" applyFill="1"/>
    <xf numFmtId="0" fontId="0" fillId="9" borderId="0" xfId="0" applyFill="1"/>
    <xf numFmtId="0" fontId="11" fillId="3" borderId="0" xfId="0" applyFont="1" applyFill="1"/>
    <xf numFmtId="2" fontId="11" fillId="3" borderId="0" xfId="0" applyNumberFormat="1" applyFont="1" applyFill="1"/>
    <xf numFmtId="9" fontId="11" fillId="3" borderId="0" xfId="1" applyFont="1" applyFill="1"/>
    <xf numFmtId="2" fontId="11" fillId="3" borderId="0" xfId="1" applyNumberFormat="1" applyFont="1" applyFill="1"/>
    <xf numFmtId="0" fontId="10" fillId="4" borderId="5" xfId="0" applyFont="1" applyFill="1" applyBorder="1" applyAlignment="1">
      <alignment horizontal="left"/>
    </xf>
    <xf numFmtId="1" fontId="0" fillId="0" borderId="3" xfId="1" applyNumberFormat="1" applyFont="1" applyBorder="1" applyAlignment="1">
      <alignment horizontal="center"/>
    </xf>
    <xf numFmtId="1" fontId="7" fillId="0" borderId="3" xfId="1" applyNumberFormat="1" applyFont="1" applyBorder="1" applyAlignment="1">
      <alignment horizontal="left"/>
    </xf>
    <xf numFmtId="0" fontId="10" fillId="4" borderId="5" xfId="0" applyFont="1" applyFill="1" applyBorder="1" applyAlignment="1">
      <alignment horizontal="center"/>
    </xf>
    <xf numFmtId="0" fontId="8" fillId="10" borderId="0" xfId="0" applyFont="1" applyFill="1"/>
    <xf numFmtId="0" fontId="0" fillId="10" borderId="0" xfId="0" applyFill="1"/>
    <xf numFmtId="0" fontId="5" fillId="10" borderId="0" xfId="0" applyFont="1" applyFill="1"/>
    <xf numFmtId="0" fontId="6" fillId="10" borderId="1" xfId="0" applyFont="1" applyFill="1" applyBorder="1" applyProtection="1">
      <protection locked="0"/>
    </xf>
    <xf numFmtId="0" fontId="4" fillId="10" borderId="0" xfId="0" applyFont="1" applyFill="1" applyProtection="1">
      <protection hidden="1"/>
    </xf>
    <xf numFmtId="0" fontId="6" fillId="10" borderId="1" xfId="0" applyFont="1" applyFill="1" applyBorder="1"/>
    <xf numFmtId="0" fontId="2" fillId="10" borderId="0" xfId="0" applyFont="1" applyFill="1"/>
    <xf numFmtId="0" fontId="0" fillId="3" borderId="6" xfId="0" applyFill="1" applyBorder="1" applyAlignment="1">
      <alignment horizontal="center" wrapText="1"/>
    </xf>
    <xf numFmtId="0" fontId="2" fillId="3" borderId="8" xfId="0" applyFont="1" applyFill="1" applyBorder="1" applyAlignment="1">
      <alignment horizontal="center" wrapText="1"/>
    </xf>
    <xf numFmtId="0" fontId="2" fillId="3" borderId="9" xfId="0" applyFont="1" applyFill="1" applyBorder="1" applyAlignment="1">
      <alignment horizontal="center" wrapText="1"/>
    </xf>
    <xf numFmtId="1" fontId="0" fillId="0" borderId="9" xfId="1" applyNumberFormat="1" applyFont="1" applyBorder="1" applyAlignment="1">
      <alignment horizontal="center"/>
    </xf>
    <xf numFmtId="0" fontId="2" fillId="3" borderId="10" xfId="0" applyFont="1" applyFill="1" applyBorder="1" applyAlignment="1">
      <alignment horizontal="center" wrapText="1"/>
    </xf>
    <xf numFmtId="0" fontId="2" fillId="12" borderId="8" xfId="0" applyFont="1" applyFill="1" applyBorder="1" applyAlignment="1">
      <alignment horizontal="center" wrapText="1"/>
    </xf>
    <xf numFmtId="0" fontId="2" fillId="12" borderId="9" xfId="0" applyFont="1" applyFill="1" applyBorder="1" applyAlignment="1">
      <alignment horizontal="center" wrapText="1"/>
    </xf>
    <xf numFmtId="0" fontId="0" fillId="0" borderId="0" xfId="0" applyAlignment="1">
      <alignment horizontal="right"/>
    </xf>
    <xf numFmtId="0" fontId="10" fillId="11" borderId="0" xfId="0" applyFont="1" applyFill="1" applyAlignment="1">
      <alignment horizontal="center"/>
    </xf>
    <xf numFmtId="0" fontId="0" fillId="11" borderId="0" xfId="0" applyFill="1" applyAlignment="1">
      <alignment horizontal="center" wrapText="1"/>
    </xf>
    <xf numFmtId="1" fontId="0" fillId="11" borderId="0" xfId="1" applyNumberFormat="1" applyFont="1" applyFill="1" applyBorder="1" applyAlignment="1">
      <alignment horizontal="center"/>
    </xf>
    <xf numFmtId="0" fontId="2" fillId="12" borderId="12" xfId="0" applyFont="1" applyFill="1" applyBorder="1" applyAlignment="1">
      <alignment horizontal="center" wrapText="1"/>
    </xf>
    <xf numFmtId="0" fontId="0" fillId="0" borderId="12" xfId="1" applyNumberFormat="1" applyFont="1" applyBorder="1" applyAlignment="1">
      <alignment horizontal="center"/>
    </xf>
    <xf numFmtId="0" fontId="3" fillId="11" borderId="15" xfId="0" applyFont="1" applyFill="1" applyBorder="1" applyAlignment="1">
      <alignment horizontal="center"/>
    </xf>
    <xf numFmtId="1" fontId="10" fillId="0" borderId="17" xfId="1" applyNumberFormat="1" applyFont="1" applyBorder="1" applyAlignment="1">
      <alignment horizontal="left"/>
    </xf>
    <xf numFmtId="0" fontId="3" fillId="2" borderId="18" xfId="0" applyFont="1" applyFill="1" applyBorder="1" applyAlignment="1">
      <alignment wrapText="1"/>
    </xf>
    <xf numFmtId="0" fontId="3" fillId="2" borderId="18" xfId="0" applyFont="1" applyFill="1" applyBorder="1" applyAlignment="1">
      <alignment horizontal="center" wrapText="1"/>
    </xf>
    <xf numFmtId="0" fontId="3" fillId="2" borderId="18" xfId="0" applyFont="1" applyFill="1" applyBorder="1"/>
    <xf numFmtId="0" fontId="3" fillId="2" borderId="4" xfId="0" applyFont="1" applyFill="1" applyBorder="1" applyAlignment="1">
      <alignment horizontal="center" wrapText="1"/>
    </xf>
    <xf numFmtId="0" fontId="12" fillId="13" borderId="19" xfId="0" applyFont="1" applyFill="1" applyBorder="1" applyAlignment="1">
      <alignment vertical="center" wrapText="1"/>
    </xf>
    <xf numFmtId="0" fontId="0" fillId="14" borderId="19" xfId="0" applyFill="1" applyBorder="1" applyAlignment="1">
      <alignment vertical="center" wrapText="1"/>
    </xf>
    <xf numFmtId="0" fontId="10" fillId="0" borderId="19" xfId="0" applyFont="1" applyBorder="1" applyAlignment="1">
      <alignment horizontal="center" vertical="center" wrapText="1"/>
    </xf>
    <xf numFmtId="0" fontId="13" fillId="0" borderId="19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0" fillId="0" borderId="19" xfId="0" applyBorder="1" applyAlignment="1">
      <alignment horizontal="center" vertical="center"/>
    </xf>
    <xf numFmtId="0" fontId="12" fillId="13" borderId="1" xfId="0" applyFont="1" applyFill="1" applyBorder="1" applyAlignment="1">
      <alignment vertical="center" wrapText="1"/>
    </xf>
    <xf numFmtId="0" fontId="0" fillId="14" borderId="1" xfId="0" applyFill="1" applyBorder="1" applyAlignment="1">
      <alignment vertical="center" wrapText="1"/>
    </xf>
    <xf numFmtId="0" fontId="1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15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0" fontId="0" fillId="15" borderId="1" xfId="0" applyFill="1" applyBorder="1" applyAlignment="1">
      <alignment vertical="center" wrapText="1"/>
    </xf>
    <xf numFmtId="0" fontId="16" fillId="0" borderId="1" xfId="0" applyFont="1" applyBorder="1" applyAlignment="1">
      <alignment horizontal="center" vertical="center"/>
    </xf>
    <xf numFmtId="0" fontId="12" fillId="5" borderId="1" xfId="0" applyFont="1" applyFill="1" applyBorder="1" applyAlignment="1">
      <alignment vertical="center" wrapText="1"/>
    </xf>
    <xf numFmtId="0" fontId="0" fillId="4" borderId="1" xfId="0" applyFill="1" applyBorder="1" applyAlignment="1">
      <alignment vertical="center" wrapText="1"/>
    </xf>
    <xf numFmtId="0" fontId="12" fillId="16" borderId="1" xfId="0" applyFont="1" applyFill="1" applyBorder="1" applyAlignment="1">
      <alignment vertical="center" wrapText="1"/>
    </xf>
    <xf numFmtId="0" fontId="0" fillId="17" borderId="1" xfId="0" applyFill="1" applyBorder="1" applyAlignment="1">
      <alignment vertical="center" wrapText="1"/>
    </xf>
    <xf numFmtId="0" fontId="12" fillId="18" borderId="1" xfId="0" applyFont="1" applyFill="1" applyBorder="1" applyAlignment="1">
      <alignment vertical="center" wrapText="1"/>
    </xf>
    <xf numFmtId="0" fontId="0" fillId="8" borderId="1" xfId="0" applyFill="1" applyBorder="1" applyAlignment="1">
      <alignment vertical="center" wrapText="1"/>
    </xf>
    <xf numFmtId="0" fontId="12" fillId="19" borderId="1" xfId="0" applyFont="1" applyFill="1" applyBorder="1" applyAlignment="1">
      <alignment vertical="center" wrapText="1"/>
    </xf>
    <xf numFmtId="0" fontId="0" fillId="20" borderId="1" xfId="0" applyFill="1" applyBorder="1" applyAlignment="1">
      <alignment vertical="center" wrapText="1"/>
    </xf>
    <xf numFmtId="0" fontId="0" fillId="21" borderId="1" xfId="0" applyFill="1" applyBorder="1" applyAlignment="1">
      <alignment vertical="center" wrapText="1"/>
    </xf>
    <xf numFmtId="0" fontId="12" fillId="22" borderId="1" xfId="0" applyFont="1" applyFill="1" applyBorder="1" applyAlignment="1">
      <alignment vertical="center" wrapText="1"/>
    </xf>
    <xf numFmtId="0" fontId="0" fillId="23" borderId="1" xfId="0" applyFill="1" applyBorder="1" applyAlignment="1">
      <alignment vertical="center" wrapText="1"/>
    </xf>
    <xf numFmtId="0" fontId="0" fillId="0" borderId="1" xfId="0" applyBorder="1" applyAlignment="1">
      <alignment horizontal="center" vertical="center" wrapText="1"/>
    </xf>
    <xf numFmtId="0" fontId="0" fillId="24" borderId="1" xfId="0" applyFill="1" applyBorder="1" applyAlignment="1">
      <alignment vertical="center" wrapText="1"/>
    </xf>
    <xf numFmtId="0" fontId="0" fillId="0" borderId="0" xfId="0" applyAlignment="1">
      <alignment wrapText="1"/>
    </xf>
    <xf numFmtId="0" fontId="17" fillId="0" borderId="0" xfId="0" applyFont="1" applyAlignment="1">
      <alignment wrapText="1"/>
    </xf>
    <xf numFmtId="0" fontId="17" fillId="0" borderId="0" xfId="0" applyFont="1"/>
    <xf numFmtId="1" fontId="0" fillId="0" borderId="0" xfId="1" applyNumberFormat="1" applyFont="1"/>
    <xf numFmtId="0" fontId="18" fillId="25" borderId="0" xfId="0" applyFont="1" applyFill="1"/>
    <xf numFmtId="1" fontId="10" fillId="0" borderId="0" xfId="1" applyNumberFormat="1" applyFont="1" applyBorder="1" applyAlignment="1">
      <alignment horizontal="left"/>
    </xf>
    <xf numFmtId="0" fontId="13" fillId="0" borderId="19" xfId="0" applyFont="1" applyBorder="1" applyAlignment="1">
      <alignment horizontal="left" vertical="center" wrapText="1"/>
    </xf>
    <xf numFmtId="0" fontId="13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10" fillId="4" borderId="1" xfId="0" applyFont="1" applyFill="1" applyBorder="1" applyAlignment="1" applyProtection="1">
      <alignment horizontal="center" vertical="center" wrapText="1"/>
      <protection locked="0"/>
    </xf>
    <xf numFmtId="1" fontId="0" fillId="0" borderId="20" xfId="1" applyNumberFormat="1" applyFont="1" applyBorder="1" applyAlignment="1">
      <alignment horizontal="center"/>
    </xf>
    <xf numFmtId="1" fontId="0" fillId="0" borderId="21" xfId="1" applyNumberFormat="1" applyFont="1" applyBorder="1" applyAlignment="1">
      <alignment horizontal="center"/>
    </xf>
    <xf numFmtId="1" fontId="0" fillId="0" borderId="22" xfId="1" applyNumberFormat="1" applyFont="1" applyBorder="1" applyAlignment="1">
      <alignment horizontal="center"/>
    </xf>
    <xf numFmtId="1" fontId="0" fillId="0" borderId="23" xfId="1" applyNumberFormat="1" applyFont="1" applyBorder="1" applyAlignment="1">
      <alignment horizontal="center"/>
    </xf>
    <xf numFmtId="1" fontId="0" fillId="0" borderId="24" xfId="1" applyNumberFormat="1" applyFont="1" applyBorder="1" applyAlignment="1">
      <alignment horizontal="center"/>
    </xf>
    <xf numFmtId="1" fontId="0" fillId="0" borderId="25" xfId="1" applyNumberFormat="1" applyFont="1" applyBorder="1" applyAlignment="1">
      <alignment horizontal="center"/>
    </xf>
    <xf numFmtId="1" fontId="0" fillId="0" borderId="26" xfId="1" applyNumberFormat="1" applyFont="1" applyBorder="1" applyAlignment="1">
      <alignment horizontal="center"/>
    </xf>
    <xf numFmtId="1" fontId="0" fillId="0" borderId="27" xfId="1" applyNumberFormat="1" applyFont="1" applyBorder="1" applyAlignment="1">
      <alignment horizontal="center"/>
    </xf>
    <xf numFmtId="1" fontId="0" fillId="0" borderId="0" xfId="0" applyNumberFormat="1" applyAlignment="1">
      <alignment horizontal="center"/>
    </xf>
    <xf numFmtId="1" fontId="13" fillId="0" borderId="0" xfId="1" applyNumberFormat="1" applyFont="1" applyFill="1" applyBorder="1" applyAlignment="1">
      <alignment horizontal="left"/>
    </xf>
    <xf numFmtId="0" fontId="0" fillId="0" borderId="7" xfId="0" applyBorder="1"/>
    <xf numFmtId="0" fontId="19" fillId="10" borderId="0" xfId="0" applyFont="1" applyFill="1"/>
    <xf numFmtId="0" fontId="20" fillId="0" borderId="1" xfId="0" applyFont="1" applyBorder="1" applyAlignment="1">
      <alignment horizontal="center" vertical="top"/>
    </xf>
    <xf numFmtId="0" fontId="0" fillId="26" borderId="6" xfId="0" applyFill="1" applyBorder="1" applyAlignment="1">
      <alignment horizontal="center" wrapText="1"/>
    </xf>
    <xf numFmtId="0" fontId="21" fillId="0" borderId="13" xfId="0" applyFont="1" applyBorder="1" applyAlignment="1">
      <alignment horizontal="left" vertical="top"/>
    </xf>
    <xf numFmtId="0" fontId="4" fillId="0" borderId="0" xfId="0" applyFont="1"/>
    <xf numFmtId="0" fontId="3" fillId="11" borderId="29" xfId="0" applyFont="1" applyFill="1" applyBorder="1" applyAlignment="1">
      <alignment horizontal="left" wrapText="1"/>
    </xf>
    <xf numFmtId="0" fontId="10" fillId="11" borderId="29" xfId="0" applyFont="1" applyFill="1" applyBorder="1" applyAlignment="1">
      <alignment horizontal="center"/>
    </xf>
    <xf numFmtId="0" fontId="3" fillId="11" borderId="32" xfId="0" applyFont="1" applyFill="1" applyBorder="1" applyAlignment="1">
      <alignment horizontal="center"/>
    </xf>
    <xf numFmtId="0" fontId="3" fillId="11" borderId="0" xfId="0" applyFont="1" applyFill="1" applyAlignment="1">
      <alignment horizontal="left" wrapText="1"/>
    </xf>
    <xf numFmtId="0" fontId="2" fillId="12" borderId="34" xfId="0" applyFont="1" applyFill="1" applyBorder="1" applyAlignment="1">
      <alignment horizontal="center" wrapText="1"/>
    </xf>
    <xf numFmtId="1" fontId="10" fillId="0" borderId="33" xfId="1" applyNumberFormat="1" applyFont="1" applyBorder="1" applyAlignment="1">
      <alignment horizontal="left"/>
    </xf>
    <xf numFmtId="1" fontId="0" fillId="0" borderId="34" xfId="1" applyNumberFormat="1" applyFont="1" applyBorder="1" applyAlignment="1">
      <alignment horizontal="center"/>
    </xf>
    <xf numFmtId="1" fontId="10" fillId="0" borderId="35" xfId="1" applyNumberFormat="1" applyFont="1" applyBorder="1" applyAlignment="1">
      <alignment horizontal="left"/>
    </xf>
    <xf numFmtId="1" fontId="10" fillId="0" borderId="36" xfId="1" applyNumberFormat="1" applyFont="1" applyBorder="1" applyAlignment="1">
      <alignment horizontal="left"/>
    </xf>
    <xf numFmtId="1" fontId="0" fillId="0" borderId="37" xfId="1" applyNumberFormat="1" applyFont="1" applyBorder="1" applyAlignment="1">
      <alignment horizontal="center"/>
    </xf>
    <xf numFmtId="1" fontId="0" fillId="0" borderId="38" xfId="1" applyNumberFormat="1" applyFont="1" applyBorder="1" applyAlignment="1">
      <alignment horizontal="center"/>
    </xf>
    <xf numFmtId="1" fontId="0" fillId="0" borderId="39" xfId="1" applyNumberFormat="1" applyFont="1" applyBorder="1" applyAlignment="1">
      <alignment horizontal="center"/>
    </xf>
    <xf numFmtId="1" fontId="0" fillId="0" borderId="40" xfId="1" applyNumberFormat="1" applyFont="1" applyBorder="1" applyAlignment="1">
      <alignment horizontal="center"/>
    </xf>
    <xf numFmtId="1" fontId="0" fillId="11" borderId="36" xfId="1" applyNumberFormat="1" applyFont="1" applyFill="1" applyBorder="1" applyAlignment="1">
      <alignment horizontal="center"/>
    </xf>
    <xf numFmtId="1" fontId="0" fillId="0" borderId="41" xfId="1" applyNumberFormat="1" applyFont="1" applyBorder="1" applyAlignment="1">
      <alignment horizontal="center"/>
    </xf>
    <xf numFmtId="0" fontId="3" fillId="11" borderId="30" xfId="0" applyFont="1" applyFill="1" applyBorder="1" applyAlignment="1">
      <alignment horizontal="center"/>
    </xf>
    <xf numFmtId="0" fontId="3" fillId="11" borderId="31" xfId="0" applyFont="1" applyFill="1" applyBorder="1" applyAlignment="1">
      <alignment horizontal="center"/>
    </xf>
    <xf numFmtId="0" fontId="3" fillId="11" borderId="28" xfId="0" applyFont="1" applyFill="1" applyBorder="1" applyAlignment="1">
      <alignment horizontal="center"/>
    </xf>
    <xf numFmtId="0" fontId="3" fillId="11" borderId="28" xfId="0" applyFont="1" applyFill="1" applyBorder="1" applyAlignment="1">
      <alignment horizontal="left" wrapText="1"/>
    </xf>
    <xf numFmtId="0" fontId="3" fillId="11" borderId="33" xfId="0" applyFont="1" applyFill="1" applyBorder="1" applyAlignment="1">
      <alignment horizontal="left" wrapText="1"/>
    </xf>
    <xf numFmtId="0" fontId="10" fillId="4" borderId="5" xfId="0" applyFont="1" applyFill="1" applyBorder="1" applyAlignment="1">
      <alignment horizontal="center"/>
    </xf>
    <xf numFmtId="0" fontId="9" fillId="2" borderId="4" xfId="0" applyFont="1" applyFill="1" applyBorder="1" applyAlignment="1">
      <alignment horizontal="center"/>
    </xf>
    <xf numFmtId="0" fontId="9" fillId="2" borderId="0" xfId="0" applyFont="1" applyFill="1" applyAlignment="1">
      <alignment horizontal="center"/>
    </xf>
    <xf numFmtId="0" fontId="3" fillId="11" borderId="16" xfId="0" applyFont="1" applyFill="1" applyBorder="1" applyAlignment="1">
      <alignment horizontal="left" wrapText="1"/>
    </xf>
    <xf numFmtId="0" fontId="3" fillId="11" borderId="17" xfId="0" applyFont="1" applyFill="1" applyBorder="1" applyAlignment="1">
      <alignment horizontal="left" wrapText="1"/>
    </xf>
    <xf numFmtId="0" fontId="3" fillId="11" borderId="11" xfId="0" applyFont="1" applyFill="1" applyBorder="1" applyAlignment="1">
      <alignment horizontal="center"/>
    </xf>
    <xf numFmtId="0" fontId="3" fillId="11" borderId="13" xfId="0" applyFont="1" applyFill="1" applyBorder="1" applyAlignment="1">
      <alignment horizontal="center"/>
    </xf>
    <xf numFmtId="0" fontId="3" fillId="11" borderId="14" xfId="0" applyFont="1" applyFill="1" applyBorder="1" applyAlignment="1">
      <alignment horizontal="center"/>
    </xf>
  </cellXfs>
  <cellStyles count="2">
    <cellStyle name="Normal" xfId="0" builtinId="0"/>
    <cellStyle name="Percent" xfId="1" builtinId="5"/>
  </cellStyles>
  <dxfs count="11"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59996337778862885"/>
        </patternFill>
      </fill>
    </dxf>
    <dxf>
      <font>
        <color theme="0"/>
      </font>
      <fill>
        <patternFill>
          <bgColor theme="4" tint="0.39994506668294322"/>
        </patternFill>
      </fill>
    </dxf>
    <dxf>
      <font>
        <color theme="0"/>
      </font>
      <fill>
        <patternFill>
          <bgColor theme="4" tint="-0.24994659260841701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59996337778862885"/>
        </patternFill>
      </fill>
    </dxf>
    <dxf>
      <font>
        <color theme="0"/>
      </font>
      <fill>
        <patternFill>
          <bgColor theme="4" tint="0.39994506668294322"/>
        </patternFill>
      </fill>
    </dxf>
    <dxf>
      <font>
        <color theme="0"/>
      </font>
      <fill>
        <patternFill>
          <bgColor theme="4" tint="-0.24994659260841701"/>
        </patternFill>
      </fill>
    </dxf>
  </dxfs>
  <tableStyles count="0" defaultTableStyle="TableStyleMedium2" defaultPivotStyle="PivotStyleLight16"/>
  <colors>
    <mruColors>
      <color rgb="FF0083CB"/>
      <color rgb="FFFFFFFF"/>
      <color rgb="FFFF5050"/>
      <color rgb="FFFFCCCC"/>
      <color rgb="FFFF8F43"/>
      <color rgb="FFFF9999"/>
      <color rgb="FFFF66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microsoft.com/office/2017/10/relationships/person" Target="persons/perso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eetMetadata" Target="metadata.xml"/><Relationship Id="rId17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1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Relationship Id="rId14" Type="http://schemas.openxmlformats.org/officeDocument/2006/relationships/calcChain" Target="calcChain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802707387782105"/>
          <c:y val="0.11860982632362052"/>
          <c:w val="0.56416818416083769"/>
          <c:h val="0.71617775350405577"/>
        </c:manualLayout>
      </c:layout>
      <c:doughnutChart>
        <c:varyColors val="1"/>
        <c:ser>
          <c:idx val="0"/>
          <c:order val="0"/>
          <c:spPr>
            <a:noFill/>
            <a:ln w="3175">
              <a:solidFill>
                <a:schemeClr val="bg1">
                  <a:lumMod val="65000"/>
                </a:schemeClr>
              </a:solidFill>
            </a:ln>
          </c:spPr>
          <c:dPt>
            <c:idx val="0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D5B4-4F64-ACF9-C479CBFC61FF}"/>
              </c:ext>
            </c:extLst>
          </c:dPt>
          <c:dPt>
            <c:idx val="1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D5B4-4F64-ACF9-C479CBFC61FF}"/>
              </c:ext>
            </c:extLst>
          </c:dPt>
          <c:dPt>
            <c:idx val="2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D5B4-4F64-ACF9-C479CBFC61FF}"/>
              </c:ext>
            </c:extLst>
          </c:dPt>
          <c:dPt>
            <c:idx val="3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D5B4-4F64-ACF9-C479CBFC61FF}"/>
              </c:ext>
            </c:extLst>
          </c:dPt>
          <c:dPt>
            <c:idx val="4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D5B4-4F64-ACF9-C479CBFC61FF}"/>
              </c:ext>
            </c:extLst>
          </c:dPt>
          <c:dPt>
            <c:idx val="5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B-D5B4-4F64-ACF9-C479CBFC61FF}"/>
              </c:ext>
            </c:extLst>
          </c:dPt>
          <c:dPt>
            <c:idx val="6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D-D5B4-4F64-ACF9-C479CBFC61FF}"/>
              </c:ext>
            </c:extLst>
          </c:dPt>
          <c:dPt>
            <c:idx val="7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F-D5B4-4F64-ACF9-C479CBFC61FF}"/>
              </c:ext>
            </c:extLst>
          </c:dPt>
          <c:dPt>
            <c:idx val="8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1-D5B4-4F64-ACF9-C479CBFC61FF}"/>
              </c:ext>
            </c:extLst>
          </c:dPt>
          <c:dPt>
            <c:idx val="9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3-D5B4-4F64-ACF9-C479CBFC61FF}"/>
              </c:ext>
            </c:extLst>
          </c:dPt>
          <c:dPt>
            <c:idx val="10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5-D5B4-4F64-ACF9-C479CBFC61FF}"/>
              </c:ext>
            </c:extLst>
          </c:dPt>
          <c:dPt>
            <c:idx val="11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7-D5B4-4F64-ACF9-C479CBFC61FF}"/>
              </c:ext>
            </c:extLst>
          </c:dPt>
          <c:cat>
            <c:strRef>
              <c:f>'Chart Data'!$B$4:$B$16</c:f>
              <c:strCache>
                <c:ptCount val="13"/>
                <c:pt idx="0">
                  <c:v>High</c:v>
                </c:pt>
                <c:pt idx="1">
                  <c:v>Moderate</c:v>
                </c:pt>
                <c:pt idx="2">
                  <c:v>Low</c:v>
                </c:pt>
                <c:pt idx="3">
                  <c:v>Crash</c:v>
                </c:pt>
                <c:pt idx="4">
                  <c:v>Demand</c:v>
                </c:pt>
                <c:pt idx="5">
                  <c:v>Condition</c:v>
                </c:pt>
                <c:pt idx="6">
                  <c:v>Maintenance Activity</c:v>
                </c:pt>
                <c:pt idx="7">
                  <c:v>Asset Inventory</c:v>
                </c:pt>
                <c:pt idx="8">
                  <c:v>Network</c:v>
                </c:pt>
                <c:pt idx="9">
                  <c:v>Accuracy</c:v>
                </c:pt>
                <c:pt idx="10">
                  <c:v>Completeness</c:v>
                </c:pt>
                <c:pt idx="11">
                  <c:v>Timeliness</c:v>
                </c:pt>
                <c:pt idx="12">
                  <c:v>High</c:v>
                </c:pt>
              </c:strCache>
            </c:strRef>
          </c:cat>
          <c:val>
            <c:numRef>
              <c:f>'Chart Data'!$AL$4:$AL$15</c:f>
              <c:numCache>
                <c:formatCode>General</c:formatCode>
                <c:ptCount val="12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1</c:v>
                </c:pt>
                <c:pt idx="4">
                  <c:v>1</c:v>
                </c:pt>
                <c:pt idx="5">
                  <c:v>1</c:v>
                </c:pt>
                <c:pt idx="6">
                  <c:v>1</c:v>
                </c:pt>
                <c:pt idx="7">
                  <c:v>1</c:v>
                </c:pt>
                <c:pt idx="8">
                  <c:v>1</c:v>
                </c:pt>
                <c:pt idx="9">
                  <c:v>1</c:v>
                </c:pt>
                <c:pt idx="10">
                  <c:v>1</c:v>
                </c:pt>
                <c:pt idx="11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0-D5B4-4F64-ACF9-C479CBFC61FF}"/>
            </c:ext>
          </c:extLst>
        </c:ser>
        <c:ser>
          <c:idx val="1"/>
          <c:order val="1"/>
          <c:spPr>
            <a:noFill/>
            <a:ln w="3175">
              <a:solidFill>
                <a:schemeClr val="bg1">
                  <a:lumMod val="65000"/>
                </a:schemeClr>
              </a:solidFill>
            </a:ln>
          </c:spPr>
          <c:dPt>
            <c:idx val="0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22-D5B4-4F64-ACF9-C479CBFC61FF}"/>
              </c:ext>
            </c:extLst>
          </c:dPt>
          <c:dPt>
            <c:idx val="1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24-D5B4-4F64-ACF9-C479CBFC61FF}"/>
              </c:ext>
            </c:extLst>
          </c:dPt>
          <c:dPt>
            <c:idx val="2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26-D5B4-4F64-ACF9-C479CBFC61FF}"/>
              </c:ext>
            </c:extLst>
          </c:dPt>
          <c:dPt>
            <c:idx val="3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28-D5B4-4F64-ACF9-C479CBFC61FF}"/>
              </c:ext>
            </c:extLst>
          </c:dPt>
          <c:dPt>
            <c:idx val="4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2A-D5B4-4F64-ACF9-C479CBFC61FF}"/>
              </c:ext>
            </c:extLst>
          </c:dPt>
          <c:dPt>
            <c:idx val="5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2C-D5B4-4F64-ACF9-C479CBFC61FF}"/>
              </c:ext>
            </c:extLst>
          </c:dPt>
          <c:dPt>
            <c:idx val="6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2E-D5B4-4F64-ACF9-C479CBFC61FF}"/>
              </c:ext>
            </c:extLst>
          </c:dPt>
          <c:dPt>
            <c:idx val="7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30-D5B4-4F64-ACF9-C479CBFC61FF}"/>
              </c:ext>
            </c:extLst>
          </c:dPt>
          <c:dPt>
            <c:idx val="8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32-D5B4-4F64-ACF9-C479CBFC61FF}"/>
              </c:ext>
            </c:extLst>
          </c:dPt>
          <c:dPt>
            <c:idx val="9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34-D5B4-4F64-ACF9-C479CBFC61FF}"/>
              </c:ext>
            </c:extLst>
          </c:dPt>
          <c:dPt>
            <c:idx val="10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36-D5B4-4F64-ACF9-C479CBFC61FF}"/>
              </c:ext>
            </c:extLst>
          </c:dPt>
          <c:dPt>
            <c:idx val="11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38-D5B4-4F64-ACF9-C479CBFC61FF}"/>
              </c:ext>
            </c:extLst>
          </c:dPt>
          <c:cat>
            <c:strRef>
              <c:f>'Chart Data'!$B$4:$B$16</c:f>
              <c:strCache>
                <c:ptCount val="13"/>
                <c:pt idx="0">
                  <c:v>High</c:v>
                </c:pt>
                <c:pt idx="1">
                  <c:v>Moderate</c:v>
                </c:pt>
                <c:pt idx="2">
                  <c:v>Low</c:v>
                </c:pt>
                <c:pt idx="3">
                  <c:v>Crash</c:v>
                </c:pt>
                <c:pt idx="4">
                  <c:v>Demand</c:v>
                </c:pt>
                <c:pt idx="5">
                  <c:v>Condition</c:v>
                </c:pt>
                <c:pt idx="6">
                  <c:v>Maintenance Activity</c:v>
                </c:pt>
                <c:pt idx="7">
                  <c:v>Asset Inventory</c:v>
                </c:pt>
                <c:pt idx="8">
                  <c:v>Network</c:v>
                </c:pt>
                <c:pt idx="9">
                  <c:v>Accuracy</c:v>
                </c:pt>
                <c:pt idx="10">
                  <c:v>Completeness</c:v>
                </c:pt>
                <c:pt idx="11">
                  <c:v>Timeliness</c:v>
                </c:pt>
                <c:pt idx="12">
                  <c:v>High</c:v>
                </c:pt>
              </c:strCache>
            </c:strRef>
          </c:cat>
          <c:val>
            <c:numRef>
              <c:f>'Chart Data'!$AM$4:$AM$15</c:f>
              <c:numCache>
                <c:formatCode>General</c:formatCode>
                <c:ptCount val="12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1</c:v>
                </c:pt>
                <c:pt idx="4">
                  <c:v>1</c:v>
                </c:pt>
                <c:pt idx="5">
                  <c:v>1</c:v>
                </c:pt>
                <c:pt idx="6">
                  <c:v>1</c:v>
                </c:pt>
                <c:pt idx="7">
                  <c:v>1</c:v>
                </c:pt>
                <c:pt idx="8">
                  <c:v>1</c:v>
                </c:pt>
                <c:pt idx="9">
                  <c:v>1</c:v>
                </c:pt>
                <c:pt idx="10">
                  <c:v>1</c:v>
                </c:pt>
                <c:pt idx="11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41-D5B4-4F64-ACF9-C479CBFC61FF}"/>
            </c:ext>
          </c:extLst>
        </c:ser>
        <c:ser>
          <c:idx val="2"/>
          <c:order val="2"/>
          <c:spPr>
            <a:noFill/>
            <a:ln w="3175">
              <a:solidFill>
                <a:schemeClr val="bg1">
                  <a:lumMod val="65000"/>
                </a:schemeClr>
              </a:solidFill>
            </a:ln>
          </c:spPr>
          <c:dPt>
            <c:idx val="0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43-D5B4-4F64-ACF9-C479CBFC61FF}"/>
              </c:ext>
            </c:extLst>
          </c:dPt>
          <c:dPt>
            <c:idx val="1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45-D5B4-4F64-ACF9-C479CBFC61FF}"/>
              </c:ext>
            </c:extLst>
          </c:dPt>
          <c:dPt>
            <c:idx val="2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47-D5B4-4F64-ACF9-C479CBFC61FF}"/>
              </c:ext>
            </c:extLst>
          </c:dPt>
          <c:dPt>
            <c:idx val="3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49-D5B4-4F64-ACF9-C479CBFC61FF}"/>
              </c:ext>
            </c:extLst>
          </c:dPt>
          <c:dPt>
            <c:idx val="4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4B-D5B4-4F64-ACF9-C479CBFC61FF}"/>
              </c:ext>
            </c:extLst>
          </c:dPt>
          <c:dPt>
            <c:idx val="5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4D-D5B4-4F64-ACF9-C479CBFC61FF}"/>
              </c:ext>
            </c:extLst>
          </c:dPt>
          <c:dPt>
            <c:idx val="6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4F-D5B4-4F64-ACF9-C479CBFC61FF}"/>
              </c:ext>
            </c:extLst>
          </c:dPt>
          <c:dPt>
            <c:idx val="7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51-D5B4-4F64-ACF9-C479CBFC61FF}"/>
              </c:ext>
            </c:extLst>
          </c:dPt>
          <c:dPt>
            <c:idx val="8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53-D5B4-4F64-ACF9-C479CBFC61FF}"/>
              </c:ext>
            </c:extLst>
          </c:dPt>
          <c:dPt>
            <c:idx val="9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55-D5B4-4F64-ACF9-C479CBFC61FF}"/>
              </c:ext>
            </c:extLst>
          </c:dPt>
          <c:dPt>
            <c:idx val="10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57-D5B4-4F64-ACF9-C479CBFC61FF}"/>
              </c:ext>
            </c:extLst>
          </c:dPt>
          <c:dPt>
            <c:idx val="11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59-D5B4-4F64-ACF9-C479CBFC61FF}"/>
              </c:ext>
            </c:extLst>
          </c:dPt>
          <c:cat>
            <c:strRef>
              <c:f>'Chart Data'!$B$4:$B$16</c:f>
              <c:strCache>
                <c:ptCount val="13"/>
                <c:pt idx="0">
                  <c:v>High</c:v>
                </c:pt>
                <c:pt idx="1">
                  <c:v>Moderate</c:v>
                </c:pt>
                <c:pt idx="2">
                  <c:v>Low</c:v>
                </c:pt>
                <c:pt idx="3">
                  <c:v>Crash</c:v>
                </c:pt>
                <c:pt idx="4">
                  <c:v>Demand</c:v>
                </c:pt>
                <c:pt idx="5">
                  <c:v>Condition</c:v>
                </c:pt>
                <c:pt idx="6">
                  <c:v>Maintenance Activity</c:v>
                </c:pt>
                <c:pt idx="7">
                  <c:v>Asset Inventory</c:v>
                </c:pt>
                <c:pt idx="8">
                  <c:v>Network</c:v>
                </c:pt>
                <c:pt idx="9">
                  <c:v>Accuracy</c:v>
                </c:pt>
                <c:pt idx="10">
                  <c:v>Completeness</c:v>
                </c:pt>
                <c:pt idx="11">
                  <c:v>Timeliness</c:v>
                </c:pt>
                <c:pt idx="12">
                  <c:v>High</c:v>
                </c:pt>
              </c:strCache>
            </c:strRef>
          </c:cat>
          <c:val>
            <c:numRef>
              <c:f>'Chart Data'!$AN$4:$AN$15</c:f>
              <c:numCache>
                <c:formatCode>General</c:formatCode>
                <c:ptCount val="12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1</c:v>
                </c:pt>
                <c:pt idx="4">
                  <c:v>1</c:v>
                </c:pt>
                <c:pt idx="5">
                  <c:v>1</c:v>
                </c:pt>
                <c:pt idx="6">
                  <c:v>1</c:v>
                </c:pt>
                <c:pt idx="7">
                  <c:v>1</c:v>
                </c:pt>
                <c:pt idx="8">
                  <c:v>1</c:v>
                </c:pt>
                <c:pt idx="9">
                  <c:v>1</c:v>
                </c:pt>
                <c:pt idx="10">
                  <c:v>1</c:v>
                </c:pt>
                <c:pt idx="11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62-D5B4-4F64-ACF9-C479CBFC61FF}"/>
            </c:ext>
          </c:extLst>
        </c:ser>
        <c:ser>
          <c:idx val="3"/>
          <c:order val="3"/>
          <c:spPr>
            <a:noFill/>
            <a:ln w="3175">
              <a:solidFill>
                <a:schemeClr val="bg1">
                  <a:lumMod val="65000"/>
                </a:schemeClr>
              </a:solidFill>
            </a:ln>
          </c:spPr>
          <c:dPt>
            <c:idx val="0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64-D5B4-4F64-ACF9-C479CBFC61FF}"/>
              </c:ext>
            </c:extLst>
          </c:dPt>
          <c:dPt>
            <c:idx val="1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66-D5B4-4F64-ACF9-C479CBFC61FF}"/>
              </c:ext>
            </c:extLst>
          </c:dPt>
          <c:dPt>
            <c:idx val="2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68-D5B4-4F64-ACF9-C479CBFC61FF}"/>
              </c:ext>
            </c:extLst>
          </c:dPt>
          <c:dPt>
            <c:idx val="3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6A-D5B4-4F64-ACF9-C479CBFC61FF}"/>
              </c:ext>
            </c:extLst>
          </c:dPt>
          <c:dPt>
            <c:idx val="4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6C-D5B4-4F64-ACF9-C479CBFC61FF}"/>
              </c:ext>
            </c:extLst>
          </c:dPt>
          <c:dPt>
            <c:idx val="5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6E-D5B4-4F64-ACF9-C479CBFC61FF}"/>
              </c:ext>
            </c:extLst>
          </c:dPt>
          <c:dPt>
            <c:idx val="6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70-D5B4-4F64-ACF9-C479CBFC61FF}"/>
              </c:ext>
            </c:extLst>
          </c:dPt>
          <c:dPt>
            <c:idx val="7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72-D5B4-4F64-ACF9-C479CBFC61FF}"/>
              </c:ext>
            </c:extLst>
          </c:dPt>
          <c:dPt>
            <c:idx val="8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74-D5B4-4F64-ACF9-C479CBFC61FF}"/>
              </c:ext>
            </c:extLst>
          </c:dPt>
          <c:dPt>
            <c:idx val="9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76-D5B4-4F64-ACF9-C479CBFC61FF}"/>
              </c:ext>
            </c:extLst>
          </c:dPt>
          <c:dPt>
            <c:idx val="10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78-D5B4-4F64-ACF9-C479CBFC61FF}"/>
              </c:ext>
            </c:extLst>
          </c:dPt>
          <c:dPt>
            <c:idx val="11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7A-D5B4-4F64-ACF9-C479CBFC61FF}"/>
              </c:ext>
            </c:extLst>
          </c:dPt>
          <c:cat>
            <c:strRef>
              <c:f>'Chart Data'!$B$4:$B$16</c:f>
              <c:strCache>
                <c:ptCount val="13"/>
                <c:pt idx="0">
                  <c:v>High</c:v>
                </c:pt>
                <c:pt idx="1">
                  <c:v>Moderate</c:v>
                </c:pt>
                <c:pt idx="2">
                  <c:v>Low</c:v>
                </c:pt>
                <c:pt idx="3">
                  <c:v>Crash</c:v>
                </c:pt>
                <c:pt idx="4">
                  <c:v>Demand</c:v>
                </c:pt>
                <c:pt idx="5">
                  <c:v>Condition</c:v>
                </c:pt>
                <c:pt idx="6">
                  <c:v>Maintenance Activity</c:v>
                </c:pt>
                <c:pt idx="7">
                  <c:v>Asset Inventory</c:v>
                </c:pt>
                <c:pt idx="8">
                  <c:v>Network</c:v>
                </c:pt>
                <c:pt idx="9">
                  <c:v>Accuracy</c:v>
                </c:pt>
                <c:pt idx="10">
                  <c:v>Completeness</c:v>
                </c:pt>
                <c:pt idx="11">
                  <c:v>Timeliness</c:v>
                </c:pt>
                <c:pt idx="12">
                  <c:v>High</c:v>
                </c:pt>
              </c:strCache>
            </c:strRef>
          </c:cat>
          <c:val>
            <c:numRef>
              <c:f>'Chart Data'!$AO$4:$AO$15</c:f>
              <c:numCache>
                <c:formatCode>General</c:formatCode>
                <c:ptCount val="12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1</c:v>
                </c:pt>
                <c:pt idx="4">
                  <c:v>1</c:v>
                </c:pt>
                <c:pt idx="5">
                  <c:v>1</c:v>
                </c:pt>
                <c:pt idx="6">
                  <c:v>1</c:v>
                </c:pt>
                <c:pt idx="7">
                  <c:v>1</c:v>
                </c:pt>
                <c:pt idx="8">
                  <c:v>1</c:v>
                </c:pt>
                <c:pt idx="9">
                  <c:v>1</c:v>
                </c:pt>
                <c:pt idx="10">
                  <c:v>1</c:v>
                </c:pt>
                <c:pt idx="11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83-D5B4-4F64-ACF9-C479CBFC61FF}"/>
            </c:ext>
          </c:extLst>
        </c:ser>
        <c:ser>
          <c:idx val="4"/>
          <c:order val="4"/>
          <c:spPr>
            <a:noFill/>
            <a:ln w="3175">
              <a:solidFill>
                <a:schemeClr val="bg1">
                  <a:lumMod val="65000"/>
                </a:schemeClr>
              </a:solidFill>
            </a:ln>
          </c:spPr>
          <c:dPt>
            <c:idx val="0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85-D5B4-4F64-ACF9-C479CBFC61FF}"/>
              </c:ext>
            </c:extLst>
          </c:dPt>
          <c:dPt>
            <c:idx val="1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87-D5B4-4F64-ACF9-C479CBFC61FF}"/>
              </c:ext>
            </c:extLst>
          </c:dPt>
          <c:dPt>
            <c:idx val="2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89-D5B4-4F64-ACF9-C479CBFC61FF}"/>
              </c:ext>
            </c:extLst>
          </c:dPt>
          <c:dPt>
            <c:idx val="3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8B-D5B4-4F64-ACF9-C479CBFC61FF}"/>
              </c:ext>
            </c:extLst>
          </c:dPt>
          <c:dPt>
            <c:idx val="4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8D-D5B4-4F64-ACF9-C479CBFC61FF}"/>
              </c:ext>
            </c:extLst>
          </c:dPt>
          <c:dPt>
            <c:idx val="5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8F-D5B4-4F64-ACF9-C479CBFC61FF}"/>
              </c:ext>
            </c:extLst>
          </c:dPt>
          <c:dPt>
            <c:idx val="6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91-D5B4-4F64-ACF9-C479CBFC61FF}"/>
              </c:ext>
            </c:extLst>
          </c:dPt>
          <c:dPt>
            <c:idx val="7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93-D5B4-4F64-ACF9-C479CBFC61FF}"/>
              </c:ext>
            </c:extLst>
          </c:dPt>
          <c:dPt>
            <c:idx val="8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95-D5B4-4F64-ACF9-C479CBFC61FF}"/>
              </c:ext>
            </c:extLst>
          </c:dPt>
          <c:dPt>
            <c:idx val="9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97-D5B4-4F64-ACF9-C479CBFC61FF}"/>
              </c:ext>
            </c:extLst>
          </c:dPt>
          <c:dPt>
            <c:idx val="10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99-D5B4-4F64-ACF9-C479CBFC61FF}"/>
              </c:ext>
            </c:extLst>
          </c:dPt>
          <c:dPt>
            <c:idx val="11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9B-D5B4-4F64-ACF9-C479CBFC61FF}"/>
              </c:ext>
            </c:extLst>
          </c:dPt>
          <c:cat>
            <c:strRef>
              <c:f>'Chart Data'!$B$4:$B$16</c:f>
              <c:strCache>
                <c:ptCount val="13"/>
                <c:pt idx="0">
                  <c:v>High</c:v>
                </c:pt>
                <c:pt idx="1">
                  <c:v>Moderate</c:v>
                </c:pt>
                <c:pt idx="2">
                  <c:v>Low</c:v>
                </c:pt>
                <c:pt idx="3">
                  <c:v>Crash</c:v>
                </c:pt>
                <c:pt idx="4">
                  <c:v>Demand</c:v>
                </c:pt>
                <c:pt idx="5">
                  <c:v>Condition</c:v>
                </c:pt>
                <c:pt idx="6">
                  <c:v>Maintenance Activity</c:v>
                </c:pt>
                <c:pt idx="7">
                  <c:v>Asset Inventory</c:v>
                </c:pt>
                <c:pt idx="8">
                  <c:v>Network</c:v>
                </c:pt>
                <c:pt idx="9">
                  <c:v>Accuracy</c:v>
                </c:pt>
                <c:pt idx="10">
                  <c:v>Completeness</c:v>
                </c:pt>
                <c:pt idx="11">
                  <c:v>Timeliness</c:v>
                </c:pt>
                <c:pt idx="12">
                  <c:v>High</c:v>
                </c:pt>
              </c:strCache>
            </c:strRef>
          </c:cat>
          <c:val>
            <c:numRef>
              <c:f>'Chart Data'!$AP$4:$AP$15</c:f>
              <c:numCache>
                <c:formatCode>General</c:formatCode>
                <c:ptCount val="12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1</c:v>
                </c:pt>
                <c:pt idx="4">
                  <c:v>1</c:v>
                </c:pt>
                <c:pt idx="5">
                  <c:v>1</c:v>
                </c:pt>
                <c:pt idx="6">
                  <c:v>1</c:v>
                </c:pt>
                <c:pt idx="7">
                  <c:v>1</c:v>
                </c:pt>
                <c:pt idx="8">
                  <c:v>1</c:v>
                </c:pt>
                <c:pt idx="9">
                  <c:v>1</c:v>
                </c:pt>
                <c:pt idx="10">
                  <c:v>1</c:v>
                </c:pt>
                <c:pt idx="11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A4-D5B4-4F64-ACF9-C479CBFC61FF}"/>
            </c:ext>
          </c:extLst>
        </c:ser>
        <c:ser>
          <c:idx val="5"/>
          <c:order val="5"/>
          <c:spPr>
            <a:noFill/>
            <a:ln w="3175">
              <a:solidFill>
                <a:schemeClr val="bg1">
                  <a:lumMod val="65000"/>
                </a:schemeClr>
              </a:solidFill>
            </a:ln>
          </c:spPr>
          <c:dPt>
            <c:idx val="0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A6-D5B4-4F64-ACF9-C479CBFC61FF}"/>
              </c:ext>
            </c:extLst>
          </c:dPt>
          <c:dPt>
            <c:idx val="1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A8-D5B4-4F64-ACF9-C479CBFC61FF}"/>
              </c:ext>
            </c:extLst>
          </c:dPt>
          <c:dPt>
            <c:idx val="2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AA-D5B4-4F64-ACF9-C479CBFC61FF}"/>
              </c:ext>
            </c:extLst>
          </c:dPt>
          <c:dPt>
            <c:idx val="3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AC-D5B4-4F64-ACF9-C479CBFC61FF}"/>
              </c:ext>
            </c:extLst>
          </c:dPt>
          <c:dPt>
            <c:idx val="4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AE-D5B4-4F64-ACF9-C479CBFC61FF}"/>
              </c:ext>
            </c:extLst>
          </c:dPt>
          <c:dPt>
            <c:idx val="5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B0-D5B4-4F64-ACF9-C479CBFC61FF}"/>
              </c:ext>
            </c:extLst>
          </c:dPt>
          <c:dPt>
            <c:idx val="6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B2-D5B4-4F64-ACF9-C479CBFC61FF}"/>
              </c:ext>
            </c:extLst>
          </c:dPt>
          <c:dPt>
            <c:idx val="7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B4-D5B4-4F64-ACF9-C479CBFC61FF}"/>
              </c:ext>
            </c:extLst>
          </c:dPt>
          <c:dPt>
            <c:idx val="8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B6-D5B4-4F64-ACF9-C479CBFC61FF}"/>
              </c:ext>
            </c:extLst>
          </c:dPt>
          <c:dPt>
            <c:idx val="9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B8-D5B4-4F64-ACF9-C479CBFC61FF}"/>
              </c:ext>
            </c:extLst>
          </c:dPt>
          <c:dPt>
            <c:idx val="10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BA-D5B4-4F64-ACF9-C479CBFC61FF}"/>
              </c:ext>
            </c:extLst>
          </c:dPt>
          <c:dPt>
            <c:idx val="11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BC-D5B4-4F64-ACF9-C479CBFC61FF}"/>
              </c:ext>
            </c:extLst>
          </c:dPt>
          <c:cat>
            <c:strRef>
              <c:f>'Chart Data'!$B$4:$B$16</c:f>
              <c:strCache>
                <c:ptCount val="13"/>
                <c:pt idx="0">
                  <c:v>High</c:v>
                </c:pt>
                <c:pt idx="1">
                  <c:v>Moderate</c:v>
                </c:pt>
                <c:pt idx="2">
                  <c:v>Low</c:v>
                </c:pt>
                <c:pt idx="3">
                  <c:v>Crash</c:v>
                </c:pt>
                <c:pt idx="4">
                  <c:v>Demand</c:v>
                </c:pt>
                <c:pt idx="5">
                  <c:v>Condition</c:v>
                </c:pt>
                <c:pt idx="6">
                  <c:v>Maintenance Activity</c:v>
                </c:pt>
                <c:pt idx="7">
                  <c:v>Asset Inventory</c:v>
                </c:pt>
                <c:pt idx="8">
                  <c:v>Network</c:v>
                </c:pt>
                <c:pt idx="9">
                  <c:v>Accuracy</c:v>
                </c:pt>
                <c:pt idx="10">
                  <c:v>Completeness</c:v>
                </c:pt>
                <c:pt idx="11">
                  <c:v>Timeliness</c:v>
                </c:pt>
                <c:pt idx="12">
                  <c:v>High</c:v>
                </c:pt>
              </c:strCache>
            </c:strRef>
          </c:cat>
          <c:val>
            <c:numRef>
              <c:f>'Chart Data'!$AQ$4:$AQ$15</c:f>
              <c:numCache>
                <c:formatCode>General</c:formatCode>
                <c:ptCount val="12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1</c:v>
                </c:pt>
                <c:pt idx="4">
                  <c:v>1</c:v>
                </c:pt>
                <c:pt idx="5">
                  <c:v>1</c:v>
                </c:pt>
                <c:pt idx="6">
                  <c:v>1</c:v>
                </c:pt>
                <c:pt idx="7">
                  <c:v>1</c:v>
                </c:pt>
                <c:pt idx="8">
                  <c:v>1</c:v>
                </c:pt>
                <c:pt idx="9">
                  <c:v>1</c:v>
                </c:pt>
                <c:pt idx="10">
                  <c:v>1</c:v>
                </c:pt>
                <c:pt idx="11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C5-D5B4-4F64-ACF9-C479CBFC61FF}"/>
            </c:ext>
          </c:extLst>
        </c:ser>
        <c:ser>
          <c:idx val="6"/>
          <c:order val="6"/>
          <c:spPr>
            <a:noFill/>
            <a:ln w="6350">
              <a:solidFill>
                <a:schemeClr val="bg1">
                  <a:lumMod val="65000"/>
                </a:schemeClr>
              </a:solidFill>
            </a:ln>
          </c:spPr>
          <c:dPt>
            <c:idx val="0"/>
            <c:bubble3D val="0"/>
            <c:spPr>
              <a:noFill/>
              <a:ln w="6350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C7-D5B4-4F64-ACF9-C479CBFC61FF}"/>
              </c:ext>
            </c:extLst>
          </c:dPt>
          <c:dPt>
            <c:idx val="1"/>
            <c:bubble3D val="0"/>
            <c:spPr>
              <a:noFill/>
              <a:ln w="6350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C9-D5B4-4F64-ACF9-C479CBFC61FF}"/>
              </c:ext>
            </c:extLst>
          </c:dPt>
          <c:dPt>
            <c:idx val="2"/>
            <c:bubble3D val="0"/>
            <c:spPr>
              <a:noFill/>
              <a:ln w="6350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CB-D5B4-4F64-ACF9-C479CBFC61FF}"/>
              </c:ext>
            </c:extLst>
          </c:dPt>
          <c:dPt>
            <c:idx val="3"/>
            <c:bubble3D val="0"/>
            <c:spPr>
              <a:noFill/>
              <a:ln w="6350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CD-D5B4-4F64-ACF9-C479CBFC61FF}"/>
              </c:ext>
            </c:extLst>
          </c:dPt>
          <c:dPt>
            <c:idx val="4"/>
            <c:bubble3D val="0"/>
            <c:spPr>
              <a:noFill/>
              <a:ln w="6350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CF-D5B4-4F64-ACF9-C479CBFC61FF}"/>
              </c:ext>
            </c:extLst>
          </c:dPt>
          <c:dPt>
            <c:idx val="5"/>
            <c:bubble3D val="0"/>
            <c:spPr>
              <a:noFill/>
              <a:ln w="6350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D1-D5B4-4F64-ACF9-C479CBFC61FF}"/>
              </c:ext>
            </c:extLst>
          </c:dPt>
          <c:dPt>
            <c:idx val="6"/>
            <c:bubble3D val="0"/>
            <c:spPr>
              <a:noFill/>
              <a:ln w="6350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D3-D5B4-4F64-ACF9-C479CBFC61FF}"/>
              </c:ext>
            </c:extLst>
          </c:dPt>
          <c:dPt>
            <c:idx val="7"/>
            <c:bubble3D val="0"/>
            <c:spPr>
              <a:noFill/>
              <a:ln w="6350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D5-D5B4-4F64-ACF9-C479CBFC61FF}"/>
              </c:ext>
            </c:extLst>
          </c:dPt>
          <c:dPt>
            <c:idx val="8"/>
            <c:bubble3D val="0"/>
            <c:spPr>
              <a:noFill/>
              <a:ln w="6350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D7-D5B4-4F64-ACF9-C479CBFC61FF}"/>
              </c:ext>
            </c:extLst>
          </c:dPt>
          <c:dPt>
            <c:idx val="9"/>
            <c:bubble3D val="0"/>
            <c:spPr>
              <a:noFill/>
              <a:ln w="6350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D9-D5B4-4F64-ACF9-C479CBFC61FF}"/>
              </c:ext>
            </c:extLst>
          </c:dPt>
          <c:dPt>
            <c:idx val="10"/>
            <c:bubble3D val="0"/>
            <c:spPr>
              <a:noFill/>
              <a:ln w="6350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DB-D5B4-4F64-ACF9-C479CBFC61FF}"/>
              </c:ext>
            </c:extLst>
          </c:dPt>
          <c:dPt>
            <c:idx val="11"/>
            <c:bubble3D val="0"/>
            <c:spPr>
              <a:noFill/>
              <a:ln w="6350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DD-D5B4-4F64-ACF9-C479CBFC61FF}"/>
              </c:ext>
            </c:extLst>
          </c:dPt>
          <c:cat>
            <c:strRef>
              <c:f>'Chart Data'!$B$4:$B$16</c:f>
              <c:strCache>
                <c:ptCount val="13"/>
                <c:pt idx="0">
                  <c:v>High</c:v>
                </c:pt>
                <c:pt idx="1">
                  <c:v>Moderate</c:v>
                </c:pt>
                <c:pt idx="2">
                  <c:v>Low</c:v>
                </c:pt>
                <c:pt idx="3">
                  <c:v>Crash</c:v>
                </c:pt>
                <c:pt idx="4">
                  <c:v>Demand</c:v>
                </c:pt>
                <c:pt idx="5">
                  <c:v>Condition</c:v>
                </c:pt>
                <c:pt idx="6">
                  <c:v>Maintenance Activity</c:v>
                </c:pt>
                <c:pt idx="7">
                  <c:v>Asset Inventory</c:v>
                </c:pt>
                <c:pt idx="8">
                  <c:v>Network</c:v>
                </c:pt>
                <c:pt idx="9">
                  <c:v>Accuracy</c:v>
                </c:pt>
                <c:pt idx="10">
                  <c:v>Completeness</c:v>
                </c:pt>
                <c:pt idx="11">
                  <c:v>Timeliness</c:v>
                </c:pt>
                <c:pt idx="12">
                  <c:v>High</c:v>
                </c:pt>
              </c:strCache>
            </c:strRef>
          </c:cat>
          <c:val>
            <c:numRef>
              <c:f>'Chart Data'!$AR$4:$AR$15</c:f>
              <c:numCache>
                <c:formatCode>General</c:formatCode>
                <c:ptCount val="12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1</c:v>
                </c:pt>
                <c:pt idx="4">
                  <c:v>1</c:v>
                </c:pt>
                <c:pt idx="5">
                  <c:v>1</c:v>
                </c:pt>
                <c:pt idx="6">
                  <c:v>1</c:v>
                </c:pt>
                <c:pt idx="7">
                  <c:v>1</c:v>
                </c:pt>
                <c:pt idx="8">
                  <c:v>1</c:v>
                </c:pt>
                <c:pt idx="9">
                  <c:v>1</c:v>
                </c:pt>
                <c:pt idx="10">
                  <c:v>1</c:v>
                </c:pt>
                <c:pt idx="11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E6-D5B4-4F64-ACF9-C479CBFC61FF}"/>
            </c:ext>
          </c:extLst>
        </c:ser>
        <c:ser>
          <c:idx val="7"/>
          <c:order val="7"/>
          <c:spPr>
            <a:noFill/>
            <a:ln w="3175">
              <a:solidFill>
                <a:schemeClr val="bg1">
                  <a:lumMod val="65000"/>
                </a:schemeClr>
              </a:solidFill>
            </a:ln>
          </c:spPr>
          <c:dPt>
            <c:idx val="0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E8-D5B4-4F64-ACF9-C479CBFC61FF}"/>
              </c:ext>
            </c:extLst>
          </c:dPt>
          <c:dPt>
            <c:idx val="1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EA-D5B4-4F64-ACF9-C479CBFC61FF}"/>
              </c:ext>
            </c:extLst>
          </c:dPt>
          <c:dPt>
            <c:idx val="2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EC-D5B4-4F64-ACF9-C479CBFC61FF}"/>
              </c:ext>
            </c:extLst>
          </c:dPt>
          <c:dPt>
            <c:idx val="3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EE-D5B4-4F64-ACF9-C479CBFC61FF}"/>
              </c:ext>
            </c:extLst>
          </c:dPt>
          <c:dPt>
            <c:idx val="4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F0-D5B4-4F64-ACF9-C479CBFC61FF}"/>
              </c:ext>
            </c:extLst>
          </c:dPt>
          <c:dPt>
            <c:idx val="5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F2-D5B4-4F64-ACF9-C479CBFC61FF}"/>
              </c:ext>
            </c:extLst>
          </c:dPt>
          <c:dPt>
            <c:idx val="6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F4-D5B4-4F64-ACF9-C479CBFC61FF}"/>
              </c:ext>
            </c:extLst>
          </c:dPt>
          <c:dPt>
            <c:idx val="7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F6-D5B4-4F64-ACF9-C479CBFC61FF}"/>
              </c:ext>
            </c:extLst>
          </c:dPt>
          <c:dPt>
            <c:idx val="8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F8-D5B4-4F64-ACF9-C479CBFC61FF}"/>
              </c:ext>
            </c:extLst>
          </c:dPt>
          <c:dPt>
            <c:idx val="9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FA-D5B4-4F64-ACF9-C479CBFC61FF}"/>
              </c:ext>
            </c:extLst>
          </c:dPt>
          <c:dPt>
            <c:idx val="10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FC-D5B4-4F64-ACF9-C479CBFC61FF}"/>
              </c:ext>
            </c:extLst>
          </c:dPt>
          <c:dPt>
            <c:idx val="11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FE-D5B4-4F64-ACF9-C479CBFC61FF}"/>
              </c:ext>
            </c:extLst>
          </c:dPt>
          <c:cat>
            <c:strRef>
              <c:f>'Chart Data'!$B$4:$B$16</c:f>
              <c:strCache>
                <c:ptCount val="13"/>
                <c:pt idx="0">
                  <c:v>High</c:v>
                </c:pt>
                <c:pt idx="1">
                  <c:v>Moderate</c:v>
                </c:pt>
                <c:pt idx="2">
                  <c:v>Low</c:v>
                </c:pt>
                <c:pt idx="3">
                  <c:v>Crash</c:v>
                </c:pt>
                <c:pt idx="4">
                  <c:v>Demand</c:v>
                </c:pt>
                <c:pt idx="5">
                  <c:v>Condition</c:v>
                </c:pt>
                <c:pt idx="6">
                  <c:v>Maintenance Activity</c:v>
                </c:pt>
                <c:pt idx="7">
                  <c:v>Asset Inventory</c:v>
                </c:pt>
                <c:pt idx="8">
                  <c:v>Network</c:v>
                </c:pt>
                <c:pt idx="9">
                  <c:v>Accuracy</c:v>
                </c:pt>
                <c:pt idx="10">
                  <c:v>Completeness</c:v>
                </c:pt>
                <c:pt idx="11">
                  <c:v>Timeliness</c:v>
                </c:pt>
                <c:pt idx="12">
                  <c:v>High</c:v>
                </c:pt>
              </c:strCache>
            </c:strRef>
          </c:cat>
          <c:val>
            <c:numRef>
              <c:f>'Chart Data'!$AS$4:$AS$15</c:f>
              <c:numCache>
                <c:formatCode>General</c:formatCode>
                <c:ptCount val="12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1</c:v>
                </c:pt>
                <c:pt idx="4">
                  <c:v>1</c:v>
                </c:pt>
                <c:pt idx="5">
                  <c:v>1</c:v>
                </c:pt>
                <c:pt idx="6">
                  <c:v>1</c:v>
                </c:pt>
                <c:pt idx="7">
                  <c:v>1</c:v>
                </c:pt>
                <c:pt idx="8">
                  <c:v>1</c:v>
                </c:pt>
                <c:pt idx="9">
                  <c:v>1</c:v>
                </c:pt>
                <c:pt idx="10">
                  <c:v>1</c:v>
                </c:pt>
                <c:pt idx="11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107-D5B4-4F64-ACF9-C479CBFC61FF}"/>
            </c:ext>
          </c:extLst>
        </c:ser>
        <c:ser>
          <c:idx val="8"/>
          <c:order val="8"/>
          <c:spPr>
            <a:noFill/>
            <a:ln w="3175">
              <a:solidFill>
                <a:schemeClr val="bg1">
                  <a:lumMod val="65000"/>
                </a:schemeClr>
              </a:solidFill>
            </a:ln>
          </c:spPr>
          <c:dPt>
            <c:idx val="0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109-D5B4-4F64-ACF9-C479CBFC61FF}"/>
              </c:ext>
            </c:extLst>
          </c:dPt>
          <c:dPt>
            <c:idx val="1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10B-D5B4-4F64-ACF9-C479CBFC61FF}"/>
              </c:ext>
            </c:extLst>
          </c:dPt>
          <c:dPt>
            <c:idx val="2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10D-D5B4-4F64-ACF9-C479CBFC61FF}"/>
              </c:ext>
            </c:extLst>
          </c:dPt>
          <c:dPt>
            <c:idx val="3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10F-D5B4-4F64-ACF9-C479CBFC61FF}"/>
              </c:ext>
            </c:extLst>
          </c:dPt>
          <c:dPt>
            <c:idx val="4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111-D5B4-4F64-ACF9-C479CBFC61FF}"/>
              </c:ext>
            </c:extLst>
          </c:dPt>
          <c:dPt>
            <c:idx val="5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113-D5B4-4F64-ACF9-C479CBFC61FF}"/>
              </c:ext>
            </c:extLst>
          </c:dPt>
          <c:dPt>
            <c:idx val="6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115-D5B4-4F64-ACF9-C479CBFC61FF}"/>
              </c:ext>
            </c:extLst>
          </c:dPt>
          <c:dPt>
            <c:idx val="7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117-D5B4-4F64-ACF9-C479CBFC61FF}"/>
              </c:ext>
            </c:extLst>
          </c:dPt>
          <c:dPt>
            <c:idx val="8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119-D5B4-4F64-ACF9-C479CBFC61FF}"/>
              </c:ext>
            </c:extLst>
          </c:dPt>
          <c:dPt>
            <c:idx val="9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11B-D5B4-4F64-ACF9-C479CBFC61FF}"/>
              </c:ext>
            </c:extLst>
          </c:dPt>
          <c:dPt>
            <c:idx val="10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11D-D5B4-4F64-ACF9-C479CBFC61FF}"/>
              </c:ext>
            </c:extLst>
          </c:dPt>
          <c:dPt>
            <c:idx val="11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11F-D5B4-4F64-ACF9-C479CBFC61FF}"/>
              </c:ext>
            </c:extLst>
          </c:dPt>
          <c:cat>
            <c:strRef>
              <c:f>'Chart Data'!$B$4:$B$16</c:f>
              <c:strCache>
                <c:ptCount val="13"/>
                <c:pt idx="0">
                  <c:v>High</c:v>
                </c:pt>
                <c:pt idx="1">
                  <c:v>Moderate</c:v>
                </c:pt>
                <c:pt idx="2">
                  <c:v>Low</c:v>
                </c:pt>
                <c:pt idx="3">
                  <c:v>Crash</c:v>
                </c:pt>
                <c:pt idx="4">
                  <c:v>Demand</c:v>
                </c:pt>
                <c:pt idx="5">
                  <c:v>Condition</c:v>
                </c:pt>
                <c:pt idx="6">
                  <c:v>Maintenance Activity</c:v>
                </c:pt>
                <c:pt idx="7">
                  <c:v>Asset Inventory</c:v>
                </c:pt>
                <c:pt idx="8">
                  <c:v>Network</c:v>
                </c:pt>
                <c:pt idx="9">
                  <c:v>Accuracy</c:v>
                </c:pt>
                <c:pt idx="10">
                  <c:v>Completeness</c:v>
                </c:pt>
                <c:pt idx="11">
                  <c:v>Timeliness</c:v>
                </c:pt>
                <c:pt idx="12">
                  <c:v>High</c:v>
                </c:pt>
              </c:strCache>
            </c:strRef>
          </c:cat>
          <c:val>
            <c:numRef>
              <c:f>'Chart Data'!$AT$4:$AT$15</c:f>
              <c:numCache>
                <c:formatCode>General</c:formatCode>
                <c:ptCount val="12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1</c:v>
                </c:pt>
                <c:pt idx="4">
                  <c:v>1</c:v>
                </c:pt>
                <c:pt idx="5">
                  <c:v>1</c:v>
                </c:pt>
                <c:pt idx="6">
                  <c:v>1</c:v>
                </c:pt>
                <c:pt idx="7">
                  <c:v>1</c:v>
                </c:pt>
                <c:pt idx="8">
                  <c:v>1</c:v>
                </c:pt>
                <c:pt idx="9">
                  <c:v>1</c:v>
                </c:pt>
                <c:pt idx="10">
                  <c:v>1</c:v>
                </c:pt>
                <c:pt idx="11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128-D5B4-4F64-ACF9-C479CBFC61FF}"/>
            </c:ext>
          </c:extLst>
        </c:ser>
        <c:ser>
          <c:idx val="9"/>
          <c:order val="9"/>
          <c:spPr>
            <a:noFill/>
            <a:ln w="3175">
              <a:solidFill>
                <a:schemeClr val="bg1">
                  <a:lumMod val="65000"/>
                </a:schemeClr>
              </a:solidFill>
            </a:ln>
          </c:spPr>
          <c:dPt>
            <c:idx val="0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12A-D5B4-4F64-ACF9-C479CBFC61FF}"/>
              </c:ext>
            </c:extLst>
          </c:dPt>
          <c:dPt>
            <c:idx val="1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12C-D5B4-4F64-ACF9-C479CBFC61FF}"/>
              </c:ext>
            </c:extLst>
          </c:dPt>
          <c:dPt>
            <c:idx val="2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12E-D5B4-4F64-ACF9-C479CBFC61FF}"/>
              </c:ext>
            </c:extLst>
          </c:dPt>
          <c:dPt>
            <c:idx val="3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130-D5B4-4F64-ACF9-C479CBFC61FF}"/>
              </c:ext>
            </c:extLst>
          </c:dPt>
          <c:dPt>
            <c:idx val="4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132-D5B4-4F64-ACF9-C479CBFC61FF}"/>
              </c:ext>
            </c:extLst>
          </c:dPt>
          <c:dPt>
            <c:idx val="5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134-D5B4-4F64-ACF9-C479CBFC61FF}"/>
              </c:ext>
            </c:extLst>
          </c:dPt>
          <c:dPt>
            <c:idx val="6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136-D5B4-4F64-ACF9-C479CBFC61FF}"/>
              </c:ext>
            </c:extLst>
          </c:dPt>
          <c:dPt>
            <c:idx val="7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138-D5B4-4F64-ACF9-C479CBFC61FF}"/>
              </c:ext>
            </c:extLst>
          </c:dPt>
          <c:dPt>
            <c:idx val="8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13A-D5B4-4F64-ACF9-C479CBFC61FF}"/>
              </c:ext>
            </c:extLst>
          </c:dPt>
          <c:dPt>
            <c:idx val="9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13C-D5B4-4F64-ACF9-C479CBFC61FF}"/>
              </c:ext>
            </c:extLst>
          </c:dPt>
          <c:dPt>
            <c:idx val="10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13E-D5B4-4F64-ACF9-C479CBFC61FF}"/>
              </c:ext>
            </c:extLst>
          </c:dPt>
          <c:dPt>
            <c:idx val="11"/>
            <c:bubble3D val="0"/>
            <c:spPr>
              <a:noFill/>
              <a:ln w="3175"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140-D5B4-4F64-ACF9-C479CBFC61FF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0"/>
            <c:showCatName val="1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'Chart Data'!$B$4:$B$16</c:f>
              <c:strCache>
                <c:ptCount val="13"/>
                <c:pt idx="0">
                  <c:v>High</c:v>
                </c:pt>
                <c:pt idx="1">
                  <c:v>Moderate</c:v>
                </c:pt>
                <c:pt idx="2">
                  <c:v>Low</c:v>
                </c:pt>
                <c:pt idx="3">
                  <c:v>Crash</c:v>
                </c:pt>
                <c:pt idx="4">
                  <c:v>Demand</c:v>
                </c:pt>
                <c:pt idx="5">
                  <c:v>Condition</c:v>
                </c:pt>
                <c:pt idx="6">
                  <c:v>Maintenance Activity</c:v>
                </c:pt>
                <c:pt idx="7">
                  <c:v>Asset Inventory</c:v>
                </c:pt>
                <c:pt idx="8">
                  <c:v>Network</c:v>
                </c:pt>
                <c:pt idx="9">
                  <c:v>Accuracy</c:v>
                </c:pt>
                <c:pt idx="10">
                  <c:v>Completeness</c:v>
                </c:pt>
                <c:pt idx="11">
                  <c:v>Timeliness</c:v>
                </c:pt>
                <c:pt idx="12">
                  <c:v>High</c:v>
                </c:pt>
              </c:strCache>
            </c:strRef>
          </c:cat>
          <c:val>
            <c:numRef>
              <c:f>'Chart Data'!$AU$4:$AU$15</c:f>
              <c:numCache>
                <c:formatCode>General</c:formatCode>
                <c:ptCount val="12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1</c:v>
                </c:pt>
                <c:pt idx="4">
                  <c:v>1</c:v>
                </c:pt>
                <c:pt idx="5">
                  <c:v>1</c:v>
                </c:pt>
                <c:pt idx="6">
                  <c:v>1</c:v>
                </c:pt>
                <c:pt idx="7">
                  <c:v>1</c:v>
                </c:pt>
                <c:pt idx="8">
                  <c:v>1</c:v>
                </c:pt>
                <c:pt idx="9">
                  <c:v>1</c:v>
                </c:pt>
                <c:pt idx="10">
                  <c:v>1</c:v>
                </c:pt>
                <c:pt idx="11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149-D5B4-4F64-ACF9-C479CBFC61F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0"/>
      </c:doughnutChart>
      <c:scatterChart>
        <c:scatterStyle val="lineMarker"/>
        <c:varyColors val="0"/>
        <c:ser>
          <c:idx val="11"/>
          <c:order val="10"/>
          <c:tx>
            <c:strRef>
              <c:f>'Chart Data'!$C$3</c:f>
              <c:strCache>
                <c:ptCount val="1"/>
                <c:pt idx="0">
                  <c:v>Kaikoura District Council</c:v>
                </c:pt>
              </c:strCache>
            </c:strRef>
          </c:tx>
          <c:spPr>
            <a:ln w="28575" cap="rnd">
              <a:solidFill>
                <a:schemeClr val="accent2">
                  <a:lumMod val="75000"/>
                </a:schemeClr>
              </a:solidFill>
              <a:round/>
            </a:ln>
            <a:effectLst/>
          </c:spPr>
          <c:marker>
            <c:symbol val="none"/>
          </c:marker>
          <c:xVal>
            <c:numRef>
              <c:f>'Chart Data'!$S$4:$S$16</c:f>
              <c:numCache>
                <c:formatCode>0%</c:formatCode>
                <c:ptCount val="13"/>
                <c:pt idx="0">
                  <c:v>0.1462890254927291</c:v>
                </c:pt>
                <c:pt idx="1">
                  <c:v>0.34136189436591952</c:v>
                </c:pt>
                <c:pt idx="2">
                  <c:v>0.67614807840245406</c:v>
                </c:pt>
                <c:pt idx="3">
                  <c:v>0.96592582628906831</c:v>
                </c:pt>
                <c:pt idx="4">
                  <c:v>0.10101525445522104</c:v>
                </c:pt>
                <c:pt idx="5">
                  <c:v>0.16638367185162067</c:v>
                </c:pt>
                <c:pt idx="6">
                  <c:v>-0.25881904510252035</c:v>
                </c:pt>
                <c:pt idx="7">
                  <c:v>-0.35355339059329233</c:v>
                </c:pt>
                <c:pt idx="8">
                  <c:v>-0.64395055085937869</c:v>
                </c:pt>
                <c:pt idx="9">
                  <c:v>-0.60492324474670667</c:v>
                </c:pt>
                <c:pt idx="10">
                  <c:v>-0.35355339059329904</c:v>
                </c:pt>
                <c:pt idx="11">
                  <c:v>-0.14717161388182398</c:v>
                </c:pt>
                <c:pt idx="12">
                  <c:v>0.1462890254927291</c:v>
                </c:pt>
              </c:numCache>
            </c:numRef>
          </c:xVal>
          <c:yVal>
            <c:numRef>
              <c:f>'Chart Data'!$T$4:$T$16</c:f>
              <c:numCache>
                <c:formatCode>0%</c:formatCode>
                <c:ptCount val="13"/>
                <c:pt idx="0">
                  <c:v>0.54595807572860378</c:v>
                </c:pt>
                <c:pt idx="1">
                  <c:v>0.34136189436591957</c:v>
                </c:pt>
                <c:pt idx="2">
                  <c:v>0.18117333157179299</c:v>
                </c:pt>
                <c:pt idx="3">
                  <c:v>-0.25881904510252085</c:v>
                </c:pt>
                <c:pt idx="4">
                  <c:v>-0.10101525445522103</c:v>
                </c:pt>
                <c:pt idx="5">
                  <c:v>-0.62095231690011532</c:v>
                </c:pt>
                <c:pt idx="6">
                  <c:v>-0.96592582628906842</c:v>
                </c:pt>
                <c:pt idx="7">
                  <c:v>-0.35355339059329244</c:v>
                </c:pt>
                <c:pt idx="8">
                  <c:v>-0.17254603006834704</c:v>
                </c:pt>
                <c:pt idx="9">
                  <c:v>0.16208869491269412</c:v>
                </c:pt>
                <c:pt idx="10">
                  <c:v>0.35355339059329888</c:v>
                </c:pt>
                <c:pt idx="11">
                  <c:v>0.54925194043887637</c:v>
                </c:pt>
                <c:pt idx="12">
                  <c:v>0.54595807572860378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16B-D5B4-4F64-ACF9-C479CBFC61FF}"/>
            </c:ext>
          </c:extLst>
        </c:ser>
        <c:ser>
          <c:idx val="14"/>
          <c:order val="11"/>
          <c:tx>
            <c:strRef>
              <c:f>Charts!$B$6</c:f>
              <c:strCache>
                <c:ptCount val="1"/>
                <c:pt idx="0">
                  <c:v>Provincial Centres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  <a:lumOff val="40000"/>
                </a:schemeClr>
              </a:solidFill>
              <a:round/>
            </a:ln>
            <a:effectLst/>
          </c:spPr>
          <c:marker>
            <c:symbol val="none"/>
          </c:marker>
          <c:xVal>
            <c:numRef>
              <c:f>'Chart Data'!$U$4:$U$16</c:f>
              <c:numCache>
                <c:formatCode>0%</c:formatCode>
                <c:ptCount val="13"/>
                <c:pt idx="0">
                  <c:v>0.19821578782031798</c:v>
                </c:pt>
                <c:pt idx="1">
                  <c:v>0.4752394762167409</c:v>
                </c:pt>
                <c:pt idx="2">
                  <c:v>0.70400550035178866</c:v>
                </c:pt>
                <c:pt idx="3">
                  <c:v>0.94803831098741898</c:v>
                </c:pt>
                <c:pt idx="4">
                  <c:v>0.54498353329544857</c:v>
                </c:pt>
                <c:pt idx="5">
                  <c:v>0.15882077767654557</c:v>
                </c:pt>
                <c:pt idx="6">
                  <c:v>-0.17638038629208797</c:v>
                </c:pt>
                <c:pt idx="7">
                  <c:v>-0.49947451725632847</c:v>
                </c:pt>
                <c:pt idx="8">
                  <c:v>-0.79897568347367376</c:v>
                </c:pt>
                <c:pt idx="9">
                  <c:v>-0.73421805157214481</c:v>
                </c:pt>
                <c:pt idx="10">
                  <c:v>-0.59147925721894801</c:v>
                </c:pt>
                <c:pt idx="11">
                  <c:v>-0.15787961751253762</c:v>
                </c:pt>
                <c:pt idx="12">
                  <c:v>0.19821578782031798</c:v>
                </c:pt>
              </c:numCache>
            </c:numRef>
          </c:xVal>
          <c:yVal>
            <c:numRef>
              <c:f>'Chart Data'!$V$4:$V$16</c:f>
              <c:numCache>
                <c:formatCode>0%</c:formatCode>
                <c:ptCount val="13"/>
                <c:pt idx="0">
                  <c:v>0.73975139100771903</c:v>
                </c:pt>
                <c:pt idx="1">
                  <c:v>0.47523947621674095</c:v>
                </c:pt>
                <c:pt idx="2">
                  <c:v>0.18863770528633023</c:v>
                </c:pt>
                <c:pt idx="3">
                  <c:v>-0.25402609982284452</c:v>
                </c:pt>
                <c:pt idx="4">
                  <c:v>-0.54498353329544846</c:v>
                </c:pt>
                <c:pt idx="5">
                  <c:v>-0.59272721158646835</c:v>
                </c:pt>
                <c:pt idx="6">
                  <c:v>-0.65826056310069858</c:v>
                </c:pt>
                <c:pt idx="7">
                  <c:v>-0.49947451725632863</c:v>
                </c:pt>
                <c:pt idx="8">
                  <c:v>-0.21408488915887508</c:v>
                </c:pt>
                <c:pt idx="9">
                  <c:v>0.19673313398710823</c:v>
                </c:pt>
                <c:pt idx="10">
                  <c:v>0.59147925721894767</c:v>
                </c:pt>
                <c:pt idx="11">
                  <c:v>0.58921475403633161</c:v>
                </c:pt>
                <c:pt idx="12">
                  <c:v>0.73975139100771903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16C-D5B4-4F64-ACF9-C479CBFC61FF}"/>
            </c:ext>
          </c:extLst>
        </c:ser>
        <c:ser>
          <c:idx val="10"/>
          <c:order val="12"/>
          <c:tx>
            <c:strRef>
              <c:f>'Chart Data'!$G$3</c:f>
              <c:strCache>
                <c:ptCount val="1"/>
                <c:pt idx="0">
                  <c:v>Target</c:v>
                </c:pt>
              </c:strCache>
            </c:strRef>
          </c:tx>
          <c:spPr>
            <a:ln w="28575" cap="rnd">
              <a:solidFill>
                <a:schemeClr val="accent6">
                  <a:lumMod val="75000"/>
                </a:schemeClr>
              </a:solidFill>
              <a:round/>
            </a:ln>
            <a:effectLst/>
          </c:spPr>
          <c:marker>
            <c:symbol val="none"/>
          </c:marker>
          <c:xVal>
            <c:numRef>
              <c:f>'Chart Data'!$W$4:$W$16</c:f>
              <c:numCache>
                <c:formatCode>0%</c:formatCode>
                <c:ptCount val="13"/>
                <c:pt idx="0">
                  <c:v>0.17254603006834712</c:v>
                </c:pt>
                <c:pt idx="1">
                  <c:v>0.40937761016063273</c:v>
                </c:pt>
                <c:pt idx="2">
                  <c:v>0.61468007127486168</c:v>
                </c:pt>
                <c:pt idx="3">
                  <c:v>0.48296291314453416</c:v>
                </c:pt>
                <c:pt idx="4">
                  <c:v>0.62853936105470887</c:v>
                </c:pt>
                <c:pt idx="5">
                  <c:v>0.15529142706151261</c:v>
                </c:pt>
                <c:pt idx="6">
                  <c:v>-0.11764502050114561</c:v>
                </c:pt>
                <c:pt idx="7">
                  <c:v>-0.38776823484423567</c:v>
                </c:pt>
                <c:pt idx="8">
                  <c:v>-0.81732185301382698</c:v>
                </c:pt>
                <c:pt idx="9">
                  <c:v>-0.60817552025608013</c:v>
                </c:pt>
                <c:pt idx="10">
                  <c:v>-0.51068823085695103</c:v>
                </c:pt>
                <c:pt idx="11">
                  <c:v>-0.14931867986683883</c:v>
                </c:pt>
                <c:pt idx="12">
                  <c:v>0.17254603006834712</c:v>
                </c:pt>
              </c:numCache>
            </c:numRef>
          </c:xVal>
          <c:yVal>
            <c:numRef>
              <c:f>'Chart Data'!$X$4:$X$16</c:f>
              <c:numCache>
                <c:formatCode>0%</c:formatCode>
                <c:ptCount val="13"/>
                <c:pt idx="0">
                  <c:v>0.64395055085937869</c:v>
                </c:pt>
                <c:pt idx="1">
                  <c:v>0.40937761016063284</c:v>
                </c:pt>
                <c:pt idx="2">
                  <c:v>0.16470302870160411</c:v>
                </c:pt>
                <c:pt idx="3">
                  <c:v>-0.12940952255126043</c:v>
                </c:pt>
                <c:pt idx="4">
                  <c:v>-0.62853936105470887</c:v>
                </c:pt>
                <c:pt idx="5">
                  <c:v>-0.5795554957734409</c:v>
                </c:pt>
                <c:pt idx="6">
                  <c:v>-0.43905719376775837</c:v>
                </c:pt>
                <c:pt idx="7">
                  <c:v>-0.38776823484423578</c:v>
                </c:pt>
                <c:pt idx="8">
                  <c:v>-0.21900073047136362</c:v>
                </c:pt>
                <c:pt idx="9">
                  <c:v>0.16296013950899427</c:v>
                </c:pt>
                <c:pt idx="10">
                  <c:v>0.51068823085695081</c:v>
                </c:pt>
                <c:pt idx="11">
                  <c:v>0.55726489978215477</c:v>
                </c:pt>
                <c:pt idx="12">
                  <c:v>0.64395055085937869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F0-09AC-468F-8434-879DB995CC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778802856"/>
        <c:axId val="778801544"/>
      </c:scatterChart>
      <c:valAx>
        <c:axId val="778801544"/>
        <c:scaling>
          <c:orientation val="minMax"/>
          <c:max val="1"/>
          <c:min val="-1"/>
        </c:scaling>
        <c:delete val="1"/>
        <c:axPos val="l"/>
        <c:numFmt formatCode="0%" sourceLinked="1"/>
        <c:majorTickMark val="out"/>
        <c:minorTickMark val="none"/>
        <c:tickLblPos val="nextTo"/>
        <c:crossAx val="778802856"/>
        <c:crosses val="autoZero"/>
        <c:crossBetween val="midCat"/>
      </c:valAx>
      <c:valAx>
        <c:axId val="778802856"/>
        <c:scaling>
          <c:orientation val="minMax"/>
          <c:max val="1"/>
          <c:min val="-1"/>
        </c:scaling>
        <c:delete val="1"/>
        <c:axPos val="b"/>
        <c:numFmt formatCode="0%" sourceLinked="1"/>
        <c:majorTickMark val="out"/>
        <c:minorTickMark val="none"/>
        <c:tickLblPos val="nextTo"/>
        <c:crossAx val="778801544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b"/>
      <c:legendEntry>
        <c:idx val="0"/>
        <c:delete val="1"/>
      </c:legendEntry>
      <c:legendEntry>
        <c:idx val="1"/>
        <c:delete val="1"/>
      </c:legendEntry>
      <c:legendEntry>
        <c:idx val="2"/>
        <c:delete val="1"/>
      </c:legendEntry>
      <c:legendEntry>
        <c:idx val="3"/>
        <c:delete val="1"/>
      </c:legendEntry>
      <c:legendEntry>
        <c:idx val="4"/>
        <c:delete val="1"/>
      </c:legendEntry>
      <c:legendEntry>
        <c:idx val="5"/>
        <c:delete val="1"/>
      </c:legendEntry>
      <c:legendEntry>
        <c:idx val="6"/>
        <c:delete val="1"/>
      </c:legendEntry>
      <c:legendEntry>
        <c:idx val="7"/>
        <c:delete val="1"/>
      </c:legendEntry>
      <c:legendEntry>
        <c:idx val="8"/>
        <c:delete val="1"/>
      </c:legendEntry>
      <c:legendEntry>
        <c:idx val="9"/>
        <c:delete val="1"/>
      </c:legendEntry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1535206</xdr:colOff>
      <xdr:row>1</xdr:row>
      <xdr:rowOff>167677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D2EB80F-B88C-C5E3-1BED-09C4B33A3B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535206" cy="43661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18415</xdr:colOff>
      <xdr:row>6</xdr:row>
      <xdr:rowOff>74083</xdr:rowOff>
    </xdr:from>
    <xdr:to>
      <xdr:col>6</xdr:col>
      <xdr:colOff>264583</xdr:colOff>
      <xdr:row>40</xdr:row>
      <xdr:rowOff>77083</xdr:rowOff>
    </xdr:to>
    <xdr:grpSp>
      <xdr:nvGrpSpPr>
        <xdr:cNvPr id="4" name="Group 3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GrpSpPr/>
      </xdr:nvGrpSpPr>
      <xdr:grpSpPr>
        <a:xfrm>
          <a:off x="18415" y="1576916"/>
          <a:ext cx="8458835" cy="6480000"/>
          <a:chOff x="27947" y="1017932"/>
          <a:chExt cx="8661302" cy="6522827"/>
        </a:xfrm>
      </xdr:grpSpPr>
      <xdr:grpSp>
        <xdr:nvGrpSpPr>
          <xdr:cNvPr id="13" name="Group 12">
            <a:extLst>
              <a:ext uri="{FF2B5EF4-FFF2-40B4-BE49-F238E27FC236}">
                <a16:creationId xmlns:a16="http://schemas.microsoft.com/office/drawing/2014/main" id="{00000000-0008-0000-0300-00000D000000}"/>
              </a:ext>
            </a:extLst>
          </xdr:cNvPr>
          <xdr:cNvGrpSpPr/>
        </xdr:nvGrpSpPr>
        <xdr:grpSpPr>
          <a:xfrm>
            <a:off x="27947" y="1017932"/>
            <a:ext cx="8661302" cy="6522827"/>
            <a:chOff x="176400" y="4013092"/>
            <a:chExt cx="8455826" cy="6665087"/>
          </a:xfrm>
        </xdr:grpSpPr>
        <xdr:graphicFrame macro="">
          <xdr:nvGraphicFramePr>
            <xdr:cNvPr id="14" name="Chart 13">
              <a:extLst>
                <a:ext uri="{FF2B5EF4-FFF2-40B4-BE49-F238E27FC236}">
                  <a16:creationId xmlns:a16="http://schemas.microsoft.com/office/drawing/2014/main" id="{00000000-0008-0000-0300-00000E000000}"/>
                </a:ext>
              </a:extLst>
            </xdr:cNvPr>
            <xdr:cNvGraphicFramePr/>
          </xdr:nvGraphicFramePr>
          <xdr:xfrm>
            <a:off x="176400" y="4013092"/>
            <a:ext cx="8455826" cy="6665087"/>
          </xdr:xfrm>
          <a:graphic>
            <a:graphicData uri="http://schemas.openxmlformats.org/drawingml/2006/chart">
              <c:chart xmlns:c="http://schemas.openxmlformats.org/drawingml/2006/chart" xmlns:r="http://schemas.openxmlformats.org/officeDocument/2006/relationships" r:id="rId1"/>
            </a:graphicData>
          </a:graphic>
        </xdr:graphicFrame>
        <xdr:cxnSp macro="">
          <xdr:nvCxnSpPr>
            <xdr:cNvPr id="15" name="Straight Connector 14">
              <a:extLst>
                <a:ext uri="{FF2B5EF4-FFF2-40B4-BE49-F238E27FC236}">
                  <a16:creationId xmlns:a16="http://schemas.microsoft.com/office/drawing/2014/main" id="{00000000-0008-0000-0300-00000F000000}"/>
                </a:ext>
              </a:extLst>
            </xdr:cNvPr>
            <xdr:cNvCxnSpPr/>
          </xdr:nvCxnSpPr>
          <xdr:spPr>
            <a:xfrm flipH="1">
              <a:off x="588889" y="7196528"/>
              <a:ext cx="1439488" cy="0"/>
            </a:xfrm>
            <a:prstGeom prst="line">
              <a:avLst/>
            </a:prstGeom>
            <a:ln w="28575">
              <a:solidFill>
                <a:schemeClr val="accent2">
                  <a:lumMod val="75000"/>
                </a:schemeClr>
              </a:solidFill>
            </a:ln>
          </xdr:spPr>
          <xdr:style>
            <a:lnRef idx="1">
              <a:schemeClr val="accent2"/>
            </a:lnRef>
            <a:fillRef idx="0">
              <a:schemeClr val="accent2"/>
            </a:fillRef>
            <a:effectRef idx="0">
              <a:schemeClr val="accent2"/>
            </a:effectRef>
            <a:fontRef idx="minor">
              <a:schemeClr val="tx1"/>
            </a:fontRef>
          </xdr:style>
        </xdr:cxnSp>
        <xdr:cxnSp macro="">
          <xdr:nvCxnSpPr>
            <xdr:cNvPr id="16" name="Straight Connector 15">
              <a:extLst>
                <a:ext uri="{FF2B5EF4-FFF2-40B4-BE49-F238E27FC236}">
                  <a16:creationId xmlns:a16="http://schemas.microsoft.com/office/drawing/2014/main" id="{00000000-0008-0000-0300-000010000000}"/>
                </a:ext>
              </a:extLst>
            </xdr:cNvPr>
            <xdr:cNvCxnSpPr/>
          </xdr:nvCxnSpPr>
          <xdr:spPr>
            <a:xfrm flipH="1">
              <a:off x="6759408" y="7185941"/>
              <a:ext cx="1439488" cy="0"/>
            </a:xfrm>
            <a:prstGeom prst="line">
              <a:avLst/>
            </a:prstGeom>
            <a:ln w="28575">
              <a:solidFill>
                <a:schemeClr val="accent2">
                  <a:lumMod val="75000"/>
                </a:schemeClr>
              </a:solidFill>
            </a:ln>
          </xdr:spPr>
          <xdr:style>
            <a:lnRef idx="1">
              <a:schemeClr val="accent2"/>
            </a:lnRef>
            <a:fillRef idx="0">
              <a:schemeClr val="accent2"/>
            </a:fillRef>
            <a:effectRef idx="0">
              <a:schemeClr val="accent2"/>
            </a:effectRef>
            <a:fontRef idx="minor">
              <a:schemeClr val="tx1"/>
            </a:fontRef>
          </xdr:style>
        </xdr:cxnSp>
        <xdr:cxnSp macro="">
          <xdr:nvCxnSpPr>
            <xdr:cNvPr id="17" name="Straight Connector 16">
              <a:extLst>
                <a:ext uri="{FF2B5EF4-FFF2-40B4-BE49-F238E27FC236}">
                  <a16:creationId xmlns:a16="http://schemas.microsoft.com/office/drawing/2014/main" id="{00000000-0008-0000-0300-000011000000}"/>
                </a:ext>
              </a:extLst>
            </xdr:cNvPr>
            <xdr:cNvCxnSpPr/>
          </xdr:nvCxnSpPr>
          <xdr:spPr>
            <a:xfrm flipH="1" flipV="1">
              <a:off x="4387202" y="4068110"/>
              <a:ext cx="0" cy="711318"/>
            </a:xfrm>
            <a:prstGeom prst="line">
              <a:avLst/>
            </a:prstGeom>
            <a:ln w="28575">
              <a:solidFill>
                <a:schemeClr val="accent2">
                  <a:lumMod val="75000"/>
                </a:schemeClr>
              </a:solidFill>
            </a:ln>
          </xdr:spPr>
          <xdr:style>
            <a:lnRef idx="1">
              <a:schemeClr val="accent2"/>
            </a:lnRef>
            <a:fillRef idx="0">
              <a:schemeClr val="accent2"/>
            </a:fillRef>
            <a:effectRef idx="0">
              <a:schemeClr val="accent2"/>
            </a:effectRef>
            <a:fontRef idx="minor">
              <a:schemeClr val="tx1"/>
            </a:fontRef>
          </xdr:style>
        </xdr:cxnSp>
        <xdr:sp macro="" textlink="">
          <xdr:nvSpPr>
            <xdr:cNvPr id="19" name="TextBox 18">
              <a:extLst>
                <a:ext uri="{FF2B5EF4-FFF2-40B4-BE49-F238E27FC236}">
                  <a16:creationId xmlns:a16="http://schemas.microsoft.com/office/drawing/2014/main" id="{00000000-0008-0000-0300-000013000000}"/>
                </a:ext>
              </a:extLst>
            </xdr:cNvPr>
            <xdr:cNvSpPr txBox="1"/>
          </xdr:nvSpPr>
          <xdr:spPr>
            <a:xfrm>
              <a:off x="353160" y="4166731"/>
              <a:ext cx="1666693" cy="687733"/>
            </a:xfrm>
            <a:prstGeom prst="rect">
              <a:avLst/>
            </a:prstGeom>
            <a:solidFill>
              <a:schemeClr val="accent2">
                <a:lumMod val="75000"/>
              </a:schemeClr>
            </a:solidFill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rtlCol="0" anchor="t">
              <a:noAutofit/>
            </a:bodyPr>
            <a:lstStyle/>
            <a:p>
              <a:r>
                <a:rPr lang="en-NZ" sz="1800" b="1">
                  <a:solidFill>
                    <a:schemeClr val="bg1"/>
                  </a:solidFill>
                </a:rPr>
                <a:t>QUALITY</a:t>
              </a:r>
              <a:r>
                <a:rPr lang="en-NZ" sz="1800" b="1" baseline="0">
                  <a:solidFill>
                    <a:schemeClr val="bg1"/>
                  </a:solidFill>
                </a:rPr>
                <a:t> DIMENSION</a:t>
              </a:r>
              <a:endParaRPr lang="en-NZ" sz="1100" b="1">
                <a:solidFill>
                  <a:schemeClr val="bg1"/>
                </a:solidFill>
              </a:endParaRPr>
            </a:p>
          </xdr:txBody>
        </xdr:sp>
        <xdr:sp macro="" textlink="">
          <xdr:nvSpPr>
            <xdr:cNvPr id="20" name="TextBox 19">
              <a:extLst>
                <a:ext uri="{FF2B5EF4-FFF2-40B4-BE49-F238E27FC236}">
                  <a16:creationId xmlns:a16="http://schemas.microsoft.com/office/drawing/2014/main" id="{00000000-0008-0000-0300-000014000000}"/>
                </a:ext>
              </a:extLst>
            </xdr:cNvPr>
            <xdr:cNvSpPr txBox="1"/>
          </xdr:nvSpPr>
          <xdr:spPr>
            <a:xfrm>
              <a:off x="6883040" y="4161977"/>
              <a:ext cx="1666693" cy="384828"/>
            </a:xfrm>
            <a:prstGeom prst="rect">
              <a:avLst/>
            </a:prstGeom>
            <a:solidFill>
              <a:schemeClr val="accent2">
                <a:lumMod val="75000"/>
              </a:schemeClr>
            </a:solidFill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rtlCol="0" anchor="t">
              <a:spAutoFit/>
            </a:bodyPr>
            <a:lstStyle/>
            <a:p>
              <a:pPr algn="r"/>
              <a:r>
                <a:rPr lang="en-NZ" sz="1800" b="1">
                  <a:solidFill>
                    <a:schemeClr val="bg1"/>
                  </a:solidFill>
                </a:rPr>
                <a:t>IMPORTANCE</a:t>
              </a:r>
              <a:endParaRPr lang="en-NZ" sz="1100" b="1">
                <a:solidFill>
                  <a:schemeClr val="bg1"/>
                </a:solidFill>
              </a:endParaRPr>
            </a:p>
          </xdr:txBody>
        </xdr:sp>
        <xdr:sp macro="" textlink="">
          <xdr:nvSpPr>
            <xdr:cNvPr id="21" name="TextBox 20">
              <a:extLst>
                <a:ext uri="{FF2B5EF4-FFF2-40B4-BE49-F238E27FC236}">
                  <a16:creationId xmlns:a16="http://schemas.microsoft.com/office/drawing/2014/main" id="{00000000-0008-0000-0300-000015000000}"/>
                </a:ext>
              </a:extLst>
            </xdr:cNvPr>
            <xdr:cNvSpPr txBox="1"/>
          </xdr:nvSpPr>
          <xdr:spPr>
            <a:xfrm>
              <a:off x="3025383" y="9853152"/>
              <a:ext cx="2675860" cy="407453"/>
            </a:xfrm>
            <a:prstGeom prst="rect">
              <a:avLst/>
            </a:prstGeom>
            <a:solidFill>
              <a:schemeClr val="accent2">
                <a:lumMod val="75000"/>
              </a:schemeClr>
            </a:solidFill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rtlCol="0" anchor="t">
              <a:spAutoFit/>
            </a:bodyPr>
            <a:lstStyle/>
            <a:p>
              <a:pPr algn="ctr"/>
              <a:r>
                <a:rPr lang="en-NZ" sz="1800" b="1">
                  <a:solidFill>
                    <a:schemeClr val="bg1"/>
                  </a:solidFill>
                </a:rPr>
                <a:t> DATA CATEGORIES</a:t>
              </a:r>
              <a:endParaRPr lang="en-NZ" sz="1100" b="1">
                <a:solidFill>
                  <a:schemeClr val="bg1"/>
                </a:solidFill>
              </a:endParaRPr>
            </a:p>
          </xdr:txBody>
        </xdr:sp>
      </xdr:grpSp>
      <xdr:grpSp>
        <xdr:nvGrpSpPr>
          <xdr:cNvPr id="3" name="Group 2">
            <a:extLst>
              <a:ext uri="{FF2B5EF4-FFF2-40B4-BE49-F238E27FC236}">
                <a16:creationId xmlns:a16="http://schemas.microsoft.com/office/drawing/2014/main" id="{00000000-0008-0000-0300-000003000000}"/>
              </a:ext>
            </a:extLst>
          </xdr:cNvPr>
          <xdr:cNvGrpSpPr/>
        </xdr:nvGrpSpPr>
        <xdr:grpSpPr>
          <a:xfrm>
            <a:off x="3903133" y="1659467"/>
            <a:ext cx="534821" cy="2567493"/>
            <a:chOff x="3903133" y="1659467"/>
            <a:chExt cx="534821" cy="2567493"/>
          </a:xfrm>
        </xdr:grpSpPr>
        <xdr:sp macro="" textlink="">
          <xdr:nvSpPr>
            <xdr:cNvPr id="2" name="TextBox 1">
              <a:extLst>
                <a:ext uri="{FF2B5EF4-FFF2-40B4-BE49-F238E27FC236}">
                  <a16:creationId xmlns:a16="http://schemas.microsoft.com/office/drawing/2014/main" id="{00000000-0008-0000-0300-000002000000}"/>
                </a:ext>
              </a:extLst>
            </xdr:cNvPr>
            <xdr:cNvSpPr txBox="1"/>
          </xdr:nvSpPr>
          <xdr:spPr>
            <a:xfrm>
              <a:off x="3903133" y="1659467"/>
              <a:ext cx="500009" cy="264560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rtlCol="0" anchor="t">
              <a:spAutoFit/>
            </a:bodyPr>
            <a:lstStyle/>
            <a:p>
              <a:r>
                <a:rPr lang="en-NZ" sz="1100"/>
                <a:t>100%</a:t>
              </a:r>
            </a:p>
          </xdr:txBody>
        </xdr:sp>
        <xdr:sp macro="" textlink="">
          <xdr:nvSpPr>
            <xdr:cNvPr id="23" name="TextBox 22">
              <a:extLst>
                <a:ext uri="{FF2B5EF4-FFF2-40B4-BE49-F238E27FC236}">
                  <a16:creationId xmlns:a16="http://schemas.microsoft.com/office/drawing/2014/main" id="{00000000-0008-0000-0300-000017000000}"/>
                </a:ext>
              </a:extLst>
            </xdr:cNvPr>
            <xdr:cNvSpPr txBox="1"/>
          </xdr:nvSpPr>
          <xdr:spPr>
            <a:xfrm>
              <a:off x="3996267" y="2133599"/>
              <a:ext cx="428515" cy="264560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rtlCol="0" anchor="t">
              <a:spAutoFit/>
            </a:bodyPr>
            <a:lstStyle/>
            <a:p>
              <a:r>
                <a:rPr lang="en-NZ" sz="1100"/>
                <a:t>80%</a:t>
              </a:r>
            </a:p>
          </xdr:txBody>
        </xdr:sp>
        <xdr:sp macro="" textlink="">
          <xdr:nvSpPr>
            <xdr:cNvPr id="24" name="TextBox 23">
              <a:extLst>
                <a:ext uri="{FF2B5EF4-FFF2-40B4-BE49-F238E27FC236}">
                  <a16:creationId xmlns:a16="http://schemas.microsoft.com/office/drawing/2014/main" id="{00000000-0008-0000-0300-000018000000}"/>
                </a:ext>
              </a:extLst>
            </xdr:cNvPr>
            <xdr:cNvSpPr txBox="1"/>
          </xdr:nvSpPr>
          <xdr:spPr>
            <a:xfrm>
              <a:off x="3996266" y="2582333"/>
              <a:ext cx="428515" cy="264560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rtlCol="0" anchor="t">
              <a:spAutoFit/>
            </a:bodyPr>
            <a:lstStyle/>
            <a:p>
              <a:r>
                <a:rPr lang="en-NZ" sz="1100"/>
                <a:t>60%</a:t>
              </a:r>
            </a:p>
          </xdr:txBody>
        </xdr:sp>
        <xdr:sp macro="" textlink="">
          <xdr:nvSpPr>
            <xdr:cNvPr id="25" name="TextBox 24">
              <a:extLst>
                <a:ext uri="{FF2B5EF4-FFF2-40B4-BE49-F238E27FC236}">
                  <a16:creationId xmlns:a16="http://schemas.microsoft.com/office/drawing/2014/main" id="{00000000-0008-0000-0300-000019000000}"/>
                </a:ext>
              </a:extLst>
            </xdr:cNvPr>
            <xdr:cNvSpPr txBox="1"/>
          </xdr:nvSpPr>
          <xdr:spPr>
            <a:xfrm>
              <a:off x="3996267" y="3056467"/>
              <a:ext cx="428515" cy="264560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rtlCol="0" anchor="t">
              <a:spAutoFit/>
            </a:bodyPr>
            <a:lstStyle/>
            <a:p>
              <a:r>
                <a:rPr lang="en-NZ" sz="1100"/>
                <a:t>40%</a:t>
              </a:r>
            </a:p>
          </xdr:txBody>
        </xdr:sp>
        <xdr:sp macro="" textlink="">
          <xdr:nvSpPr>
            <xdr:cNvPr id="26" name="TextBox 25">
              <a:extLst>
                <a:ext uri="{FF2B5EF4-FFF2-40B4-BE49-F238E27FC236}">
                  <a16:creationId xmlns:a16="http://schemas.microsoft.com/office/drawing/2014/main" id="{00000000-0008-0000-0300-00001A000000}"/>
                </a:ext>
              </a:extLst>
            </xdr:cNvPr>
            <xdr:cNvSpPr txBox="1"/>
          </xdr:nvSpPr>
          <xdr:spPr>
            <a:xfrm>
              <a:off x="4004734" y="3530601"/>
              <a:ext cx="428515" cy="264560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rtlCol="0" anchor="t">
              <a:spAutoFit/>
            </a:bodyPr>
            <a:lstStyle/>
            <a:p>
              <a:r>
                <a:rPr lang="en-NZ" sz="1100"/>
                <a:t>20%</a:t>
              </a:r>
            </a:p>
          </xdr:txBody>
        </xdr:sp>
        <xdr:sp macro="" textlink="">
          <xdr:nvSpPr>
            <xdr:cNvPr id="27" name="TextBox 26">
              <a:extLst>
                <a:ext uri="{FF2B5EF4-FFF2-40B4-BE49-F238E27FC236}">
                  <a16:creationId xmlns:a16="http://schemas.microsoft.com/office/drawing/2014/main" id="{00000000-0008-0000-0300-00001B000000}"/>
                </a:ext>
              </a:extLst>
            </xdr:cNvPr>
            <xdr:cNvSpPr txBox="1"/>
          </xdr:nvSpPr>
          <xdr:spPr>
            <a:xfrm>
              <a:off x="4080933" y="3962400"/>
              <a:ext cx="357021" cy="264560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rtlCol="0" anchor="t">
              <a:spAutoFit/>
            </a:bodyPr>
            <a:lstStyle/>
            <a:p>
              <a:r>
                <a:rPr lang="en-NZ" sz="1100"/>
                <a:t>0%</a:t>
              </a:r>
            </a:p>
          </xdr:txBody>
        </xdr:sp>
      </xdr:grpSp>
    </xdr:grpSp>
    <xdr:clientData/>
  </xdr:twoCellAnchor>
  <xdr:twoCellAnchor>
    <xdr:from>
      <xdr:col>3</xdr:col>
      <xdr:colOff>211667</xdr:colOff>
      <xdr:row>29</xdr:row>
      <xdr:rowOff>82543</xdr:rowOff>
    </xdr:from>
    <xdr:to>
      <xdr:col>5</xdr:col>
      <xdr:colOff>438151</xdr:colOff>
      <xdr:row>37</xdr:row>
      <xdr:rowOff>12694</xdr:rowOff>
    </xdr:to>
    <xdr:sp macro="" textlink="'Chart Data'!B22">
      <xdr:nvSpPr>
        <xdr:cNvPr id="28" name="Oval 27">
          <a:extLst>
            <a:ext uri="{FF2B5EF4-FFF2-40B4-BE49-F238E27FC236}">
              <a16:creationId xmlns:a16="http://schemas.microsoft.com/office/drawing/2014/main" id="{00000000-0008-0000-0300-00001C000000}"/>
            </a:ext>
          </a:extLst>
        </xdr:cNvPr>
        <xdr:cNvSpPr/>
      </xdr:nvSpPr>
      <xdr:spPr>
        <a:xfrm>
          <a:off x="6739467" y="5594343"/>
          <a:ext cx="1445684" cy="1420284"/>
        </a:xfrm>
        <a:prstGeom prst="ellipse">
          <a:avLst/>
        </a:prstGeom>
        <a:solidFill>
          <a:schemeClr val="bg1">
            <a:lumMod val="75000"/>
            <a:alpha val="74902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fld id="{2154320A-9554-413D-97A3-A77738288398}" type="TxLink">
            <a:rPr lang="en-US" sz="1600" b="1" i="0" u="none" strike="noStrike">
              <a:solidFill>
                <a:sysClr val="windowText" lastClr="000000"/>
              </a:solidFill>
              <a:latin typeface="Calibri"/>
              <a:cs typeface="Calibri"/>
            </a:rPr>
            <a:pPr algn="ctr"/>
            <a:t>Peer Group Score: 73</a:t>
          </a:fld>
          <a:endParaRPr lang="en-US" sz="4000" b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7</xdr:col>
      <xdr:colOff>211668</xdr:colOff>
      <xdr:row>29</xdr:row>
      <xdr:rowOff>50793</xdr:rowOff>
    </xdr:from>
    <xdr:to>
      <xdr:col>9</xdr:col>
      <xdr:colOff>444501</xdr:colOff>
      <xdr:row>36</xdr:row>
      <xdr:rowOff>173560</xdr:rowOff>
    </xdr:to>
    <xdr:sp macro="" textlink="'Chart Data'!B23">
      <xdr:nvSpPr>
        <xdr:cNvPr id="5" name="Oval 4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SpPr/>
      </xdr:nvSpPr>
      <xdr:spPr>
        <a:xfrm>
          <a:off x="9296401" y="5562593"/>
          <a:ext cx="1452033" cy="1426634"/>
        </a:xfrm>
        <a:prstGeom prst="ellipse">
          <a:avLst/>
        </a:prstGeom>
        <a:ln/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fld id="{696E4577-FCE5-46AF-A36E-DFBC5E276686}" type="TxLink">
            <a:rPr lang="en-US" sz="1800" b="1" i="0" u="none" strike="noStrike">
              <a:solidFill>
                <a:schemeClr val="accent2">
                  <a:lumMod val="75000"/>
                </a:schemeClr>
              </a:solidFill>
              <a:latin typeface="Calibri"/>
              <a:cs typeface="Calibri"/>
            </a:rPr>
            <a:pPr algn="ctr"/>
            <a:t>Target Score: 64</a:t>
          </a:fld>
          <a:endParaRPr lang="en-US" sz="3200" b="1">
            <a:solidFill>
              <a:schemeClr val="accent2">
                <a:lumMod val="75000"/>
              </a:schemeClr>
            </a:solidFill>
          </a:endParaRPr>
        </a:p>
      </xdr:txBody>
    </xdr:sp>
    <xdr:clientData/>
  </xdr:twoCellAnchor>
  <xdr:twoCellAnchor>
    <xdr:from>
      <xdr:col>5</xdr:col>
      <xdr:colOff>237067</xdr:colOff>
      <xdr:row>29</xdr:row>
      <xdr:rowOff>80425</xdr:rowOff>
    </xdr:from>
    <xdr:to>
      <xdr:col>7</xdr:col>
      <xdr:colOff>359834</xdr:colOff>
      <xdr:row>37</xdr:row>
      <xdr:rowOff>12693</xdr:rowOff>
    </xdr:to>
    <xdr:sp macro="" textlink="'Chart Data'!B21">
      <xdr:nvSpPr>
        <xdr:cNvPr id="29" name="Oval 28">
          <a:extLst>
            <a:ext uri="{FF2B5EF4-FFF2-40B4-BE49-F238E27FC236}">
              <a16:creationId xmlns:a16="http://schemas.microsoft.com/office/drawing/2014/main" id="{00000000-0008-0000-0300-00001D000000}"/>
            </a:ext>
          </a:extLst>
        </xdr:cNvPr>
        <xdr:cNvSpPr/>
      </xdr:nvSpPr>
      <xdr:spPr>
        <a:xfrm>
          <a:off x="7984067" y="5592225"/>
          <a:ext cx="1460500" cy="1422401"/>
        </a:xfrm>
        <a:prstGeom prst="ellipse">
          <a:avLst/>
        </a:prstGeom>
        <a:solidFill>
          <a:schemeClr val="accent1">
            <a:lumMod val="75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fld id="{F7E18114-19CB-4AD8-A762-7C433CBCF055}" type="TxLink">
            <a:rPr lang="en-US" sz="2400" b="1" i="0" u="none" strike="noStrike">
              <a:solidFill>
                <a:srgbClr val="FFFFFF"/>
              </a:solidFill>
              <a:latin typeface="Calibri"/>
              <a:cs typeface="Calibri"/>
            </a:rPr>
            <a:pPr algn="ctr"/>
            <a:t>Score: 69</a:t>
          </a:fld>
          <a:endParaRPr lang="en-US" sz="40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5</xdr:col>
      <xdr:colOff>429327</xdr:colOff>
      <xdr:row>0</xdr:row>
      <xdr:rowOff>202066</xdr:rowOff>
    </xdr:from>
    <xdr:to>
      <xdr:col>10</xdr:col>
      <xdr:colOff>349250</xdr:colOff>
      <xdr:row>3</xdr:row>
      <xdr:rowOff>74084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FE431B68-9B65-5F52-6EF0-FE80852D779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28160" y="202066"/>
          <a:ext cx="3094923" cy="64460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>
  <person displayName="Kevin Dunn" id="{AB73EE80-ED7A-415B-9B00-8FEC32489C12}" userId="S::Kevin.Dunn@beca.com::a9cfb122-83a9-4b9c-af39-9970fe604432" providerId="AD"/>
</personList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17373685-1CD1-4284-AAF9-AC4A547EAC92}" name="Table22" displayName="Table22" ref="H1:L70" totalsRowShown="0">
  <autoFilter ref="H1:L70" xr:uid="{C9E019B4-63B3-416E-BEB2-4F60D73861B1}"/>
  <sortState xmlns:xlrd2="http://schemas.microsoft.com/office/spreadsheetml/2017/richdata2" ref="H2:L70">
    <sortCondition ref="I1:I70"/>
  </sortState>
  <tableColumns count="5">
    <tableColumn id="1" xr3:uid="{35A42551-29A6-46B0-A10D-EB3A9B31927B}" name="RCA_ID"/>
    <tableColumn id="2" xr3:uid="{1A1E7E9F-381B-4C47-9851-92722609C887}" name="RCA_Name"/>
    <tableColumn id="3" xr3:uid="{B52A9033-8C73-4B24-97D7-352D3825554C}" name="old_RCA_Name"/>
    <tableColumn id="4" xr3:uid="{CA55865E-1105-4B95-9905-21843DD5313F}" name="Peer Group"/>
    <tableColumn id="5" xr3:uid="{D036DF3F-4FA8-4F12-9011-2ECC073A4E44}" name="Region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P1" dT="2021-01-20T02:39:01.07" personId="{AB73EE80-ED7A-415B-9B00-8FEC32489C12}" id="{35EE2DB1-41BE-487B-B4A0-BE073C803C53}">
    <text>Populate this comment with your target values against each metric</text>
  </threadedComment>
</ThreadedComments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5.bin"/><Relationship Id="rId4" Type="http://schemas.microsoft.com/office/2017/10/relationships/threadedComment" Target="../threadedComments/threadedComment1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83A28A-DDB4-4520-BC20-BE2F38E86A15}">
  <sheetPr codeName="Sheet1">
    <pageSetUpPr fitToPage="1"/>
  </sheetPr>
  <dimension ref="A1:BG74"/>
  <sheetViews>
    <sheetView tabSelected="1" zoomScale="85" zoomScaleNormal="85" zoomScalePageLayoutView="40" workbookViewId="0">
      <pane ySplit="4" topLeftCell="A5" activePane="bottomLeft" state="frozen"/>
      <selection pane="bottomLeft" activeCell="S6" sqref="S6"/>
    </sheetView>
  </sheetViews>
  <sheetFormatPr defaultColWidth="9.140625" defaultRowHeight="15" x14ac:dyDescent="0.25"/>
  <cols>
    <col min="1" max="1" width="44.140625" customWidth="1"/>
    <col min="2" max="3" width="35.28515625" hidden="1" customWidth="1"/>
    <col min="4" max="15" width="13.5703125" style="13" customWidth="1"/>
    <col min="16" max="16" width="1.140625" style="13" customWidth="1"/>
    <col min="17" max="17" width="13.5703125" style="13" customWidth="1"/>
    <col min="18" max="18" width="14.28515625" style="13" bestFit="1" customWidth="1"/>
    <col min="19" max="19" width="10.85546875" style="13" bestFit="1" customWidth="1"/>
    <col min="20" max="20" width="7.85546875" style="13" bestFit="1" customWidth="1"/>
    <col min="21" max="59" width="5.85546875" style="13" customWidth="1"/>
  </cols>
  <sheetData>
    <row r="1" spans="1:33" ht="21" x14ac:dyDescent="0.35">
      <c r="D1" s="10" t="s">
        <v>493</v>
      </c>
      <c r="Q1" s="40" t="s">
        <v>492</v>
      </c>
    </row>
    <row r="2" spans="1:33" x14ac:dyDescent="0.25">
      <c r="Q2"/>
    </row>
    <row r="3" spans="1:33" x14ac:dyDescent="0.25">
      <c r="A3" s="125" t="s">
        <v>192</v>
      </c>
      <c r="B3" s="107"/>
      <c r="C3" s="107"/>
      <c r="D3" s="122" t="s">
        <v>186</v>
      </c>
      <c r="E3" s="123"/>
      <c r="F3" s="124"/>
      <c r="G3" s="122" t="s">
        <v>196</v>
      </c>
      <c r="H3" s="123"/>
      <c r="I3" s="124"/>
      <c r="J3" s="122" t="s">
        <v>187</v>
      </c>
      <c r="K3" s="123"/>
      <c r="L3" s="123"/>
      <c r="M3" s="123"/>
      <c r="N3" s="123"/>
      <c r="O3" s="124"/>
      <c r="P3" s="108"/>
      <c r="Q3" s="109" t="s">
        <v>188</v>
      </c>
    </row>
    <row r="4" spans="1:33" ht="30" x14ac:dyDescent="0.25">
      <c r="A4" s="126"/>
      <c r="B4" s="110" t="s">
        <v>76</v>
      </c>
      <c r="C4" s="110" t="s">
        <v>77</v>
      </c>
      <c r="D4" s="35" t="s">
        <v>67</v>
      </c>
      <c r="E4" s="38" t="s">
        <v>66</v>
      </c>
      <c r="F4" s="37" t="s">
        <v>68</v>
      </c>
      <c r="G4" s="35" t="s">
        <v>193</v>
      </c>
      <c r="H4" s="38" t="s">
        <v>194</v>
      </c>
      <c r="I4" s="37" t="s">
        <v>195</v>
      </c>
      <c r="J4" s="39" t="s">
        <v>70</v>
      </c>
      <c r="K4" s="34" t="s">
        <v>71</v>
      </c>
      <c r="L4" s="38" t="s">
        <v>72</v>
      </c>
      <c r="M4" s="34" t="s">
        <v>69</v>
      </c>
      <c r="N4" s="38" t="s">
        <v>81</v>
      </c>
      <c r="O4" s="37" t="s">
        <v>82</v>
      </c>
      <c r="P4" s="42"/>
      <c r="Q4" s="111" t="s">
        <v>199</v>
      </c>
    </row>
    <row r="5" spans="1:33" x14ac:dyDescent="0.25">
      <c r="A5" s="112" t="s">
        <v>0</v>
      </c>
      <c r="B5" s="86" t="s">
        <v>80</v>
      </c>
      <c r="C5" s="86" t="s">
        <v>129</v>
      </c>
      <c r="D5" s="91">
        <v>71.717171717174054</v>
      </c>
      <c r="E5" s="92">
        <v>83.33333333333718</v>
      </c>
      <c r="F5" s="93">
        <v>59.523809523808502</v>
      </c>
      <c r="G5" s="97">
        <v>82.608695652173154</v>
      </c>
      <c r="H5" s="92">
        <v>60</v>
      </c>
      <c r="I5" s="93">
        <v>56.25000000000859</v>
      </c>
      <c r="J5" s="97">
        <v>53.333333333333343</v>
      </c>
      <c r="K5" s="92">
        <v>68.750000000006636</v>
      </c>
      <c r="L5" s="92">
        <v>66.666666666666657</v>
      </c>
      <c r="M5" s="92">
        <v>80</v>
      </c>
      <c r="N5" s="92">
        <v>85.714285714283676</v>
      </c>
      <c r="O5" s="93">
        <v>100</v>
      </c>
      <c r="P5" s="43"/>
      <c r="Q5" s="113">
        <v>85</v>
      </c>
      <c r="R5" s="99"/>
      <c r="S5" s="99"/>
      <c r="T5" s="99"/>
      <c r="U5" s="99"/>
      <c r="V5" s="99"/>
      <c r="W5" s="99"/>
      <c r="X5" s="99"/>
      <c r="Y5" s="99"/>
      <c r="Z5" s="99"/>
      <c r="AA5" s="99"/>
      <c r="AB5" s="99"/>
      <c r="AC5" s="99"/>
      <c r="AD5" s="99"/>
      <c r="AE5" s="99"/>
      <c r="AF5" s="99"/>
      <c r="AG5" s="99"/>
    </row>
    <row r="6" spans="1:33" x14ac:dyDescent="0.25">
      <c r="A6" s="112" t="s">
        <v>1</v>
      </c>
      <c r="B6" s="86" t="s">
        <v>427</v>
      </c>
      <c r="C6" s="86" t="s">
        <v>154</v>
      </c>
      <c r="D6" s="94">
        <v>72.380952380952706</v>
      </c>
      <c r="E6" s="95">
        <v>78.571428571434183</v>
      </c>
      <c r="F6" s="96">
        <v>72.549019607842197</v>
      </c>
      <c r="G6" s="98">
        <v>86.956521739129869</v>
      </c>
      <c r="H6" s="95">
        <v>51.612903225806448</v>
      </c>
      <c r="I6" s="96">
        <v>80.000000000012008</v>
      </c>
      <c r="J6" s="98">
        <v>100</v>
      </c>
      <c r="K6" s="95">
        <v>59.649122807019943</v>
      </c>
      <c r="L6" s="95">
        <v>64.583333333333073</v>
      </c>
      <c r="M6" s="95">
        <v>80</v>
      </c>
      <c r="N6" s="95">
        <v>85.714285714283676</v>
      </c>
      <c r="O6" s="96">
        <v>100</v>
      </c>
      <c r="P6" s="43"/>
      <c r="Q6" s="113">
        <v>86</v>
      </c>
      <c r="R6" s="99"/>
      <c r="S6" s="99"/>
      <c r="T6" s="99"/>
      <c r="U6" s="99"/>
      <c r="V6" s="99"/>
      <c r="W6" s="99"/>
      <c r="X6" s="99"/>
      <c r="Y6" s="99"/>
      <c r="Z6" s="99"/>
      <c r="AA6" s="99"/>
      <c r="AB6" s="99"/>
      <c r="AC6" s="99"/>
      <c r="AD6" s="99"/>
      <c r="AE6" s="99"/>
    </row>
    <row r="7" spans="1:33" x14ac:dyDescent="0.25">
      <c r="A7" s="112" t="s">
        <v>2</v>
      </c>
      <c r="B7" s="86" t="s">
        <v>85</v>
      </c>
      <c r="C7" s="86" t="s">
        <v>442</v>
      </c>
      <c r="D7" s="94">
        <v>88.172043010754081</v>
      </c>
      <c r="E7" s="95">
        <v>75.000000000006253</v>
      </c>
      <c r="F7" s="96">
        <v>64.444444444439554</v>
      </c>
      <c r="G7" s="98">
        <v>74.999999999998622</v>
      </c>
      <c r="H7" s="95">
        <v>79.310344827586206</v>
      </c>
      <c r="I7" s="96">
        <v>73.33333333333934</v>
      </c>
      <c r="J7" s="98">
        <v>100</v>
      </c>
      <c r="K7" s="95">
        <v>65.555555555559778</v>
      </c>
      <c r="L7" s="95">
        <v>71.428571428567338</v>
      </c>
      <c r="M7" s="95">
        <v>80</v>
      </c>
      <c r="N7" s="95">
        <v>71.428571428567338</v>
      </c>
      <c r="O7" s="96">
        <v>100</v>
      </c>
      <c r="P7" s="43"/>
      <c r="Q7" s="113">
        <v>82</v>
      </c>
      <c r="R7" s="99"/>
      <c r="S7" s="99"/>
      <c r="T7" s="99"/>
      <c r="U7" s="99"/>
      <c r="V7" s="99"/>
      <c r="W7" s="99"/>
      <c r="X7" s="99"/>
      <c r="Y7" s="99"/>
      <c r="Z7" s="99"/>
      <c r="AA7" s="99"/>
      <c r="AB7" s="99"/>
      <c r="AC7" s="99"/>
      <c r="AD7" s="99"/>
      <c r="AE7" s="99"/>
    </row>
    <row r="8" spans="1:33" x14ac:dyDescent="0.25">
      <c r="A8" s="112" t="s">
        <v>3</v>
      </c>
      <c r="B8" s="86" t="s">
        <v>80</v>
      </c>
      <c r="C8" s="86" t="s">
        <v>120</v>
      </c>
      <c r="D8" s="94">
        <v>78.095238095238756</v>
      </c>
      <c r="E8" s="95">
        <v>100</v>
      </c>
      <c r="F8" s="96">
        <v>58.333333333334892</v>
      </c>
      <c r="G8" s="98">
        <v>71.739130434782609</v>
      </c>
      <c r="H8" s="95">
        <v>90.322580645161281</v>
      </c>
      <c r="I8" s="96">
        <v>72.222222222224076</v>
      </c>
      <c r="J8" s="98">
        <v>60</v>
      </c>
      <c r="K8" s="95">
        <v>73.684210526316889</v>
      </c>
      <c r="L8" s="95">
        <v>85.714285714285708</v>
      </c>
      <c r="M8" s="95">
        <v>80</v>
      </c>
      <c r="N8" s="95">
        <v>92.857142857142861</v>
      </c>
      <c r="O8" s="96">
        <v>100</v>
      </c>
      <c r="P8" s="43"/>
      <c r="Q8" s="113">
        <v>83</v>
      </c>
      <c r="R8" s="99"/>
      <c r="S8" s="99"/>
      <c r="T8" s="99"/>
      <c r="U8" s="99"/>
      <c r="V8" s="99"/>
      <c r="W8" s="99"/>
      <c r="X8" s="99"/>
      <c r="Y8" s="99"/>
      <c r="Z8" s="99"/>
      <c r="AA8" s="99"/>
      <c r="AB8" s="99"/>
      <c r="AC8" s="99"/>
      <c r="AD8" s="99"/>
      <c r="AE8" s="99"/>
    </row>
    <row r="9" spans="1:33" x14ac:dyDescent="0.25">
      <c r="A9" s="112" t="s">
        <v>491</v>
      </c>
      <c r="B9" s="86" t="s">
        <v>80</v>
      </c>
      <c r="C9" s="86" t="s">
        <v>433</v>
      </c>
      <c r="D9" s="94">
        <v>71.428571428569796</v>
      </c>
      <c r="E9" s="95">
        <v>73.809523809526695</v>
      </c>
      <c r="F9" s="96">
        <v>56.862745098033557</v>
      </c>
      <c r="G9" s="98">
        <v>65.942028985507221</v>
      </c>
      <c r="H9" s="95">
        <v>61.29032258064516</v>
      </c>
      <c r="I9" s="96">
        <v>78.333333333331339</v>
      </c>
      <c r="J9" s="98">
        <v>86.666666666666671</v>
      </c>
      <c r="K9" s="95">
        <v>64.912280701752351</v>
      </c>
      <c r="L9" s="95">
        <v>49.999999999993747</v>
      </c>
      <c r="M9" s="95">
        <v>80</v>
      </c>
      <c r="N9" s="95">
        <v>52.38095238095034</v>
      </c>
      <c r="O9" s="96">
        <v>100</v>
      </c>
      <c r="P9" s="43"/>
      <c r="Q9" s="113">
        <v>75</v>
      </c>
      <c r="R9" s="99"/>
      <c r="S9" s="99"/>
      <c r="T9" s="99"/>
      <c r="U9" s="99"/>
      <c r="V9" s="99"/>
      <c r="W9" s="99"/>
      <c r="X9" s="99"/>
      <c r="Y9" s="99"/>
      <c r="Z9" s="99"/>
      <c r="AA9" s="99"/>
      <c r="AB9" s="99"/>
      <c r="AC9" s="99"/>
      <c r="AD9" s="99"/>
      <c r="AE9" s="99"/>
    </row>
    <row r="10" spans="1:33" x14ac:dyDescent="0.25">
      <c r="A10" s="112" t="s">
        <v>4</v>
      </c>
      <c r="B10" s="86" t="s">
        <v>80</v>
      </c>
      <c r="C10" s="86" t="s">
        <v>438</v>
      </c>
      <c r="D10" s="94">
        <v>52.38095238095157</v>
      </c>
      <c r="E10" s="95">
        <v>77.38095238095552</v>
      </c>
      <c r="F10" s="96">
        <v>43.750000000001947</v>
      </c>
      <c r="G10" s="98">
        <v>61.363636363634612</v>
      </c>
      <c r="H10" s="95">
        <v>48.387096774193552</v>
      </c>
      <c r="I10" s="96">
        <v>60.000000000013998</v>
      </c>
      <c r="J10" s="98">
        <v>53.333333333333343</v>
      </c>
      <c r="K10" s="95">
        <v>50.000000000002778</v>
      </c>
      <c r="L10" s="95">
        <v>50.000000000006253</v>
      </c>
      <c r="M10" s="95">
        <v>60</v>
      </c>
      <c r="N10" s="95">
        <v>71.428571428567338</v>
      </c>
      <c r="O10" s="96">
        <v>100</v>
      </c>
      <c r="P10" s="43"/>
      <c r="Q10" s="113">
        <v>71</v>
      </c>
      <c r="R10" s="99"/>
      <c r="S10" s="99"/>
      <c r="T10" s="99"/>
      <c r="U10" s="99"/>
      <c r="V10" s="99"/>
      <c r="W10" s="99"/>
      <c r="X10" s="99"/>
      <c r="Y10" s="99"/>
      <c r="Z10" s="99"/>
      <c r="AA10" s="99"/>
      <c r="AB10" s="99"/>
      <c r="AC10" s="99"/>
      <c r="AD10" s="99"/>
      <c r="AE10" s="99"/>
    </row>
    <row r="11" spans="1:33" x14ac:dyDescent="0.25">
      <c r="A11" s="112" t="s">
        <v>5</v>
      </c>
      <c r="B11" s="86" t="s">
        <v>80</v>
      </c>
      <c r="C11" s="86" t="s">
        <v>431</v>
      </c>
      <c r="D11" s="94">
        <v>63.440860215055707</v>
      </c>
      <c r="E11" s="95">
        <v>63.888888888888658</v>
      </c>
      <c r="F11" s="96">
        <v>57.692307692312127</v>
      </c>
      <c r="G11" s="98">
        <v>47.058823529411761</v>
      </c>
      <c r="H11" s="95">
        <v>72.41379310344827</v>
      </c>
      <c r="I11" s="96">
        <v>72.222222222235189</v>
      </c>
      <c r="J11" s="98">
        <v>92.307692307692307</v>
      </c>
      <c r="K11" s="95">
        <v>78.571428571438261</v>
      </c>
      <c r="L11" s="95">
        <v>58.333333333333343</v>
      </c>
      <c r="M11" s="95">
        <v>0</v>
      </c>
      <c r="N11" s="95">
        <v>35.714285714285722</v>
      </c>
      <c r="O11" s="96">
        <v>100</v>
      </c>
      <c r="P11" s="43"/>
      <c r="Q11" s="113">
        <v>63</v>
      </c>
      <c r="R11" s="99"/>
      <c r="S11" s="99"/>
      <c r="T11" s="99"/>
      <c r="U11" s="99"/>
      <c r="V11" s="99"/>
      <c r="W11" s="99"/>
      <c r="X11" s="99"/>
      <c r="Y11" s="99"/>
      <c r="Z11" s="99"/>
      <c r="AA11" s="99"/>
      <c r="AB11" s="99"/>
      <c r="AC11" s="99"/>
      <c r="AD11" s="99"/>
      <c r="AE11" s="99"/>
    </row>
    <row r="12" spans="1:33" x14ac:dyDescent="0.25">
      <c r="A12" s="112" t="s">
        <v>6</v>
      </c>
      <c r="B12" s="86" t="s">
        <v>427</v>
      </c>
      <c r="C12" s="86" t="s">
        <v>129</v>
      </c>
      <c r="D12" s="94">
        <v>64.761904761906564</v>
      </c>
      <c r="E12" s="95">
        <v>63.095238095240227</v>
      </c>
      <c r="F12" s="96">
        <v>45.098039215684423</v>
      </c>
      <c r="G12" s="98">
        <v>47.826086956523817</v>
      </c>
      <c r="H12" s="95">
        <v>58.064516129032263</v>
      </c>
      <c r="I12" s="96">
        <v>78.333333333341344</v>
      </c>
      <c r="J12" s="98">
        <v>86.666666666666671</v>
      </c>
      <c r="K12" s="95">
        <v>46.5</v>
      </c>
      <c r="L12" s="95">
        <v>56.249999999994529</v>
      </c>
      <c r="M12" s="95">
        <v>80</v>
      </c>
      <c r="N12" s="95">
        <v>28.571428571432659</v>
      </c>
      <c r="O12" s="96">
        <v>100</v>
      </c>
      <c r="P12" s="43"/>
      <c r="Q12" s="113">
        <v>63</v>
      </c>
      <c r="R12" s="99"/>
      <c r="S12" s="99"/>
      <c r="T12" s="99"/>
      <c r="U12" s="99"/>
      <c r="V12" s="99"/>
      <c r="W12" s="99"/>
      <c r="X12" s="99"/>
      <c r="Y12" s="99"/>
      <c r="Z12" s="99"/>
      <c r="AA12" s="99"/>
      <c r="AB12" s="99"/>
      <c r="AC12" s="99"/>
      <c r="AD12" s="99"/>
      <c r="AE12" s="99"/>
    </row>
    <row r="13" spans="1:33" x14ac:dyDescent="0.25">
      <c r="A13" s="112" t="s">
        <v>7</v>
      </c>
      <c r="B13" s="86" t="s">
        <v>80</v>
      </c>
      <c r="C13" s="86" t="s">
        <v>438</v>
      </c>
      <c r="D13" s="94">
        <v>64.646464646464523</v>
      </c>
      <c r="E13" s="95">
        <v>80.952380952384345</v>
      </c>
      <c r="F13" s="96">
        <v>46.078431372549773</v>
      </c>
      <c r="G13" s="98">
        <v>58.695652173913047</v>
      </c>
      <c r="H13" s="95">
        <v>68.965517241379317</v>
      </c>
      <c r="I13" s="96">
        <v>63.333333333339013</v>
      </c>
      <c r="J13" s="98">
        <v>93.333333333333329</v>
      </c>
      <c r="K13" s="95">
        <v>46.5</v>
      </c>
      <c r="L13" s="95">
        <v>42.857142857142847</v>
      </c>
      <c r="M13" s="95">
        <v>40</v>
      </c>
      <c r="N13" s="95">
        <v>100</v>
      </c>
      <c r="O13" s="96">
        <v>100</v>
      </c>
      <c r="P13" s="43"/>
      <c r="Q13" s="113">
        <v>71</v>
      </c>
      <c r="R13" s="99"/>
      <c r="S13" s="99"/>
      <c r="T13" s="99"/>
      <c r="U13" s="99"/>
      <c r="V13" s="99"/>
      <c r="W13" s="99"/>
      <c r="X13" s="99"/>
      <c r="Y13" s="99"/>
      <c r="Z13" s="99"/>
      <c r="AA13" s="99"/>
      <c r="AB13" s="99"/>
      <c r="AC13" s="99"/>
      <c r="AD13" s="99"/>
      <c r="AE13" s="99"/>
    </row>
    <row r="14" spans="1:33" x14ac:dyDescent="0.25">
      <c r="A14" s="112" t="s">
        <v>8</v>
      </c>
      <c r="B14" s="86" t="s">
        <v>80</v>
      </c>
      <c r="C14" s="86" t="s">
        <v>153</v>
      </c>
      <c r="D14" s="94">
        <v>68.686868686870838</v>
      </c>
      <c r="E14" s="95">
        <v>89.285714285720658</v>
      </c>
      <c r="F14" s="96">
        <v>28.12500000000351</v>
      </c>
      <c r="G14" s="98">
        <v>68.181818181818173</v>
      </c>
      <c r="H14" s="95">
        <v>62.068965517241381</v>
      </c>
      <c r="I14" s="96">
        <v>43.333333333347333</v>
      </c>
      <c r="J14" s="98">
        <v>86.666666666666671</v>
      </c>
      <c r="K14" s="95">
        <v>54.629629629636881</v>
      </c>
      <c r="L14" s="95">
        <v>14.285714285716329</v>
      </c>
      <c r="M14" s="95">
        <v>80</v>
      </c>
      <c r="N14" s="95">
        <v>71.428571428571431</v>
      </c>
      <c r="O14" s="96">
        <v>100</v>
      </c>
      <c r="P14" s="43"/>
      <c r="Q14" s="113">
        <v>73</v>
      </c>
      <c r="R14" s="99"/>
      <c r="S14" s="99"/>
      <c r="T14" s="99"/>
      <c r="U14" s="99"/>
      <c r="V14" s="99"/>
      <c r="W14" s="99"/>
      <c r="X14" s="99"/>
      <c r="Y14" s="99"/>
      <c r="Z14" s="99"/>
      <c r="AA14" s="99"/>
      <c r="AB14" s="99"/>
      <c r="AC14" s="99"/>
      <c r="AD14" s="99"/>
      <c r="AE14" s="99"/>
    </row>
    <row r="15" spans="1:33" x14ac:dyDescent="0.25">
      <c r="A15" s="112" t="s">
        <v>9</v>
      </c>
      <c r="B15" s="86" t="s">
        <v>85</v>
      </c>
      <c r="C15" s="86" t="s">
        <v>438</v>
      </c>
      <c r="D15" s="94">
        <v>100</v>
      </c>
      <c r="E15" s="95">
        <v>100</v>
      </c>
      <c r="F15" s="96">
        <v>62.745098039211072</v>
      </c>
      <c r="G15" s="98">
        <v>89.130434782608219</v>
      </c>
      <c r="H15" s="95">
        <v>83.870967741935488</v>
      </c>
      <c r="I15" s="96">
        <v>86.666666666664668</v>
      </c>
      <c r="J15" s="98">
        <v>100</v>
      </c>
      <c r="K15" s="95">
        <v>85.087719298245005</v>
      </c>
      <c r="L15" s="95">
        <v>68.749999999996092</v>
      </c>
      <c r="M15" s="95">
        <v>100</v>
      </c>
      <c r="N15" s="95">
        <v>85.714285714283676</v>
      </c>
      <c r="O15" s="96">
        <v>100</v>
      </c>
      <c r="P15" s="43"/>
      <c r="Q15" s="113">
        <v>92</v>
      </c>
      <c r="R15" s="99"/>
      <c r="S15" s="99"/>
      <c r="T15" s="99"/>
      <c r="U15" s="99"/>
      <c r="V15" s="99"/>
      <c r="W15" s="99"/>
      <c r="X15" s="99"/>
      <c r="Y15" s="99"/>
      <c r="Z15" s="99"/>
      <c r="AA15" s="99"/>
      <c r="AB15" s="99"/>
      <c r="AC15" s="99"/>
      <c r="AD15" s="99"/>
      <c r="AE15" s="99"/>
    </row>
    <row r="16" spans="1:33" x14ac:dyDescent="0.25">
      <c r="A16" s="112" t="s">
        <v>10</v>
      </c>
      <c r="B16" s="86" t="s">
        <v>80</v>
      </c>
      <c r="C16" s="86" t="s">
        <v>437</v>
      </c>
      <c r="D16" s="94">
        <v>56.565656565657982</v>
      </c>
      <c r="E16" s="95">
        <v>83.333333333334522</v>
      </c>
      <c r="F16" s="96">
        <v>72.549019607842197</v>
      </c>
      <c r="G16" s="98">
        <v>76.086956521738088</v>
      </c>
      <c r="H16" s="95">
        <v>55.172413793103438</v>
      </c>
      <c r="I16" s="96">
        <v>78.333333333341344</v>
      </c>
      <c r="J16" s="98">
        <v>80</v>
      </c>
      <c r="K16" s="95">
        <v>51.754385964913432</v>
      </c>
      <c r="L16" s="95">
        <v>64.28571428570919</v>
      </c>
      <c r="M16" s="95">
        <v>100</v>
      </c>
      <c r="N16" s="95">
        <v>85.714285714283676</v>
      </c>
      <c r="O16" s="96">
        <v>100</v>
      </c>
      <c r="P16" s="43"/>
      <c r="Q16" s="113">
        <v>79</v>
      </c>
      <c r="R16" s="99"/>
      <c r="S16" s="99"/>
      <c r="T16" s="99"/>
      <c r="U16" s="99"/>
      <c r="V16" s="99"/>
      <c r="W16" s="99"/>
      <c r="X16" s="99"/>
      <c r="Y16" s="99"/>
      <c r="Z16" s="99"/>
      <c r="AA16" s="99"/>
      <c r="AB16" s="99"/>
      <c r="AC16" s="99"/>
      <c r="AD16" s="99"/>
      <c r="AE16" s="99"/>
    </row>
    <row r="17" spans="1:31" x14ac:dyDescent="0.25">
      <c r="A17" s="112" t="s">
        <v>11</v>
      </c>
      <c r="B17" s="86" t="s">
        <v>85</v>
      </c>
      <c r="C17" s="86" t="s">
        <v>432</v>
      </c>
      <c r="D17" s="94">
        <v>69.696969696967869</v>
      </c>
      <c r="E17" s="95">
        <v>82.14285714285586</v>
      </c>
      <c r="F17" s="96">
        <v>51.041666666668881</v>
      </c>
      <c r="G17" s="98">
        <v>62.318840579711399</v>
      </c>
      <c r="H17" s="95">
        <v>68.965517241379317</v>
      </c>
      <c r="I17" s="96">
        <v>75.925925925925313</v>
      </c>
      <c r="J17" s="98">
        <v>86.666666666666671</v>
      </c>
      <c r="K17" s="95">
        <v>67.543859649121188</v>
      </c>
      <c r="L17" s="95">
        <v>41.666666666666671</v>
      </c>
      <c r="M17" s="95">
        <v>80</v>
      </c>
      <c r="N17" s="95">
        <v>47.61904761904966</v>
      </c>
      <c r="O17" s="96">
        <v>100</v>
      </c>
      <c r="P17" s="43"/>
      <c r="Q17" s="113">
        <v>74</v>
      </c>
      <c r="R17" s="99"/>
      <c r="S17" s="99"/>
      <c r="T17" s="99"/>
      <c r="U17" s="99"/>
      <c r="V17" s="99"/>
      <c r="W17" s="99"/>
      <c r="X17" s="99"/>
      <c r="Y17" s="99"/>
      <c r="Z17" s="99"/>
      <c r="AA17" s="99"/>
      <c r="AB17" s="99"/>
      <c r="AC17" s="99"/>
      <c r="AD17" s="99"/>
      <c r="AE17" s="99"/>
    </row>
    <row r="18" spans="1:31" x14ac:dyDescent="0.25">
      <c r="A18" s="112" t="s">
        <v>12</v>
      </c>
      <c r="B18" s="86" t="s">
        <v>80</v>
      </c>
      <c r="C18" s="86" t="s">
        <v>439</v>
      </c>
      <c r="D18" s="94">
        <v>58.585858585858098</v>
      </c>
      <c r="E18" s="95">
        <v>77.77777777778148</v>
      </c>
      <c r="F18" s="96">
        <v>50</v>
      </c>
      <c r="G18" s="98">
        <v>76.31578947368422</v>
      </c>
      <c r="H18" s="95">
        <v>45.161290322580641</v>
      </c>
      <c r="I18" s="96">
        <v>55.000000000001997</v>
      </c>
      <c r="J18" s="98">
        <v>80</v>
      </c>
      <c r="K18" s="95">
        <v>40.000000000001343</v>
      </c>
      <c r="L18" s="95">
        <v>62.5</v>
      </c>
      <c r="M18" s="95">
        <v>80</v>
      </c>
      <c r="N18" s="95">
        <v>57.142857142857139</v>
      </c>
      <c r="O18" s="96">
        <v>100</v>
      </c>
      <c r="P18" s="43"/>
      <c r="Q18" s="113">
        <v>78</v>
      </c>
      <c r="R18" s="99"/>
      <c r="S18" s="99"/>
      <c r="T18" s="99"/>
      <c r="U18" s="99"/>
      <c r="V18" s="99"/>
      <c r="W18" s="99"/>
      <c r="X18" s="99"/>
      <c r="Y18" s="99"/>
      <c r="Z18" s="99"/>
      <c r="AA18" s="99"/>
      <c r="AB18" s="99"/>
      <c r="AC18" s="99"/>
      <c r="AD18" s="99"/>
      <c r="AE18" s="99"/>
    </row>
    <row r="19" spans="1:31" x14ac:dyDescent="0.25">
      <c r="A19" s="112" t="s">
        <v>13</v>
      </c>
      <c r="B19" s="86" t="s">
        <v>85</v>
      </c>
      <c r="C19" s="86" t="s">
        <v>442</v>
      </c>
      <c r="D19" s="94">
        <v>67.676767676767753</v>
      </c>
      <c r="E19" s="95">
        <v>59.523809523811401</v>
      </c>
      <c r="F19" s="96">
        <v>60.784313725487188</v>
      </c>
      <c r="G19" s="98">
        <v>76.086956521738088</v>
      </c>
      <c r="H19" s="95">
        <v>41.379310344827587</v>
      </c>
      <c r="I19" s="96">
        <v>63.333333333335332</v>
      </c>
      <c r="J19" s="98">
        <v>93.333333333333329</v>
      </c>
      <c r="K19" s="95">
        <v>62.28070175438878</v>
      </c>
      <c r="L19" s="95">
        <v>57.142857142851021</v>
      </c>
      <c r="M19" s="95">
        <v>0</v>
      </c>
      <c r="N19" s="95">
        <v>85.714285714283676</v>
      </c>
      <c r="O19" s="96">
        <v>50</v>
      </c>
      <c r="P19" s="43"/>
      <c r="Q19" s="113">
        <v>76</v>
      </c>
      <c r="R19" s="99"/>
      <c r="S19" s="99"/>
      <c r="T19" s="99"/>
      <c r="U19" s="99"/>
      <c r="V19" s="99"/>
      <c r="W19" s="99"/>
      <c r="X19" s="99"/>
      <c r="Y19" s="99"/>
      <c r="Z19" s="99"/>
      <c r="AA19" s="99"/>
      <c r="AB19" s="99"/>
      <c r="AC19" s="99"/>
      <c r="AD19" s="99"/>
      <c r="AE19" s="99"/>
    </row>
    <row r="20" spans="1:31" x14ac:dyDescent="0.25">
      <c r="A20" s="112" t="s">
        <v>14</v>
      </c>
      <c r="B20" s="86" t="s">
        <v>428</v>
      </c>
      <c r="C20" s="86" t="s">
        <v>87</v>
      </c>
      <c r="D20" s="94">
        <v>100</v>
      </c>
      <c r="E20" s="95">
        <v>92.85714285714235</v>
      </c>
      <c r="F20" s="96">
        <v>86.274509803921092</v>
      </c>
      <c r="G20" s="98">
        <v>91.30434782608657</v>
      </c>
      <c r="H20" s="95">
        <v>93.103448275862064</v>
      </c>
      <c r="I20" s="96">
        <v>96.666666666668661</v>
      </c>
      <c r="J20" s="98">
        <v>100</v>
      </c>
      <c r="K20" s="95">
        <v>98.24561403508919</v>
      </c>
      <c r="L20" s="95">
        <v>71.428571428567338</v>
      </c>
      <c r="M20" s="95">
        <v>100</v>
      </c>
      <c r="N20" s="95">
        <v>85.714285714283676</v>
      </c>
      <c r="O20" s="96">
        <v>100</v>
      </c>
      <c r="P20" s="43"/>
      <c r="Q20" s="113">
        <v>94</v>
      </c>
      <c r="R20" s="99"/>
      <c r="S20" s="99"/>
      <c r="T20" s="99"/>
      <c r="U20" s="99"/>
      <c r="V20" s="99"/>
      <c r="W20" s="99"/>
      <c r="X20" s="99"/>
      <c r="Y20" s="99"/>
      <c r="Z20" s="99"/>
      <c r="AA20" s="99"/>
      <c r="AB20" s="99"/>
      <c r="AC20" s="99"/>
      <c r="AD20" s="99"/>
      <c r="AE20" s="99"/>
    </row>
    <row r="21" spans="1:31" x14ac:dyDescent="0.25">
      <c r="A21" s="112" t="s">
        <v>15</v>
      </c>
      <c r="B21" s="86" t="s">
        <v>85</v>
      </c>
      <c r="C21" s="86" t="s">
        <v>433</v>
      </c>
      <c r="D21" s="94">
        <v>75.238095238095738</v>
      </c>
      <c r="E21" s="95">
        <v>77.38095238095552</v>
      </c>
      <c r="F21" s="96">
        <v>59.803921568628191</v>
      </c>
      <c r="G21" s="98">
        <v>80.434782608694803</v>
      </c>
      <c r="H21" s="95">
        <v>70.967741935483872</v>
      </c>
      <c r="I21" s="96">
        <v>46.666666666668668</v>
      </c>
      <c r="J21" s="98">
        <v>80</v>
      </c>
      <c r="K21" s="95">
        <v>58.771929824561909</v>
      </c>
      <c r="L21" s="95">
        <v>62.500000000007823</v>
      </c>
      <c r="M21" s="95">
        <v>80</v>
      </c>
      <c r="N21" s="95">
        <v>85.714285714283676</v>
      </c>
      <c r="O21" s="96">
        <v>100</v>
      </c>
      <c r="P21" s="43"/>
      <c r="Q21" s="113">
        <v>85</v>
      </c>
      <c r="R21" s="99"/>
      <c r="S21" s="99"/>
      <c r="T21" s="99"/>
      <c r="U21" s="99"/>
      <c r="V21" s="99"/>
      <c r="W21" s="99"/>
      <c r="X21" s="99"/>
      <c r="Y21" s="99"/>
      <c r="Z21" s="99"/>
      <c r="AA21" s="99"/>
      <c r="AB21" s="99"/>
      <c r="AC21" s="99"/>
      <c r="AD21" s="99"/>
      <c r="AE21" s="99"/>
    </row>
    <row r="22" spans="1:31" x14ac:dyDescent="0.25">
      <c r="A22" s="112" t="s">
        <v>16</v>
      </c>
      <c r="B22" s="86" t="s">
        <v>85</v>
      </c>
      <c r="C22" s="86" t="s">
        <v>87</v>
      </c>
      <c r="D22" s="94">
        <v>85.714285714284912</v>
      </c>
      <c r="E22" s="95">
        <v>97.619047619049823</v>
      </c>
      <c r="F22" s="96">
        <v>69.607843137253454</v>
      </c>
      <c r="G22" s="98">
        <v>91.30434782608657</v>
      </c>
      <c r="H22" s="95">
        <v>74.193548387096769</v>
      </c>
      <c r="I22" s="96">
        <v>80.000000000002004</v>
      </c>
      <c r="J22" s="98">
        <v>93.333333333333329</v>
      </c>
      <c r="K22" s="95">
        <v>86.842105263161073</v>
      </c>
      <c r="L22" s="95">
        <v>49.999999999993747</v>
      </c>
      <c r="M22" s="95">
        <v>80</v>
      </c>
      <c r="N22" s="95">
        <v>100</v>
      </c>
      <c r="O22" s="96">
        <v>100</v>
      </c>
      <c r="P22" s="43"/>
      <c r="Q22" s="113">
        <v>89</v>
      </c>
      <c r="R22" s="99"/>
      <c r="S22" s="99"/>
      <c r="T22" s="99"/>
      <c r="U22" s="99"/>
      <c r="V22" s="99"/>
      <c r="W22" s="99"/>
      <c r="X22" s="99"/>
      <c r="Y22" s="99"/>
      <c r="Z22" s="99"/>
      <c r="AA22" s="99"/>
      <c r="AB22" s="99"/>
      <c r="AC22" s="99"/>
      <c r="AD22" s="99"/>
      <c r="AE22" s="99"/>
    </row>
    <row r="23" spans="1:31" x14ac:dyDescent="0.25">
      <c r="A23" s="112" t="s">
        <v>17</v>
      </c>
      <c r="B23" s="86" t="s">
        <v>85</v>
      </c>
      <c r="C23" s="86" t="s">
        <v>434</v>
      </c>
      <c r="D23" s="94">
        <v>61.616161616161307</v>
      </c>
      <c r="E23" s="95">
        <v>92.85714285714235</v>
      </c>
      <c r="F23" s="96">
        <v>69.607843137255244</v>
      </c>
      <c r="G23" s="98">
        <v>72.5</v>
      </c>
      <c r="H23" s="95">
        <v>79.310344827586206</v>
      </c>
      <c r="I23" s="96">
        <v>68.333333333330501</v>
      </c>
      <c r="J23" s="98">
        <v>66.666666666666657</v>
      </c>
      <c r="K23" s="95">
        <v>70.175438596490025</v>
      </c>
      <c r="L23" s="95">
        <v>71.428571428571431</v>
      </c>
      <c r="M23" s="95">
        <v>80</v>
      </c>
      <c r="N23" s="95">
        <v>80.952380952382995</v>
      </c>
      <c r="O23" s="96">
        <v>100</v>
      </c>
      <c r="P23" s="43"/>
      <c r="Q23" s="113">
        <v>81</v>
      </c>
      <c r="R23" s="99"/>
      <c r="S23" s="99"/>
      <c r="T23" s="99"/>
      <c r="U23" s="99"/>
      <c r="V23" s="99"/>
      <c r="W23" s="99"/>
      <c r="X23" s="99"/>
      <c r="Y23" s="99"/>
      <c r="Z23" s="99"/>
      <c r="AA23" s="99"/>
      <c r="AB23" s="99"/>
      <c r="AC23" s="99"/>
      <c r="AD23" s="99"/>
      <c r="AE23" s="99"/>
    </row>
    <row r="24" spans="1:31" x14ac:dyDescent="0.25">
      <c r="A24" s="112" t="s">
        <v>18</v>
      </c>
      <c r="B24" s="86" t="s">
        <v>80</v>
      </c>
      <c r="C24" s="86" t="s">
        <v>129</v>
      </c>
      <c r="D24" s="94">
        <v>62.365591397849187</v>
      </c>
      <c r="E24" s="95">
        <v>83.33333333333718</v>
      </c>
      <c r="F24" s="96">
        <v>51.111111111110077</v>
      </c>
      <c r="G24" s="98">
        <v>70</v>
      </c>
      <c r="H24" s="95">
        <v>55.172413793103438</v>
      </c>
      <c r="I24" s="96">
        <v>68.518518518522839</v>
      </c>
      <c r="J24" s="98">
        <v>60</v>
      </c>
      <c r="K24" s="95">
        <v>60.416666666667567</v>
      </c>
      <c r="L24" s="95">
        <v>50</v>
      </c>
      <c r="M24" s="95">
        <v>80</v>
      </c>
      <c r="N24" s="95">
        <v>71.428571428571431</v>
      </c>
      <c r="O24" s="96">
        <v>100</v>
      </c>
      <c r="P24" s="43"/>
      <c r="Q24" s="113">
        <v>77</v>
      </c>
      <c r="R24" s="99"/>
      <c r="S24" s="99"/>
      <c r="T24" s="99"/>
      <c r="U24" s="99"/>
      <c r="V24" s="99"/>
      <c r="W24" s="99"/>
      <c r="X24" s="99"/>
      <c r="Y24" s="99"/>
      <c r="Z24" s="99"/>
      <c r="AA24" s="99"/>
      <c r="AB24" s="99"/>
      <c r="AC24" s="99"/>
      <c r="AD24" s="99"/>
      <c r="AE24" s="99"/>
    </row>
    <row r="25" spans="1:31" x14ac:dyDescent="0.25">
      <c r="A25" s="112" t="s">
        <v>19</v>
      </c>
      <c r="B25" s="86" t="s">
        <v>428</v>
      </c>
      <c r="C25" s="86" t="s">
        <v>120</v>
      </c>
      <c r="D25" s="94">
        <v>75.238095238095738</v>
      </c>
      <c r="E25" s="95">
        <v>69.047619047619207</v>
      </c>
      <c r="F25" s="96">
        <v>22.916666666666799</v>
      </c>
      <c r="G25" s="98">
        <v>50.724637681158733</v>
      </c>
      <c r="H25" s="95">
        <v>67.741935483870961</v>
      </c>
      <c r="I25" s="96">
        <v>48.148148148154732</v>
      </c>
      <c r="J25" s="98">
        <v>73.333333333333329</v>
      </c>
      <c r="K25" s="95">
        <v>51.851851851853077</v>
      </c>
      <c r="L25" s="95">
        <v>50.000000000006253</v>
      </c>
      <c r="M25" s="95">
        <v>60</v>
      </c>
      <c r="N25" s="95">
        <v>38.095238095234023</v>
      </c>
      <c r="O25" s="96">
        <v>100</v>
      </c>
      <c r="P25" s="43"/>
      <c r="Q25" s="113">
        <v>66</v>
      </c>
      <c r="R25" s="99"/>
      <c r="S25" s="99"/>
      <c r="T25" s="99"/>
      <c r="U25" s="99"/>
      <c r="V25" s="99"/>
      <c r="W25" s="99"/>
      <c r="X25" s="99"/>
      <c r="Y25" s="99"/>
      <c r="Z25" s="99"/>
      <c r="AA25" s="99"/>
      <c r="AB25" s="99"/>
      <c r="AC25" s="99"/>
      <c r="AD25" s="99"/>
      <c r="AE25" s="99"/>
    </row>
    <row r="26" spans="1:31" x14ac:dyDescent="0.25">
      <c r="A26" s="112" t="s">
        <v>20</v>
      </c>
      <c r="B26" s="86" t="s">
        <v>427</v>
      </c>
      <c r="C26" s="86" t="s">
        <v>439</v>
      </c>
      <c r="D26" s="94">
        <v>69.696969696967869</v>
      </c>
      <c r="E26" s="95">
        <v>51.282051282050098</v>
      </c>
      <c r="F26" s="96">
        <v>41.666666666667709</v>
      </c>
      <c r="G26" s="98">
        <v>44.166666666667211</v>
      </c>
      <c r="H26" s="95">
        <v>64.516129032258064</v>
      </c>
      <c r="I26" s="96">
        <v>59.999999999998003</v>
      </c>
      <c r="J26" s="98">
        <v>66.666666666666657</v>
      </c>
      <c r="K26" s="95">
        <v>46.874999999996277</v>
      </c>
      <c r="L26" s="95">
        <v>62</v>
      </c>
      <c r="M26" s="95">
        <v>80</v>
      </c>
      <c r="N26" s="95">
        <v>19.047619047617012</v>
      </c>
      <c r="O26" s="96">
        <v>100</v>
      </c>
      <c r="P26" s="43"/>
      <c r="Q26" s="113">
        <v>69</v>
      </c>
      <c r="R26" s="99"/>
      <c r="S26" s="99"/>
      <c r="T26" s="99"/>
      <c r="U26" s="99"/>
      <c r="V26" s="99"/>
      <c r="W26" s="99"/>
      <c r="X26" s="99"/>
      <c r="Y26" s="99"/>
      <c r="Z26" s="99"/>
      <c r="AA26" s="99"/>
      <c r="AB26" s="99"/>
      <c r="AC26" s="99"/>
      <c r="AD26" s="99"/>
      <c r="AE26" s="99"/>
    </row>
    <row r="27" spans="1:31" x14ac:dyDescent="0.25">
      <c r="A27" s="112" t="s">
        <v>21</v>
      </c>
      <c r="B27" s="86" t="s">
        <v>85</v>
      </c>
      <c r="C27" s="86" t="s">
        <v>129</v>
      </c>
      <c r="D27" s="94">
        <v>62.626262626264413</v>
      </c>
      <c r="E27" s="95">
        <v>50.000000000003567</v>
      </c>
      <c r="F27" s="96">
        <v>56.862745098038637</v>
      </c>
      <c r="G27" s="98">
        <v>56.521739130434781</v>
      </c>
      <c r="H27" s="95">
        <v>48.275862068965523</v>
      </c>
      <c r="I27" s="96">
        <v>70.000000000010999</v>
      </c>
      <c r="J27" s="98">
        <v>66.666666666666657</v>
      </c>
      <c r="K27" s="95">
        <v>50.000000000002629</v>
      </c>
      <c r="L27" s="95">
        <v>64.285714285714292</v>
      </c>
      <c r="M27" s="95">
        <v>100</v>
      </c>
      <c r="N27" s="95">
        <v>14.285714285714279</v>
      </c>
      <c r="O27" s="96">
        <v>100</v>
      </c>
      <c r="P27" s="43"/>
      <c r="Q27" s="113">
        <v>69</v>
      </c>
      <c r="R27" s="99"/>
      <c r="S27" s="99"/>
      <c r="T27" s="99"/>
      <c r="U27" s="99"/>
      <c r="V27" s="99"/>
      <c r="W27" s="99"/>
      <c r="X27" s="99"/>
      <c r="Y27" s="99"/>
      <c r="Z27" s="99"/>
      <c r="AA27" s="99"/>
      <c r="AB27" s="99"/>
      <c r="AC27" s="99"/>
      <c r="AD27" s="99"/>
      <c r="AE27" s="99"/>
    </row>
    <row r="28" spans="1:31" x14ac:dyDescent="0.25">
      <c r="A28" s="112" t="s">
        <v>22</v>
      </c>
      <c r="B28" s="86" t="s">
        <v>80</v>
      </c>
      <c r="C28" s="86" t="s">
        <v>437</v>
      </c>
      <c r="D28" s="94">
        <v>72.727272727271085</v>
      </c>
      <c r="E28" s="95">
        <v>79.761904761905697</v>
      </c>
      <c r="F28" s="96">
        <v>62.745098039213268</v>
      </c>
      <c r="G28" s="98">
        <v>63.04347826086957</v>
      </c>
      <c r="H28" s="95">
        <v>72.41379310344827</v>
      </c>
      <c r="I28" s="96">
        <v>88.333333333335332</v>
      </c>
      <c r="J28" s="98">
        <v>86.666666666666671</v>
      </c>
      <c r="K28" s="95">
        <v>64</v>
      </c>
      <c r="L28" s="95">
        <v>57.142857142851021</v>
      </c>
      <c r="M28" s="95">
        <v>80</v>
      </c>
      <c r="N28" s="95">
        <v>71.428571428571431</v>
      </c>
      <c r="O28" s="96">
        <v>100</v>
      </c>
      <c r="P28" s="43"/>
      <c r="Q28" s="113">
        <v>76</v>
      </c>
      <c r="R28" s="99"/>
      <c r="S28" s="99"/>
      <c r="T28" s="99"/>
      <c r="U28" s="99"/>
      <c r="V28" s="99"/>
      <c r="W28" s="99"/>
      <c r="X28" s="99"/>
      <c r="Y28" s="99"/>
      <c r="Z28" s="99"/>
      <c r="AA28" s="99"/>
      <c r="AB28" s="99"/>
      <c r="AC28" s="99"/>
      <c r="AD28" s="99"/>
      <c r="AE28" s="99"/>
    </row>
    <row r="29" spans="1:31" x14ac:dyDescent="0.25">
      <c r="A29" s="112" t="s">
        <v>23</v>
      </c>
      <c r="B29" s="86" t="s">
        <v>427</v>
      </c>
      <c r="C29" s="86" t="s">
        <v>120</v>
      </c>
      <c r="D29" s="94">
        <v>72.380952380952706</v>
      </c>
      <c r="E29" s="95">
        <v>100</v>
      </c>
      <c r="F29" s="96">
        <v>66.666666666670579</v>
      </c>
      <c r="G29" s="98">
        <v>84.782608695651504</v>
      </c>
      <c r="H29" s="95">
        <v>70.967741935483872</v>
      </c>
      <c r="I29" s="96">
        <v>75.000000000010004</v>
      </c>
      <c r="J29" s="98">
        <v>73.333333333333329</v>
      </c>
      <c r="K29" s="95">
        <v>65.789473684210392</v>
      </c>
      <c r="L29" s="95">
        <v>75.000000000009379</v>
      </c>
      <c r="M29" s="95">
        <v>100</v>
      </c>
      <c r="N29" s="95">
        <v>100</v>
      </c>
      <c r="O29" s="96">
        <v>100</v>
      </c>
      <c r="P29" s="43"/>
      <c r="Q29" s="113">
        <v>85</v>
      </c>
      <c r="R29" s="99"/>
      <c r="S29" s="99"/>
      <c r="T29" s="99"/>
      <c r="U29" s="99"/>
      <c r="V29" s="99"/>
      <c r="W29" s="99"/>
      <c r="X29" s="99"/>
      <c r="Y29" s="99"/>
      <c r="Z29" s="99"/>
      <c r="AA29" s="99"/>
      <c r="AB29" s="99"/>
      <c r="AC29" s="99"/>
      <c r="AD29" s="99"/>
      <c r="AE29" s="99"/>
    </row>
    <row r="30" spans="1:31" x14ac:dyDescent="0.25">
      <c r="A30" s="112" t="s">
        <v>24</v>
      </c>
      <c r="B30" s="86" t="s">
        <v>428</v>
      </c>
      <c r="C30" s="86" t="s">
        <v>98</v>
      </c>
      <c r="D30" s="94">
        <v>72.727272727271085</v>
      </c>
      <c r="E30" s="95">
        <v>59.722222222221653</v>
      </c>
      <c r="F30" s="96">
        <v>44.444444444442958</v>
      </c>
      <c r="G30" s="98">
        <v>55.26315789473685</v>
      </c>
      <c r="H30" s="95">
        <v>51.612903225806448</v>
      </c>
      <c r="I30" s="96">
        <v>81.481481481482717</v>
      </c>
      <c r="J30" s="98">
        <v>100</v>
      </c>
      <c r="K30" s="95">
        <v>58.333333333329684</v>
      </c>
      <c r="L30" s="95">
        <v>57.142857142857139</v>
      </c>
      <c r="M30" s="95">
        <v>0</v>
      </c>
      <c r="N30" s="95">
        <v>57.142857142857139</v>
      </c>
      <c r="O30" s="96">
        <v>100</v>
      </c>
      <c r="P30" s="43"/>
      <c r="Q30" s="113">
        <v>63</v>
      </c>
      <c r="R30" s="99"/>
      <c r="S30" s="99"/>
      <c r="T30" s="99"/>
      <c r="U30" s="99"/>
      <c r="V30" s="99"/>
      <c r="W30" s="99"/>
      <c r="X30" s="99"/>
      <c r="Y30" s="99"/>
      <c r="Z30" s="99"/>
      <c r="AA30" s="99"/>
      <c r="AB30" s="99"/>
      <c r="AC30" s="99"/>
      <c r="AD30" s="99"/>
      <c r="AE30" s="99"/>
    </row>
    <row r="31" spans="1:31" x14ac:dyDescent="0.25">
      <c r="A31" s="112" t="s">
        <v>25</v>
      </c>
      <c r="B31" s="86" t="s">
        <v>80</v>
      </c>
      <c r="C31" s="86" t="s">
        <v>129</v>
      </c>
      <c r="D31" s="94">
        <v>47.31182795699015</v>
      </c>
      <c r="E31" s="95">
        <v>48.611111111112379</v>
      </c>
      <c r="F31" s="96">
        <v>65.384615384620417</v>
      </c>
      <c r="G31" s="98">
        <v>50</v>
      </c>
      <c r="H31" s="95">
        <v>56.000000000000007</v>
      </c>
      <c r="I31" s="96">
        <v>58.333333333346879</v>
      </c>
      <c r="J31" s="98">
        <v>66.666666666666657</v>
      </c>
      <c r="K31" s="95">
        <v>55.128205128212727</v>
      </c>
      <c r="L31" s="95">
        <v>75</v>
      </c>
      <c r="M31" s="95">
        <v>0</v>
      </c>
      <c r="N31" s="95">
        <v>42.857142857142847</v>
      </c>
      <c r="O31" s="96">
        <v>100</v>
      </c>
      <c r="P31" s="43"/>
      <c r="Q31" s="113">
        <v>63</v>
      </c>
      <c r="R31" s="99"/>
      <c r="S31" s="99"/>
      <c r="T31" s="99"/>
      <c r="U31" s="99"/>
      <c r="V31" s="99"/>
      <c r="W31" s="99"/>
      <c r="X31" s="99"/>
      <c r="Y31" s="99"/>
      <c r="Z31" s="99"/>
      <c r="AA31" s="99"/>
      <c r="AB31" s="99"/>
      <c r="AC31" s="99"/>
      <c r="AD31" s="99"/>
      <c r="AE31" s="99"/>
    </row>
    <row r="32" spans="1:31" x14ac:dyDescent="0.25">
      <c r="A32" s="112" t="s">
        <v>26</v>
      </c>
      <c r="B32" s="86" t="s">
        <v>80</v>
      </c>
      <c r="C32" s="86" t="s">
        <v>434</v>
      </c>
      <c r="D32" s="94">
        <v>67.676767676767753</v>
      </c>
      <c r="E32" s="95">
        <v>100</v>
      </c>
      <c r="F32" s="96">
        <v>54.444444444444223</v>
      </c>
      <c r="G32" s="98">
        <v>79.710144927538252</v>
      </c>
      <c r="H32" s="95">
        <v>60</v>
      </c>
      <c r="I32" s="96">
        <v>72.222222222220992</v>
      </c>
      <c r="J32" s="98">
        <v>80</v>
      </c>
      <c r="K32" s="95">
        <v>64.583333333330856</v>
      </c>
      <c r="L32" s="95">
        <v>66.666666666666657</v>
      </c>
      <c r="M32" s="95">
        <v>80</v>
      </c>
      <c r="N32" s="95">
        <v>76.190476190482315</v>
      </c>
      <c r="O32" s="96">
        <v>100</v>
      </c>
      <c r="P32" s="43"/>
      <c r="Q32" s="113">
        <v>83</v>
      </c>
      <c r="R32" s="99"/>
      <c r="S32" s="99"/>
      <c r="T32" s="99"/>
      <c r="U32" s="99"/>
      <c r="V32" s="99"/>
      <c r="W32" s="99"/>
      <c r="X32" s="99"/>
      <c r="Y32" s="99"/>
      <c r="Z32" s="99"/>
      <c r="AA32" s="99"/>
      <c r="AB32" s="99"/>
      <c r="AC32" s="99"/>
      <c r="AD32" s="99"/>
      <c r="AE32" s="99"/>
    </row>
    <row r="33" spans="1:31" x14ac:dyDescent="0.25">
      <c r="A33" s="112" t="s">
        <v>27</v>
      </c>
      <c r="B33" s="86" t="s">
        <v>85</v>
      </c>
      <c r="C33" s="86" t="s">
        <v>435</v>
      </c>
      <c r="D33" s="94">
        <v>73.737373737374185</v>
      </c>
      <c r="E33" s="95">
        <v>80.952380952384345</v>
      </c>
      <c r="F33" s="96">
        <v>40.624999999998828</v>
      </c>
      <c r="G33" s="98">
        <v>76.086956521738088</v>
      </c>
      <c r="H33" s="95">
        <v>55.172413793103438</v>
      </c>
      <c r="I33" s="96">
        <v>50.000000000005549</v>
      </c>
      <c r="J33" s="98">
        <v>66.666666666666657</v>
      </c>
      <c r="K33" s="95">
        <v>52.631578947371459</v>
      </c>
      <c r="L33" s="95">
        <v>50</v>
      </c>
      <c r="M33" s="95">
        <v>100</v>
      </c>
      <c r="N33" s="95">
        <v>71.428571428567338</v>
      </c>
      <c r="O33" s="96">
        <v>100</v>
      </c>
      <c r="P33" s="43"/>
      <c r="Q33" s="113">
        <v>80</v>
      </c>
      <c r="R33" s="99"/>
      <c r="S33" s="99"/>
      <c r="T33" s="99"/>
      <c r="U33" s="99"/>
      <c r="V33" s="99"/>
      <c r="W33" s="99"/>
      <c r="X33" s="99"/>
      <c r="Y33" s="99"/>
      <c r="Z33" s="99"/>
      <c r="AA33" s="99"/>
      <c r="AB33" s="99"/>
      <c r="AC33" s="99"/>
      <c r="AD33" s="99"/>
      <c r="AE33" s="99"/>
    </row>
    <row r="34" spans="1:31" x14ac:dyDescent="0.25">
      <c r="A34" s="112" t="s">
        <v>28</v>
      </c>
      <c r="B34" s="86" t="s">
        <v>85</v>
      </c>
      <c r="C34" s="86" t="s">
        <v>120</v>
      </c>
      <c r="D34" s="94">
        <v>66.666666666666671</v>
      </c>
      <c r="E34" s="95">
        <v>74.999999999998209</v>
      </c>
      <c r="F34" s="96">
        <v>62.745098039222839</v>
      </c>
      <c r="G34" s="98">
        <v>74.637681159420637</v>
      </c>
      <c r="H34" s="95">
        <v>58.064516129032263</v>
      </c>
      <c r="I34" s="96">
        <v>66.666666666676662</v>
      </c>
      <c r="J34" s="98">
        <v>86.666666666666671</v>
      </c>
      <c r="K34" s="95">
        <v>64.035087719299582</v>
      </c>
      <c r="L34" s="95">
        <v>68.750000000008598</v>
      </c>
      <c r="M34" s="95">
        <v>60</v>
      </c>
      <c r="N34" s="95">
        <v>52.38095238095034</v>
      </c>
      <c r="O34" s="96">
        <v>100</v>
      </c>
      <c r="P34" s="43"/>
      <c r="Q34" s="113">
        <v>81</v>
      </c>
      <c r="R34" s="99"/>
      <c r="S34" s="99"/>
      <c r="T34" s="99"/>
      <c r="U34" s="99"/>
      <c r="V34" s="99"/>
      <c r="W34" s="99"/>
      <c r="X34" s="99"/>
      <c r="Y34" s="99"/>
      <c r="Z34" s="99"/>
      <c r="AA34" s="99"/>
      <c r="AB34" s="99"/>
      <c r="AC34" s="99"/>
      <c r="AD34" s="99"/>
      <c r="AE34" s="99"/>
    </row>
    <row r="35" spans="1:31" x14ac:dyDescent="0.25">
      <c r="A35" s="112" t="s">
        <v>29</v>
      </c>
      <c r="B35" s="86" t="s">
        <v>85</v>
      </c>
      <c r="C35" s="86" t="s">
        <v>87</v>
      </c>
      <c r="D35" s="94">
        <v>85.714285714284912</v>
      </c>
      <c r="E35" s="95">
        <v>97.619047619049823</v>
      </c>
      <c r="F35" s="96">
        <v>76.5</v>
      </c>
      <c r="G35" s="98">
        <v>91.30434782608657</v>
      </c>
      <c r="H35" s="95">
        <v>83.870967741935488</v>
      </c>
      <c r="I35" s="96">
        <v>76.666666666670665</v>
      </c>
      <c r="J35" s="98">
        <v>93.333333333333329</v>
      </c>
      <c r="K35" s="95">
        <v>85.087719298250278</v>
      </c>
      <c r="L35" s="95">
        <v>68.749999999996092</v>
      </c>
      <c r="M35" s="95">
        <v>80</v>
      </c>
      <c r="N35" s="95">
        <v>100</v>
      </c>
      <c r="O35" s="96">
        <v>100</v>
      </c>
      <c r="P35" s="43"/>
      <c r="Q35" s="113">
        <v>90</v>
      </c>
      <c r="R35" s="99"/>
      <c r="S35" s="99"/>
      <c r="T35" s="99"/>
      <c r="U35" s="99"/>
      <c r="V35" s="99"/>
      <c r="W35" s="99"/>
      <c r="X35" s="99"/>
      <c r="Y35" s="99"/>
      <c r="Z35" s="99"/>
      <c r="AA35" s="99"/>
      <c r="AB35" s="99"/>
      <c r="AC35" s="99"/>
      <c r="AD35" s="99"/>
      <c r="AE35" s="99"/>
    </row>
    <row r="36" spans="1:31" x14ac:dyDescent="0.25">
      <c r="A36" s="112" t="s">
        <v>30</v>
      </c>
      <c r="B36" s="86" t="s">
        <v>427</v>
      </c>
      <c r="C36" s="86" t="s">
        <v>433</v>
      </c>
      <c r="D36" s="94">
        <v>59.047619047620529</v>
      </c>
      <c r="E36" s="95">
        <v>84.523809523813171</v>
      </c>
      <c r="F36" s="96">
        <v>55.88235294117716</v>
      </c>
      <c r="G36" s="98">
        <v>71.014492753624822</v>
      </c>
      <c r="H36" s="95">
        <v>64.516129032258064</v>
      </c>
      <c r="I36" s="96">
        <v>53.333333333336</v>
      </c>
      <c r="J36" s="98">
        <v>60</v>
      </c>
      <c r="K36" s="95">
        <v>64.912280701757609</v>
      </c>
      <c r="L36" s="95">
        <v>56.25</v>
      </c>
      <c r="M36" s="95">
        <v>100</v>
      </c>
      <c r="N36" s="95">
        <v>47.61904761904966</v>
      </c>
      <c r="O36" s="96">
        <v>100</v>
      </c>
      <c r="P36" s="43"/>
      <c r="Q36" s="113">
        <v>79</v>
      </c>
      <c r="R36" s="99"/>
      <c r="S36" s="99"/>
      <c r="T36" s="99"/>
      <c r="U36" s="99"/>
      <c r="V36" s="99"/>
      <c r="W36" s="99"/>
      <c r="X36" s="99"/>
      <c r="Y36" s="99"/>
      <c r="Z36" s="99"/>
      <c r="AA36" s="99"/>
      <c r="AB36" s="99"/>
      <c r="AC36" s="99"/>
      <c r="AD36" s="99"/>
      <c r="AE36" s="99"/>
    </row>
    <row r="37" spans="1:31" x14ac:dyDescent="0.25">
      <c r="A37" s="112" t="s">
        <v>31</v>
      </c>
      <c r="B37" s="86" t="s">
        <v>427</v>
      </c>
      <c r="C37" s="86" t="s">
        <v>436</v>
      </c>
      <c r="D37" s="94">
        <v>66.666666666664653</v>
      </c>
      <c r="E37" s="95">
        <v>100</v>
      </c>
      <c r="F37" s="96">
        <v>60.784313725487188</v>
      </c>
      <c r="G37" s="98">
        <v>76.086956521738088</v>
      </c>
      <c r="H37" s="95">
        <v>62.068965517241381</v>
      </c>
      <c r="I37" s="96">
        <v>88.333333333335332</v>
      </c>
      <c r="J37" s="98">
        <v>73.333333333333329</v>
      </c>
      <c r="K37" s="95">
        <v>59.649122807014678</v>
      </c>
      <c r="L37" s="95">
        <v>78.5714285714255</v>
      </c>
      <c r="M37" s="95">
        <v>100</v>
      </c>
      <c r="N37" s="95">
        <v>85.714285714283676</v>
      </c>
      <c r="O37" s="96">
        <v>100</v>
      </c>
      <c r="P37" s="43"/>
      <c r="Q37" s="113">
        <v>83</v>
      </c>
      <c r="R37" s="99"/>
      <c r="S37" s="99"/>
      <c r="T37" s="99"/>
      <c r="U37" s="99"/>
      <c r="V37" s="99"/>
      <c r="W37" s="99"/>
      <c r="X37" s="99"/>
      <c r="Y37" s="99"/>
      <c r="Z37" s="99"/>
      <c r="AA37" s="99"/>
      <c r="AB37" s="99"/>
      <c r="AC37" s="99"/>
      <c r="AD37" s="99"/>
      <c r="AE37" s="99"/>
    </row>
    <row r="38" spans="1:31" x14ac:dyDescent="0.25">
      <c r="A38" s="112" t="s">
        <v>32</v>
      </c>
      <c r="B38" s="86" t="s">
        <v>85</v>
      </c>
      <c r="C38" s="86" t="s">
        <v>440</v>
      </c>
      <c r="D38" s="94">
        <v>96.969696969696798</v>
      </c>
      <c r="E38" s="95">
        <v>97.619047619049823</v>
      </c>
      <c r="F38" s="96">
        <v>65.686274509805699</v>
      </c>
      <c r="G38" s="98">
        <v>89.130434782608219</v>
      </c>
      <c r="H38" s="95">
        <v>89.65517241379311</v>
      </c>
      <c r="I38" s="96">
        <v>73.33333333333934</v>
      </c>
      <c r="J38" s="98">
        <v>93.333333333333329</v>
      </c>
      <c r="K38" s="95">
        <v>85.964912280703032</v>
      </c>
      <c r="L38" s="95">
        <v>50.000000000007141</v>
      </c>
      <c r="M38" s="95">
        <v>100</v>
      </c>
      <c r="N38" s="95">
        <v>100</v>
      </c>
      <c r="O38" s="96">
        <v>100</v>
      </c>
      <c r="P38" s="43"/>
      <c r="Q38" s="113">
        <v>91</v>
      </c>
      <c r="R38" s="99"/>
      <c r="S38" s="99"/>
      <c r="T38" s="99"/>
      <c r="U38" s="99"/>
      <c r="V38" s="99"/>
      <c r="W38" s="99"/>
      <c r="X38" s="99"/>
      <c r="Y38" s="99"/>
      <c r="Z38" s="99"/>
      <c r="AA38" s="99"/>
      <c r="AB38" s="99"/>
      <c r="AC38" s="99"/>
      <c r="AD38" s="99"/>
      <c r="AE38" s="99"/>
    </row>
    <row r="39" spans="1:31" x14ac:dyDescent="0.25">
      <c r="A39" s="112" t="s">
        <v>33</v>
      </c>
      <c r="B39" s="86" t="s">
        <v>85</v>
      </c>
      <c r="C39" s="86" t="s">
        <v>98</v>
      </c>
      <c r="D39" s="94">
        <v>71.428571428569796</v>
      </c>
      <c r="E39" s="95">
        <v>91.666666666670835</v>
      </c>
      <c r="F39" s="96">
        <v>51.960784313720929</v>
      </c>
      <c r="G39" s="98">
        <v>78.260869565216439</v>
      </c>
      <c r="H39" s="95">
        <v>54.838709677419352</v>
      </c>
      <c r="I39" s="96">
        <v>76.666666666670665</v>
      </c>
      <c r="J39" s="98">
        <v>93.333333333333329</v>
      </c>
      <c r="K39" s="95">
        <v>64.035087719299582</v>
      </c>
      <c r="L39" s="95">
        <v>49.999999999993747</v>
      </c>
      <c r="M39" s="95">
        <v>80</v>
      </c>
      <c r="N39" s="95">
        <v>71.428571428567338</v>
      </c>
      <c r="O39" s="96">
        <v>100</v>
      </c>
      <c r="P39" s="43"/>
      <c r="Q39" s="113">
        <v>78</v>
      </c>
      <c r="R39" s="99"/>
      <c r="S39" s="99"/>
      <c r="T39" s="99"/>
      <c r="U39" s="99"/>
      <c r="V39" s="99"/>
      <c r="W39" s="99"/>
      <c r="X39" s="99"/>
      <c r="Y39" s="99"/>
      <c r="Z39" s="99"/>
      <c r="AA39" s="99"/>
      <c r="AB39" s="99"/>
      <c r="AC39" s="99"/>
      <c r="AD39" s="99"/>
      <c r="AE39" s="99"/>
    </row>
    <row r="40" spans="1:31" x14ac:dyDescent="0.25">
      <c r="A40" s="112" t="s">
        <v>34</v>
      </c>
      <c r="B40" s="86" t="s">
        <v>80</v>
      </c>
      <c r="C40" s="86" t="s">
        <v>87</v>
      </c>
      <c r="D40" s="94">
        <v>81.818181818180719</v>
      </c>
      <c r="E40" s="95">
        <v>97.619047619049823</v>
      </c>
      <c r="F40" s="96">
        <v>60.784313725489497</v>
      </c>
      <c r="G40" s="98">
        <v>78.260869565217391</v>
      </c>
      <c r="H40" s="95">
        <v>72.41379310344827</v>
      </c>
      <c r="I40" s="96">
        <v>90.000000000005997</v>
      </c>
      <c r="J40" s="98">
        <v>100</v>
      </c>
      <c r="K40" s="95">
        <v>76.315789473685726</v>
      </c>
      <c r="L40" s="95">
        <v>42.857142857134697</v>
      </c>
      <c r="M40" s="95">
        <v>80</v>
      </c>
      <c r="N40" s="95">
        <v>92.857142857142861</v>
      </c>
      <c r="O40" s="96">
        <v>100</v>
      </c>
      <c r="P40" s="43"/>
      <c r="Q40" s="113">
        <v>83</v>
      </c>
      <c r="R40" s="99"/>
      <c r="S40" s="99"/>
      <c r="T40" s="99"/>
      <c r="U40" s="99"/>
      <c r="V40" s="99"/>
      <c r="W40" s="99"/>
      <c r="X40" s="99"/>
      <c r="Y40" s="99"/>
      <c r="Z40" s="99"/>
      <c r="AA40" s="99"/>
      <c r="AB40" s="99"/>
      <c r="AC40" s="99"/>
      <c r="AD40" s="99"/>
      <c r="AE40" s="99"/>
    </row>
    <row r="41" spans="1:31" x14ac:dyDescent="0.25">
      <c r="A41" s="112" t="s">
        <v>35</v>
      </c>
      <c r="B41" s="86" t="s">
        <v>427</v>
      </c>
      <c r="C41" s="86" t="s">
        <v>434</v>
      </c>
      <c r="D41" s="94">
        <v>77.142857142855846</v>
      </c>
      <c r="E41" s="95">
        <v>76.190476190476872</v>
      </c>
      <c r="F41" s="96">
        <v>66.666666666664582</v>
      </c>
      <c r="G41" s="98">
        <v>73.913043478259738</v>
      </c>
      <c r="H41" s="95">
        <v>64.516129032258064</v>
      </c>
      <c r="I41" s="96">
        <v>87.037037037040122</v>
      </c>
      <c r="J41" s="98">
        <v>73.333333333333329</v>
      </c>
      <c r="K41" s="95">
        <v>70.175438596490025</v>
      </c>
      <c r="L41" s="95">
        <v>71.428571428571431</v>
      </c>
      <c r="M41" s="95">
        <v>80</v>
      </c>
      <c r="N41" s="95">
        <v>71.428571428567338</v>
      </c>
      <c r="O41" s="96">
        <v>100</v>
      </c>
      <c r="P41" s="43"/>
      <c r="Q41" s="113">
        <v>83</v>
      </c>
      <c r="R41" s="99"/>
      <c r="S41" s="99"/>
      <c r="T41" s="99"/>
      <c r="U41" s="99"/>
      <c r="V41" s="99"/>
      <c r="W41" s="99"/>
      <c r="X41" s="99"/>
      <c r="Y41" s="99"/>
      <c r="Z41" s="99"/>
      <c r="AA41" s="99"/>
      <c r="AB41" s="99"/>
      <c r="AC41" s="99"/>
      <c r="AD41" s="99"/>
      <c r="AE41" s="99"/>
    </row>
    <row r="42" spans="1:31" x14ac:dyDescent="0.25">
      <c r="A42" s="112" t="s">
        <v>36</v>
      </c>
      <c r="B42" s="86" t="s">
        <v>427</v>
      </c>
      <c r="C42" s="86" t="s">
        <v>120</v>
      </c>
      <c r="D42" s="94">
        <v>51.515151515154642</v>
      </c>
      <c r="E42" s="95">
        <v>100</v>
      </c>
      <c r="F42" s="96">
        <v>41.666666666670316</v>
      </c>
      <c r="G42" s="98">
        <v>71.212121212121431</v>
      </c>
      <c r="H42" s="95">
        <v>51.724137931034477</v>
      </c>
      <c r="I42" s="96">
        <v>60.000000000013998</v>
      </c>
      <c r="J42" s="98">
        <v>76.923076923076934</v>
      </c>
      <c r="K42" s="95">
        <v>55.263157894740303</v>
      </c>
      <c r="L42" s="95">
        <v>28.571428571432659</v>
      </c>
      <c r="M42" s="95">
        <v>100</v>
      </c>
      <c r="N42" s="95">
        <v>66.666666666666657</v>
      </c>
      <c r="O42" s="96">
        <v>100</v>
      </c>
      <c r="P42" s="43"/>
      <c r="Q42" s="113">
        <v>75</v>
      </c>
      <c r="R42" s="99"/>
      <c r="S42" s="99"/>
      <c r="T42" s="99"/>
      <c r="U42" s="99"/>
      <c r="V42" s="99"/>
      <c r="W42" s="99"/>
      <c r="X42" s="99"/>
      <c r="Y42" s="99"/>
      <c r="Z42" s="99"/>
      <c r="AA42" s="99"/>
      <c r="AB42" s="99"/>
      <c r="AC42" s="99"/>
      <c r="AD42" s="99"/>
      <c r="AE42" s="99"/>
    </row>
    <row r="43" spans="1:31" x14ac:dyDescent="0.25">
      <c r="A43" s="112" t="s">
        <v>37</v>
      </c>
      <c r="B43" s="86" t="s">
        <v>85</v>
      </c>
      <c r="C43" s="86" t="s">
        <v>438</v>
      </c>
      <c r="D43" s="94">
        <v>100</v>
      </c>
      <c r="E43" s="95">
        <v>100</v>
      </c>
      <c r="F43" s="96">
        <v>91.176470588233727</v>
      </c>
      <c r="G43" s="98">
        <v>95.652173913043299</v>
      </c>
      <c r="H43" s="95">
        <v>100</v>
      </c>
      <c r="I43" s="96">
        <v>94.999999999997996</v>
      </c>
      <c r="J43" s="98">
        <v>100</v>
      </c>
      <c r="K43" s="95">
        <v>97.368421052631163</v>
      </c>
      <c r="L43" s="95">
        <v>85.714285714283676</v>
      </c>
      <c r="M43" s="95">
        <v>100</v>
      </c>
      <c r="N43" s="95">
        <v>100</v>
      </c>
      <c r="O43" s="96">
        <v>100</v>
      </c>
      <c r="P43" s="43"/>
      <c r="Q43" s="113">
        <v>96</v>
      </c>
      <c r="R43" s="99"/>
      <c r="S43" s="99"/>
      <c r="T43" s="99"/>
      <c r="U43" s="99"/>
      <c r="V43" s="99"/>
      <c r="W43" s="99"/>
      <c r="X43" s="99"/>
      <c r="Y43" s="99"/>
      <c r="Z43" s="99"/>
      <c r="AA43" s="99"/>
      <c r="AB43" s="99"/>
      <c r="AC43" s="99"/>
      <c r="AD43" s="99"/>
      <c r="AE43" s="99"/>
    </row>
    <row r="44" spans="1:31" x14ac:dyDescent="0.25">
      <c r="A44" s="112" t="s">
        <v>38</v>
      </c>
      <c r="B44" s="86" t="s">
        <v>80</v>
      </c>
      <c r="C44" s="86" t="s">
        <v>434</v>
      </c>
      <c r="D44" s="94">
        <v>79.999999999998863</v>
      </c>
      <c r="E44" s="95">
        <v>100</v>
      </c>
      <c r="F44" s="96">
        <v>73.529411764707092</v>
      </c>
      <c r="G44" s="98">
        <v>89.130434782608219</v>
      </c>
      <c r="H44" s="95">
        <v>74.193548387096769</v>
      </c>
      <c r="I44" s="96">
        <v>85.000000000004007</v>
      </c>
      <c r="J44" s="98">
        <v>93.333333333333329</v>
      </c>
      <c r="K44" s="95">
        <v>83.33333333333421</v>
      </c>
      <c r="L44" s="95">
        <v>70.833333333333854</v>
      </c>
      <c r="M44" s="95">
        <v>80</v>
      </c>
      <c r="N44" s="95">
        <v>85.714285714283676</v>
      </c>
      <c r="O44" s="96">
        <v>100</v>
      </c>
      <c r="P44" s="43"/>
      <c r="Q44" s="113">
        <v>90</v>
      </c>
      <c r="R44" s="99"/>
      <c r="S44" s="99"/>
      <c r="T44" s="99"/>
      <c r="U44" s="99"/>
      <c r="V44" s="99"/>
      <c r="W44" s="99"/>
      <c r="X44" s="99"/>
      <c r="Y44" s="99"/>
      <c r="Z44" s="99"/>
      <c r="AA44" s="99"/>
      <c r="AB44" s="99"/>
      <c r="AC44" s="99"/>
      <c r="AD44" s="99"/>
      <c r="AE44" s="99"/>
    </row>
    <row r="45" spans="1:31" x14ac:dyDescent="0.25">
      <c r="A45" s="112" t="s">
        <v>181</v>
      </c>
      <c r="B45" s="86" t="s">
        <v>85</v>
      </c>
      <c r="C45" s="86" t="s">
        <v>98</v>
      </c>
      <c r="D45" s="94">
        <v>71.428571428569796</v>
      </c>
      <c r="E45" s="95">
        <v>76.190476190476872</v>
      </c>
      <c r="F45" s="96">
        <v>51.960784313726819</v>
      </c>
      <c r="G45" s="98">
        <v>63.768115942028871</v>
      </c>
      <c r="H45" s="95">
        <v>70.967741935483872</v>
      </c>
      <c r="I45" s="96">
        <v>63.333333333335332</v>
      </c>
      <c r="J45" s="98">
        <v>86.666666666666671</v>
      </c>
      <c r="K45" s="95">
        <v>70.175438596490025</v>
      </c>
      <c r="L45" s="95">
        <v>43.750000000005471</v>
      </c>
      <c r="M45" s="95">
        <v>0</v>
      </c>
      <c r="N45" s="95">
        <v>95.238095238099319</v>
      </c>
      <c r="O45" s="96">
        <v>100</v>
      </c>
      <c r="P45" s="43"/>
      <c r="Q45" s="113">
        <v>72</v>
      </c>
      <c r="R45" s="99"/>
      <c r="S45" s="99"/>
      <c r="T45" s="99"/>
      <c r="U45" s="99"/>
      <c r="V45" s="99"/>
      <c r="W45" s="99"/>
      <c r="X45" s="99"/>
      <c r="Y45" s="99"/>
      <c r="Z45" s="99"/>
      <c r="AA45" s="99"/>
      <c r="AB45" s="99"/>
      <c r="AC45" s="99"/>
      <c r="AD45" s="99"/>
      <c r="AE45" s="99"/>
    </row>
    <row r="46" spans="1:31" x14ac:dyDescent="0.25">
      <c r="A46" s="112" t="s">
        <v>39</v>
      </c>
      <c r="B46" s="86" t="s">
        <v>80</v>
      </c>
      <c r="C46" s="86" t="s">
        <v>434</v>
      </c>
      <c r="D46" s="94">
        <v>55.238095238094587</v>
      </c>
      <c r="E46" s="95">
        <v>64.285714285718882</v>
      </c>
      <c r="F46" s="96">
        <v>42.708333333333918</v>
      </c>
      <c r="G46" s="98">
        <v>69.565217391304344</v>
      </c>
      <c r="H46" s="95">
        <v>41.935483870967737</v>
      </c>
      <c r="I46" s="96">
        <v>33.333333333333329</v>
      </c>
      <c r="J46" s="98">
        <v>66.666666666666657</v>
      </c>
      <c r="K46" s="95">
        <v>18.42105263157659</v>
      </c>
      <c r="L46" s="95">
        <v>57.142857142857139</v>
      </c>
      <c r="M46" s="95">
        <v>80</v>
      </c>
      <c r="N46" s="95">
        <v>100</v>
      </c>
      <c r="O46" s="96">
        <v>100</v>
      </c>
      <c r="P46" s="43"/>
      <c r="Q46" s="113">
        <v>72</v>
      </c>
      <c r="R46" s="99"/>
      <c r="S46" s="99"/>
      <c r="T46" s="99"/>
      <c r="U46" s="99"/>
      <c r="V46" s="99"/>
      <c r="W46" s="99"/>
      <c r="X46" s="99"/>
      <c r="Y46" s="99"/>
      <c r="Z46" s="99"/>
      <c r="AA46" s="99"/>
      <c r="AB46" s="99"/>
      <c r="AC46" s="99"/>
      <c r="AD46" s="99"/>
      <c r="AE46" s="99"/>
    </row>
    <row r="47" spans="1:31" x14ac:dyDescent="0.25">
      <c r="A47" s="112" t="s">
        <v>40</v>
      </c>
      <c r="B47" s="86" t="s">
        <v>80</v>
      </c>
      <c r="C47" s="86" t="s">
        <v>129</v>
      </c>
      <c r="D47" s="94">
        <v>51.515151515154642</v>
      </c>
      <c r="E47" s="95">
        <v>77.38095238095552</v>
      </c>
      <c r="F47" s="96">
        <v>59.803921568628191</v>
      </c>
      <c r="G47" s="98">
        <v>69.565217391303023</v>
      </c>
      <c r="H47" s="95">
        <v>58.620689655172413</v>
      </c>
      <c r="I47" s="96">
        <v>50.000000000009997</v>
      </c>
      <c r="J47" s="98">
        <v>73.333333333333329</v>
      </c>
      <c r="K47" s="95">
        <v>44.736842105264962</v>
      </c>
      <c r="L47" s="95">
        <v>64.285714285723472</v>
      </c>
      <c r="M47" s="95">
        <v>80</v>
      </c>
      <c r="N47" s="95">
        <v>71.428571428567338</v>
      </c>
      <c r="O47" s="96">
        <v>100</v>
      </c>
      <c r="P47" s="43"/>
      <c r="Q47" s="113">
        <v>76</v>
      </c>
      <c r="R47" s="99"/>
      <c r="S47" s="99"/>
      <c r="T47" s="99"/>
      <c r="U47" s="99"/>
      <c r="V47" s="99"/>
      <c r="W47" s="99"/>
      <c r="X47" s="99"/>
      <c r="Y47" s="99"/>
      <c r="Z47" s="99"/>
      <c r="AA47" s="99"/>
      <c r="AB47" s="99"/>
      <c r="AC47" s="99"/>
      <c r="AD47" s="99"/>
      <c r="AE47" s="99"/>
    </row>
    <row r="48" spans="1:31" x14ac:dyDescent="0.25">
      <c r="A48" s="112" t="s">
        <v>41</v>
      </c>
      <c r="B48" s="86" t="s">
        <v>80</v>
      </c>
      <c r="C48" s="86" t="s">
        <v>440</v>
      </c>
      <c r="D48" s="94">
        <v>74.285714285712828</v>
      </c>
      <c r="E48" s="95">
        <v>97.619047619049823</v>
      </c>
      <c r="F48" s="96">
        <v>66.666666666664582</v>
      </c>
      <c r="G48" s="98">
        <v>85.507246376812418</v>
      </c>
      <c r="H48" s="95">
        <v>64.516129032258064</v>
      </c>
      <c r="I48" s="96">
        <v>85.185185185183954</v>
      </c>
      <c r="J48" s="98">
        <v>80</v>
      </c>
      <c r="K48" s="95">
        <v>79</v>
      </c>
      <c r="L48" s="95">
        <v>78.571428571428569</v>
      </c>
      <c r="M48" s="95">
        <v>80</v>
      </c>
      <c r="N48" s="95">
        <v>66.666666666666657</v>
      </c>
      <c r="O48" s="96">
        <v>100</v>
      </c>
      <c r="P48" s="43"/>
      <c r="Q48" s="113">
        <v>86</v>
      </c>
      <c r="R48" s="99"/>
      <c r="S48" s="99"/>
      <c r="T48" s="99"/>
      <c r="U48" s="99"/>
      <c r="V48" s="99"/>
      <c r="W48" s="99"/>
      <c r="X48" s="99"/>
      <c r="Y48" s="99"/>
      <c r="Z48" s="99"/>
      <c r="AA48" s="99"/>
      <c r="AB48" s="99"/>
      <c r="AC48" s="99"/>
      <c r="AD48" s="99"/>
      <c r="AE48" s="99"/>
    </row>
    <row r="49" spans="1:31" x14ac:dyDescent="0.25">
      <c r="A49" s="112" t="s">
        <v>42</v>
      </c>
      <c r="B49" s="86" t="s">
        <v>85</v>
      </c>
      <c r="C49" s="86" t="s">
        <v>87</v>
      </c>
      <c r="D49" s="94">
        <v>100</v>
      </c>
      <c r="E49" s="95">
        <v>100</v>
      </c>
      <c r="F49" s="96">
        <v>62.745098039213268</v>
      </c>
      <c r="G49" s="98">
        <v>86.956521739130437</v>
      </c>
      <c r="H49" s="95">
        <v>86.206896551724128</v>
      </c>
      <c r="I49" s="96">
        <v>86.666666666664668</v>
      </c>
      <c r="J49" s="98">
        <v>100</v>
      </c>
      <c r="K49" s="95">
        <v>92.982456140351516</v>
      </c>
      <c r="L49" s="95">
        <v>42.857142857134697</v>
      </c>
      <c r="M49" s="95">
        <v>80</v>
      </c>
      <c r="N49" s="95">
        <v>100</v>
      </c>
      <c r="O49" s="96">
        <v>100</v>
      </c>
      <c r="P49" s="43"/>
      <c r="Q49" s="113">
        <v>88</v>
      </c>
      <c r="R49" s="99"/>
      <c r="S49" s="99"/>
      <c r="T49" s="99"/>
      <c r="U49" s="99"/>
      <c r="V49" s="99"/>
      <c r="W49" s="99"/>
      <c r="X49" s="99"/>
      <c r="Y49" s="99"/>
      <c r="Z49" s="99"/>
      <c r="AA49" s="99"/>
      <c r="AB49" s="99"/>
      <c r="AC49" s="99"/>
      <c r="AD49" s="99"/>
      <c r="AE49" s="99"/>
    </row>
    <row r="50" spans="1:31" x14ac:dyDescent="0.25">
      <c r="A50" s="112" t="s">
        <v>43</v>
      </c>
      <c r="B50" s="86" t="s">
        <v>80</v>
      </c>
      <c r="C50" s="86" t="s">
        <v>120</v>
      </c>
      <c r="D50" s="94">
        <v>79.999999999998863</v>
      </c>
      <c r="E50" s="95">
        <v>100</v>
      </c>
      <c r="F50" s="96">
        <v>67.708333333335474</v>
      </c>
      <c r="G50" s="98">
        <v>80.434782608695656</v>
      </c>
      <c r="H50" s="95">
        <v>83.870967741935488</v>
      </c>
      <c r="I50" s="96">
        <v>81.5</v>
      </c>
      <c r="J50" s="98">
        <v>66.666666666666657</v>
      </c>
      <c r="K50" s="95">
        <v>85.964912280703047</v>
      </c>
      <c r="L50" s="95">
        <v>100</v>
      </c>
      <c r="M50" s="95">
        <v>80</v>
      </c>
      <c r="N50" s="95">
        <v>64.285714285714292</v>
      </c>
      <c r="O50" s="96">
        <v>100</v>
      </c>
      <c r="P50" s="43"/>
      <c r="Q50" s="113">
        <v>86</v>
      </c>
      <c r="R50" s="99"/>
      <c r="S50" s="99"/>
      <c r="T50" s="99"/>
      <c r="U50" s="99"/>
      <c r="V50" s="99"/>
      <c r="W50" s="99"/>
      <c r="X50" s="99"/>
      <c r="Y50" s="99"/>
      <c r="Z50" s="99"/>
      <c r="AA50" s="99"/>
      <c r="AB50" s="99"/>
      <c r="AC50" s="99"/>
      <c r="AD50" s="99"/>
      <c r="AE50" s="99"/>
    </row>
    <row r="51" spans="1:31" x14ac:dyDescent="0.25">
      <c r="A51" s="112" t="s">
        <v>44</v>
      </c>
      <c r="B51" s="86" t="s">
        <v>80</v>
      </c>
      <c r="C51" s="86" t="s">
        <v>439</v>
      </c>
      <c r="D51" s="94">
        <v>87.878787878787151</v>
      </c>
      <c r="E51" s="95">
        <v>92.85714285714235</v>
      </c>
      <c r="F51" s="96">
        <v>61.76470588235432</v>
      </c>
      <c r="G51" s="98">
        <v>78.260869565217391</v>
      </c>
      <c r="H51" s="95">
        <v>82.758620689655174</v>
      </c>
      <c r="I51" s="96">
        <v>80.000000000002004</v>
      </c>
      <c r="J51" s="98">
        <v>86.666666666666671</v>
      </c>
      <c r="K51" s="95">
        <v>89.5</v>
      </c>
      <c r="L51" s="95">
        <v>49.999999999992859</v>
      </c>
      <c r="M51" s="95">
        <v>100</v>
      </c>
      <c r="N51" s="95">
        <v>57.142857142857139</v>
      </c>
      <c r="O51" s="96">
        <v>100</v>
      </c>
      <c r="P51" s="43"/>
      <c r="Q51" s="113">
        <v>88</v>
      </c>
      <c r="R51" s="99"/>
      <c r="S51" s="99"/>
      <c r="T51" s="99"/>
      <c r="U51" s="99"/>
      <c r="V51" s="99"/>
      <c r="W51" s="99"/>
      <c r="X51" s="99"/>
      <c r="Y51" s="99"/>
      <c r="Z51" s="99"/>
      <c r="AA51" s="99"/>
      <c r="AB51" s="99"/>
      <c r="AC51" s="99"/>
      <c r="AD51" s="99"/>
      <c r="AE51" s="99"/>
    </row>
    <row r="52" spans="1:31" x14ac:dyDescent="0.25">
      <c r="A52" s="112" t="s">
        <v>45</v>
      </c>
      <c r="B52" s="86" t="s">
        <v>80</v>
      </c>
      <c r="C52" s="86" t="s">
        <v>440</v>
      </c>
      <c r="D52" s="94">
        <v>49.523809523808552</v>
      </c>
      <c r="E52" s="95">
        <v>55.952380952382562</v>
      </c>
      <c r="F52" s="96">
        <v>36.666666666669123</v>
      </c>
      <c r="G52" s="98">
        <v>45.5</v>
      </c>
      <c r="H52" s="95">
        <v>48.387096774193552</v>
      </c>
      <c r="I52" s="96">
        <v>50.000000000005549</v>
      </c>
      <c r="J52" s="98">
        <v>61.53846153846154</v>
      </c>
      <c r="K52" s="95">
        <v>44.736842105264962</v>
      </c>
      <c r="L52" s="95">
        <v>42.857142857142847</v>
      </c>
      <c r="M52" s="95">
        <v>80</v>
      </c>
      <c r="N52" s="95">
        <v>7.1428571428571423</v>
      </c>
      <c r="O52" s="96">
        <v>100</v>
      </c>
      <c r="P52" s="43"/>
      <c r="Q52" s="113">
        <v>62</v>
      </c>
      <c r="R52" s="99"/>
      <c r="S52" s="99"/>
      <c r="T52" s="99"/>
      <c r="U52" s="99"/>
      <c r="V52" s="99"/>
      <c r="W52" s="99"/>
      <c r="X52" s="99"/>
      <c r="Y52" s="99"/>
      <c r="Z52" s="99"/>
      <c r="AA52" s="99"/>
      <c r="AB52" s="99"/>
      <c r="AC52" s="99"/>
      <c r="AD52" s="99"/>
      <c r="AE52" s="99"/>
    </row>
    <row r="53" spans="1:31" x14ac:dyDescent="0.25">
      <c r="A53" s="112" t="s">
        <v>46</v>
      </c>
      <c r="B53" s="86" t="s">
        <v>80</v>
      </c>
      <c r="C53" s="86" t="s">
        <v>434</v>
      </c>
      <c r="D53" s="94">
        <v>83.87096774193445</v>
      </c>
      <c r="E53" s="95">
        <v>92.30769230769171</v>
      </c>
      <c r="F53" s="96">
        <v>64.705882352940819</v>
      </c>
      <c r="G53" s="98">
        <v>86</v>
      </c>
      <c r="H53" s="95">
        <v>68.965517241379317</v>
      </c>
      <c r="I53" s="96">
        <v>78.333333333331339</v>
      </c>
      <c r="J53" s="98">
        <v>93.333333333333329</v>
      </c>
      <c r="K53" s="95">
        <v>66.666666666664696</v>
      </c>
      <c r="L53" s="95">
        <v>71.428571428567338</v>
      </c>
      <c r="M53" s="95">
        <v>100</v>
      </c>
      <c r="N53" s="95">
        <v>80.952380952382995</v>
      </c>
      <c r="O53" s="96">
        <v>100</v>
      </c>
      <c r="P53" s="43"/>
      <c r="Q53" s="113">
        <v>86</v>
      </c>
      <c r="R53" s="99"/>
      <c r="S53" s="99"/>
      <c r="T53" s="99"/>
      <c r="U53" s="99"/>
      <c r="V53" s="99"/>
      <c r="W53" s="99"/>
      <c r="X53" s="99"/>
      <c r="Y53" s="99"/>
      <c r="Z53" s="99"/>
      <c r="AA53" s="99"/>
      <c r="AB53" s="99"/>
      <c r="AC53" s="99"/>
      <c r="AD53" s="99"/>
      <c r="AE53" s="99"/>
    </row>
    <row r="54" spans="1:31" x14ac:dyDescent="0.25">
      <c r="A54" s="112" t="s">
        <v>47</v>
      </c>
      <c r="B54" s="86" t="s">
        <v>85</v>
      </c>
      <c r="C54" s="86" t="s">
        <v>441</v>
      </c>
      <c r="D54" s="94">
        <v>79.797979797980602</v>
      </c>
      <c r="E54" s="95">
        <v>89.285714285713524</v>
      </c>
      <c r="F54" s="96">
        <v>72.549019607848081</v>
      </c>
      <c r="G54" s="98">
        <v>81.159420289855717</v>
      </c>
      <c r="H54" s="95">
        <v>79.310344827586206</v>
      </c>
      <c r="I54" s="96">
        <v>78.333333333341344</v>
      </c>
      <c r="J54" s="98">
        <v>86.666666666666671</v>
      </c>
      <c r="K54" s="95">
        <v>80</v>
      </c>
      <c r="L54" s="95">
        <v>50.000000000007141</v>
      </c>
      <c r="M54" s="95">
        <v>100</v>
      </c>
      <c r="N54" s="95">
        <v>80.952380952382995</v>
      </c>
      <c r="O54" s="96">
        <v>100</v>
      </c>
      <c r="P54" s="43"/>
      <c r="Q54" s="113">
        <v>86</v>
      </c>
      <c r="R54" s="99"/>
      <c r="S54" s="99"/>
      <c r="T54" s="99"/>
      <c r="U54" s="99"/>
      <c r="V54" s="99"/>
      <c r="W54" s="99"/>
      <c r="X54" s="99"/>
      <c r="Y54" s="99"/>
      <c r="Z54" s="99"/>
      <c r="AA54" s="99"/>
      <c r="AB54" s="99"/>
      <c r="AC54" s="99"/>
      <c r="AD54" s="99"/>
      <c r="AE54" s="99"/>
    </row>
    <row r="55" spans="1:31" x14ac:dyDescent="0.25">
      <c r="A55" s="112" t="s">
        <v>48</v>
      </c>
      <c r="B55" s="86" t="s">
        <v>85</v>
      </c>
      <c r="C55" s="86" t="s">
        <v>87</v>
      </c>
      <c r="D55" s="94">
        <v>67.619047619049581</v>
      </c>
      <c r="E55" s="95">
        <v>90.5</v>
      </c>
      <c r="F55" s="96">
        <v>48.039215686279057</v>
      </c>
      <c r="G55" s="98">
        <v>69.565217391307371</v>
      </c>
      <c r="H55" s="95">
        <v>61.29032258064516</v>
      </c>
      <c r="I55" s="96">
        <v>71.666666666678665</v>
      </c>
      <c r="J55" s="98">
        <v>80</v>
      </c>
      <c r="K55" s="95">
        <v>56.140350877193072</v>
      </c>
      <c r="L55" s="95">
        <v>37.50000000000469</v>
      </c>
      <c r="M55" s="95">
        <v>100</v>
      </c>
      <c r="N55" s="95">
        <v>85.714285714297958</v>
      </c>
      <c r="O55" s="96">
        <v>100</v>
      </c>
      <c r="P55" s="43"/>
      <c r="Q55" s="113">
        <v>78</v>
      </c>
      <c r="R55" s="99"/>
      <c r="S55" s="99"/>
      <c r="T55" s="99"/>
      <c r="U55" s="99"/>
      <c r="V55" s="99"/>
      <c r="W55" s="99"/>
      <c r="X55" s="99"/>
      <c r="Y55" s="99"/>
      <c r="Z55" s="99"/>
      <c r="AA55" s="99"/>
      <c r="AB55" s="99"/>
      <c r="AC55" s="99"/>
      <c r="AD55" s="99"/>
      <c r="AE55" s="99"/>
    </row>
    <row r="56" spans="1:31" x14ac:dyDescent="0.25">
      <c r="A56" s="112" t="s">
        <v>49</v>
      </c>
      <c r="B56" s="86" t="s">
        <v>428</v>
      </c>
      <c r="C56" s="86" t="s">
        <v>98</v>
      </c>
      <c r="D56" s="94">
        <v>94.285714285713965</v>
      </c>
      <c r="E56" s="95">
        <v>100</v>
      </c>
      <c r="F56" s="96">
        <v>79.411764705879932</v>
      </c>
      <c r="G56" s="98">
        <v>91.30434782608657</v>
      </c>
      <c r="H56" s="95">
        <v>83.870967741935488</v>
      </c>
      <c r="I56" s="96">
        <v>100</v>
      </c>
      <c r="J56" s="98">
        <v>100</v>
      </c>
      <c r="K56" s="95">
        <v>89.5</v>
      </c>
      <c r="L56" s="95">
        <v>68.75</v>
      </c>
      <c r="M56" s="95">
        <v>100</v>
      </c>
      <c r="N56" s="95">
        <v>100</v>
      </c>
      <c r="O56" s="96">
        <v>100</v>
      </c>
      <c r="P56" s="43"/>
      <c r="Q56" s="113">
        <v>95</v>
      </c>
      <c r="R56" s="99"/>
      <c r="S56" s="99"/>
      <c r="T56" s="99"/>
      <c r="U56" s="99"/>
      <c r="V56" s="99"/>
      <c r="W56" s="99"/>
      <c r="X56" s="99"/>
      <c r="Y56" s="99"/>
      <c r="Z56" s="99"/>
      <c r="AA56" s="99"/>
      <c r="AB56" s="99"/>
      <c r="AC56" s="99"/>
      <c r="AD56" s="99"/>
      <c r="AE56" s="99"/>
    </row>
    <row r="57" spans="1:31" x14ac:dyDescent="0.25">
      <c r="A57" s="112" t="s">
        <v>50</v>
      </c>
      <c r="B57" s="86" t="s">
        <v>85</v>
      </c>
      <c r="C57" s="86" t="s">
        <v>87</v>
      </c>
      <c r="D57" s="94">
        <v>77.142857142855846</v>
      </c>
      <c r="E57" s="95">
        <v>83.333333333334522</v>
      </c>
      <c r="F57" s="96">
        <v>81.249999999997655</v>
      </c>
      <c r="G57" s="98">
        <v>79.545454545454547</v>
      </c>
      <c r="H57" s="95">
        <v>70.967741935483872</v>
      </c>
      <c r="I57" s="96">
        <v>96.666666666668661</v>
      </c>
      <c r="J57" s="98">
        <v>100</v>
      </c>
      <c r="K57" s="95">
        <v>84.259259259258485</v>
      </c>
      <c r="L57" s="95">
        <v>81.249999999997655</v>
      </c>
      <c r="M57" s="95">
        <v>80</v>
      </c>
      <c r="N57" s="95">
        <v>42.857142857142847</v>
      </c>
      <c r="O57" s="96">
        <v>100</v>
      </c>
      <c r="P57" s="43"/>
      <c r="Q57" s="113">
        <v>85</v>
      </c>
      <c r="R57" s="99"/>
      <c r="S57" s="99"/>
      <c r="T57" s="99"/>
      <c r="U57" s="99"/>
      <c r="V57" s="99"/>
      <c r="W57" s="99"/>
      <c r="X57" s="99"/>
      <c r="Y57" s="99"/>
      <c r="Z57" s="99"/>
      <c r="AA57" s="99"/>
      <c r="AB57" s="99"/>
      <c r="AC57" s="99"/>
      <c r="AD57" s="99"/>
      <c r="AE57" s="99"/>
    </row>
    <row r="58" spans="1:31" x14ac:dyDescent="0.25">
      <c r="A58" s="112" t="s">
        <v>51</v>
      </c>
      <c r="B58" s="86" t="s">
        <v>85</v>
      </c>
      <c r="C58" s="86" t="s">
        <v>129</v>
      </c>
      <c r="D58" s="94">
        <v>76.767676767677386</v>
      </c>
      <c r="E58" s="95">
        <v>86.904761904763348</v>
      </c>
      <c r="F58" s="96">
        <v>46.078431372549304</v>
      </c>
      <c r="G58" s="98">
        <v>65.217391304346322</v>
      </c>
      <c r="H58" s="95">
        <v>75.862068965517238</v>
      </c>
      <c r="I58" s="96">
        <v>66.666666666676662</v>
      </c>
      <c r="J58" s="98">
        <v>86.666666666666671</v>
      </c>
      <c r="K58" s="95">
        <v>50.877192982455398</v>
      </c>
      <c r="L58" s="95">
        <v>35.714285714290817</v>
      </c>
      <c r="M58" s="95">
        <v>100</v>
      </c>
      <c r="N58" s="95">
        <v>100</v>
      </c>
      <c r="O58" s="96">
        <v>100</v>
      </c>
      <c r="P58" s="43"/>
      <c r="Q58" s="113">
        <v>75</v>
      </c>
      <c r="R58" s="99"/>
      <c r="S58" s="99"/>
      <c r="T58" s="99"/>
      <c r="U58" s="99"/>
      <c r="V58" s="99"/>
      <c r="W58" s="99"/>
      <c r="X58" s="99"/>
      <c r="Y58" s="99"/>
      <c r="Z58" s="99"/>
      <c r="AA58" s="99"/>
      <c r="AB58" s="99"/>
      <c r="AC58" s="99"/>
      <c r="AD58" s="99"/>
      <c r="AE58" s="99"/>
    </row>
    <row r="59" spans="1:31" x14ac:dyDescent="0.25">
      <c r="A59" s="112" t="s">
        <v>52</v>
      </c>
      <c r="B59" s="86" t="s">
        <v>427</v>
      </c>
      <c r="C59" s="86" t="s">
        <v>120</v>
      </c>
      <c r="D59" s="94">
        <v>60.952380952380643</v>
      </c>
      <c r="E59" s="95">
        <v>64.285714285711734</v>
      </c>
      <c r="F59" s="96">
        <v>37.5</v>
      </c>
      <c r="G59" s="98">
        <v>48.550724637680368</v>
      </c>
      <c r="H59" s="95">
        <v>54.838709677419352</v>
      </c>
      <c r="I59" s="96">
        <v>66.666666666666657</v>
      </c>
      <c r="J59" s="98">
        <v>66.666666666666657</v>
      </c>
      <c r="K59" s="95">
        <v>57.894736842103868</v>
      </c>
      <c r="L59" s="95">
        <v>57.142857142857139</v>
      </c>
      <c r="M59" s="95">
        <v>0</v>
      </c>
      <c r="N59" s="95">
        <v>52.38095238095034</v>
      </c>
      <c r="O59" s="96">
        <v>100</v>
      </c>
      <c r="P59" s="43"/>
      <c r="Q59" s="113">
        <v>64</v>
      </c>
      <c r="R59" s="99"/>
      <c r="S59" s="99"/>
      <c r="T59" s="99"/>
      <c r="U59" s="99"/>
      <c r="V59" s="99"/>
      <c r="W59" s="99"/>
      <c r="X59" s="99"/>
      <c r="Y59" s="99"/>
      <c r="Z59" s="99"/>
      <c r="AA59" s="99"/>
      <c r="AB59" s="99"/>
      <c r="AC59" s="99"/>
      <c r="AD59" s="99"/>
      <c r="AE59" s="99"/>
    </row>
    <row r="60" spans="1:31" x14ac:dyDescent="0.25">
      <c r="A60" s="112" t="s">
        <v>53</v>
      </c>
      <c r="B60" s="86" t="s">
        <v>80</v>
      </c>
      <c r="C60" s="86" t="s">
        <v>87</v>
      </c>
      <c r="D60" s="94">
        <v>88.57142857142793</v>
      </c>
      <c r="E60" s="95">
        <v>92.85714285714235</v>
      </c>
      <c r="F60" s="96">
        <v>79.411764705884593</v>
      </c>
      <c r="G60" s="98">
        <v>84.782608695651504</v>
      </c>
      <c r="H60" s="95">
        <v>93.548387096774192</v>
      </c>
      <c r="I60" s="96">
        <v>80.000000000002004</v>
      </c>
      <c r="J60" s="98">
        <v>86.666666666666671</v>
      </c>
      <c r="K60" s="95">
        <v>95.614035087720353</v>
      </c>
      <c r="L60" s="95">
        <v>54.166666666669272</v>
      </c>
      <c r="M60" s="95">
        <v>100</v>
      </c>
      <c r="N60" s="95">
        <v>85.714285714283676</v>
      </c>
      <c r="O60" s="96">
        <v>100</v>
      </c>
      <c r="P60" s="43"/>
      <c r="Q60" s="113">
        <v>91</v>
      </c>
      <c r="R60" s="99"/>
      <c r="S60" s="99"/>
      <c r="T60" s="99"/>
      <c r="U60" s="99"/>
      <c r="V60" s="99"/>
      <c r="W60" s="99"/>
      <c r="X60" s="99"/>
      <c r="Y60" s="99"/>
      <c r="Z60" s="99"/>
      <c r="AA60" s="99"/>
      <c r="AB60" s="99"/>
      <c r="AC60" s="99"/>
      <c r="AD60" s="99"/>
      <c r="AE60" s="99"/>
    </row>
    <row r="61" spans="1:31" x14ac:dyDescent="0.25">
      <c r="A61" s="112" t="s">
        <v>54</v>
      </c>
      <c r="B61" s="86" t="s">
        <v>85</v>
      </c>
      <c r="C61" s="86" t="s">
        <v>129</v>
      </c>
      <c r="D61" s="94">
        <v>73.737373737374185</v>
      </c>
      <c r="E61" s="95">
        <v>97.619047619049823</v>
      </c>
      <c r="F61" s="96">
        <v>62.500000000001563</v>
      </c>
      <c r="G61" s="98">
        <v>76.811594202899002</v>
      </c>
      <c r="H61" s="95">
        <v>82.758620689655174</v>
      </c>
      <c r="I61" s="96">
        <v>68.518518518522839</v>
      </c>
      <c r="J61" s="98">
        <v>66.666666666666657</v>
      </c>
      <c r="K61" s="95">
        <v>71.929824561406093</v>
      </c>
      <c r="L61" s="95">
        <v>75</v>
      </c>
      <c r="M61" s="95">
        <v>80</v>
      </c>
      <c r="N61" s="95">
        <v>95.238095238099319</v>
      </c>
      <c r="O61" s="96">
        <v>100</v>
      </c>
      <c r="P61" s="43"/>
      <c r="Q61" s="113">
        <v>86</v>
      </c>
      <c r="R61" s="99"/>
      <c r="S61" s="99"/>
      <c r="T61" s="99"/>
      <c r="U61" s="99"/>
      <c r="V61" s="99"/>
      <c r="W61" s="99"/>
      <c r="X61" s="99"/>
      <c r="Y61" s="99"/>
      <c r="Z61" s="99"/>
      <c r="AA61" s="99"/>
      <c r="AB61" s="99"/>
      <c r="AC61" s="99"/>
      <c r="AD61" s="99"/>
      <c r="AE61" s="99"/>
    </row>
    <row r="62" spans="1:31" x14ac:dyDescent="0.25">
      <c r="A62" s="112" t="s">
        <v>55</v>
      </c>
      <c r="B62" s="86" t="s">
        <v>80</v>
      </c>
      <c r="C62" s="86" t="s">
        <v>129</v>
      </c>
      <c r="D62" s="94">
        <v>85.714285714284912</v>
      </c>
      <c r="E62" s="95">
        <v>90.476190476192173</v>
      </c>
      <c r="F62" s="96">
        <v>63.541666666666472</v>
      </c>
      <c r="G62" s="98">
        <v>78.260869565217391</v>
      </c>
      <c r="H62" s="95">
        <v>77.41935483870968</v>
      </c>
      <c r="I62" s="96">
        <v>87.037037037040122</v>
      </c>
      <c r="J62" s="98">
        <v>80</v>
      </c>
      <c r="K62" s="95">
        <v>85.964912280703032</v>
      </c>
      <c r="L62" s="95">
        <v>92.857142857142861</v>
      </c>
      <c r="M62" s="95">
        <v>60</v>
      </c>
      <c r="N62" s="95">
        <v>57.142857142857139</v>
      </c>
      <c r="O62" s="96">
        <v>100</v>
      </c>
      <c r="P62" s="43"/>
      <c r="Q62" s="113">
        <v>85</v>
      </c>
      <c r="R62" s="99"/>
      <c r="S62" s="99"/>
      <c r="T62" s="99"/>
      <c r="U62" s="99"/>
      <c r="V62" s="99"/>
      <c r="W62" s="99"/>
      <c r="X62" s="99"/>
      <c r="Y62" s="99"/>
      <c r="Z62" s="99"/>
      <c r="AA62" s="99"/>
      <c r="AB62" s="99"/>
      <c r="AC62" s="99"/>
      <c r="AD62" s="99"/>
      <c r="AE62" s="99"/>
    </row>
    <row r="63" spans="1:31" x14ac:dyDescent="0.25">
      <c r="A63" s="112" t="s">
        <v>56</v>
      </c>
      <c r="B63" s="86" t="s">
        <v>85</v>
      </c>
      <c r="C63" s="86" t="s">
        <v>87</v>
      </c>
      <c r="D63" s="94">
        <v>82.857142857141881</v>
      </c>
      <c r="E63" s="95">
        <v>97.619047619049823</v>
      </c>
      <c r="F63" s="96">
        <v>68.627450980388573</v>
      </c>
      <c r="G63" s="98">
        <v>82.608695652173154</v>
      </c>
      <c r="H63" s="95">
        <v>80.645161290322577</v>
      </c>
      <c r="I63" s="96">
        <v>83.333333333333343</v>
      </c>
      <c r="J63" s="98">
        <v>93.333333333333329</v>
      </c>
      <c r="K63" s="95">
        <v>80.701754385965387</v>
      </c>
      <c r="L63" s="95">
        <v>68.749999999996092</v>
      </c>
      <c r="M63" s="95">
        <v>60</v>
      </c>
      <c r="N63" s="95">
        <v>100</v>
      </c>
      <c r="O63" s="96">
        <v>100</v>
      </c>
      <c r="P63" s="43"/>
      <c r="Q63" s="113">
        <v>88</v>
      </c>
      <c r="R63" s="99"/>
      <c r="S63" s="99"/>
      <c r="T63" s="99"/>
      <c r="U63" s="99"/>
      <c r="V63" s="99"/>
      <c r="W63" s="99"/>
      <c r="X63" s="99"/>
      <c r="Y63" s="99"/>
      <c r="Z63" s="99"/>
      <c r="AA63" s="99"/>
      <c r="AB63" s="99"/>
      <c r="AC63" s="99"/>
      <c r="AD63" s="99"/>
      <c r="AE63" s="99"/>
    </row>
    <row r="64" spans="1:31" x14ac:dyDescent="0.25">
      <c r="A64" s="112" t="s">
        <v>57</v>
      </c>
      <c r="B64" s="86" t="s">
        <v>80</v>
      </c>
      <c r="C64" s="86" t="s">
        <v>433</v>
      </c>
      <c r="D64" s="94">
        <v>64.646464646464523</v>
      </c>
      <c r="E64" s="95">
        <v>88.5</v>
      </c>
      <c r="F64" s="96">
        <v>77.777777777778525</v>
      </c>
      <c r="G64" s="98">
        <v>95</v>
      </c>
      <c r="H64" s="95">
        <v>64.516129032258064</v>
      </c>
      <c r="I64" s="96">
        <v>53.703703703706793</v>
      </c>
      <c r="J64" s="98">
        <v>93.333333333333329</v>
      </c>
      <c r="K64" s="95">
        <v>55.208333333335347</v>
      </c>
      <c r="L64" s="95">
        <v>85.714285714285708</v>
      </c>
      <c r="M64" s="95">
        <v>60</v>
      </c>
      <c r="N64" s="95">
        <v>100</v>
      </c>
      <c r="O64" s="96">
        <v>100</v>
      </c>
      <c r="P64" s="43"/>
      <c r="Q64" s="113">
        <v>89</v>
      </c>
      <c r="R64" s="99"/>
      <c r="S64" s="99"/>
      <c r="T64" s="99"/>
      <c r="U64" s="99"/>
      <c r="V64" s="99"/>
      <c r="W64" s="99"/>
      <c r="X64" s="99"/>
      <c r="Y64" s="99"/>
      <c r="Z64" s="99"/>
      <c r="AA64" s="99"/>
      <c r="AB64" s="99"/>
      <c r="AC64" s="99"/>
      <c r="AD64" s="99"/>
      <c r="AE64" s="99"/>
    </row>
    <row r="65" spans="1:31" x14ac:dyDescent="0.25">
      <c r="A65" s="112" t="s">
        <v>58</v>
      </c>
      <c r="B65" s="86" t="s">
        <v>80</v>
      </c>
      <c r="C65" s="86" t="s">
        <v>438</v>
      </c>
      <c r="D65" s="94">
        <v>70.707070707070969</v>
      </c>
      <c r="E65" s="95">
        <v>85.714285714291833</v>
      </c>
      <c r="F65" s="96">
        <v>58.333333333334892</v>
      </c>
      <c r="G65" s="98">
        <v>80.434782608695656</v>
      </c>
      <c r="H65" s="95">
        <v>55.172413793103438</v>
      </c>
      <c r="I65" s="96">
        <v>72.222222222235189</v>
      </c>
      <c r="J65" s="98">
        <v>100</v>
      </c>
      <c r="K65" s="95">
        <v>65.78947368421565</v>
      </c>
      <c r="L65" s="95">
        <v>50</v>
      </c>
      <c r="M65" s="95">
        <v>60</v>
      </c>
      <c r="N65" s="95">
        <v>71.428571428571431</v>
      </c>
      <c r="O65" s="96">
        <v>100</v>
      </c>
      <c r="P65" s="43"/>
      <c r="Q65" s="113">
        <v>83</v>
      </c>
      <c r="R65" s="99"/>
      <c r="S65" s="99"/>
      <c r="T65" s="99"/>
      <c r="U65" s="99"/>
      <c r="V65" s="99"/>
      <c r="W65" s="99"/>
      <c r="X65" s="99"/>
      <c r="Y65" s="99"/>
      <c r="Z65" s="99"/>
      <c r="AA65" s="99"/>
      <c r="AB65" s="99"/>
      <c r="AC65" s="99"/>
      <c r="AD65" s="99"/>
      <c r="AE65" s="99"/>
    </row>
    <row r="66" spans="1:31" x14ac:dyDescent="0.25">
      <c r="A66" s="112" t="s">
        <v>59</v>
      </c>
      <c r="B66" s="86" t="s">
        <v>80</v>
      </c>
      <c r="C66" s="86" t="s">
        <v>87</v>
      </c>
      <c r="D66" s="94">
        <v>78.787878787877503</v>
      </c>
      <c r="E66" s="95">
        <v>97.619047619049823</v>
      </c>
      <c r="F66" s="96">
        <v>54.901960784312337</v>
      </c>
      <c r="G66" s="98">
        <v>73.91304347826086</v>
      </c>
      <c r="H66" s="95">
        <v>79.310344827586206</v>
      </c>
      <c r="I66" s="96">
        <v>75</v>
      </c>
      <c r="J66" s="98">
        <v>86.666666666666671</v>
      </c>
      <c r="K66" s="95">
        <v>78.947368421054563</v>
      </c>
      <c r="L66" s="95">
        <v>35.714285714276528</v>
      </c>
      <c r="M66" s="95">
        <v>60</v>
      </c>
      <c r="N66" s="95">
        <v>100</v>
      </c>
      <c r="O66" s="96">
        <v>100</v>
      </c>
      <c r="P66" s="43"/>
      <c r="Q66" s="113">
        <v>80</v>
      </c>
      <c r="R66" s="99"/>
      <c r="S66" s="99"/>
      <c r="T66" s="99"/>
      <c r="U66" s="99"/>
      <c r="V66" s="99"/>
      <c r="W66" s="99"/>
      <c r="X66" s="99"/>
      <c r="Y66" s="99"/>
      <c r="Z66" s="99"/>
      <c r="AA66" s="99"/>
      <c r="AB66" s="99"/>
      <c r="AC66" s="99"/>
      <c r="AD66" s="99"/>
      <c r="AE66" s="99"/>
    </row>
    <row r="67" spans="1:31" x14ac:dyDescent="0.25">
      <c r="A67" s="112" t="s">
        <v>60</v>
      </c>
      <c r="B67" s="86" t="s">
        <v>428</v>
      </c>
      <c r="C67" s="86" t="s">
        <v>120</v>
      </c>
      <c r="D67" s="94">
        <v>89.52380952381084</v>
      </c>
      <c r="E67" s="95">
        <v>100</v>
      </c>
      <c r="F67" s="96">
        <v>76.5</v>
      </c>
      <c r="G67" s="98">
        <v>93.478260869564934</v>
      </c>
      <c r="H67" s="95">
        <v>87.096774193548384</v>
      </c>
      <c r="I67" s="96">
        <v>76.666666666670665</v>
      </c>
      <c r="J67" s="98">
        <v>100</v>
      </c>
      <c r="K67" s="95">
        <v>77.192982456138495</v>
      </c>
      <c r="L67" s="95">
        <v>81.250000000010161</v>
      </c>
      <c r="M67" s="95">
        <v>100</v>
      </c>
      <c r="N67" s="95">
        <v>100</v>
      </c>
      <c r="O67" s="96">
        <v>100</v>
      </c>
      <c r="P67" s="43"/>
      <c r="Q67" s="113">
        <v>93</v>
      </c>
      <c r="R67" s="99"/>
      <c r="S67" s="99"/>
      <c r="T67" s="99"/>
      <c r="U67" s="99"/>
      <c r="V67" s="99"/>
      <c r="W67" s="99"/>
      <c r="X67" s="99"/>
      <c r="Y67" s="99"/>
      <c r="Z67" s="99"/>
      <c r="AA67" s="99"/>
      <c r="AB67" s="99"/>
      <c r="AC67" s="99"/>
      <c r="AD67" s="99"/>
      <c r="AE67" s="99"/>
    </row>
    <row r="68" spans="1:31" x14ac:dyDescent="0.25">
      <c r="A68" s="112" t="s">
        <v>61</v>
      </c>
      <c r="B68" s="86" t="s">
        <v>85</v>
      </c>
      <c r="C68" s="86" t="s">
        <v>98</v>
      </c>
      <c r="D68" s="94">
        <v>91.428571428570947</v>
      </c>
      <c r="E68" s="95">
        <v>76.190476190476872</v>
      </c>
      <c r="F68" s="96">
        <v>56.862745098033557</v>
      </c>
      <c r="G68" s="98">
        <v>61.594202898550513</v>
      </c>
      <c r="H68" s="95">
        <v>87.096774193548384</v>
      </c>
      <c r="I68" s="96">
        <v>86.666666666664668</v>
      </c>
      <c r="J68" s="98">
        <v>93.333333333333329</v>
      </c>
      <c r="K68" s="95">
        <v>77.192982456138495</v>
      </c>
      <c r="L68" s="95">
        <v>49.999999999993747</v>
      </c>
      <c r="M68" s="95">
        <v>80</v>
      </c>
      <c r="N68" s="95">
        <v>66.666666666666657</v>
      </c>
      <c r="O68" s="96">
        <v>100</v>
      </c>
      <c r="P68" s="43"/>
      <c r="Q68" s="113">
        <v>79</v>
      </c>
      <c r="R68" s="99"/>
      <c r="S68" s="99"/>
      <c r="T68" s="99"/>
      <c r="U68" s="99"/>
      <c r="V68" s="99"/>
      <c r="W68" s="99"/>
      <c r="X68" s="99"/>
      <c r="Y68" s="99"/>
      <c r="Z68" s="99"/>
      <c r="AA68" s="99"/>
      <c r="AB68" s="99"/>
      <c r="AC68" s="99"/>
      <c r="AD68" s="99"/>
      <c r="AE68" s="99"/>
    </row>
    <row r="69" spans="1:31" x14ac:dyDescent="0.25">
      <c r="A69" s="112" t="s">
        <v>62</v>
      </c>
      <c r="B69" s="86" t="s">
        <v>85</v>
      </c>
      <c r="C69" s="86" t="s">
        <v>442</v>
      </c>
      <c r="D69" s="94">
        <v>73.563218390805076</v>
      </c>
      <c r="E69" s="95">
        <v>58.333333333338203</v>
      </c>
      <c r="F69" s="96">
        <v>53.571428571429081</v>
      </c>
      <c r="G69" s="98">
        <v>67.5</v>
      </c>
      <c r="H69" s="95">
        <v>60.869565217391312</v>
      </c>
      <c r="I69" s="96">
        <v>51.851851851856381</v>
      </c>
      <c r="J69" s="98">
        <v>73.333333333333329</v>
      </c>
      <c r="K69" s="95">
        <v>43.589743589748522</v>
      </c>
      <c r="L69" s="95">
        <v>66.666666666661115</v>
      </c>
      <c r="M69" s="95">
        <v>80</v>
      </c>
      <c r="N69" s="95">
        <v>57.142857142857139</v>
      </c>
      <c r="O69" s="96">
        <v>100</v>
      </c>
      <c r="P69" s="43"/>
      <c r="Q69" s="113">
        <v>76</v>
      </c>
      <c r="R69" s="99"/>
      <c r="S69" s="99"/>
      <c r="T69" s="99"/>
      <c r="U69" s="99"/>
      <c r="V69" s="99"/>
      <c r="W69" s="99"/>
      <c r="X69" s="99"/>
      <c r="Y69" s="99"/>
      <c r="Z69" s="99"/>
      <c r="AA69" s="99"/>
      <c r="AB69" s="99"/>
      <c r="AC69" s="99"/>
      <c r="AD69" s="99"/>
      <c r="AE69" s="99"/>
    </row>
    <row r="70" spans="1:31" x14ac:dyDescent="0.25">
      <c r="A70" s="112" t="s">
        <v>63</v>
      </c>
      <c r="B70" s="86" t="s">
        <v>85</v>
      </c>
      <c r="C70" s="86" t="s">
        <v>98</v>
      </c>
      <c r="D70" s="94">
        <v>77.142857142855846</v>
      </c>
      <c r="E70" s="95">
        <v>90.5</v>
      </c>
      <c r="F70" s="96">
        <v>65.68627450979983</v>
      </c>
      <c r="G70" s="98">
        <v>71.739130434781373</v>
      </c>
      <c r="H70" s="95">
        <v>80.645161290322577</v>
      </c>
      <c r="I70" s="96">
        <v>83.333333333333343</v>
      </c>
      <c r="J70" s="98">
        <v>80</v>
      </c>
      <c r="K70" s="95">
        <v>64.912280701752351</v>
      </c>
      <c r="L70" s="95">
        <v>74.999999999996874</v>
      </c>
      <c r="M70" s="95">
        <v>80</v>
      </c>
      <c r="N70" s="95">
        <v>100</v>
      </c>
      <c r="O70" s="96">
        <v>100</v>
      </c>
      <c r="P70" s="43"/>
      <c r="Q70" s="113">
        <v>81</v>
      </c>
      <c r="R70" s="99"/>
      <c r="S70" s="99"/>
      <c r="T70" s="99"/>
      <c r="U70" s="99"/>
      <c r="V70" s="99"/>
      <c r="W70" s="99"/>
      <c r="X70" s="99"/>
      <c r="Y70" s="99"/>
      <c r="Z70" s="99"/>
      <c r="AA70" s="99"/>
      <c r="AB70" s="99"/>
      <c r="AC70" s="99"/>
      <c r="AD70" s="99"/>
      <c r="AE70" s="99"/>
    </row>
    <row r="71" spans="1:31" x14ac:dyDescent="0.25">
      <c r="A71" s="112" t="s">
        <v>64</v>
      </c>
      <c r="B71" s="86" t="s">
        <v>85</v>
      </c>
      <c r="C71" s="86" t="s">
        <v>434</v>
      </c>
      <c r="D71" s="94">
        <v>85.858585858587006</v>
      </c>
      <c r="E71" s="95">
        <v>90.5</v>
      </c>
      <c r="F71" s="96">
        <v>47.058823529417303</v>
      </c>
      <c r="G71" s="98">
        <v>73.913043478264086</v>
      </c>
      <c r="H71" s="95">
        <v>72.41379310344827</v>
      </c>
      <c r="I71" s="96">
        <v>73.333333333341997</v>
      </c>
      <c r="J71" s="98">
        <v>80</v>
      </c>
      <c r="K71" s="95">
        <v>70.175438596495283</v>
      </c>
      <c r="L71" s="95">
        <v>64.285714285714292</v>
      </c>
      <c r="M71" s="95">
        <v>100</v>
      </c>
      <c r="N71" s="95">
        <v>57.14285714286531</v>
      </c>
      <c r="O71" s="96">
        <v>100</v>
      </c>
      <c r="P71" s="43"/>
      <c r="Q71" s="113">
        <v>82</v>
      </c>
      <c r="R71" s="99"/>
      <c r="S71" s="99"/>
      <c r="T71" s="99"/>
      <c r="U71" s="99"/>
      <c r="V71" s="99"/>
      <c r="W71" s="99"/>
      <c r="X71" s="99"/>
      <c r="Y71" s="99"/>
      <c r="Z71" s="99"/>
      <c r="AA71" s="99"/>
      <c r="AB71" s="99"/>
      <c r="AC71" s="99"/>
      <c r="AD71" s="99"/>
      <c r="AE71" s="99"/>
    </row>
    <row r="72" spans="1:31" x14ac:dyDescent="0.25">
      <c r="A72" s="114" t="s">
        <v>65</v>
      </c>
      <c r="B72" s="115" t="s">
        <v>85</v>
      </c>
      <c r="C72" s="115" t="s">
        <v>437</v>
      </c>
      <c r="D72" s="116">
        <v>58.585858585858098</v>
      </c>
      <c r="E72" s="117">
        <v>86.904761904763348</v>
      </c>
      <c r="F72" s="118">
        <v>66.666666666664696</v>
      </c>
      <c r="G72" s="119">
        <v>67.391304347824672</v>
      </c>
      <c r="H72" s="117">
        <v>68.965517241379317</v>
      </c>
      <c r="I72" s="118">
        <v>76.666666666670665</v>
      </c>
      <c r="J72" s="119">
        <v>86.666666666666671</v>
      </c>
      <c r="K72" s="117">
        <v>58.771929824561909</v>
      </c>
      <c r="L72" s="117">
        <v>49.999999999992859</v>
      </c>
      <c r="M72" s="117">
        <v>100</v>
      </c>
      <c r="N72" s="117">
        <v>71.428571428567338</v>
      </c>
      <c r="O72" s="118">
        <v>100</v>
      </c>
      <c r="P72" s="120"/>
      <c r="Q72" s="121">
        <v>80</v>
      </c>
      <c r="R72" s="99"/>
      <c r="S72" s="99"/>
      <c r="T72" s="99"/>
      <c r="U72" s="99"/>
      <c r="V72" s="99"/>
      <c r="W72" s="99"/>
      <c r="X72" s="99"/>
      <c r="Y72" s="99"/>
      <c r="Z72" s="99"/>
      <c r="AA72" s="99"/>
      <c r="AB72" s="99"/>
      <c r="AC72" s="99"/>
      <c r="AD72" s="99"/>
      <c r="AE72" s="99"/>
    </row>
    <row r="73" spans="1:31" x14ac:dyDescent="0.25">
      <c r="D73" s="99"/>
      <c r="E73" s="99"/>
      <c r="F73" s="99"/>
      <c r="G73" s="99"/>
      <c r="H73" s="99"/>
      <c r="I73" s="99"/>
      <c r="J73" s="99"/>
      <c r="K73" s="99"/>
      <c r="L73" s="99"/>
      <c r="M73" s="99"/>
      <c r="N73" s="99"/>
      <c r="O73" s="99"/>
      <c r="R73" s="99"/>
    </row>
    <row r="74" spans="1:31" x14ac:dyDescent="0.25">
      <c r="A74" s="100"/>
    </row>
  </sheetData>
  <sheetProtection algorithmName="SHA-512" hashValue="urzNhKYHY7daG5nIg1g72cZwYB5/rvi4oetcYBmth7lnmAlMx6h/wLtBb74j1xapJz6PTySjjq6WrETsJdC1TA==" saltValue="Zmq+1HBQixO/15w/3r0HZw==" spinCount="100000" sheet="1" autoFilter="0"/>
  <autoFilter ref="A4:A72" xr:uid="{B6DCEF4C-402F-4CAF-A13B-D8985A318D6D}"/>
  <mergeCells count="4">
    <mergeCell ref="D3:F3"/>
    <mergeCell ref="G3:I3"/>
    <mergeCell ref="J3:O3"/>
    <mergeCell ref="A3:A4"/>
  </mergeCells>
  <pageMargins left="0.59055118110236227" right="0.59055118110236227" top="0.39370078740157483" bottom="0.39370078740157483" header="0.39370078740157483" footer="0"/>
  <pageSetup paperSize="8" scale="73" orientation="landscape" r:id="rId1"/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cellIs" priority="6" operator="greaterThanOrEqual" id="{66EADD66-B965-4801-BF01-16CF6A7F1F95}">
            <xm:f>Lookups!$B$19</xm:f>
            <x14:dxf>
              <font>
                <color theme="0"/>
              </font>
              <fill>
                <patternFill>
                  <bgColor theme="4" tint="-0.24994659260841701"/>
                </patternFill>
              </fill>
            </x14:dxf>
          </x14:cfRule>
          <x14:cfRule type="cellIs" priority="7" operator="greaterThanOrEqual" id="{81FD8203-E2DF-45E3-848C-0857EDAD809D}">
            <xm:f>Lookups!$B$20</xm:f>
            <x14:dxf>
              <font>
                <color theme="0"/>
              </font>
              <fill>
                <patternFill>
                  <bgColor theme="4" tint="0.39994506668294322"/>
                </patternFill>
              </fill>
            </x14:dxf>
          </x14:cfRule>
          <x14:cfRule type="cellIs" priority="8" operator="greaterThanOrEqual" id="{4FADD211-67CD-4A86-8729-D816E4C4469A}">
            <xm:f>Lookups!$B$21</xm:f>
            <x14:dxf>
              <fill>
                <patternFill>
                  <bgColor theme="4" tint="0.59996337778862885"/>
                </patternFill>
              </fill>
            </x14:dxf>
          </x14:cfRule>
          <x14:cfRule type="cellIs" priority="9" operator="lessThan" id="{75F853DF-0056-417B-969D-4481C7CE526E}">
            <xm:f>Lookups!$B$21</xm:f>
            <x14:dxf>
              <fill>
                <patternFill>
                  <bgColor theme="4" tint="0.79998168889431442"/>
                </patternFill>
              </fill>
            </x14:dxf>
          </x14:cfRule>
          <xm:sqref>D5:O72</xm:sqref>
        </x14:conditionalFormatting>
      </x14:conditionalFormatting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6099C1-B6BF-4D6B-90C0-F1CF30A8E4EF}">
  <sheetPr codeName="Sheet4"/>
  <dimension ref="A1:T56"/>
  <sheetViews>
    <sheetView topLeftCell="A10" zoomScale="115" zoomScaleNormal="115" workbookViewId="0">
      <selection activeCell="A30" sqref="A30:XFD30"/>
    </sheetView>
  </sheetViews>
  <sheetFormatPr defaultRowHeight="15" x14ac:dyDescent="0.25"/>
  <cols>
    <col min="1" max="1" width="32.85546875" customWidth="1"/>
    <col min="19" max="19" width="13.28515625" customWidth="1"/>
    <col min="20" max="20" width="16.28515625" customWidth="1"/>
  </cols>
  <sheetData>
    <row r="1" spans="1:16" ht="21" x14ac:dyDescent="0.35">
      <c r="A1" s="10" t="str">
        <f>"REG DATA QUALITY RESULTS "&amp;P1&amp;" | PERCENTAGE AT THE EXPECTED STANDARD (REGIONS)"</f>
        <v>REG DATA QUALITY RESULTS 2022/23 | PERCENTAGE AT THE EXPECTED STANDARD (REGIONS)</v>
      </c>
      <c r="P1" t="s">
        <v>429</v>
      </c>
    </row>
    <row r="3" spans="1:16" x14ac:dyDescent="0.25">
      <c r="B3" s="128" t="s">
        <v>159</v>
      </c>
      <c r="C3" s="129"/>
      <c r="D3" s="129"/>
      <c r="E3" s="129"/>
      <c r="F3" s="129"/>
      <c r="G3" s="129"/>
      <c r="H3" s="129"/>
      <c r="I3" s="129"/>
      <c r="J3" s="129"/>
      <c r="K3" s="129"/>
      <c r="L3" s="129"/>
      <c r="M3" s="129"/>
      <c r="N3" s="129"/>
    </row>
    <row r="4" spans="1:16" x14ac:dyDescent="0.25">
      <c r="B4" s="127" t="s">
        <v>186</v>
      </c>
      <c r="C4" s="127"/>
      <c r="D4" s="127"/>
      <c r="E4" s="127" t="s">
        <v>196</v>
      </c>
      <c r="F4" s="127"/>
      <c r="G4" s="127"/>
      <c r="H4" s="127" t="s">
        <v>187</v>
      </c>
      <c r="I4" s="127"/>
      <c r="J4" s="127"/>
      <c r="K4" s="127"/>
      <c r="L4" s="25"/>
      <c r="M4" s="25"/>
      <c r="N4" s="22" t="s">
        <v>188</v>
      </c>
    </row>
    <row r="5" spans="1:16" ht="45" x14ac:dyDescent="0.25">
      <c r="A5" t="s">
        <v>77</v>
      </c>
      <c r="B5" s="33" t="s">
        <v>67</v>
      </c>
      <c r="C5" s="33" t="s">
        <v>66</v>
      </c>
      <c r="D5" s="33" t="s">
        <v>68</v>
      </c>
      <c r="E5" s="33" t="s">
        <v>193</v>
      </c>
      <c r="F5" s="33" t="s">
        <v>194</v>
      </c>
      <c r="G5" s="33" t="s">
        <v>195</v>
      </c>
      <c r="H5" s="33" t="s">
        <v>70</v>
      </c>
      <c r="I5" s="33" t="s">
        <v>71</v>
      </c>
      <c r="J5" s="33" t="s">
        <v>72</v>
      </c>
      <c r="K5" s="33" t="s">
        <v>69</v>
      </c>
      <c r="L5" s="33" t="s">
        <v>81</v>
      </c>
      <c r="M5" s="33" t="s">
        <v>82</v>
      </c>
      <c r="N5" s="104" t="s">
        <v>404</v>
      </c>
    </row>
    <row r="6" spans="1:16" x14ac:dyDescent="0.25">
      <c r="A6" s="24" t="s">
        <v>154</v>
      </c>
      <c r="B6" s="23" cm="1">
        <f t="array" ref="B6">INDEX('Region Table Data'!$G$2:$G$3316,MATCH(1,('Region Table Data'!$H$2:$H$3316=$A6)*('Region Table Data'!$C$2:$C$3316=$P$1)*('Region Table Data'!$E$2:$E$3316=B$5)*('Region Table Data'!$F$2:$F$3316="Expected Standard"),0))</f>
        <v>61.53846153846154</v>
      </c>
      <c r="C6" s="23" cm="1">
        <f t="array" ref="C6">INDEX('Region Table Data'!$G$2:$G$3316,MATCH(1,('Region Table Data'!$H$2:$H$3316=$A6)*('Region Table Data'!$C$2:$C$3316=$P$1)*('Region Table Data'!$E$2:$E$3316=C$5)*('Region Table Data'!$F$2:$F$3316="Expected Standard"),0))</f>
        <v>78.571428571434183</v>
      </c>
      <c r="D6" s="23" cm="1">
        <f t="array" ref="D6">INDEX('Region Table Data'!$G$2:$G$3316,MATCH(1,('Region Table Data'!$H$2:$H$3316=$A6)*('Region Table Data'!$C$2:$C$3316=$P$1)*('Region Table Data'!$E$2:$E$3316=D$5)*('Region Table Data'!$F$2:$F$3316="Expected Standard"),0))</f>
        <v>58.823529411763317</v>
      </c>
      <c r="E6" s="23" cm="1">
        <f t="array" ref="E6">INDEX('Region Table Data'!$G$2:$G$3316,MATCH(1,('Region Table Data'!$H$2:$H$3316=$A6)*('Region Table Data'!$C$2:$C$3316=$P$1)*('Region Table Data'!$E$2:$E$3316=E$5)*('Region Table Data'!$F$2:$F$3316="Expected Standard"),0))</f>
        <v>66.666666666668107</v>
      </c>
      <c r="F6" s="23" cm="1">
        <f t="array" ref="F6">INDEX('Region Table Data'!$G$2:$G$3316,MATCH(1,('Region Table Data'!$H$2:$H$3316=$A6)*('Region Table Data'!$C$2:$C$3316=$P$1)*('Region Table Data'!$E$2:$E$3316=F$5)*('Region Table Data'!$F$2:$F$3316="Expected Standard"),0))</f>
        <v>51.612903225806448</v>
      </c>
      <c r="G6" s="23" cm="1">
        <f t="array" ref="G6">INDEX('Region Table Data'!$G$2:$G$3316,MATCH(1,('Region Table Data'!$H$2:$H$3316=$A6)*('Region Table Data'!$C$2:$C$3316=$P$1)*('Region Table Data'!$E$2:$E$3316=G$5)*('Region Table Data'!$F$2:$F$3316="Expected Standard"),0))</f>
        <v>80.55555555556181</v>
      </c>
      <c r="H6" s="23" cm="1">
        <f t="array" ref="H6">INDEX('Region Table Data'!$G$2:$G$3316,MATCH(1,('Region Table Data'!$H$2:$H$3316=$A6)*('Region Table Data'!$C$2:$C$3316=$P$1)*('Region Table Data'!$E$2:$E$3316=H$5)*('Region Table Data'!$F$2:$F$3316="Expected Standard"),0))</f>
        <v>100</v>
      </c>
      <c r="I6" s="23" cm="1">
        <f t="array" ref="I6">INDEX('Region Table Data'!$G$2:$G$3316,MATCH(1,('Region Table Data'!$H$2:$H$3316=$A6)*('Region Table Data'!$C$2:$C$3316=$P$1)*('Region Table Data'!$E$2:$E$3316=I$5)*('Region Table Data'!$F$2:$F$3316="Expected Standard"),0))</f>
        <v>50.793650793652454</v>
      </c>
      <c r="J6" s="23" cm="1">
        <f t="array" ref="J6">INDEX('Region Table Data'!$G$2:$G$3316,MATCH(1,('Region Table Data'!$H$2:$H$3316=$A6)*('Region Table Data'!$C$2:$C$3316=$P$1)*('Region Table Data'!$E$2:$E$3316=J$5)*('Region Table Data'!$F$2:$F$3316="Expected Standard"),0))</f>
        <v>68.749999999996092</v>
      </c>
      <c r="K6" s="23" cm="1">
        <f t="array" ref="K6">INDEX('Region Table Data'!$G$2:$G$3316,MATCH(1,('Region Table Data'!$H$2:$H$3316=$A6)*('Region Table Data'!$C$2:$C$3316=$P$1)*('Region Table Data'!$E$2:$E$3316=K$5)*('Region Table Data'!$F$2:$F$3316="Expected Standard"),0))</f>
        <v>60</v>
      </c>
      <c r="L6" s="23" cm="1">
        <f t="array" ref="L6">INDEX('Region Table Data'!$G$2:$G$3316,MATCH(1,('Region Table Data'!$H$2:$H$3316=$A6)*('Region Table Data'!$C$2:$C$3316=$P$1)*('Region Table Data'!$E$2:$E$3316=L$5)*('Region Table Data'!$F$2:$F$3316="Expected Standard"),0))</f>
        <v>61.904761904765977</v>
      </c>
      <c r="M6" s="23" cm="1">
        <f t="array" ref="M6">INDEX('Region Table Data'!$G$2:$G$3316,MATCH(1,('Region Table Data'!$H$2:$H$3316=$A6)*('Region Table Data'!$C$2:$C$3316=$P$1)*('Region Table Data'!$E$2:$E$3316=M$5)*('Region Table Data'!$F$2:$F$3316="Expected Standard"),0))</f>
        <v>100</v>
      </c>
      <c r="N6" s="23" cm="1">
        <f t="array" ref="N6">INDEX('Region Table Data'!$G$2:$G$3316,MATCH(1,('Region Table Data'!$H$2:$H$3316=$A6)*('Region Table Data'!$C$2:$C$3316=$P$1)*('Region Table Data'!$E$2:$E$3316=N$5)*('Region Table Data'!$F$2:$F$3316="Expected Standard"),0))</f>
        <v>65.346534653466577</v>
      </c>
    </row>
    <row r="7" spans="1:16" x14ac:dyDescent="0.25">
      <c r="A7" s="24" t="s">
        <v>98</v>
      </c>
      <c r="B7" s="23" cm="1">
        <f t="array" ref="B7">INDEX('Region Table Data'!$G$2:$G$3316,MATCH(1,('Region Table Data'!$H$2:$H$3316=$A7)*('Region Table Data'!$C$2:$C$3316=$P$1)*('Region Table Data'!$E$2:$E$3316=B$5)*('Region Table Data'!$F$2:$F$3316="Expected Standard"),0))</f>
        <v>78.448275862068968</v>
      </c>
      <c r="C7" s="23" cm="1">
        <f t="array" ref="C7">INDEX('Region Table Data'!$G$2:$G$3316,MATCH(1,('Region Table Data'!$H$2:$H$3316=$A7)*('Region Table Data'!$C$2:$C$3316=$P$1)*('Region Table Data'!$E$2:$E$3316=C$5)*('Region Table Data'!$F$2:$F$3316="Expected Standard"),0))</f>
        <v>84.75609756097694</v>
      </c>
      <c r="D7" s="23" cm="1">
        <f t="array" ref="D7">INDEX('Region Table Data'!$G$2:$G$3316,MATCH(1,('Region Table Data'!$H$2:$H$3316=$A7)*('Region Table Data'!$C$2:$C$3316=$P$1)*('Region Table Data'!$E$2:$E$3316=D$5)*('Region Table Data'!$F$2:$F$3316="Expected Standard"),0))</f>
        <v>60.884353741495048</v>
      </c>
      <c r="E7" s="23" cm="1">
        <f t="array" ref="E7">INDEX('Region Table Data'!$G$2:$G$3316,MATCH(1,('Region Table Data'!$H$2:$H$3316=$A7)*('Region Table Data'!$C$2:$C$3316=$P$1)*('Region Table Data'!$E$2:$E$3316=E$5)*('Region Table Data'!$F$2:$F$3316="Expected Standard"),0))</f>
        <v>74.999999999999062</v>
      </c>
      <c r="F7" s="23" cm="1">
        <f t="array" ref="F7">INDEX('Region Table Data'!$G$2:$G$3316,MATCH(1,('Region Table Data'!$H$2:$H$3316=$A7)*('Region Table Data'!$C$2:$C$3316=$P$1)*('Region Table Data'!$E$2:$E$3316=F$5)*('Region Table Data'!$F$2:$F$3316="Expected Standard"),0))</f>
        <v>68.27956989247312</v>
      </c>
      <c r="G7" s="23" cm="1">
        <f t="array" ref="G7">INDEX('Region Table Data'!$G$2:$G$3316,MATCH(1,('Region Table Data'!$H$2:$H$3316=$A7)*('Region Table Data'!$C$2:$C$3316=$P$1)*('Region Table Data'!$E$2:$E$3316=G$5)*('Region Table Data'!$F$2:$F$3316="Expected Standard"),0))</f>
        <v>81.220657277000001</v>
      </c>
      <c r="H7" s="23" cm="1">
        <f t="array" ref="H7">INDEX('Region Table Data'!$G$2:$G$3316,MATCH(1,('Region Table Data'!$H$2:$H$3316=$A7)*('Region Table Data'!$C$2:$C$3316=$P$1)*('Region Table Data'!$E$2:$E$3316=H$5)*('Region Table Data'!$F$2:$F$3316="Expected Standard"),0))</f>
        <v>85.227272727272734</v>
      </c>
      <c r="I7" s="23" cm="1">
        <f t="array" ref="I7">INDEX('Region Table Data'!$G$2:$G$3316,MATCH(1,('Region Table Data'!$H$2:$H$3316=$A7)*('Region Table Data'!$C$2:$C$3316=$P$1)*('Region Table Data'!$E$2:$E$3316=I$5)*('Region Table Data'!$F$2:$F$3316="Expected Standard"),0))</f>
        <v>80.303030303031946</v>
      </c>
      <c r="J7" s="23" cm="1">
        <f t="array" ref="J7">INDEX('Region Table Data'!$G$2:$G$3316,MATCH(1,('Region Table Data'!$H$2:$H$3316=$A7)*('Region Table Data'!$C$2:$C$3316=$P$1)*('Region Table Data'!$E$2:$E$3316=J$5)*('Region Table Data'!$F$2:$F$3316="Expected Standard"),0))</f>
        <v>60.638297872341333</v>
      </c>
      <c r="K7" s="23" cm="1">
        <f t="array" ref="K7">INDEX('Region Table Data'!$G$2:$G$3316,MATCH(1,('Region Table Data'!$H$2:$H$3316=$A7)*('Region Table Data'!$C$2:$C$3316=$P$1)*('Region Table Data'!$E$2:$E$3316=K$5)*('Region Table Data'!$F$2:$F$3316="Expected Standard"),0))</f>
        <v>43.333333333333343</v>
      </c>
      <c r="L7" s="23" cm="1">
        <f t="array" ref="L7">INDEX('Region Table Data'!$G$2:$G$3316,MATCH(1,('Region Table Data'!$H$2:$H$3316=$A7)*('Region Table Data'!$C$2:$C$3316=$P$1)*('Region Table Data'!$E$2:$E$3316=L$5)*('Region Table Data'!$F$2:$F$3316="Expected Standard"),0))</f>
        <v>76.190476190473362</v>
      </c>
      <c r="M7" s="23" cm="1">
        <f t="array" ref="M7">INDEX('Region Table Data'!$G$2:$G$3316,MATCH(1,('Region Table Data'!$H$2:$H$3316=$A7)*('Region Table Data'!$C$2:$C$3316=$P$1)*('Region Table Data'!$E$2:$E$3316=M$5)*('Region Table Data'!$F$2:$F$3316="Expected Standard"),0))</f>
        <v>100</v>
      </c>
      <c r="N7" s="23" cm="1">
        <f t="array" ref="N7">INDEX('Region Table Data'!$G$2:$G$3316,MATCH(1,('Region Table Data'!$H$2:$H$3316=$A7)*('Region Table Data'!$C$2:$C$3316=$P$1)*('Region Table Data'!$E$2:$E$3316=N$5)*('Region Table Data'!$F$2:$F$3316="Expected Standard"),0))</f>
        <v>74.380630630630961</v>
      </c>
    </row>
    <row r="8" spans="1:16" x14ac:dyDescent="0.25">
      <c r="A8" s="24" t="s">
        <v>129</v>
      </c>
      <c r="B8" s="23" cm="1">
        <f t="array" ref="B8">INDEX('Region Table Data'!$G$2:$G$3316,MATCH(1,('Region Table Data'!$H$2:$H$3316=$A8)*('Region Table Data'!$C$2:$C$3316=$P$1)*('Region Table Data'!$E$2:$E$3316=B$5)*('Region Table Data'!$F$2:$F$3316="Expected Standard"),0))</f>
        <v>65.373134328358205</v>
      </c>
      <c r="C8" s="23" cm="1">
        <f t="array" ref="C8">INDEX('Region Table Data'!$G$2:$G$3316,MATCH(1,('Region Table Data'!$H$2:$H$3316=$A8)*('Region Table Data'!$C$2:$C$3316=$P$1)*('Region Table Data'!$E$2:$E$3316=C$5)*('Region Table Data'!$F$2:$F$3316="Expected Standard"),0))</f>
        <v>71.805555555557874</v>
      </c>
      <c r="D8" s="23" cm="1">
        <f t="array" ref="D8">INDEX('Region Table Data'!$G$2:$G$3316,MATCH(1,('Region Table Data'!$H$2:$H$3316=$A8)*('Region Table Data'!$C$2:$C$3316=$P$1)*('Region Table Data'!$E$2:$E$3316=D$5)*('Region Table Data'!$F$2:$F$3316="Expected Standard"),0))</f>
        <v>55.319148936170507</v>
      </c>
      <c r="E8" s="23" cm="1">
        <f t="array" ref="E8">INDEX('Region Table Data'!$G$2:$G$3316,MATCH(1,('Region Table Data'!$H$2:$H$3316=$A8)*('Region Table Data'!$C$2:$C$3316=$P$1)*('Region Table Data'!$E$2:$E$3316=E$5)*('Region Table Data'!$F$2:$F$3316="Expected Standard"),0))</f>
        <v>66.419141914191243</v>
      </c>
      <c r="F8" s="23" cm="1">
        <f t="array" ref="F8">INDEX('Region Table Data'!$G$2:$G$3316,MATCH(1,('Region Table Data'!$H$2:$H$3316=$A8)*('Region Table Data'!$C$2:$C$3316=$P$1)*('Region Table Data'!$E$2:$E$3316=F$5)*('Region Table Data'!$F$2:$F$3316="Expected Standard"),0))</f>
        <v>60.159362549800797</v>
      </c>
      <c r="G8" s="23" cm="1">
        <f t="array" ref="G8">INDEX('Region Table Data'!$G$2:$G$3316,MATCH(1,('Region Table Data'!$H$2:$H$3316=$A8)*('Region Table Data'!$C$2:$C$3316=$P$1)*('Region Table Data'!$E$2:$E$3316=G$5)*('Region Table Data'!$F$2:$F$3316="Expected Standard"),0))</f>
        <v>63.366336633667629</v>
      </c>
      <c r="H8" s="23" cm="1">
        <f t="array" ref="H8">INDEX('Region Table Data'!$G$2:$G$3316,MATCH(1,('Region Table Data'!$H$2:$H$3316=$A8)*('Region Table Data'!$C$2:$C$3316=$P$1)*('Region Table Data'!$E$2:$E$3316=H$5)*('Region Table Data'!$F$2:$F$3316="Expected Standard"),0))</f>
        <v>71.851851851851862</v>
      </c>
      <c r="I8" s="23" cm="1">
        <f t="array" ref="I8">INDEX('Region Table Data'!$G$2:$G$3316,MATCH(1,('Region Table Data'!$H$2:$H$3316=$A8)*('Region Table Data'!$C$2:$C$3316=$P$1)*('Region Table Data'!$E$2:$E$3316=I$5)*('Region Table Data'!$F$2:$F$3316="Expected Standard"),0))</f>
        <v>58.430232558140993</v>
      </c>
      <c r="J8" s="23" cm="1">
        <f t="array" ref="J8">INDEX('Region Table Data'!$G$2:$G$3316,MATCH(1,('Region Table Data'!$H$2:$H$3316=$A8)*('Region Table Data'!$C$2:$C$3316=$P$1)*('Region Table Data'!$E$2:$E$3316=J$5)*('Region Table Data'!$F$2:$F$3316="Expected Standard"),0))</f>
        <v>64</v>
      </c>
      <c r="K8" s="23" cm="1">
        <f t="array" ref="K8">INDEX('Region Table Data'!$G$2:$G$3316,MATCH(1,('Region Table Data'!$H$2:$H$3316=$A8)*('Region Table Data'!$C$2:$C$3316=$P$1)*('Region Table Data'!$E$2:$E$3316=K$5)*('Region Table Data'!$F$2:$F$3316="Expected Standard"),0))</f>
        <v>62.222222222222221</v>
      </c>
      <c r="L8" s="23" cm="1">
        <f t="array" ref="L8">INDEX('Region Table Data'!$G$2:$G$3316,MATCH(1,('Region Table Data'!$H$2:$H$3316=$A8)*('Region Table Data'!$C$2:$C$3316=$P$1)*('Region Table Data'!$E$2:$E$3316=L$5)*('Region Table Data'!$F$2:$F$3316="Expected Standard"),0))</f>
        <v>61.375661375660428</v>
      </c>
      <c r="M8" s="23" cm="1">
        <f t="array" ref="M8">INDEX('Region Table Data'!$G$2:$G$3316,MATCH(1,('Region Table Data'!$H$2:$H$3316=$A8)*('Region Table Data'!$C$2:$C$3316=$P$1)*('Region Table Data'!$E$2:$E$3316=M$5)*('Region Table Data'!$F$2:$F$3316="Expected Standard"),0))</f>
        <v>100</v>
      </c>
      <c r="N8" s="23" cm="1">
        <f t="array" ref="N8">INDEX('Region Table Data'!$G$2:$G$3316,MATCH(1,('Region Table Data'!$H$2:$H$3316=$A8)*('Region Table Data'!$C$2:$C$3316=$P$1)*('Region Table Data'!$E$2:$E$3316=N$5)*('Region Table Data'!$F$2:$F$3316="Expected Standard"),0))</f>
        <v>63.866199922210157</v>
      </c>
    </row>
    <row r="9" spans="1:16" x14ac:dyDescent="0.25">
      <c r="A9" s="24" t="s">
        <v>431</v>
      </c>
      <c r="B9" s="23" cm="1">
        <f t="array" ref="B9">INDEX('Region Table Data'!$G$2:$G$3316,MATCH(1,('Region Table Data'!$H$2:$H$3316=$A9)*('Region Table Data'!$C$2:$C$3316=$P$1)*('Region Table Data'!$E$2:$E$3316=B$5)*('Region Table Data'!$F$2:$F$3316="Expected Standard"),0))</f>
        <v>62.162162162162161</v>
      </c>
      <c r="C9" s="23" cm="1">
        <f t="array" ref="C9">INDEX('Region Table Data'!$G$2:$G$3316,MATCH(1,('Region Table Data'!$H$2:$H$3316=$A9)*('Region Table Data'!$C$2:$C$3316=$P$1)*('Region Table Data'!$E$2:$E$3316=C$5)*('Region Table Data'!$F$2:$F$3316="Expected Standard"),0))</f>
        <v>76.190476190476872</v>
      </c>
      <c r="D9" s="23" cm="1">
        <f t="array" ref="D9">INDEX('Region Table Data'!$G$2:$G$3316,MATCH(1,('Region Table Data'!$H$2:$H$3316=$A9)*('Region Table Data'!$C$2:$C$3316=$P$1)*('Region Table Data'!$E$2:$E$3316=D$5)*('Region Table Data'!$F$2:$F$3316="Expected Standard"),0))</f>
        <v>43.750000000002743</v>
      </c>
      <c r="E9" s="23" cm="1">
        <f t="array" ref="E9">INDEX('Region Table Data'!$G$2:$G$3316,MATCH(1,('Region Table Data'!$H$2:$H$3316=$A9)*('Region Table Data'!$C$2:$C$3316=$P$1)*('Region Table Data'!$E$2:$E$3316=E$5)*('Region Table Data'!$F$2:$F$3316="Expected Standard"),0))</f>
        <v>52.173913043478258</v>
      </c>
      <c r="F9" s="23" cm="1">
        <f t="array" ref="F9">INDEX('Region Table Data'!$G$2:$G$3316,MATCH(1,('Region Table Data'!$H$2:$H$3316=$A9)*('Region Table Data'!$C$2:$C$3316=$P$1)*('Region Table Data'!$E$2:$E$3316=F$5)*('Region Table Data'!$F$2:$F$3316="Expected Standard"),0))</f>
        <v>68.965517241379317</v>
      </c>
      <c r="G9" s="23" cm="1">
        <f t="array" ref="G9">INDEX('Region Table Data'!$G$2:$G$3316,MATCH(1,('Region Table Data'!$H$2:$H$3316=$A9)*('Region Table Data'!$C$2:$C$3316=$P$1)*('Region Table Data'!$E$2:$E$3316=G$5)*('Region Table Data'!$F$2:$F$3316="Expected Standard"),0))</f>
        <v>65.15151515152094</v>
      </c>
      <c r="H9" s="23" cm="1">
        <f t="array" ref="H9">INDEX('Region Table Data'!$G$2:$G$3316,MATCH(1,('Region Table Data'!$H$2:$H$3316=$A9)*('Region Table Data'!$C$2:$C$3316=$P$1)*('Region Table Data'!$E$2:$E$3316=H$5)*('Region Table Data'!$F$2:$F$3316="Expected Standard"),0))</f>
        <v>80</v>
      </c>
      <c r="I9" s="23" cm="1">
        <f t="array" ref="I9">INDEX('Region Table Data'!$G$2:$G$3316,MATCH(1,('Region Table Data'!$H$2:$H$3316=$A9)*('Region Table Data'!$C$2:$C$3316=$P$1)*('Region Table Data'!$E$2:$E$3316=I$5)*('Region Table Data'!$F$2:$F$3316="Expected Standard"),0))</f>
        <v>72.222222222225923</v>
      </c>
      <c r="J9" s="23" cm="1">
        <f t="array" ref="J9">INDEX('Region Table Data'!$G$2:$G$3316,MATCH(1,('Region Table Data'!$H$2:$H$3316=$A9)*('Region Table Data'!$C$2:$C$3316=$P$1)*('Region Table Data'!$E$2:$E$3316=J$5)*('Region Table Data'!$F$2:$F$3316="Expected Standard"),0))</f>
        <v>41.666666666666671</v>
      </c>
      <c r="K9" s="23" cm="1">
        <f t="array" ref="K9">INDEX('Region Table Data'!$G$2:$G$3316,MATCH(1,('Region Table Data'!$H$2:$H$3316=$A9)*('Region Table Data'!$C$2:$C$3316=$P$1)*('Region Table Data'!$E$2:$E$3316=K$5)*('Region Table Data'!$F$2:$F$3316="Expected Standard"),0))</f>
        <v>0</v>
      </c>
      <c r="L9" s="23" cm="1">
        <f t="array" ref="L9">INDEX('Region Table Data'!$G$2:$G$3316,MATCH(1,('Region Table Data'!$H$2:$H$3316=$A9)*('Region Table Data'!$C$2:$C$3316=$P$1)*('Region Table Data'!$E$2:$E$3316=L$5)*('Region Table Data'!$F$2:$F$3316="Expected Standard"),0))</f>
        <v>50</v>
      </c>
      <c r="M9" s="23" cm="1">
        <f t="array" ref="M9">INDEX('Region Table Data'!$G$2:$G$3316,MATCH(1,('Region Table Data'!$H$2:$H$3316=$A9)*('Region Table Data'!$C$2:$C$3316=$P$1)*('Region Table Data'!$E$2:$E$3316=M$5)*('Region Table Data'!$F$2:$F$3316="Expected Standard"),0))</f>
        <v>100</v>
      </c>
      <c r="N9" s="23" cm="1">
        <f t="array" ref="N9">INDEX('Region Table Data'!$G$2:$G$3316,MATCH(1,('Region Table Data'!$H$2:$H$3316=$A9)*('Region Table Data'!$C$2:$C$3316=$P$1)*('Region Table Data'!$E$2:$E$3316=N$5)*('Region Table Data'!$F$2:$F$3316="Expected Standard"),0))</f>
        <v>60.137457044674647</v>
      </c>
    </row>
    <row r="10" spans="1:16" x14ac:dyDescent="0.25">
      <c r="A10" s="24" t="s">
        <v>432</v>
      </c>
      <c r="B10" s="23" cm="1">
        <f t="array" ref="B10">INDEX('Region Table Data'!$G$2:$G$3316,MATCH(1,('Region Table Data'!$H$2:$H$3316=$A10)*('Region Table Data'!$C$2:$C$3316=$P$1)*('Region Table Data'!$E$2:$E$3316=B$5)*('Region Table Data'!$F$2:$F$3316="Expected Standard"),0))</f>
        <v>84.615384615384613</v>
      </c>
      <c r="C10" s="23" cm="1">
        <f t="array" ref="C10">INDEX('Region Table Data'!$G$2:$G$3316,MATCH(1,('Region Table Data'!$H$2:$H$3316=$A10)*('Region Table Data'!$C$2:$C$3316=$P$1)*('Region Table Data'!$E$2:$E$3316=C$5)*('Region Table Data'!$F$2:$F$3316="Expected Standard"),0))</f>
        <v>92.85714285714235</v>
      </c>
      <c r="D10" s="23" cm="1">
        <f t="array" ref="D10">INDEX('Region Table Data'!$G$2:$G$3316,MATCH(1,('Region Table Data'!$H$2:$H$3316=$A10)*('Region Table Data'!$C$2:$C$3316=$P$1)*('Region Table Data'!$E$2:$E$3316=D$5)*('Region Table Data'!$F$2:$F$3316="Expected Standard"),0))</f>
        <v>46.874999999999609</v>
      </c>
      <c r="E10" s="23" cm="1">
        <f t="array" ref="E10">INDEX('Region Table Data'!$G$2:$G$3316,MATCH(1,('Region Table Data'!$H$2:$H$3316=$A10)*('Region Table Data'!$C$2:$C$3316=$P$1)*('Region Table Data'!$E$2:$E$3316=E$5)*('Region Table Data'!$F$2:$F$3316="Expected Standard"),0))</f>
        <v>70.289855072463936</v>
      </c>
      <c r="F10" s="23" cm="1">
        <f t="array" ref="F10">INDEX('Region Table Data'!$G$2:$G$3316,MATCH(1,('Region Table Data'!$H$2:$H$3316=$A10)*('Region Table Data'!$C$2:$C$3316=$P$1)*('Region Table Data'!$E$2:$E$3316=F$5)*('Region Table Data'!$F$2:$F$3316="Expected Standard"),0))</f>
        <v>77.41935483870968</v>
      </c>
      <c r="G10" s="23" cm="1">
        <f t="array" ref="G10">INDEX('Region Table Data'!$G$2:$G$3316,MATCH(1,('Region Table Data'!$H$2:$H$3316=$A10)*('Region Table Data'!$C$2:$C$3316=$P$1)*('Region Table Data'!$E$2:$E$3316=G$5)*('Region Table Data'!$F$2:$F$3316="Expected Standard"),0))</f>
        <v>80.303030303032784</v>
      </c>
      <c r="H10" s="23" cm="1">
        <f t="array" ref="H10">INDEX('Region Table Data'!$G$2:$G$3316,MATCH(1,('Region Table Data'!$H$2:$H$3316=$A10)*('Region Table Data'!$C$2:$C$3316=$P$1)*('Region Table Data'!$E$2:$E$3316=H$5)*('Region Table Data'!$F$2:$F$3316="Expected Standard"),0))</f>
        <v>73.333333333333329</v>
      </c>
      <c r="I10" s="23" cm="1">
        <f t="array" ref="I10">INDEX('Region Table Data'!$G$2:$G$3316,MATCH(1,('Region Table Data'!$H$2:$H$3316=$A10)*('Region Table Data'!$C$2:$C$3316=$P$1)*('Region Table Data'!$E$2:$E$3316=I$5)*('Region Table Data'!$F$2:$F$3316="Expected Standard"),0))</f>
        <v>82.539682539684037</v>
      </c>
      <c r="J10" s="23" cm="1">
        <f t="array" ref="J10">INDEX('Region Table Data'!$G$2:$G$3316,MATCH(1,('Region Table Data'!$H$2:$H$3316=$A10)*('Region Table Data'!$C$2:$C$3316=$P$1)*('Region Table Data'!$E$2:$E$3316=J$5)*('Region Table Data'!$F$2:$F$3316="Expected Standard"),0))</f>
        <v>50</v>
      </c>
      <c r="K10" s="23" cm="1">
        <f t="array" ref="K10">INDEX('Region Table Data'!$G$2:$G$3316,MATCH(1,('Region Table Data'!$H$2:$H$3316=$A10)*('Region Table Data'!$C$2:$C$3316=$P$1)*('Region Table Data'!$E$2:$E$3316=K$5)*('Region Table Data'!$F$2:$F$3316="Expected Standard"),0))</f>
        <v>80</v>
      </c>
      <c r="L10" s="23" cm="1">
        <f t="array" ref="L10">INDEX('Region Table Data'!$G$2:$G$3316,MATCH(1,('Region Table Data'!$H$2:$H$3316=$A10)*('Region Table Data'!$C$2:$C$3316=$P$1)*('Region Table Data'!$E$2:$E$3316=L$5)*('Region Table Data'!$F$2:$F$3316="Expected Standard"),0))</f>
        <v>66.666666666666657</v>
      </c>
      <c r="M10" s="23" cm="1">
        <f t="array" ref="M10">INDEX('Region Table Data'!$G$2:$G$3316,MATCH(1,('Region Table Data'!$H$2:$H$3316=$A10)*('Region Table Data'!$C$2:$C$3316=$P$1)*('Region Table Data'!$E$2:$E$3316=M$5)*('Region Table Data'!$F$2:$F$3316="Expected Standard"),0))</f>
        <v>100</v>
      </c>
      <c r="N10" s="23" cm="1">
        <f t="array" ref="N10">INDEX('Region Table Data'!$G$2:$G$3316,MATCH(1,('Region Table Data'!$H$2:$H$3316=$A10)*('Region Table Data'!$C$2:$C$3316=$P$1)*('Region Table Data'!$E$2:$E$3316=N$5)*('Region Table Data'!$F$2:$F$3316="Expected Standard"),0))</f>
        <v>74.747474747475238</v>
      </c>
    </row>
    <row r="11" spans="1:16" x14ac:dyDescent="0.25">
      <c r="A11" s="24" t="s">
        <v>433</v>
      </c>
      <c r="B11" s="23" cm="1">
        <f t="array" ref="B11">INDEX('Region Table Data'!$G$2:$G$3316,MATCH(1,('Region Table Data'!$H$2:$H$3316=$A11)*('Region Table Data'!$C$2:$C$3316=$P$1)*('Region Table Data'!$E$2:$E$3316=B$5)*('Region Table Data'!$F$2:$F$3316="Expected Standard"),0))</f>
        <v>62.5</v>
      </c>
      <c r="C11" s="23" cm="1">
        <f t="array" ref="C11">INDEX('Region Table Data'!$G$2:$G$3316,MATCH(1,('Region Table Data'!$H$2:$H$3316=$A11)*('Region Table Data'!$C$2:$C$3316=$P$1)*('Region Table Data'!$E$2:$E$3316=C$5)*('Region Table Data'!$F$2:$F$3316="Expected Standard"),0))</f>
        <v>77.160493827164984</v>
      </c>
      <c r="D11" s="23" cm="1">
        <f t="array" ref="D11">INDEX('Region Table Data'!$G$2:$G$3316,MATCH(1,('Region Table Data'!$H$2:$H$3316=$A11)*('Region Table Data'!$C$2:$C$3316=$P$1)*('Region Table Data'!$E$2:$E$3316=D$5)*('Region Table Data'!$F$2:$F$3316="Expected Standard"),0))</f>
        <v>59.743589743588288</v>
      </c>
      <c r="E11" s="23" cm="1">
        <f t="array" ref="E11">INDEX('Region Table Data'!$G$2:$G$3316,MATCH(1,('Region Table Data'!$H$2:$H$3316=$A11)*('Region Table Data'!$C$2:$C$3316=$P$1)*('Region Table Data'!$E$2:$E$3316=E$5)*('Region Table Data'!$F$2:$F$3316="Expected Standard"),0))</f>
        <v>73.837209302325832</v>
      </c>
      <c r="F11" s="23" cm="1">
        <f t="array" ref="F11">INDEX('Region Table Data'!$G$2:$G$3316,MATCH(1,('Region Table Data'!$H$2:$H$3316=$A11)*('Region Table Data'!$C$2:$C$3316=$P$1)*('Region Table Data'!$E$2:$E$3316=F$5)*('Region Table Data'!$F$2:$F$3316="Expected Standard"),0))</f>
        <v>58.870967741935488</v>
      </c>
      <c r="G11" s="23" cm="1">
        <f t="array" ref="G11">INDEX('Region Table Data'!$G$2:$G$3316,MATCH(1,('Region Table Data'!$H$2:$H$3316=$A11)*('Region Table Data'!$C$2:$C$3316=$P$1)*('Region Table Data'!$E$2:$E$3316=G$5)*('Region Table Data'!$F$2:$F$3316="Expected Standard"),0))</f>
        <v>59.574468085108442</v>
      </c>
      <c r="H11" s="23" cm="1">
        <f t="array" ref="H11">INDEX('Region Table Data'!$G$2:$G$3316,MATCH(1,('Region Table Data'!$H$2:$H$3316=$A11)*('Region Table Data'!$C$2:$C$3316=$P$1)*('Region Table Data'!$E$2:$E$3316=H$5)*('Region Table Data'!$F$2:$F$3316="Expected Standard"),0))</f>
        <v>80</v>
      </c>
      <c r="I11" s="23" cm="1">
        <f t="array" ref="I11">INDEX('Region Table Data'!$G$2:$G$3316,MATCH(1,('Region Table Data'!$H$2:$H$3316=$A11)*('Region Table Data'!$C$2:$C$3316=$P$1)*('Region Table Data'!$E$2:$E$3316=I$5)*('Region Table Data'!$F$2:$F$3316="Expected Standard"),0))</f>
        <v>50.641025641025713</v>
      </c>
      <c r="J11" s="23" cm="1">
        <f t="array" ref="J11">INDEX('Region Table Data'!$G$2:$G$3316,MATCH(1,('Region Table Data'!$H$2:$H$3316=$A11)*('Region Table Data'!$C$2:$C$3316=$P$1)*('Region Table Data'!$E$2:$E$3316=J$5)*('Region Table Data'!$F$2:$F$3316="Expected Standard"),0))</f>
        <v>59.677419354839337</v>
      </c>
      <c r="K11" s="23" cm="1">
        <f t="array" ref="K11">INDEX('Region Table Data'!$G$2:$G$3316,MATCH(1,('Region Table Data'!$H$2:$H$3316=$A11)*('Region Table Data'!$C$2:$C$3316=$P$1)*('Region Table Data'!$E$2:$E$3316=K$5)*('Region Table Data'!$F$2:$F$3316="Expected Standard"),0))</f>
        <v>85</v>
      </c>
      <c r="L11" s="23" cm="1">
        <f t="array" ref="L11">INDEX('Region Table Data'!$G$2:$G$3316,MATCH(1,('Region Table Data'!$H$2:$H$3316=$A11)*('Region Table Data'!$C$2:$C$3316=$P$1)*('Region Table Data'!$E$2:$E$3316=L$5)*('Region Table Data'!$F$2:$F$3316="Expected Standard"),0))</f>
        <v>75.000000000000881</v>
      </c>
      <c r="M11" s="23" cm="1">
        <f t="array" ref="M11">INDEX('Region Table Data'!$G$2:$G$3316,MATCH(1,('Region Table Data'!$H$2:$H$3316=$A11)*('Region Table Data'!$C$2:$C$3316=$P$1)*('Region Table Data'!$E$2:$E$3316=M$5)*('Region Table Data'!$F$2:$F$3316="Expected Standard"),0))</f>
        <v>100</v>
      </c>
      <c r="N11" s="23" cm="1">
        <f t="array" ref="N11">INDEX('Region Table Data'!$G$2:$G$3316,MATCH(1,('Region Table Data'!$H$2:$H$3316=$A11)*('Region Table Data'!$C$2:$C$3316=$P$1)*('Region Table Data'!$E$2:$E$3316=N$5)*('Region Table Data'!$F$2:$F$3316="Expected Standard"),0))</f>
        <v>65.641025641026417</v>
      </c>
    </row>
    <row r="12" spans="1:16" x14ac:dyDescent="0.25">
      <c r="A12" s="24" t="s">
        <v>434</v>
      </c>
      <c r="B12" s="23" cm="1">
        <f t="array" ref="B12">INDEX('Region Table Data'!$G$2:$G$3316,MATCH(1,('Region Table Data'!$H$2:$H$3316=$A12)*('Region Table Data'!$C$2:$C$3316=$P$1)*('Region Table Data'!$E$2:$E$3316=B$5)*('Region Table Data'!$F$2:$F$3316="Expected Standard"),0))</f>
        <v>71.102661596958171</v>
      </c>
      <c r="C12" s="23" cm="1">
        <f t="array" ref="C12">INDEX('Region Table Data'!$G$2:$G$3316,MATCH(1,('Region Table Data'!$H$2:$H$3316=$A12)*('Region Table Data'!$C$2:$C$3316=$P$1)*('Region Table Data'!$E$2:$E$3316=C$5)*('Region Table Data'!$F$2:$F$3316="Expected Standard"),0))</f>
        <v>81.615120274916194</v>
      </c>
      <c r="D12" s="23" cm="1">
        <f t="array" ref="D12">INDEX('Region Table Data'!$G$2:$G$3316,MATCH(1,('Region Table Data'!$H$2:$H$3316=$A12)*('Region Table Data'!$C$2:$C$3316=$P$1)*('Region Table Data'!$E$2:$E$3316=D$5)*('Region Table Data'!$F$2:$F$3316="Expected Standard"),0))</f>
        <v>54.700854700853633</v>
      </c>
      <c r="E12" s="23" cm="1">
        <f t="array" ref="E12">INDEX('Region Table Data'!$G$2:$G$3316,MATCH(1,('Region Table Data'!$H$2:$H$3316=$A12)*('Region Table Data'!$C$2:$C$3316=$P$1)*('Region Table Data'!$E$2:$E$3316=E$5)*('Region Table Data'!$F$2:$F$3316="Expected Standard"),0))</f>
        <v>72</v>
      </c>
      <c r="F12" s="23" cm="1">
        <f t="array" ref="F12">INDEX('Region Table Data'!$G$2:$G$3316,MATCH(1,('Region Table Data'!$H$2:$H$3316=$A12)*('Region Table Data'!$C$2:$C$3316=$P$1)*('Region Table Data'!$E$2:$E$3316=F$5)*('Region Table Data'!$F$2:$F$3316="Expected Standard"),0))</f>
        <v>61.35265700483091</v>
      </c>
      <c r="G12" s="23" cm="1">
        <f t="array" ref="G12">INDEX('Region Table Data'!$G$2:$G$3316,MATCH(1,('Region Table Data'!$H$2:$H$3316=$A12)*('Region Table Data'!$C$2:$C$3316=$P$1)*('Region Table Data'!$E$2:$E$3316=G$5)*('Region Table Data'!$F$2:$F$3316="Expected Standard"),0))</f>
        <v>71.686746987955658</v>
      </c>
      <c r="H12" s="23" cm="1">
        <f t="array" ref="H12">INDEX('Region Table Data'!$G$2:$G$3316,MATCH(1,('Region Table Data'!$H$2:$H$3316=$A12)*('Region Table Data'!$C$2:$C$3316=$P$1)*('Region Table Data'!$E$2:$E$3316=H$5)*('Region Table Data'!$F$2:$F$3316="Expected Standard"),0))</f>
        <v>75.238095238095241</v>
      </c>
      <c r="I12" s="23" cm="1">
        <f t="array" ref="I12">INDEX('Region Table Data'!$G$2:$G$3316,MATCH(1,('Region Table Data'!$H$2:$H$3316=$A12)*('Region Table Data'!$C$2:$C$3316=$P$1)*('Region Table Data'!$E$2:$E$3316=I$5)*('Region Table Data'!$F$2:$F$3316="Expected Standard"),0))</f>
        <v>65.97701149425464</v>
      </c>
      <c r="J12" s="23" cm="1">
        <f t="array" ref="J12">INDEX('Region Table Data'!$G$2:$G$3316,MATCH(1,('Region Table Data'!$H$2:$H$3316=$A12)*('Region Table Data'!$C$2:$C$3316=$P$1)*('Region Table Data'!$E$2:$E$3316=J$5)*('Region Table Data'!$F$2:$F$3316="Expected Standard"),0))</f>
        <v>53.666666666665229</v>
      </c>
      <c r="K12" s="23" cm="1">
        <f t="array" ref="K12">INDEX('Region Table Data'!$G$2:$G$3316,MATCH(1,('Region Table Data'!$H$2:$H$3316=$A12)*('Region Table Data'!$C$2:$C$3316=$P$1)*('Region Table Data'!$E$2:$E$3316=K$5)*('Region Table Data'!$F$2:$F$3316="Expected Standard"),0))</f>
        <v>65.714285714285708</v>
      </c>
      <c r="L12" s="23" cm="1">
        <f t="array" ref="L12">INDEX('Region Table Data'!$G$2:$G$3316,MATCH(1,('Region Table Data'!$H$2:$H$3316=$A12)*('Region Table Data'!$C$2:$C$3316=$P$1)*('Region Table Data'!$E$2:$E$3316=L$5)*('Region Table Data'!$F$2:$F$3316="Expected Standard"),0))</f>
        <v>78.911564625850474</v>
      </c>
      <c r="M12" s="23" cm="1">
        <f t="array" ref="M12">INDEX('Region Table Data'!$G$2:$G$3316,MATCH(1,('Region Table Data'!$H$2:$H$3316=$A12)*('Region Table Data'!$C$2:$C$3316=$P$1)*('Region Table Data'!$E$2:$E$3316=M$5)*('Region Table Data'!$F$2:$F$3316="Expected Standard"),0))</f>
        <v>92.857142857142861</v>
      </c>
      <c r="N12" s="23" cm="1">
        <f t="array" ref="N12">INDEX('Region Table Data'!$G$2:$G$3316,MATCH(1,('Region Table Data'!$H$2:$H$3316=$A12)*('Region Table Data'!$C$2:$C$3316=$P$1)*('Region Table Data'!$E$2:$E$3316=N$5)*('Region Table Data'!$F$2:$F$3316="Expected Standard"),0))</f>
        <v>69</v>
      </c>
    </row>
    <row r="13" spans="1:16" x14ac:dyDescent="0.25">
      <c r="A13" s="24" t="s">
        <v>435</v>
      </c>
      <c r="B13" s="23" cm="1">
        <f t="array" ref="B13">INDEX('Region Table Data'!$G$2:$G$3316,MATCH(1,('Region Table Data'!$H$2:$H$3316=$A13)*('Region Table Data'!$C$2:$C$3316=$P$1)*('Region Table Data'!$E$2:$E$3316=B$5)*('Region Table Data'!$F$2:$F$3316="Expected Standard"),0))</f>
        <v>78.378378378378372</v>
      </c>
      <c r="C13" s="23" cm="1">
        <f t="array" ref="C13">INDEX('Region Table Data'!$G$2:$G$3316,MATCH(1,('Region Table Data'!$H$2:$H$3316=$A13)*('Region Table Data'!$C$2:$C$3316=$P$1)*('Region Table Data'!$E$2:$E$3316=C$5)*('Region Table Data'!$F$2:$F$3316="Expected Standard"),0))</f>
        <v>80.952380952384345</v>
      </c>
      <c r="D13" s="23" cm="1">
        <f t="array" ref="D13">INDEX('Region Table Data'!$G$2:$G$3316,MATCH(1,('Region Table Data'!$H$2:$H$3316=$A13)*('Region Table Data'!$C$2:$C$3316=$P$1)*('Region Table Data'!$E$2:$E$3316=D$5)*('Region Table Data'!$F$2:$F$3316="Expected Standard"),0))</f>
        <v>46.874999999999609</v>
      </c>
      <c r="E13" s="23" cm="1">
        <f t="array" ref="E13">INDEX('Region Table Data'!$G$2:$G$3316,MATCH(1,('Region Table Data'!$H$2:$H$3316=$A13)*('Region Table Data'!$C$2:$C$3316=$P$1)*('Region Table Data'!$E$2:$E$3316=E$5)*('Region Table Data'!$F$2:$F$3316="Expected Standard"),0))</f>
        <v>76.086956521738088</v>
      </c>
      <c r="F13" s="23" cm="1">
        <f t="array" ref="F13">INDEX('Region Table Data'!$G$2:$G$3316,MATCH(1,('Region Table Data'!$H$2:$H$3316=$A13)*('Region Table Data'!$C$2:$C$3316=$P$1)*('Region Table Data'!$E$2:$E$3316=F$5)*('Region Table Data'!$F$2:$F$3316="Expected Standard"),0))</f>
        <v>55.172413793103438</v>
      </c>
      <c r="G13" s="23" cm="1">
        <f t="array" ref="G13">INDEX('Region Table Data'!$G$2:$G$3316,MATCH(1,('Region Table Data'!$H$2:$H$3316=$A13)*('Region Table Data'!$C$2:$C$3316=$P$1)*('Region Table Data'!$E$2:$E$3316=G$5)*('Region Table Data'!$F$2:$F$3316="Expected Standard"),0))</f>
        <v>71.212121212131123</v>
      </c>
      <c r="H13" s="23" cm="1">
        <f t="array" ref="H13">INDEX('Region Table Data'!$G$2:$G$3316,MATCH(1,('Region Table Data'!$H$2:$H$3316=$A13)*('Region Table Data'!$C$2:$C$3316=$P$1)*('Region Table Data'!$E$2:$E$3316=H$5)*('Region Table Data'!$F$2:$F$3316="Expected Standard"),0))</f>
        <v>73.333333333333329</v>
      </c>
      <c r="I13" s="23" cm="1">
        <f t="array" ref="I13">INDEX('Region Table Data'!$G$2:$G$3316,MATCH(1,('Region Table Data'!$H$2:$H$3316=$A13)*('Region Table Data'!$C$2:$C$3316=$P$1)*('Region Table Data'!$E$2:$E$3316=I$5)*('Region Table Data'!$F$2:$F$3316="Expected Standard"),0))</f>
        <v>65.873015873020563</v>
      </c>
      <c r="J13" s="23" cm="1">
        <f t="array" ref="J13">INDEX('Region Table Data'!$G$2:$G$3316,MATCH(1,('Region Table Data'!$H$2:$H$3316=$A13)*('Region Table Data'!$C$2:$C$3316=$P$1)*('Region Table Data'!$E$2:$E$3316=J$5)*('Region Table Data'!$F$2:$F$3316="Expected Standard"),0))</f>
        <v>33.333333333333329</v>
      </c>
      <c r="K13" s="23" cm="1">
        <f t="array" ref="K13">INDEX('Region Table Data'!$G$2:$G$3316,MATCH(1,('Region Table Data'!$H$2:$H$3316=$A13)*('Region Table Data'!$C$2:$C$3316=$P$1)*('Region Table Data'!$E$2:$E$3316=K$5)*('Region Table Data'!$F$2:$F$3316="Expected Standard"),0))</f>
        <v>100</v>
      </c>
      <c r="L13" s="23" cm="1">
        <f t="array" ref="L13">INDEX('Region Table Data'!$G$2:$G$3316,MATCH(1,('Region Table Data'!$H$2:$H$3316=$A13)*('Region Table Data'!$C$2:$C$3316=$P$1)*('Region Table Data'!$E$2:$E$3316=L$5)*('Region Table Data'!$F$2:$F$3316="Expected Standard"),0))</f>
        <v>71.428571428567338</v>
      </c>
      <c r="M13" s="23" cm="1">
        <f t="array" ref="M13">INDEX('Region Table Data'!$G$2:$G$3316,MATCH(1,('Region Table Data'!$H$2:$H$3316=$A13)*('Region Table Data'!$C$2:$C$3316=$P$1)*('Region Table Data'!$E$2:$E$3316=M$5)*('Region Table Data'!$F$2:$F$3316="Expected Standard"),0))</f>
        <v>100</v>
      </c>
      <c r="N13" s="23" cm="1">
        <f t="array" ref="N13">INDEX('Region Table Data'!$G$2:$G$3316,MATCH(1,('Region Table Data'!$H$2:$H$3316=$A13)*('Region Table Data'!$C$2:$C$3316=$P$1)*('Region Table Data'!$E$2:$E$3316=N$5)*('Region Table Data'!$F$2:$F$3316="Expected Standard"),0))</f>
        <v>68.728522336771263</v>
      </c>
    </row>
    <row r="14" spans="1:16" x14ac:dyDescent="0.25">
      <c r="A14" s="24" t="s">
        <v>436</v>
      </c>
      <c r="B14" s="23" cm="1">
        <f t="array" ref="B14">INDEX('Region Table Data'!$G$2:$G$3316,MATCH(1,('Region Table Data'!$H$2:$H$3316=$A14)*('Region Table Data'!$C$2:$C$3316=$P$1)*('Region Table Data'!$E$2:$E$3316=B$5)*('Region Table Data'!$F$2:$F$3316="Expected Standard"),0))</f>
        <v>66.666666666666657</v>
      </c>
      <c r="C14" s="23" cm="1">
        <f t="array" ref="C14">INDEX('Region Table Data'!$G$2:$G$3316,MATCH(1,('Region Table Data'!$H$2:$H$3316=$A14)*('Region Table Data'!$C$2:$C$3316=$P$1)*('Region Table Data'!$E$2:$E$3316=C$5)*('Region Table Data'!$F$2:$F$3316="Expected Standard"),0))</f>
        <v>100</v>
      </c>
      <c r="D14" s="23" cm="1">
        <f t="array" ref="D14">INDEX('Region Table Data'!$G$2:$G$3316,MATCH(1,('Region Table Data'!$H$2:$H$3316=$A14)*('Region Table Data'!$C$2:$C$3316=$P$1)*('Region Table Data'!$E$2:$E$3316=D$5)*('Region Table Data'!$F$2:$F$3316="Expected Standard"),0))</f>
        <v>45.833333333333591</v>
      </c>
      <c r="E14" s="23" cm="1">
        <f t="array" ref="E14">INDEX('Region Table Data'!$G$2:$G$3316,MATCH(1,('Region Table Data'!$H$2:$H$3316=$A14)*('Region Table Data'!$C$2:$C$3316=$P$1)*('Region Table Data'!$E$2:$E$3316=E$5)*('Region Table Data'!$F$2:$F$3316="Expected Standard"),0))</f>
        <v>72.727272727271497</v>
      </c>
      <c r="F14" s="23" cm="1">
        <f t="array" ref="F14">INDEX('Region Table Data'!$G$2:$G$3316,MATCH(1,('Region Table Data'!$H$2:$H$3316=$A14)*('Region Table Data'!$C$2:$C$3316=$P$1)*('Region Table Data'!$E$2:$E$3316=F$5)*('Region Table Data'!$F$2:$F$3316="Expected Standard"),0))</f>
        <v>58.064516129032263</v>
      </c>
      <c r="G14" s="23" cm="1">
        <f t="array" ref="G14">INDEX('Region Table Data'!$G$2:$G$3316,MATCH(1,('Region Table Data'!$H$2:$H$3316=$A14)*('Region Table Data'!$C$2:$C$3316=$P$1)*('Region Table Data'!$E$2:$E$3316=G$5)*('Region Table Data'!$F$2:$F$3316="Expected Standard"),0))</f>
        <v>77.777777777786113</v>
      </c>
      <c r="H14" s="23" cm="1">
        <f t="array" ref="H14">INDEX('Region Table Data'!$G$2:$G$3316,MATCH(1,('Region Table Data'!$H$2:$H$3316=$A14)*('Region Table Data'!$C$2:$C$3316=$P$1)*('Region Table Data'!$E$2:$E$3316=H$5)*('Region Table Data'!$F$2:$F$3316="Expected Standard"),0))</f>
        <v>73.333333333333329</v>
      </c>
      <c r="I14" s="23" cm="1">
        <f t="array" ref="I14">INDEX('Region Table Data'!$G$2:$G$3316,MATCH(1,('Region Table Data'!$H$2:$H$3316=$A14)*('Region Table Data'!$C$2:$C$3316=$P$1)*('Region Table Data'!$E$2:$E$3316=I$5)*('Region Table Data'!$F$2:$F$3316="Expected Standard"),0))</f>
        <v>66.666666666666657</v>
      </c>
      <c r="J14" s="23" cm="1">
        <f t="array" ref="J14">INDEX('Region Table Data'!$G$2:$G$3316,MATCH(1,('Region Table Data'!$H$2:$H$3316=$A14)*('Region Table Data'!$C$2:$C$3316=$P$1)*('Region Table Data'!$E$2:$E$3316=J$5)*('Region Table Data'!$F$2:$F$3316="Expected Standard"),0))</f>
        <v>43.750000000005471</v>
      </c>
      <c r="K14" s="23" cm="1">
        <f t="array" ref="K14">INDEX('Region Table Data'!$G$2:$G$3316,MATCH(1,('Region Table Data'!$H$2:$H$3316=$A14)*('Region Table Data'!$C$2:$C$3316=$P$1)*('Region Table Data'!$E$2:$E$3316=K$5)*('Region Table Data'!$F$2:$F$3316="Expected Standard"),0))</f>
        <v>80</v>
      </c>
      <c r="L14" s="23" cm="1">
        <f t="array" ref="L14">INDEX('Region Table Data'!$G$2:$G$3316,MATCH(1,('Region Table Data'!$H$2:$H$3316=$A14)*('Region Table Data'!$C$2:$C$3316=$P$1)*('Region Table Data'!$E$2:$E$3316=L$5)*('Region Table Data'!$F$2:$F$3316="Expected Standard"),0))</f>
        <v>85.714285714283676</v>
      </c>
      <c r="M14" s="23" cm="1">
        <f t="array" ref="M14">INDEX('Region Table Data'!$G$2:$G$3316,MATCH(1,('Region Table Data'!$H$2:$H$3316=$A14)*('Region Table Data'!$C$2:$C$3316=$P$1)*('Region Table Data'!$E$2:$E$3316=M$5)*('Region Table Data'!$F$2:$F$3316="Expected Standard"),0))</f>
        <v>100</v>
      </c>
      <c r="N14" s="23" cm="1">
        <f t="array" ref="N14">INDEX('Region Table Data'!$G$2:$G$3316,MATCH(1,('Region Table Data'!$H$2:$H$3316=$A14)*('Region Table Data'!$C$2:$C$3316=$P$1)*('Region Table Data'!$E$2:$E$3316=N$5)*('Region Table Data'!$F$2:$F$3316="Expected Standard"),0))</f>
        <v>69.360269360270266</v>
      </c>
    </row>
    <row r="15" spans="1:16" x14ac:dyDescent="0.25">
      <c r="A15" s="24" t="s">
        <v>153</v>
      </c>
      <c r="B15" s="23">
        <v>0</v>
      </c>
      <c r="C15" s="23">
        <v>0</v>
      </c>
      <c r="D15" s="23">
        <v>0</v>
      </c>
      <c r="E15" s="23">
        <v>0</v>
      </c>
      <c r="F15" s="23">
        <v>0</v>
      </c>
      <c r="G15" s="23">
        <v>0</v>
      </c>
      <c r="H15" s="23">
        <v>0</v>
      </c>
      <c r="I15" s="23">
        <v>0</v>
      </c>
      <c r="J15" s="23">
        <v>0</v>
      </c>
      <c r="K15" s="23">
        <v>0</v>
      </c>
      <c r="L15" s="23">
        <v>0</v>
      </c>
      <c r="M15" s="23">
        <v>0</v>
      </c>
      <c r="N15" s="23">
        <v>0</v>
      </c>
    </row>
    <row r="16" spans="1:16" x14ac:dyDescent="0.25">
      <c r="A16" s="24" t="s">
        <v>437</v>
      </c>
      <c r="B16" s="23" cm="1">
        <f t="array" ref="B16">INDEX('Region Table Data'!$G$2:$G$3316,MATCH(1,('Region Table Data'!$H$2:$H$3316=$A16)*('Region Table Data'!$C$2:$C$3316=$P$1)*('Region Table Data'!$E$2:$E$3316=B$5)*('Region Table Data'!$F$2:$F$3316="Expected Standard"),0))</f>
        <v>61.261261261261247</v>
      </c>
      <c r="C16" s="23" cm="1">
        <f t="array" ref="C16">INDEX('Region Table Data'!$G$2:$G$3316,MATCH(1,('Region Table Data'!$H$2:$H$3316=$A16)*('Region Table Data'!$C$2:$C$3316=$P$1)*('Region Table Data'!$E$2:$E$3316=C$5)*('Region Table Data'!$F$2:$F$3316="Expected Standard"),0))</f>
        <v>69.444444444445438</v>
      </c>
      <c r="D16" s="23" cm="1">
        <f t="array" ref="D16">INDEX('Region Table Data'!$G$2:$G$3316,MATCH(1,('Region Table Data'!$H$2:$H$3316=$A16)*('Region Table Data'!$C$2:$C$3316=$P$1)*('Region Table Data'!$E$2:$E$3316=D$5)*('Region Table Data'!$F$2:$F$3316="Expected Standard"),0))</f>
        <v>71.333333333331424</v>
      </c>
      <c r="E16" s="23" cm="1">
        <f t="array" ref="E16">INDEX('Region Table Data'!$G$2:$G$3316,MATCH(1,('Region Table Data'!$H$2:$H$3316=$A16)*('Region Table Data'!$C$2:$C$3316=$P$1)*('Region Table Data'!$E$2:$E$3316=E$5)*('Region Table Data'!$F$2:$F$3316="Expected Standard"),0))</f>
        <v>68.38235294117554</v>
      </c>
      <c r="F16" s="23" cm="1">
        <f t="array" ref="F16">INDEX('Region Table Data'!$G$2:$G$3316,MATCH(1,('Region Table Data'!$H$2:$H$3316=$A16)*('Region Table Data'!$C$2:$C$3316=$P$1)*('Region Table Data'!$E$2:$E$3316=F$5)*('Region Table Data'!$F$2:$F$3316="Expected Standard"),0))</f>
        <v>60.919540229885058</v>
      </c>
      <c r="G16" s="23" cm="1">
        <f t="array" ref="G16">INDEX('Region Table Data'!$G$2:$G$3316,MATCH(1,('Region Table Data'!$H$2:$H$3316=$A16)*('Region Table Data'!$C$2:$C$3316=$P$1)*('Region Table Data'!$E$2:$E$3316=G$5)*('Region Table Data'!$F$2:$F$3316="Expected Standard"),0))</f>
        <v>71.759259259259593</v>
      </c>
      <c r="H16" s="23" cm="1">
        <f t="array" ref="H16">INDEX('Region Table Data'!$G$2:$G$3316,MATCH(1,('Region Table Data'!$H$2:$H$3316=$A16)*('Region Table Data'!$C$2:$C$3316=$P$1)*('Region Table Data'!$E$2:$E$3316=H$5)*('Region Table Data'!$F$2:$F$3316="Expected Standard"),0))</f>
        <v>82.222222222222214</v>
      </c>
      <c r="I16" s="23" cm="1">
        <f t="array" ref="I16">INDEX('Region Table Data'!$G$2:$G$3316,MATCH(1,('Region Table Data'!$H$2:$H$3316=$A16)*('Region Table Data'!$C$2:$C$3316=$P$1)*('Region Table Data'!$E$2:$E$3316=I$5)*('Region Table Data'!$F$2:$F$3316="Expected Standard"),0))</f>
        <v>50.537634408601683</v>
      </c>
      <c r="J16" s="23" cm="1">
        <f t="array" ref="J16">INDEX('Region Table Data'!$G$2:$G$3316,MATCH(1,('Region Table Data'!$H$2:$H$3316=$A16)*('Region Table Data'!$C$2:$C$3316=$P$1)*('Region Table Data'!$E$2:$E$3316=J$5)*('Region Table Data'!$F$2:$F$3316="Expected Standard"),0))</f>
        <v>61.904761904756462</v>
      </c>
      <c r="K16" s="23" cm="1">
        <f t="array" ref="K16">INDEX('Region Table Data'!$G$2:$G$3316,MATCH(1,('Region Table Data'!$H$2:$H$3316=$A16)*('Region Table Data'!$C$2:$C$3316=$P$1)*('Region Table Data'!$E$2:$E$3316=K$5)*('Region Table Data'!$F$2:$F$3316="Expected Standard"),0))</f>
        <v>100</v>
      </c>
      <c r="L16" s="23" cm="1">
        <f t="array" ref="L16">INDEX('Region Table Data'!$G$2:$G$3316,MATCH(1,('Region Table Data'!$H$2:$H$3316=$A16)*('Region Table Data'!$C$2:$C$3316=$P$1)*('Region Table Data'!$E$2:$E$3316=L$5)*('Region Table Data'!$F$2:$F$3316="Expected Standard"),0))</f>
        <v>71.428571428568716</v>
      </c>
      <c r="M16" s="23" cm="1">
        <f t="array" ref="M16">INDEX('Region Table Data'!$G$2:$G$3316,MATCH(1,('Region Table Data'!$H$2:$H$3316=$A16)*('Region Table Data'!$C$2:$C$3316=$P$1)*('Region Table Data'!$E$2:$E$3316=M$5)*('Region Table Data'!$F$2:$F$3316="Expected Standard"),0))</f>
        <v>100</v>
      </c>
      <c r="N16" s="23" cm="1">
        <f t="array" ref="N16">INDEX('Region Table Data'!$G$2:$G$3316,MATCH(1,('Region Table Data'!$H$2:$H$3316=$A16)*('Region Table Data'!$C$2:$C$3316=$P$1)*('Region Table Data'!$E$2:$E$3316=N$5)*('Region Table Data'!$F$2:$F$3316="Expected Standard"),0))</f>
        <v>67.005649717513478</v>
      </c>
    </row>
    <row r="17" spans="1:14" x14ac:dyDescent="0.25">
      <c r="A17" s="24" t="s">
        <v>438</v>
      </c>
      <c r="B17" s="23" cm="1">
        <f t="array" ref="B17">INDEX('Region Table Data'!$G$2:$G$3316,MATCH(1,('Region Table Data'!$H$2:$H$3316=$A17)*('Region Table Data'!$C$2:$C$3316=$P$1)*('Region Table Data'!$E$2:$E$3316=B$5)*('Region Table Data'!$F$2:$F$3316="Expected Standard"),0))</f>
        <v>76.19047619047619</v>
      </c>
      <c r="C17" s="23" cm="1">
        <f t="array" ref="C17">INDEX('Region Table Data'!$G$2:$G$3316,MATCH(1,('Region Table Data'!$H$2:$H$3316=$A17)*('Region Table Data'!$C$2:$C$3316=$P$1)*('Region Table Data'!$E$2:$E$3316=C$5)*('Region Table Data'!$F$2:$F$3316="Expected Standard"),0))</f>
        <v>89.371980676331106</v>
      </c>
      <c r="D17" s="23" cm="1">
        <f t="array" ref="D17">INDEX('Region Table Data'!$G$2:$G$3316,MATCH(1,('Region Table Data'!$H$2:$H$3316=$A17)*('Region Table Data'!$C$2:$C$3316=$P$1)*('Region Table Data'!$E$2:$E$3316=D$5)*('Region Table Data'!$F$2:$F$3316="Expected Standard"),0))</f>
        <v>64.197530864198853</v>
      </c>
      <c r="E17" s="23" cm="1">
        <f t="array" ref="E17">INDEX('Region Table Data'!$G$2:$G$3316,MATCH(1,('Region Table Data'!$H$2:$H$3316=$A17)*('Region Table Data'!$C$2:$C$3316=$P$1)*('Region Table Data'!$E$2:$E$3316=E$5)*('Region Table Data'!$F$2:$F$3316="Expected Standard"),0))</f>
        <v>81.818181818182239</v>
      </c>
      <c r="F17" s="23" cm="1">
        <f t="array" ref="F17">INDEX('Region Table Data'!$G$2:$G$3316,MATCH(1,('Region Table Data'!$H$2:$H$3316=$A17)*('Region Table Data'!$C$2:$C$3316=$P$1)*('Region Table Data'!$E$2:$E$3316=F$5)*('Region Table Data'!$F$2:$F$3316="Expected Standard"),0))</f>
        <v>72.185430463576168</v>
      </c>
      <c r="G17" s="23" cm="1">
        <f t="array" ref="G17">INDEX('Region Table Data'!$G$2:$G$3316,MATCH(1,('Region Table Data'!$H$2:$H$3316=$A17)*('Region Table Data'!$C$2:$C$3316=$P$1)*('Region Table Data'!$E$2:$E$3316=G$5)*('Region Table Data'!$F$2:$F$3316="Expected Standard"),0))</f>
        <v>69.77401129943911</v>
      </c>
      <c r="H17" s="23" cm="1">
        <f t="array" ref="H17">INDEX('Region Table Data'!$G$2:$G$3316,MATCH(1,('Region Table Data'!$H$2:$H$3316=$A17)*('Region Table Data'!$C$2:$C$3316=$P$1)*('Region Table Data'!$E$2:$E$3316=H$5)*('Region Table Data'!$F$2:$F$3316="Expected Standard"),0))</f>
        <v>84</v>
      </c>
      <c r="I17" s="23" cm="1">
        <f t="array" ref="I17">INDEX('Region Table Data'!$G$2:$G$3316,MATCH(1,('Region Table Data'!$H$2:$H$3316=$A17)*('Region Table Data'!$C$2:$C$3316=$P$1)*('Region Table Data'!$E$2:$E$3316=I$5)*('Region Table Data'!$F$2:$F$3316="Expected Standard"),0))</f>
        <v>72</v>
      </c>
      <c r="J17" s="23" cm="1">
        <f t="array" ref="J17">INDEX('Region Table Data'!$G$2:$G$3316,MATCH(1,('Region Table Data'!$H$2:$H$3316=$A17)*('Region Table Data'!$C$2:$C$3316=$P$1)*('Region Table Data'!$E$2:$E$3316=J$5)*('Region Table Data'!$F$2:$F$3316="Expected Standard"),0))</f>
        <v>66.666666666666657</v>
      </c>
      <c r="K17" s="23" cm="1">
        <f t="array" ref="K17">INDEX('Region Table Data'!$G$2:$G$3316,MATCH(1,('Region Table Data'!$H$2:$H$3316=$A17)*('Region Table Data'!$C$2:$C$3316=$P$1)*('Region Table Data'!$E$2:$E$3316=K$5)*('Region Table Data'!$F$2:$F$3316="Expected Standard"),0))</f>
        <v>84</v>
      </c>
      <c r="L17" s="23" cm="1">
        <f t="array" ref="L17">INDEX('Region Table Data'!$G$2:$G$3316,MATCH(1,('Region Table Data'!$H$2:$H$3316=$A17)*('Region Table Data'!$C$2:$C$3316=$P$1)*('Region Table Data'!$E$2:$E$3316=L$5)*('Region Table Data'!$F$2:$F$3316="Expected Standard"),0))</f>
        <v>77.142857142858063</v>
      </c>
      <c r="M17" s="23" cm="1">
        <f t="array" ref="M17">INDEX('Region Table Data'!$G$2:$G$3316,MATCH(1,('Region Table Data'!$H$2:$H$3316=$A17)*('Region Table Data'!$C$2:$C$3316=$P$1)*('Region Table Data'!$E$2:$E$3316=M$5)*('Region Table Data'!$F$2:$F$3316="Expected Standard"),0))</f>
        <v>100</v>
      </c>
      <c r="N17" s="23" cm="1">
        <f t="array" ref="N17">INDEX('Region Table Data'!$G$2:$G$3316,MATCH(1,('Region Table Data'!$H$2:$H$3316=$A17)*('Region Table Data'!$C$2:$C$3316=$P$1)*('Region Table Data'!$E$2:$E$3316=N$5)*('Region Table Data'!$F$2:$F$3316="Expected Standard"),0))</f>
        <v>75.937286980233182</v>
      </c>
    </row>
    <row r="18" spans="1:14" x14ac:dyDescent="0.25">
      <c r="A18" s="24" t="s">
        <v>439</v>
      </c>
      <c r="B18" s="23" cm="1">
        <f t="array" ref="B18">INDEX('Region Table Data'!$G$2:$G$3316,MATCH(1,('Region Table Data'!$H$2:$H$3316=$A18)*('Region Table Data'!$C$2:$C$3316=$P$1)*('Region Table Data'!$E$2:$E$3316=B$5)*('Region Table Data'!$F$2:$F$3316="Expected Standard"),0))</f>
        <v>72.072072072072075</v>
      </c>
      <c r="C18" s="23" cm="1">
        <f t="array" ref="C18">INDEX('Region Table Data'!$G$2:$G$3316,MATCH(1,('Region Table Data'!$H$2:$H$3316=$A18)*('Region Table Data'!$C$2:$C$3316=$P$1)*('Region Table Data'!$E$2:$E$3316=C$5)*('Region Table Data'!$F$2:$F$3316="Expected Standard"),0))</f>
        <v>80.000000000001009</v>
      </c>
      <c r="D18" s="23" cm="1">
        <f t="array" ref="D18">INDEX('Region Table Data'!$G$2:$G$3316,MATCH(1,('Region Table Data'!$H$2:$H$3316=$A18)*('Region Table Data'!$C$2:$C$3316=$P$1)*('Region Table Data'!$E$2:$E$3316=D$5)*('Region Table Data'!$F$2:$F$3316="Expected Standard"),0))</f>
        <v>57.291666666667581</v>
      </c>
      <c r="E18" s="23" cm="1">
        <f t="array" ref="E18">INDEX('Region Table Data'!$G$2:$G$3316,MATCH(1,('Region Table Data'!$H$2:$H$3316=$A18)*('Region Table Data'!$C$2:$C$3316=$P$1)*('Region Table Data'!$E$2:$E$3316=E$5)*('Region Table Data'!$F$2:$F$3316="Expected Standard"),0))</f>
        <v>73</v>
      </c>
      <c r="F18" s="23" cm="1">
        <f t="array" ref="F18">INDEX('Region Table Data'!$G$2:$G$3316,MATCH(1,('Region Table Data'!$H$2:$H$3316=$A18)*('Region Table Data'!$C$2:$C$3316=$P$1)*('Region Table Data'!$E$2:$E$3316=F$5)*('Region Table Data'!$F$2:$F$3316="Expected Standard"),0))</f>
        <v>65.882352941176464</v>
      </c>
      <c r="G18" s="23" cm="1">
        <f t="array" ref="G18">INDEX('Region Table Data'!$G$2:$G$3316,MATCH(1,('Region Table Data'!$H$2:$H$3316=$A18)*('Region Table Data'!$C$2:$C$3316=$P$1)*('Region Table Data'!$E$2:$E$3316=G$5)*('Region Table Data'!$F$2:$F$3316="Expected Standard"),0))</f>
        <v>67.619047619049738</v>
      </c>
      <c r="H18" s="23" cm="1">
        <f t="array" ref="H18">INDEX('Region Table Data'!$G$2:$G$3316,MATCH(1,('Region Table Data'!$H$2:$H$3316=$A18)*('Region Table Data'!$C$2:$C$3316=$P$1)*('Region Table Data'!$E$2:$E$3316=H$5)*('Region Table Data'!$F$2:$F$3316="Expected Standard"),0))</f>
        <v>82.222222222222214</v>
      </c>
      <c r="I18" s="23" cm="1">
        <f t="array" ref="I18">INDEX('Region Table Data'!$G$2:$G$3316,MATCH(1,('Region Table Data'!$H$2:$H$3316=$A18)*('Region Table Data'!$C$2:$C$3316=$P$1)*('Region Table Data'!$E$2:$E$3316=I$5)*('Region Table Data'!$F$2:$F$3316="Expected Standard"),0))</f>
        <v>71.34502923976892</v>
      </c>
      <c r="J18" s="23" cm="1">
        <f t="array" ref="J18">INDEX('Region Table Data'!$G$2:$G$3316,MATCH(1,('Region Table Data'!$H$2:$H$3316=$A18)*('Region Table Data'!$C$2:$C$3316=$P$1)*('Region Table Data'!$E$2:$E$3316=J$5)*('Region Table Data'!$F$2:$F$3316="Expected Standard"),0))</f>
        <v>63.636363636360329</v>
      </c>
      <c r="K18" s="23" cm="1">
        <f t="array" ref="K18">INDEX('Region Table Data'!$G$2:$G$3316,MATCH(1,('Region Table Data'!$H$2:$H$3316=$A18)*('Region Table Data'!$C$2:$C$3316=$P$1)*('Region Table Data'!$E$2:$E$3316=K$5)*('Region Table Data'!$F$2:$F$3316="Expected Standard"),0))</f>
        <v>66.666666666666657</v>
      </c>
      <c r="L18" s="23" cm="1">
        <f t="array" ref="L18">INDEX('Region Table Data'!$G$2:$G$3316,MATCH(1,('Region Table Data'!$H$2:$H$3316=$A18)*('Region Table Data'!$C$2:$C$3316=$P$1)*('Region Table Data'!$E$2:$E$3316=L$5)*('Region Table Data'!$F$2:$F$3316="Expected Standard"),0))</f>
        <v>49.206349206349962</v>
      </c>
      <c r="M18" s="23" cm="1">
        <f t="array" ref="M18">INDEX('Region Table Data'!$G$2:$G$3316,MATCH(1,('Region Table Data'!$H$2:$H$3316=$A18)*('Region Table Data'!$C$2:$C$3316=$P$1)*('Region Table Data'!$E$2:$E$3316=M$5)*('Region Table Data'!$F$2:$F$3316="Expected Standard"),0))</f>
        <v>100</v>
      </c>
      <c r="N18" s="23" cm="1">
        <f t="array" ref="N18">INDEX('Region Table Data'!$G$2:$G$3316,MATCH(1,('Region Table Data'!$H$2:$H$3316=$A18)*('Region Table Data'!$C$2:$C$3316=$P$1)*('Region Table Data'!$E$2:$E$3316=N$5)*('Region Table Data'!$F$2:$F$3316="Expected Standard"),0))</f>
        <v>69.337979094077525</v>
      </c>
    </row>
    <row r="19" spans="1:14" x14ac:dyDescent="0.25">
      <c r="A19" s="24" t="s">
        <v>440</v>
      </c>
      <c r="B19" s="23" cm="1">
        <f t="array" ref="B19">INDEX('Region Table Data'!$G$2:$G$3316,MATCH(1,('Region Table Data'!$H$2:$H$3316=$A19)*('Region Table Data'!$C$2:$C$3316=$P$1)*('Region Table Data'!$E$2:$E$3316=B$5)*('Region Table Data'!$F$2:$F$3316="Expected Standard"),0))</f>
        <v>66.371681415929203</v>
      </c>
      <c r="C19" s="23" cm="1">
        <f t="array" ref="C19">INDEX('Region Table Data'!$G$2:$G$3316,MATCH(1,('Region Table Data'!$H$2:$H$3316=$A19)*('Region Table Data'!$C$2:$C$3316=$P$1)*('Region Table Data'!$E$2:$E$3316=C$5)*('Region Table Data'!$F$2:$F$3316="Expected Standard"),0))</f>
        <v>77.235772357725168</v>
      </c>
      <c r="D19" s="23" cm="1">
        <f t="array" ref="D19">INDEX('Region Table Data'!$G$2:$G$3316,MATCH(1,('Region Table Data'!$H$2:$H$3316=$A19)*('Region Table Data'!$C$2:$C$3316=$P$1)*('Region Table Data'!$E$2:$E$3316=D$5)*('Region Table Data'!$F$2:$F$3316="Expected Standard"),0))</f>
        <v>54.861111111111029</v>
      </c>
      <c r="E19" s="23" cm="1">
        <f t="array" ref="E19">INDEX('Region Table Data'!$G$2:$G$3316,MATCH(1,('Region Table Data'!$H$2:$H$3316=$A19)*('Region Table Data'!$C$2:$C$3316=$P$1)*('Region Table Data'!$E$2:$E$3316=E$5)*('Region Table Data'!$F$2:$F$3316="Expected Standard"),0))</f>
        <v>67.171717171717191</v>
      </c>
      <c r="F19" s="23" cm="1">
        <f t="array" ref="F19">INDEX('Region Table Data'!$G$2:$G$3316,MATCH(1,('Region Table Data'!$H$2:$H$3316=$A19)*('Region Table Data'!$C$2:$C$3316=$P$1)*('Region Table Data'!$E$2:$E$3316=F$5)*('Region Table Data'!$F$2:$F$3316="Expected Standard"),0))</f>
        <v>58.241758241758248</v>
      </c>
      <c r="G19" s="23" cm="1">
        <f t="array" ref="G19">INDEX('Region Table Data'!$G$2:$G$3316,MATCH(1,('Region Table Data'!$H$2:$H$3316=$A19)*('Region Table Data'!$C$2:$C$3316=$P$1)*('Region Table Data'!$E$2:$E$3316=G$5)*('Region Table Data'!$F$2:$F$3316="Expected Standard"),0))</f>
        <v>72.549019607847299</v>
      </c>
      <c r="H19" s="23" cm="1">
        <f t="array" ref="H19">INDEX('Region Table Data'!$G$2:$G$3316,MATCH(1,('Region Table Data'!$H$2:$H$3316=$A19)*('Region Table Data'!$C$2:$C$3316=$P$1)*('Region Table Data'!$E$2:$E$3316=H$5)*('Region Table Data'!$F$2:$F$3316="Expected Standard"),0))</f>
        <v>77.777777777777786</v>
      </c>
      <c r="I19" s="23" cm="1">
        <f t="array" ref="I19">INDEX('Region Table Data'!$G$2:$G$3316,MATCH(1,('Region Table Data'!$H$2:$H$3316=$A19)*('Region Table Data'!$C$2:$C$3316=$P$1)*('Region Table Data'!$E$2:$E$3316=I$5)*('Region Table Data'!$F$2:$F$3316="Expected Standard"),0))</f>
        <v>66.111111111113289</v>
      </c>
      <c r="J19" s="23" cm="1">
        <f t="array" ref="J19">INDEX('Region Table Data'!$G$2:$G$3316,MATCH(1,('Region Table Data'!$H$2:$H$3316=$A19)*('Region Table Data'!$C$2:$C$3316=$P$1)*('Region Table Data'!$E$2:$E$3316=J$5)*('Region Table Data'!$F$2:$F$3316="Expected Standard"),0))</f>
        <v>54.761904761902613</v>
      </c>
      <c r="K19" s="23" cm="1">
        <f t="array" ref="K19">INDEX('Region Table Data'!$G$2:$G$3316,MATCH(1,('Region Table Data'!$H$2:$H$3316=$A19)*('Region Table Data'!$C$2:$C$3316=$P$1)*('Region Table Data'!$E$2:$E$3316=K$5)*('Region Table Data'!$F$2:$F$3316="Expected Standard"),0))</f>
        <v>60</v>
      </c>
      <c r="L19" s="23" cm="1">
        <f t="array" ref="L19">INDEX('Region Table Data'!$G$2:$G$3316,MATCH(1,('Region Table Data'!$H$2:$H$3316=$A19)*('Region Table Data'!$C$2:$C$3316=$P$1)*('Region Table Data'!$E$2:$E$3316=L$5)*('Region Table Data'!$F$2:$F$3316="Expected Standard"),0))</f>
        <v>56.349206349205367</v>
      </c>
      <c r="M19" s="23" cm="1">
        <f t="array" ref="M19">INDEX('Region Table Data'!$G$2:$G$3316,MATCH(1,('Region Table Data'!$H$2:$H$3316=$A19)*('Region Table Data'!$C$2:$C$3316=$P$1)*('Region Table Data'!$E$2:$E$3316=M$5)*('Region Table Data'!$F$2:$F$3316="Expected Standard"),0))</f>
        <v>100</v>
      </c>
      <c r="N19" s="23" cm="1">
        <f t="array" ref="N19">INDEX('Region Table Data'!$G$2:$G$3316,MATCH(1,('Region Table Data'!$H$2:$H$3316=$A19)*('Region Table Data'!$C$2:$C$3316=$P$1)*('Region Table Data'!$E$2:$E$3316=N$5)*('Region Table Data'!$F$2:$F$3316="Expected Standard"),0))</f>
        <v>65.63573883161574</v>
      </c>
    </row>
    <row r="20" spans="1:14" x14ac:dyDescent="0.25">
      <c r="A20" s="24" t="s">
        <v>441</v>
      </c>
      <c r="B20" s="23" cm="1">
        <f t="array" ref="B20">INDEX('Region Table Data'!$G$2:$G$3316,MATCH(1,('Region Table Data'!$H$2:$H$3316=$A20)*('Region Table Data'!$C$2:$C$3316=$P$1)*('Region Table Data'!$E$2:$E$3316=B$5)*('Region Table Data'!$F$2:$F$3316="Expected Standard"),0))</f>
        <v>71.794871794871796</v>
      </c>
      <c r="C20" s="23" cm="1">
        <f t="array" ref="C20">INDEX('Region Table Data'!$G$2:$G$3316,MATCH(1,('Region Table Data'!$H$2:$H$3316=$A20)*('Region Table Data'!$C$2:$C$3316=$P$1)*('Region Table Data'!$E$2:$E$3316=C$5)*('Region Table Data'!$F$2:$F$3316="Expected Standard"),0))</f>
        <v>100</v>
      </c>
      <c r="D20" s="23" cm="1">
        <f t="array" ref="D20">INDEX('Region Table Data'!$G$2:$G$3316,MATCH(1,('Region Table Data'!$H$2:$H$3316=$A20)*('Region Table Data'!$C$2:$C$3316=$P$1)*('Region Table Data'!$E$2:$E$3316=D$5)*('Region Table Data'!$F$2:$F$3316="Expected Standard"),0))</f>
        <v>66.666666666670579</v>
      </c>
      <c r="E20" s="23" cm="1">
        <f t="array" ref="E20">INDEX('Region Table Data'!$G$2:$G$3316,MATCH(1,('Region Table Data'!$H$2:$H$3316=$A20)*('Region Table Data'!$C$2:$C$3316=$P$1)*('Region Table Data'!$E$2:$E$3316=E$5)*('Region Table Data'!$F$2:$F$3316="Expected Standard"),0))</f>
        <v>81.159420289855717</v>
      </c>
      <c r="F20" s="23" cm="1">
        <f t="array" ref="F20">INDEX('Region Table Data'!$G$2:$G$3316,MATCH(1,('Region Table Data'!$H$2:$H$3316=$A20)*('Region Table Data'!$C$2:$C$3316=$P$1)*('Region Table Data'!$E$2:$E$3316=F$5)*('Region Table Data'!$F$2:$F$3316="Expected Standard"),0))</f>
        <v>74.193548387096769</v>
      </c>
      <c r="G20" s="23" cm="1">
        <f t="array" ref="G20">INDEX('Region Table Data'!$G$2:$G$3316,MATCH(1,('Region Table Data'!$H$2:$H$3316=$A20)*('Region Table Data'!$C$2:$C$3316=$P$1)*('Region Table Data'!$E$2:$E$3316=G$5)*('Region Table Data'!$F$2:$F$3316="Expected Standard"),0))</f>
        <v>76.388888888894101</v>
      </c>
      <c r="H20" s="23" cm="1">
        <f t="array" ref="H20">INDEX('Region Table Data'!$G$2:$G$3316,MATCH(1,('Region Table Data'!$H$2:$H$3316=$A20)*('Region Table Data'!$C$2:$C$3316=$P$1)*('Region Table Data'!$E$2:$E$3316=H$5)*('Region Table Data'!$F$2:$F$3316="Expected Standard"),0))</f>
        <v>73.333333333333329</v>
      </c>
      <c r="I20" s="23" cm="1">
        <f t="array" ref="I20">INDEX('Region Table Data'!$G$2:$G$3316,MATCH(1,('Region Table Data'!$H$2:$H$3316=$A20)*('Region Table Data'!$C$2:$C$3316=$P$1)*('Region Table Data'!$E$2:$E$3316=I$5)*('Region Table Data'!$F$2:$F$3316="Expected Standard"),0))</f>
        <v>76.984126984126377</v>
      </c>
      <c r="J20" s="23" cm="1">
        <f t="array" ref="J20">INDEX('Region Table Data'!$G$2:$G$3316,MATCH(1,('Region Table Data'!$H$2:$H$3316=$A20)*('Region Table Data'!$C$2:$C$3316=$P$1)*('Region Table Data'!$E$2:$E$3316=J$5)*('Region Table Data'!$F$2:$F$3316="Expected Standard"),0))</f>
        <v>50.000000000006253</v>
      </c>
      <c r="K20" s="23" cm="1">
        <f t="array" ref="K20">INDEX('Region Table Data'!$G$2:$G$3316,MATCH(1,('Region Table Data'!$H$2:$H$3316=$A20)*('Region Table Data'!$C$2:$C$3316=$P$1)*('Region Table Data'!$E$2:$E$3316=K$5)*('Region Table Data'!$F$2:$F$3316="Expected Standard"),0))</f>
        <v>100</v>
      </c>
      <c r="L20" s="23" cm="1">
        <f t="array" ref="L20">INDEX('Region Table Data'!$G$2:$G$3316,MATCH(1,('Region Table Data'!$H$2:$H$3316=$A20)*('Region Table Data'!$C$2:$C$3316=$P$1)*('Region Table Data'!$E$2:$E$3316=L$5)*('Region Table Data'!$F$2:$F$3316="Expected Standard"),0))</f>
        <v>95.238095238099319</v>
      </c>
      <c r="M20" s="23" cm="1">
        <f t="array" ref="M20">INDEX('Region Table Data'!$G$2:$G$3316,MATCH(1,('Region Table Data'!$H$2:$H$3316=$A20)*('Region Table Data'!$C$2:$C$3316=$P$1)*('Region Table Data'!$E$2:$E$3316=M$5)*('Region Table Data'!$F$2:$F$3316="Expected Standard"),0))</f>
        <v>100</v>
      </c>
      <c r="N20" s="23" cm="1">
        <f t="array" ref="N20">INDEX('Region Table Data'!$G$2:$G$3316,MATCH(1,('Region Table Data'!$H$2:$H$3316=$A20)*('Region Table Data'!$C$2:$C$3316=$P$1)*('Region Table Data'!$E$2:$E$3316=N$5)*('Region Table Data'!$F$2:$F$3316="Expected Standard"),0))</f>
        <v>77.887788778879454</v>
      </c>
    </row>
    <row r="21" spans="1:14" x14ac:dyDescent="0.25">
      <c r="A21" s="24" t="s">
        <v>87</v>
      </c>
      <c r="B21" s="23" cm="1">
        <f t="array" ref="B21">INDEX('Region Table Data'!$G$2:$G$3316,MATCH(1,('Region Table Data'!$H$2:$H$3316=$A21)*('Region Table Data'!$C$2:$C$3316=$P$1)*('Region Table Data'!$E$2:$E$3316=B$5)*('Region Table Data'!$F$2:$F$3316="Expected Standard"),0))</f>
        <v>86.125654450261777</v>
      </c>
      <c r="C21" s="23" cm="1">
        <f t="array" ref="C21">INDEX('Region Table Data'!$G$2:$G$3316,MATCH(1,('Region Table Data'!$H$2:$H$3316=$A21)*('Region Table Data'!$C$2:$C$3316=$P$1)*('Region Table Data'!$E$2:$E$3316=C$5)*('Region Table Data'!$F$2:$F$3316="Expected Standard"),0))</f>
        <v>95.683453237411911</v>
      </c>
      <c r="D21" s="23" cm="1">
        <f t="array" ref="D21">INDEX('Region Table Data'!$G$2:$G$3316,MATCH(1,('Region Table Data'!$H$2:$H$3316=$A21)*('Region Table Data'!$C$2:$C$3316=$P$1)*('Region Table Data'!$E$2:$E$3316=D$5)*('Region Table Data'!$F$2:$F$3316="Expected Standard"),0))</f>
        <v>73</v>
      </c>
      <c r="E21" s="23" cm="1">
        <f t="array" ref="E21">INDEX('Region Table Data'!$G$2:$G$3316,MATCH(1,('Region Table Data'!$H$2:$H$3316=$A21)*('Region Table Data'!$C$2:$C$3316=$P$1)*('Region Table Data'!$E$2:$E$3316=E$5)*('Region Table Data'!$F$2:$F$3316="Expected Standard"),0))</f>
        <v>89.108187134503225</v>
      </c>
      <c r="F21" s="23" cm="1">
        <f t="array" ref="F21">INDEX('Region Table Data'!$G$2:$G$3316,MATCH(1,('Region Table Data'!$H$2:$H$3316=$A21)*('Region Table Data'!$C$2:$C$3316=$P$1)*('Region Table Data'!$E$2:$E$3316=F$5)*('Region Table Data'!$F$2:$F$3316="Expected Standard"),0))</f>
        <v>79.276315789473685</v>
      </c>
      <c r="G21" s="23" cm="1">
        <f t="array" ref="G21">INDEX('Region Table Data'!$G$2:$G$3316,MATCH(1,('Region Table Data'!$H$2:$H$3316=$A21)*('Region Table Data'!$C$2:$C$3316=$P$1)*('Region Table Data'!$E$2:$E$3316=G$5)*('Region Table Data'!$F$2:$F$3316="Expected Standard"),0))</f>
        <v>80.833333333336881</v>
      </c>
      <c r="H21" s="23" cm="1">
        <f t="array" ref="H21">INDEX('Region Table Data'!$G$2:$G$3316,MATCH(1,('Region Table Data'!$H$2:$H$3316=$A21)*('Region Table Data'!$C$2:$C$3316=$P$1)*('Region Table Data'!$E$2:$E$3316=H$5)*('Region Table Data'!$F$2:$F$3316="Expected Standard"),0))</f>
        <v>94</v>
      </c>
      <c r="I21" s="23" cm="1">
        <f t="array" ref="I21">INDEX('Region Table Data'!$G$2:$G$3316,MATCH(1,('Region Table Data'!$H$2:$H$3316=$A21)*('Region Table Data'!$C$2:$C$3316=$P$1)*('Region Table Data'!$E$2:$E$3316=I$5)*('Region Table Data'!$F$2:$F$3316="Expected Standard"),0))</f>
        <v>82.291666666668974</v>
      </c>
      <c r="J21" s="23" cm="1">
        <f t="array" ref="J21">INDEX('Region Table Data'!$G$2:$G$3316,MATCH(1,('Region Table Data'!$H$2:$H$3316=$A21)*('Region Table Data'!$C$2:$C$3316=$P$1)*('Region Table Data'!$E$2:$E$3316=J$5)*('Region Table Data'!$F$2:$F$3316="Expected Standard"),0))</f>
        <v>70.562770562768918</v>
      </c>
      <c r="K21" s="23" cm="1">
        <f t="array" ref="K21">INDEX('Region Table Data'!$G$2:$G$3316,MATCH(1,('Region Table Data'!$H$2:$H$3316=$A21)*('Region Table Data'!$C$2:$C$3316=$P$1)*('Region Table Data'!$E$2:$E$3316=K$5)*('Region Table Data'!$F$2:$F$3316="Expected Standard"),0))</f>
        <v>84</v>
      </c>
      <c r="L21" s="23" cm="1">
        <f t="array" ref="L21">INDEX('Region Table Data'!$G$2:$G$3316,MATCH(1,('Region Table Data'!$H$2:$H$3316=$A21)*('Region Table Data'!$C$2:$C$3316=$P$1)*('Region Table Data'!$E$2:$E$3316=L$5)*('Region Table Data'!$F$2:$F$3316="Expected Standard"),0))</f>
        <v>90.952380952382072</v>
      </c>
      <c r="M21" s="23" cm="1">
        <f t="array" ref="M21">INDEX('Region Table Data'!$G$2:$G$3316,MATCH(1,('Region Table Data'!$H$2:$H$3316=$A21)*('Region Table Data'!$C$2:$C$3316=$P$1)*('Region Table Data'!$E$2:$E$3316=M$5)*('Region Table Data'!$F$2:$F$3316="Expected Standard"),0))</f>
        <v>95</v>
      </c>
      <c r="N21" s="23" cm="1">
        <f t="array" ref="N21">INDEX('Region Table Data'!$G$2:$G$3316,MATCH(1,('Region Table Data'!$H$2:$H$3316=$A21)*('Region Table Data'!$C$2:$C$3316=$P$1)*('Region Table Data'!$E$2:$E$3316=N$5)*('Region Table Data'!$F$2:$F$3316="Expected Standard"),0))</f>
        <v>84.133333333334406</v>
      </c>
    </row>
    <row r="22" spans="1:14" x14ac:dyDescent="0.25">
      <c r="A22" s="24" t="s">
        <v>120</v>
      </c>
      <c r="B22" s="23" cm="1">
        <f t="array" ref="B22">INDEX('Region Table Data'!$G$2:$G$3316,MATCH(1,('Region Table Data'!$H$2:$H$3316=$A22)*('Region Table Data'!$C$2:$C$3316=$P$1)*('Region Table Data'!$E$2:$E$3316=B$5)*('Region Table Data'!$F$2:$F$3316="Expected Standard"),0))</f>
        <v>69.805194805194802</v>
      </c>
      <c r="C22" s="23" cm="1">
        <f t="array" ref="C22">INDEX('Region Table Data'!$G$2:$G$3316,MATCH(1,('Region Table Data'!$H$2:$H$3316=$A22)*('Region Table Data'!$C$2:$C$3316=$P$1)*('Region Table Data'!$E$2:$E$3316=C$5)*('Region Table Data'!$F$2:$F$3316="Expected Standard"),0))</f>
        <v>82.589285714287158</v>
      </c>
      <c r="D22" s="23" cm="1">
        <f t="array" ref="D22">INDEX('Region Table Data'!$G$2:$G$3316,MATCH(1,('Region Table Data'!$H$2:$H$3316=$A22)*('Region Table Data'!$C$2:$C$3316=$P$1)*('Region Table Data'!$E$2:$E$3316=D$5)*('Region Table Data'!$F$2:$F$3316="Expected Standard"),0))</f>
        <v>56.794871794873693</v>
      </c>
      <c r="E22" s="23" cm="1">
        <f t="array" ref="E22">INDEX('Region Table Data'!$G$2:$G$3316,MATCH(1,('Region Table Data'!$H$2:$H$3316=$A22)*('Region Table Data'!$C$2:$C$3316=$P$1)*('Region Table Data'!$E$2:$E$3316=E$5)*('Region Table Data'!$F$2:$F$3316="Expected Standard"),0))</f>
        <v>73.204419889502432</v>
      </c>
      <c r="F22" s="23" cm="1">
        <f t="array" ref="F22">INDEX('Region Table Data'!$G$2:$G$3316,MATCH(1,('Region Table Data'!$H$2:$H$3316=$A22)*('Region Table Data'!$C$2:$C$3316=$P$1)*('Region Table Data'!$E$2:$E$3316=F$5)*('Region Table Data'!$F$2:$F$3316="Expected Standard"),0))</f>
        <v>64.634146341463421</v>
      </c>
      <c r="G22" s="23" cm="1">
        <f t="array" ref="G22">INDEX('Region Table Data'!$G$2:$G$3316,MATCH(1,('Region Table Data'!$H$2:$H$3316=$A22)*('Region Table Data'!$C$2:$C$3316=$P$1)*('Region Table Data'!$E$2:$E$3316=G$5)*('Region Table Data'!$F$2:$F$3316="Expected Standard"),0))</f>
        <v>67.21014492754253</v>
      </c>
      <c r="H22" s="23" cm="1">
        <f t="array" ref="H22">INDEX('Region Table Data'!$G$2:$G$3316,MATCH(1,('Region Table Data'!$H$2:$H$3316=$A22)*('Region Table Data'!$C$2:$C$3316=$P$1)*('Region Table Data'!$E$2:$E$3316=H$5)*('Region Table Data'!$F$2:$F$3316="Expected Standard"),0))</f>
        <v>72.033898305084747</v>
      </c>
      <c r="I22" s="23" cm="1">
        <f t="array" ref="I22">INDEX('Region Table Data'!$G$2:$G$3316,MATCH(1,('Region Table Data'!$H$2:$H$3316=$A22)*('Region Table Data'!$C$2:$C$3316=$P$1)*('Region Table Data'!$E$2:$E$3316=I$5)*('Region Table Data'!$F$2:$F$3316="Expected Standard"),0))</f>
        <v>66.363636363637951</v>
      </c>
      <c r="J22" s="23" cm="1">
        <f t="array" ref="J22">INDEX('Region Table Data'!$G$2:$G$3316,MATCH(1,('Region Table Data'!$H$2:$H$3316=$A22)*('Region Table Data'!$C$2:$C$3316=$P$1)*('Region Table Data'!$E$2:$E$3316=J$5)*('Region Table Data'!$F$2:$F$3316="Expected Standard"),0))</f>
        <v>66.38888888889386</v>
      </c>
      <c r="K22" s="23" cm="1">
        <f t="array" ref="K22">INDEX('Region Table Data'!$G$2:$G$3316,MATCH(1,('Region Table Data'!$H$2:$H$3316=$A22)*('Region Table Data'!$C$2:$C$3316=$P$1)*('Region Table Data'!$E$2:$E$3316=K$5)*('Region Table Data'!$F$2:$F$3316="Expected Standard"),0))</f>
        <v>67.5</v>
      </c>
      <c r="L22" s="23" cm="1">
        <f t="array" ref="L22">INDEX('Region Table Data'!$G$2:$G$3316,MATCH(1,('Region Table Data'!$H$2:$H$3316=$A22)*('Region Table Data'!$C$2:$C$3316=$P$1)*('Region Table Data'!$E$2:$E$3316=L$5)*('Region Table Data'!$F$2:$F$3316="Expected Standard"),0))</f>
        <v>71.428571428570166</v>
      </c>
      <c r="M22" s="23" cm="1">
        <f t="array" ref="M22">INDEX('Region Table Data'!$G$2:$G$3316,MATCH(1,('Region Table Data'!$H$2:$H$3316=$A22)*('Region Table Data'!$C$2:$C$3316=$P$1)*('Region Table Data'!$E$2:$E$3316=M$5)*('Region Table Data'!$F$2:$F$3316="Expected Standard"),0))</f>
        <v>93.75</v>
      </c>
      <c r="N22" s="23" cm="1">
        <f t="array" ref="N22">INDEX('Region Table Data'!$G$2:$G$3316,MATCH(1,('Region Table Data'!$H$2:$H$3316=$A22)*('Region Table Data'!$C$2:$C$3316=$P$1)*('Region Table Data'!$E$2:$E$3316=N$5)*('Region Table Data'!$F$2:$F$3316="Expected Standard"),0))</f>
        <v>69.149831649832961</v>
      </c>
    </row>
    <row r="23" spans="1:14" x14ac:dyDescent="0.25">
      <c r="A23" s="24" t="s">
        <v>442</v>
      </c>
      <c r="B23" s="23" cm="1">
        <f t="array" ref="B23">INDEX('Region Table Data'!$G$2:$G$3316,MATCH(1,('Region Table Data'!$H$2:$H$3316=$A23)*('Region Table Data'!$C$2:$C$3316=$P$1)*('Region Table Data'!$E$2:$E$3316=B$5)*('Region Table Data'!$F$2:$F$3316="Expected Standard"),0))</f>
        <v>66.019417475728162</v>
      </c>
      <c r="C23" s="23" cm="1">
        <f t="array" ref="C23">INDEX('Region Table Data'!$G$2:$G$3316,MATCH(1,('Region Table Data'!$H$2:$H$3316=$A23)*('Region Table Data'!$C$2:$C$3316=$P$1)*('Region Table Data'!$E$2:$E$3316=C$5)*('Region Table Data'!$F$2:$F$3316="Expected Standard"),0))</f>
        <v>53.508771929827923</v>
      </c>
      <c r="D23" s="23" cm="1">
        <f t="array" ref="D23">INDEX('Region Table Data'!$G$2:$G$3316,MATCH(1,('Region Table Data'!$H$2:$H$3316=$A23)*('Region Table Data'!$C$2:$C$3316=$P$1)*('Region Table Data'!$E$2:$E$3316=D$5)*('Region Table Data'!$F$2:$F$3316="Expected Standard"),0))</f>
        <v>56.249999999996888</v>
      </c>
      <c r="E23" s="23" cm="1">
        <f t="array" ref="E23">INDEX('Region Table Data'!$G$2:$G$3316,MATCH(1,('Region Table Data'!$H$2:$H$3316=$A23)*('Region Table Data'!$C$2:$C$3316=$P$1)*('Region Table Data'!$E$2:$E$3316=E$5)*('Region Table Data'!$F$2:$F$3316="Expected Standard"),0))</f>
        <v>66.935483870966678</v>
      </c>
      <c r="F23" s="23" cm="1">
        <f t="array" ref="F23">INDEX('Region Table Data'!$G$2:$G$3316,MATCH(1,('Region Table Data'!$H$2:$H$3316=$A23)*('Region Table Data'!$C$2:$C$3316=$P$1)*('Region Table Data'!$E$2:$E$3316=F$5)*('Region Table Data'!$F$2:$F$3316="Expected Standard"),0))</f>
        <v>44.444444444444443</v>
      </c>
      <c r="G23" s="23" cm="1">
        <f t="array" ref="G23">INDEX('Region Table Data'!$G$2:$G$3316,MATCH(1,('Region Table Data'!$H$2:$H$3316=$A23)*('Region Table Data'!$C$2:$C$3316=$P$1)*('Region Table Data'!$E$2:$E$3316=G$5)*('Region Table Data'!$F$2:$F$3316="Expected Standard"),0))</f>
        <v>62.380952380956032</v>
      </c>
      <c r="H23" s="23" cm="1">
        <f t="array" ref="H23">INDEX('Region Table Data'!$G$2:$G$3316,MATCH(1,('Region Table Data'!$H$2:$H$3316=$A23)*('Region Table Data'!$C$2:$C$3316=$P$1)*('Region Table Data'!$E$2:$E$3316=H$5)*('Region Table Data'!$F$2:$F$3316="Expected Standard"),0))</f>
        <v>80</v>
      </c>
      <c r="I23" s="23" cm="1">
        <f t="array" ref="I23">INDEX('Region Table Data'!$G$2:$G$3316,MATCH(1,('Region Table Data'!$H$2:$H$3316=$A23)*('Region Table Data'!$C$2:$C$3316=$P$1)*('Region Table Data'!$E$2:$E$3316=I$5)*('Region Table Data'!$F$2:$F$3316="Expected Standard"),0))</f>
        <v>55.345911949689288</v>
      </c>
      <c r="J23" s="23" cm="1">
        <f t="array" ref="J23">INDEX('Region Table Data'!$G$2:$G$3316,MATCH(1,('Region Table Data'!$H$2:$H$3316=$A23)*('Region Table Data'!$C$2:$C$3316=$P$1)*('Region Table Data'!$E$2:$E$3316=J$5)*('Region Table Data'!$F$2:$F$3316="Expected Standard"),0))</f>
        <v>59</v>
      </c>
      <c r="K23" s="23" cm="1">
        <f t="array" ref="K23">INDEX('Region Table Data'!$G$2:$G$3316,MATCH(1,('Region Table Data'!$H$2:$H$3316=$A23)*('Region Table Data'!$C$2:$C$3316=$P$1)*('Region Table Data'!$E$2:$E$3316=K$5)*('Region Table Data'!$F$2:$F$3316="Expected Standard"),0))</f>
        <v>13.33333333333333</v>
      </c>
      <c r="L23" s="23" cm="1">
        <f t="array" ref="L23">INDEX('Region Table Data'!$G$2:$G$3316,MATCH(1,('Region Table Data'!$H$2:$H$3316=$A23)*('Region Table Data'!$C$2:$C$3316=$P$1)*('Region Table Data'!$E$2:$E$3316=L$5)*('Region Table Data'!$F$2:$F$3316="Expected Standard"),0))</f>
        <v>71.428571428568716</v>
      </c>
      <c r="M23" s="23" cm="1">
        <f t="array" ref="M23">INDEX('Region Table Data'!$G$2:$G$3316,MATCH(1,('Region Table Data'!$H$2:$H$3316=$A23)*('Region Table Data'!$C$2:$C$3316=$P$1)*('Region Table Data'!$E$2:$E$3316=M$5)*('Region Table Data'!$F$2:$F$3316="Expected Standard"),0))</f>
        <v>83.333333333333343</v>
      </c>
      <c r="N23" s="23" cm="1">
        <f t="array" ref="N23">INDEX('Region Table Data'!$G$2:$G$3316,MATCH(1,('Region Table Data'!$H$2:$H$3316=$A23)*('Region Table Data'!$C$2:$C$3316=$P$1)*('Region Table Data'!$E$2:$E$3316=N$5)*('Region Table Data'!$F$2:$F$3316="Expected Standard"),0))</f>
        <v>59.151515151515277</v>
      </c>
    </row>
    <row r="25" spans="1:14" ht="21" x14ac:dyDescent="0.35">
      <c r="A25" s="10" t="str">
        <f>"REG DATA QUALITY RESULTS "&amp;P1&amp;" | PERCENTAGE AT THE EXPECTED STANDARD (PEER GROUPS)"</f>
        <v>REG DATA QUALITY RESULTS 2022/23 | PERCENTAGE AT THE EXPECTED STANDARD (PEER GROUPS)</v>
      </c>
    </row>
    <row r="27" spans="1:14" x14ac:dyDescent="0.25">
      <c r="B27" s="128" t="s">
        <v>159</v>
      </c>
      <c r="C27" s="129"/>
      <c r="D27" s="129"/>
      <c r="E27" s="129"/>
      <c r="F27" s="129"/>
      <c r="G27" s="129"/>
      <c r="H27" s="129"/>
      <c r="I27" s="129"/>
      <c r="J27" s="129"/>
      <c r="K27" s="129"/>
      <c r="L27" s="129"/>
      <c r="M27" s="129"/>
      <c r="N27" s="129"/>
    </row>
    <row r="28" spans="1:14" x14ac:dyDescent="0.25">
      <c r="B28" s="127" t="s">
        <v>186</v>
      </c>
      <c r="C28" s="127"/>
      <c r="D28" s="127"/>
      <c r="E28" s="127" t="s">
        <v>196</v>
      </c>
      <c r="F28" s="127"/>
      <c r="G28" s="127"/>
      <c r="H28" s="127" t="s">
        <v>187</v>
      </c>
      <c r="I28" s="127"/>
      <c r="J28" s="127"/>
      <c r="K28" s="127"/>
      <c r="L28" s="25"/>
      <c r="M28" s="25"/>
      <c r="N28" s="22" t="s">
        <v>188</v>
      </c>
    </row>
    <row r="29" spans="1:14" ht="45" x14ac:dyDescent="0.25">
      <c r="A29" t="s">
        <v>76</v>
      </c>
      <c r="B29" s="33" t="s">
        <v>67</v>
      </c>
      <c r="C29" s="33" t="s">
        <v>66</v>
      </c>
      <c r="D29" s="33" t="s">
        <v>68</v>
      </c>
      <c r="E29" s="33" t="s">
        <v>193</v>
      </c>
      <c r="F29" s="33" t="s">
        <v>194</v>
      </c>
      <c r="G29" s="33" t="s">
        <v>195</v>
      </c>
      <c r="H29" s="33" t="s">
        <v>70</v>
      </c>
      <c r="I29" s="33" t="s">
        <v>71</v>
      </c>
      <c r="J29" s="33" t="s">
        <v>72</v>
      </c>
      <c r="K29" s="33" t="s">
        <v>69</v>
      </c>
      <c r="L29" s="33" t="s">
        <v>81</v>
      </c>
      <c r="M29" s="33" t="s">
        <v>82</v>
      </c>
      <c r="N29" s="104" t="s">
        <v>404</v>
      </c>
    </row>
    <row r="30" spans="1:14" x14ac:dyDescent="0.25">
      <c r="A30" s="24" t="s">
        <v>85</v>
      </c>
      <c r="B30" s="23" cm="1">
        <f t="array" ref="B30">INDEX('Peer Table Data'!$G$2:$G$13456,MATCH(1,('Peer Table Data'!$B$2:$B$13456=$A30)*('Peer Table Data'!$C$2:$C$13456=$P$1)*('Peer Table Data'!$E$2:$E$13456=B$29)*('Peer Table Data'!$F$2:$F$13456="Expected Standard"),0))</f>
        <v>76.011846001974334</v>
      </c>
      <c r="C30" s="23" cm="1">
        <f t="array" ref="C30">INDEX('Peer Table Data'!$G$2:$G$13456,MATCH(1,('Peer Table Data'!$B$2:$B$13456=$A30)*('Peer Table Data'!$C$2:$C$13456=$P$1)*('Peer Table Data'!$E$2:$E$13456=C$29)*('Peer Table Data'!$F$2:$F$13456="Expected Standard"),0))</f>
        <v>83.64779874214004</v>
      </c>
      <c r="D30" s="23" cm="1">
        <f t="array" ref="D30">INDEX('Peer Table Data'!$G$2:$G$13456,MATCH(1,('Peer Table Data'!$B$2:$B$13456=$A30)*('Peer Table Data'!$C$2:$C$13456=$P$1)*('Peer Table Data'!$E$2:$E$13456=D$29)*('Peer Table Data'!$F$2:$F$13456="Expected Standard"),0))</f>
        <v>61</v>
      </c>
      <c r="E30" s="23" cm="1">
        <f t="array" ref="E30">INDEX('Peer Table Data'!$G$2:$G$13456,MATCH(1,('Peer Table Data'!$B$2:$B$13456=$A30)*('Peer Table Data'!$C$2:$C$13456=$P$1)*('Peer Table Data'!$E$2:$E$13456=E$29)*('Peer Table Data'!$F$2:$F$13456="Expected Standard"),0))</f>
        <v>76.584699453551721</v>
      </c>
      <c r="F30" s="23" cm="1">
        <f t="array" ref="F30">INDEX('Peer Table Data'!$G$2:$G$13456,MATCH(1,('Peer Table Data'!$B$2:$B$13456=$A30)*('Peer Table Data'!$C$2:$C$13456=$P$1)*('Peer Table Data'!$E$2:$E$13456=F$29)*('Peer Table Data'!$F$2:$F$13456="Expected Standard"),0))</f>
        <v>67.209011264080104</v>
      </c>
      <c r="G30" s="23" cm="1">
        <f t="array" ref="G30">INDEX('Peer Table Data'!$G$2:$G$13456,MATCH(1,('Peer Table Data'!$B$2:$B$13456=$A30)*('Peer Table Data'!$C$2:$C$13456=$P$1)*('Peer Table Data'!$E$2:$E$13456=G$29)*('Peer Table Data'!$F$2:$F$13456="Expected Standard"),0))</f>
        <v>72.884012539188916</v>
      </c>
      <c r="H30" s="23" cm="1">
        <f t="array" ref="H30">INDEX('Peer Table Data'!$G$2:$G$13456,MATCH(1,('Peer Table Data'!$B$2:$B$13456=$A30)*('Peer Table Data'!$C$2:$C$13456=$P$1)*('Peer Table Data'!$E$2:$E$13456=H$29)*('Peer Table Data'!$F$2:$F$13456="Expected Standard"),0))</f>
        <v>82.716049382716051</v>
      </c>
      <c r="I30" s="23" cm="1">
        <f t="array" ref="I30">INDEX('Peer Table Data'!$G$2:$G$13456,MATCH(1,('Peer Table Data'!$B$2:$B$13456=$A30)*('Peer Table Data'!$C$2:$C$13456=$P$1)*('Peer Table Data'!$E$2:$E$13456=I$29)*('Peer Table Data'!$F$2:$F$13456="Expected Standard"),0))</f>
        <v>70.636363636365431</v>
      </c>
      <c r="J30" s="23" cm="1">
        <f t="array" ref="J30">INDEX('Peer Table Data'!$G$2:$G$13456,MATCH(1,('Peer Table Data'!$B$2:$B$13456=$A30)*('Peer Table Data'!$C$2:$C$13456=$P$1)*('Peer Table Data'!$E$2:$E$13456=J$29)*('Peer Table Data'!$F$2:$F$13456="Expected Standard"),0))</f>
        <v>61.363636363635813</v>
      </c>
      <c r="K30" s="23" cm="1">
        <f t="array" ref="K30">INDEX('Peer Table Data'!$G$2:$G$13456,MATCH(1,('Peer Table Data'!$B$2:$B$13456=$A30)*('Peer Table Data'!$C$2:$C$13456=$P$1)*('Peer Table Data'!$E$2:$E$13456=K$29)*('Peer Table Data'!$F$2:$F$13456="Expected Standard"),0))</f>
        <v>68.148148148148152</v>
      </c>
      <c r="L30" s="23" cm="1">
        <f t="array" ref="L30">INDEX('Peer Table Data'!$G$2:$G$13456,MATCH(1,('Peer Table Data'!$B$2:$B$13456=$A30)*('Peer Table Data'!$C$2:$C$13456=$P$1)*('Peer Table Data'!$E$2:$E$13456=L$29)*('Peer Table Data'!$F$2:$F$13456="Expected Standard"),0))</f>
        <v>77.07231040564325</v>
      </c>
      <c r="M30" s="23" cm="1">
        <f t="array" ref="M30">INDEX('Peer Table Data'!$G$2:$G$13456,MATCH(1,('Peer Table Data'!$B$2:$B$13456=$A30)*('Peer Table Data'!$C$2:$C$13456=$P$1)*('Peer Table Data'!$E$2:$E$13456=M$29)*('Peer Table Data'!$F$2:$F$13456="Expected Standard"),0))</f>
        <v>98.148148148148152</v>
      </c>
      <c r="N30" s="23" cm="1">
        <f t="array" ref="N30">INDEX('Peer Table Data'!$G$2:$G$13456,MATCH(1,('Peer Table Data'!$B$2:$B$13456=$A30)*('Peer Table Data'!$C$2:$C$13456=$P$1)*('Peer Table Data'!$E$2:$E$13456=N$29)*('Peer Table Data'!$F$2:$F$13456="Expected Standard"),0))</f>
        <v>72.876677957597096</v>
      </c>
    </row>
    <row r="31" spans="1:14" x14ac:dyDescent="0.25">
      <c r="A31" s="24" t="s">
        <v>428</v>
      </c>
      <c r="B31" s="23" cm="1">
        <f t="array" ref="B31">INDEX('Peer Table Data'!$G$2:$G$13456,MATCH(1,('Peer Table Data'!$B$2:$B$13456=$A31)*('Peer Table Data'!$C$2:$C$13456=$P$1)*('Peer Table Data'!$E$2:$E$13456=B$29)*('Peer Table Data'!$F$2:$F$13456="Expected Standard"),0))</f>
        <v>76.96335078534031</v>
      </c>
      <c r="C31" s="23" cm="1">
        <f t="array" ref="C31">INDEX('Peer Table Data'!$G$2:$G$13456,MATCH(1,('Peer Table Data'!$B$2:$B$13456=$A31)*('Peer Table Data'!$C$2:$C$13456=$P$1)*('Peer Table Data'!$E$2:$E$13456=C$29)*('Peer Table Data'!$F$2:$F$13456="Expected Standard"),0))</f>
        <v>82.352941176472228</v>
      </c>
      <c r="D31" s="23" cm="1">
        <f t="array" ref="D31">INDEX('Peer Table Data'!$G$2:$G$13456,MATCH(1,('Peer Table Data'!$B$2:$B$13456=$A31)*('Peer Table Data'!$C$2:$C$13456=$P$1)*('Peer Table Data'!$E$2:$E$13456=D$29)*('Peer Table Data'!$F$2:$F$13456="Expected Standard"),0))</f>
        <v>67</v>
      </c>
      <c r="E31" s="23" cm="1">
        <f t="array" ref="E31">INDEX('Peer Table Data'!$G$2:$G$13456,MATCH(1,('Peer Table Data'!$B$2:$B$13456=$A31)*('Peer Table Data'!$C$2:$C$13456=$P$1)*('Peer Table Data'!$E$2:$E$13456=E$29)*('Peer Table Data'!$F$2:$F$13456="Expected Standard"),0))</f>
        <v>77.217125382262481</v>
      </c>
      <c r="F31" s="23" cm="1">
        <f t="array" ref="F31">INDEX('Peer Table Data'!$G$2:$G$13456,MATCH(1,('Peer Table Data'!$B$2:$B$13456=$A31)*('Peer Table Data'!$C$2:$C$13456=$P$1)*('Peer Table Data'!$E$2:$E$13456=F$29)*('Peer Table Data'!$F$2:$F$13456="Expected Standard"),0))</f>
        <v>70.588235294117652</v>
      </c>
      <c r="G31" s="23" cm="1">
        <f t="array" ref="G31">INDEX('Peer Table Data'!$G$2:$G$13456,MATCH(1,('Peer Table Data'!$B$2:$B$13456=$A31)*('Peer Table Data'!$C$2:$C$13456=$P$1)*('Peer Table Data'!$E$2:$E$13456=G$29)*('Peer Table Data'!$F$2:$F$13456="Expected Standard"),0))</f>
        <v>76.724137931039621</v>
      </c>
      <c r="H31" s="23" cm="1">
        <f t="array" ref="H31">INDEX('Peer Table Data'!$G$2:$G$13456,MATCH(1,('Peer Table Data'!$B$2:$B$13456=$A31)*('Peer Table Data'!$C$2:$C$13456=$P$1)*('Peer Table Data'!$E$2:$E$13456=H$29)*('Peer Table Data'!$F$2:$F$13456="Expected Standard"),0))</f>
        <v>94</v>
      </c>
      <c r="I31" s="23" cm="1">
        <f t="array" ref="I31">INDEX('Peer Table Data'!$G$2:$G$13456,MATCH(1,('Peer Table Data'!$B$2:$B$13456=$A31)*('Peer Table Data'!$C$2:$C$13456=$P$1)*('Peer Table Data'!$E$2:$E$13456=I$29)*('Peer Table Data'!$F$2:$F$13456="Expected Standard"),0))</f>
        <v>68.181818181819011</v>
      </c>
      <c r="J31" s="23" cm="1">
        <f t="array" ref="J31">INDEX('Peer Table Data'!$G$2:$G$13456,MATCH(1,('Peer Table Data'!$B$2:$B$13456=$A31)*('Peer Table Data'!$C$2:$C$13456=$P$1)*('Peer Table Data'!$E$2:$E$13456=J$29)*('Peer Table Data'!$F$2:$F$13456="Expected Standard"),0))</f>
        <v>68.42105263158173</v>
      </c>
      <c r="K31" s="23" cm="1">
        <f t="array" ref="K31">INDEX('Peer Table Data'!$G$2:$G$13456,MATCH(1,('Peer Table Data'!$B$2:$B$13456=$A31)*('Peer Table Data'!$C$2:$C$13456=$P$1)*('Peer Table Data'!$E$2:$E$13456=K$29)*('Peer Table Data'!$F$2:$F$13456="Expected Standard"),0))</f>
        <v>76</v>
      </c>
      <c r="L31" s="23" cm="1">
        <f t="array" ref="L31">INDEX('Peer Table Data'!$G$2:$G$13456,MATCH(1,('Peer Table Data'!$B$2:$B$13456=$A31)*('Peer Table Data'!$C$2:$C$13456=$P$1)*('Peer Table Data'!$E$2:$E$13456=L$29)*('Peer Table Data'!$F$2:$F$13456="Expected Standard"),0))</f>
        <v>76.190476190474428</v>
      </c>
      <c r="M31" s="23" cm="1">
        <f t="array" ref="M31">INDEX('Peer Table Data'!$G$2:$G$13456,MATCH(1,('Peer Table Data'!$B$2:$B$13456=$A31)*('Peer Table Data'!$C$2:$C$13456=$P$1)*('Peer Table Data'!$E$2:$E$13456=M$29)*('Peer Table Data'!$F$2:$F$13456="Expected Standard"),0))</f>
        <v>90</v>
      </c>
      <c r="N31" s="23" cm="1">
        <f t="array" ref="N31">INDEX('Peer Table Data'!$G$2:$G$13456,MATCH(1,('Peer Table Data'!$B$2:$B$13456=$A31)*('Peer Table Data'!$C$2:$C$13456=$P$1)*('Peer Table Data'!$E$2:$E$13456=N$29)*('Peer Table Data'!$F$2:$F$13456="Expected Standard"),0))</f>
        <v>75.017111567420429</v>
      </c>
    </row>
    <row r="32" spans="1:14" x14ac:dyDescent="0.25">
      <c r="A32" s="24" t="s">
        <v>80</v>
      </c>
      <c r="B32" s="23" cm="1">
        <f t="array" ref="B32">INDEX('Peer Table Data'!$G$2:$G$13456,MATCH(1,('Peer Table Data'!$B$2:$B$13456=$A32)*('Peer Table Data'!$C$2:$C$13456=$P$1)*('Peer Table Data'!$E$2:$E$13456=B$29)*('Peer Table Data'!$F$2:$F$13456="Expected Standard"),0))</f>
        <v>68.523949169110452</v>
      </c>
      <c r="C32" s="23" cm="1">
        <f t="array" ref="C32">INDEX('Peer Table Data'!$G$2:$G$13456,MATCH(1,('Peer Table Data'!$B$2:$B$13456=$A32)*('Peer Table Data'!$C$2:$C$13456=$P$1)*('Peer Table Data'!$E$2:$E$13456=C$29)*('Peer Table Data'!$F$2:$F$13456="Expected Standard"),0))</f>
        <v>81</v>
      </c>
      <c r="D32" s="23" cm="1">
        <f t="array" ref="D32">INDEX('Peer Table Data'!$G$2:$G$13456,MATCH(1,('Peer Table Data'!$B$2:$B$13456=$A32)*('Peer Table Data'!$C$2:$C$13456=$P$1)*('Peer Table Data'!$E$2:$E$13456=D$29)*('Peer Table Data'!$F$2:$F$13456="Expected Standard"),0))</f>
        <v>59.923371647509782</v>
      </c>
      <c r="E32" s="23" cm="1">
        <f t="array" ref="E32">INDEX('Peer Table Data'!$G$2:$G$13456,MATCH(1,('Peer Table Data'!$B$2:$B$13456=$A32)*('Peer Table Data'!$C$2:$C$13456=$P$1)*('Peer Table Data'!$E$2:$E$13456=E$29)*('Peer Table Data'!$F$2:$F$13456="Expected Standard"),0))</f>
        <v>74.1997792494479</v>
      </c>
      <c r="F32" s="23" cm="1">
        <f t="array" ref="F32">INDEX('Peer Table Data'!$G$2:$G$13456,MATCH(1,('Peer Table Data'!$B$2:$B$13456=$A32)*('Peer Table Data'!$C$2:$C$13456=$P$1)*('Peer Table Data'!$E$2:$E$13456=F$29)*('Peer Table Data'!$F$2:$F$13456="Expected Standard"),0))</f>
        <v>63.387297633872983</v>
      </c>
      <c r="G32" s="23" cm="1">
        <f t="array" ref="G32">INDEX('Peer Table Data'!$G$2:$G$13456,MATCH(1,('Peer Table Data'!$B$2:$B$13456=$A32)*('Peer Table Data'!$C$2:$C$13456=$P$1)*('Peer Table Data'!$E$2:$E$13456=G$29)*('Peer Table Data'!$F$2:$F$13456="Expected Standard"),0))</f>
        <v>66.291532690250492</v>
      </c>
      <c r="H32" s="23" cm="1">
        <f t="array" ref="H32">INDEX('Peer Table Data'!$G$2:$G$13456,MATCH(1,('Peer Table Data'!$B$2:$B$13456=$A32)*('Peer Table Data'!$C$2:$C$13456=$P$1)*('Peer Table Data'!$E$2:$E$13456=H$29)*('Peer Table Data'!$F$2:$F$13456="Expected Standard"),0))</f>
        <v>76.543209876543202</v>
      </c>
      <c r="I32" s="23" cm="1">
        <f t="array" ref="I32">INDEX('Peer Table Data'!$G$2:$G$13456,MATCH(1,('Peer Table Data'!$B$2:$B$13456=$A32)*('Peer Table Data'!$C$2:$C$13456=$P$1)*('Peer Table Data'!$E$2:$E$13456=I$29)*('Peer Table Data'!$F$2:$F$13456="Expected Standard"),0))</f>
        <v>66</v>
      </c>
      <c r="J32" s="23" cm="1">
        <f t="array" ref="J32">INDEX('Peer Table Data'!$G$2:$G$13456,MATCH(1,('Peer Table Data'!$B$2:$B$13456=$A32)*('Peer Table Data'!$C$2:$C$13456=$P$1)*('Peer Table Data'!$E$2:$E$13456=J$29)*('Peer Table Data'!$F$2:$F$13456="Expected Standard"),0))</f>
        <v>60.910652920961617</v>
      </c>
      <c r="K32" s="23" cm="1">
        <f t="array" ref="K32">INDEX('Peer Table Data'!$G$2:$G$13456,MATCH(1,('Peer Table Data'!$B$2:$B$13456=$A32)*('Peer Table Data'!$C$2:$C$13456=$P$1)*('Peer Table Data'!$E$2:$E$13456=K$29)*('Peer Table Data'!$F$2:$F$13456="Expected Standard"),0))</f>
        <v>67.407407407407405</v>
      </c>
      <c r="L32" s="23" cm="1">
        <f t="array" ref="L32">INDEX('Peer Table Data'!$G$2:$G$13456,MATCH(1,('Peer Table Data'!$B$2:$B$13456=$A32)*('Peer Table Data'!$C$2:$C$13456=$P$1)*('Peer Table Data'!$E$2:$E$13456=L$29)*('Peer Table Data'!$F$2:$F$13456="Expected Standard"),0))</f>
        <v>72.310405643738221</v>
      </c>
      <c r="M32" s="23" cm="1">
        <f t="array" ref="M32">INDEX('Peer Table Data'!$G$2:$G$13456,MATCH(1,('Peer Table Data'!$B$2:$B$13456=$A32)*('Peer Table Data'!$C$2:$C$13456=$P$1)*('Peer Table Data'!$E$2:$E$13456=M$29)*('Peer Table Data'!$F$2:$F$13456="Expected Standard"),0))</f>
        <v>98.148148148148152</v>
      </c>
      <c r="N32" s="23" cm="1">
        <f t="array" ref="N32">INDEX('Peer Table Data'!$G$2:$G$13456,MATCH(1,('Peer Table Data'!$B$2:$B$13456=$A32)*('Peer Table Data'!$C$2:$C$13456=$P$1)*('Peer Table Data'!$E$2:$E$13456=N$29)*('Peer Table Data'!$F$2:$F$13456="Expected Standard"),0))</f>
        <v>69.034054943664714</v>
      </c>
    </row>
    <row r="33" spans="1:20" x14ac:dyDescent="0.25">
      <c r="A33" s="24" t="s">
        <v>427</v>
      </c>
      <c r="B33" s="23" cm="1">
        <f t="array" ref="B33">INDEX('Peer Table Data'!$G$2:$G$13456,MATCH(1,('Peer Table Data'!$B$2:$B$13456=$A33)*('Peer Table Data'!$C$2:$C$13456=$P$1)*('Peer Table Data'!$E$2:$E$13456=B$29)*('Peer Table Data'!$F$2:$F$13456="Expected Standard"),0))</f>
        <v>67.741935483870961</v>
      </c>
      <c r="C33" s="23" cm="1">
        <f t="array" ref="C33">INDEX('Peer Table Data'!$G$2:$G$13456,MATCH(1,('Peer Table Data'!$B$2:$B$13456=$A33)*('Peer Table Data'!$C$2:$C$13456=$P$1)*('Peer Table Data'!$E$2:$E$13456=C$29)*('Peer Table Data'!$F$2:$F$13456="Expected Standard"),0))</f>
        <v>79.53929539295541</v>
      </c>
      <c r="D33" s="23" cm="1">
        <f t="array" ref="D33">INDEX('Peer Table Data'!$G$2:$G$13456,MATCH(1,('Peer Table Data'!$B$2:$B$13456=$A33)*('Peer Table Data'!$C$2:$C$13456=$P$1)*('Peer Table Data'!$E$2:$E$13456=D$29)*('Peer Table Data'!$F$2:$F$13456="Expected Standard"),0))</f>
        <v>51.724137931034413</v>
      </c>
      <c r="E33" s="23" cm="1">
        <f t="array" ref="E33">INDEX('Peer Table Data'!$G$2:$G$13456,MATCH(1,('Peer Table Data'!$B$2:$B$13456=$A33)*('Peer Table Data'!$C$2:$C$13456=$P$1)*('Peer Table Data'!$E$2:$E$13456=E$29)*('Peer Table Data'!$F$2:$F$13456="Expected Standard"),0))</f>
        <v>65.143824027073023</v>
      </c>
      <c r="F33" s="23" cm="1">
        <f t="array" ref="F33">INDEX('Peer Table Data'!$G$2:$G$13456,MATCH(1,('Peer Table Data'!$B$2:$B$13456=$A33)*('Peer Table Data'!$C$2:$C$13456=$P$1)*('Peer Table Data'!$E$2:$E$13456=F$29)*('Peer Table Data'!$F$2:$F$13456="Expected Standard"),0))</f>
        <v>60.516605166051662</v>
      </c>
      <c r="G33" s="23" cm="1">
        <f t="array" ref="G33">INDEX('Peer Table Data'!$G$2:$G$13456,MATCH(1,('Peer Table Data'!$B$2:$B$13456=$A33)*('Peer Table Data'!$C$2:$C$13456=$P$1)*('Peer Table Data'!$E$2:$E$13456=G$29)*('Peer Table Data'!$F$2:$F$13456="Expected Standard"),0))</f>
        <v>73.58490566038202</v>
      </c>
      <c r="H33" s="23" cm="1">
        <f t="array" ref="H33">INDEX('Peer Table Data'!$G$2:$G$13456,MATCH(1,('Peer Table Data'!$B$2:$B$13456=$A33)*('Peer Table Data'!$C$2:$C$13456=$P$1)*('Peer Table Data'!$E$2:$E$13456=H$29)*('Peer Table Data'!$F$2:$F$13456="Expected Standard"),0))</f>
        <v>76.691729323308266</v>
      </c>
      <c r="I33" s="23" cm="1">
        <f t="array" ref="I33">INDEX('Peer Table Data'!$G$2:$G$13456,MATCH(1,('Peer Table Data'!$B$2:$B$13456=$A33)*('Peer Table Data'!$C$2:$C$13456=$P$1)*('Peer Table Data'!$E$2:$E$13456=I$29)*('Peer Table Data'!$F$2:$F$13456="Expected Standard"),0))</f>
        <v>62.806026365349318</v>
      </c>
      <c r="J33" s="23" cm="1">
        <f t="array" ref="J33">INDEX('Peer Table Data'!$G$2:$G$13456,MATCH(1,('Peer Table Data'!$B$2:$B$13456=$A33)*('Peer Table Data'!$C$2:$C$13456=$P$1)*('Peer Table Data'!$E$2:$E$13456=J$29)*('Peer Table Data'!$F$2:$F$13456="Expected Standard"),0))</f>
        <v>57.729468599034632</v>
      </c>
      <c r="K33" s="23" cm="1">
        <f t="array" ref="K33">INDEX('Peer Table Data'!$G$2:$G$13456,MATCH(1,('Peer Table Data'!$B$2:$B$13456=$A33)*('Peer Table Data'!$C$2:$C$13456=$P$1)*('Peer Table Data'!$E$2:$E$13456=K$29)*('Peer Table Data'!$F$2:$F$13456="Expected Standard"),0))</f>
        <v>66.666666666666657</v>
      </c>
      <c r="L33" s="23" cm="1">
        <f t="array" ref="L33">INDEX('Peer Table Data'!$G$2:$G$13456,MATCH(1,('Peer Table Data'!$B$2:$B$13456=$A33)*('Peer Table Data'!$C$2:$C$13456=$P$1)*('Peer Table Data'!$E$2:$E$13456=L$29)*('Peer Table Data'!$F$2:$F$13456="Expected Standard"),0))</f>
        <v>62.433862433862899</v>
      </c>
      <c r="M33" s="23" cm="1">
        <f t="array" ref="M33">INDEX('Peer Table Data'!$G$2:$G$13456,MATCH(1,('Peer Table Data'!$B$2:$B$13456=$A33)*('Peer Table Data'!$C$2:$C$13456=$P$1)*('Peer Table Data'!$E$2:$E$13456=M$29)*('Peer Table Data'!$F$2:$F$13456="Expected Standard"),0))</f>
        <v>94.444444444444443</v>
      </c>
      <c r="N33" s="23" cm="1">
        <f t="array" ref="N33">INDEX('Peer Table Data'!$G$2:$G$13456,MATCH(1,('Peer Table Data'!$B$2:$B$13456=$A33)*('Peer Table Data'!$C$2:$C$13456=$P$1)*('Peer Table Data'!$E$2:$E$13456=N$29)*('Peer Table Data'!$F$2:$F$13456="Expected Standard"),0))</f>
        <v>65.75446598251699</v>
      </c>
    </row>
    <row r="34" spans="1:20" x14ac:dyDescent="0.25">
      <c r="A34" s="24" t="s">
        <v>155</v>
      </c>
      <c r="B34" s="23">
        <v>0</v>
      </c>
      <c r="C34" s="23">
        <v>0</v>
      </c>
      <c r="D34" s="23">
        <v>0</v>
      </c>
      <c r="E34" s="23">
        <v>0</v>
      </c>
      <c r="F34" s="23">
        <v>0</v>
      </c>
      <c r="G34" s="23">
        <v>0</v>
      </c>
      <c r="H34" s="23">
        <v>0</v>
      </c>
      <c r="I34" s="23">
        <v>0</v>
      </c>
      <c r="J34" s="23">
        <v>0</v>
      </c>
      <c r="K34" s="23">
        <v>0</v>
      </c>
      <c r="L34" s="23">
        <v>0</v>
      </c>
      <c r="M34" s="23">
        <v>0</v>
      </c>
      <c r="N34" s="23">
        <v>0</v>
      </c>
    </row>
    <row r="35" spans="1:20" x14ac:dyDescent="0.25">
      <c r="T35" t="str">
        <f>IFERROR(INDEX('RCA Results Table'!$Q$5:$Q$72,MATCH('Region &amp; Peer Group Results'!S35,'RCA Results Table'!$A$5:$A$72)), "")</f>
        <v/>
      </c>
    </row>
    <row r="36" spans="1:20" x14ac:dyDescent="0.25">
      <c r="T36" t="str">
        <f>IFERROR(INDEX('RCA Results Table'!$Q$5:$Q$72,MATCH('Region &amp; Peer Group Results'!S36,'RCA Results Table'!$A$5:$A$72)), "")</f>
        <v/>
      </c>
    </row>
    <row r="37" spans="1:20" ht="21" x14ac:dyDescent="0.35">
      <c r="A37" s="10" t="s">
        <v>489</v>
      </c>
      <c r="T37" t="str">
        <f>IFERROR(INDEX('RCA Results Table'!$Q$5:$Q$72,MATCH('Region &amp; Peer Group Results'!S37,'RCA Results Table'!$A$5:$A$72)), "")</f>
        <v/>
      </c>
    </row>
    <row r="38" spans="1:20" x14ac:dyDescent="0.25">
      <c r="T38" t="str">
        <f>IFERROR(INDEX('RCA Results Table'!$Q$5:$Q$72,MATCH('Region &amp; Peer Group Results'!S38,'RCA Results Table'!$A$5:$A$72)), "")</f>
        <v/>
      </c>
    </row>
    <row r="39" spans="1:20" x14ac:dyDescent="0.25">
      <c r="B39" s="128" t="s">
        <v>159</v>
      </c>
      <c r="C39" s="129"/>
      <c r="D39" s="129"/>
      <c r="E39" s="129"/>
      <c r="F39" s="129"/>
      <c r="G39" s="129"/>
      <c r="H39" s="129"/>
      <c r="I39" s="129"/>
      <c r="J39" s="129"/>
      <c r="K39" s="129"/>
      <c r="L39" s="129"/>
      <c r="M39" s="129"/>
      <c r="N39" s="129"/>
      <c r="T39" t="str">
        <f>IFERROR(INDEX('RCA Results Table'!$Q$5:$Q$72,MATCH('Region &amp; Peer Group Results'!S39,'RCA Results Table'!$A$5:$A$72)), "")</f>
        <v/>
      </c>
    </row>
    <row r="40" spans="1:20" x14ac:dyDescent="0.25">
      <c r="B40" s="127" t="s">
        <v>186</v>
      </c>
      <c r="C40" s="127"/>
      <c r="D40" s="127"/>
      <c r="E40" s="127" t="s">
        <v>196</v>
      </c>
      <c r="F40" s="127"/>
      <c r="G40" s="127"/>
      <c r="H40" s="127" t="s">
        <v>187</v>
      </c>
      <c r="I40" s="127"/>
      <c r="J40" s="127"/>
      <c r="K40" s="127"/>
      <c r="L40" s="25"/>
      <c r="M40" s="25"/>
      <c r="N40" s="22" t="s">
        <v>188</v>
      </c>
      <c r="T40" t="str">
        <f>IFERROR(INDEX('RCA Results Table'!$Q$5:$Q$72,MATCH('Region &amp; Peer Group Results'!S40,'RCA Results Table'!$A$5:$A$72)), "")</f>
        <v/>
      </c>
    </row>
    <row r="41" spans="1:20" ht="45" x14ac:dyDescent="0.25">
      <c r="A41" t="s">
        <v>77</v>
      </c>
      <c r="B41" s="33" t="s">
        <v>67</v>
      </c>
      <c r="C41" s="33" t="s">
        <v>66</v>
      </c>
      <c r="D41" s="33" t="s">
        <v>68</v>
      </c>
      <c r="E41" s="33" t="s">
        <v>193</v>
      </c>
      <c r="F41" s="33" t="s">
        <v>194</v>
      </c>
      <c r="G41" s="33" t="s">
        <v>195</v>
      </c>
      <c r="H41" s="33" t="s">
        <v>70</v>
      </c>
      <c r="I41" s="33" t="s">
        <v>71</v>
      </c>
      <c r="J41" s="33" t="s">
        <v>72</v>
      </c>
      <c r="K41" s="33" t="s">
        <v>69</v>
      </c>
      <c r="L41" s="33" t="s">
        <v>81</v>
      </c>
      <c r="M41" s="33" t="s">
        <v>82</v>
      </c>
      <c r="N41" s="33" t="s">
        <v>185</v>
      </c>
      <c r="T41" t="str">
        <f>IFERROR(INDEX('RCA Results Table'!$Q$5:$Q$72,MATCH('Region &amp; Peer Group Results'!S41,'RCA Results Table'!$A$5:$A$72)), "")</f>
        <v/>
      </c>
    </row>
    <row r="42" spans="1:20" x14ac:dyDescent="0.25">
      <c r="A42" s="24" t="s">
        <v>161</v>
      </c>
      <c r="B42" s="23">
        <v>72</v>
      </c>
      <c r="C42" s="23">
        <v>82</v>
      </c>
      <c r="D42" s="23">
        <v>60</v>
      </c>
      <c r="E42" s="23">
        <f>AVERAGE('RCA Results Table'!G5:G72)</f>
        <v>73.648319540251279</v>
      </c>
      <c r="F42" s="23">
        <f>AVERAGE('RCA Results Table'!H5:H72)</f>
        <v>68.604752652136952</v>
      </c>
      <c r="G42" s="23">
        <f>AVERAGE('RCA Results Table'!I5:I72)</f>
        <v>72.191857298479192</v>
      </c>
      <c r="H42" s="23">
        <f>AVERAGE('RCA Results Table'!J5:J72)</f>
        <v>82.805429864253398</v>
      </c>
      <c r="I42" s="23">
        <v>68</v>
      </c>
      <c r="J42" s="23">
        <f>AVERAGE('RCA Results Table'!L5:L72)</f>
        <v>60.580007002800642</v>
      </c>
      <c r="K42" s="23">
        <v>69</v>
      </c>
      <c r="L42" s="23">
        <f>AVERAGE('RCA Results Table'!N5:N72)</f>
        <v>73.704481792716891</v>
      </c>
      <c r="M42" s="23">
        <f>AVERAGE('RCA Results Table'!O5:O72)</f>
        <v>99.264705882352942</v>
      </c>
      <c r="N42" s="23">
        <f>AVERAGE('RCA Results Table'!Q5:Q72)</f>
        <v>80.17647058823529</v>
      </c>
      <c r="T42" t="str">
        <f>IFERROR(INDEX('RCA Results Table'!$Q$5:$Q$72,MATCH('Region &amp; Peer Group Results'!S42,'RCA Results Table'!$A$5:$A$72)), "")</f>
        <v/>
      </c>
    </row>
    <row r="43" spans="1:20" x14ac:dyDescent="0.25">
      <c r="T43" t="str">
        <f>IFERROR(INDEX('RCA Results Table'!$Q$5:$Q$72,MATCH('Region &amp; Peer Group Results'!S43,'RCA Results Table'!$A$5:$A$72)), "")</f>
        <v/>
      </c>
    </row>
    <row r="44" spans="1:20" x14ac:dyDescent="0.25">
      <c r="T44" t="str">
        <f>IFERROR(INDEX('RCA Results Table'!$Q$5:$Q$72,MATCH('Region &amp; Peer Group Results'!S44,'RCA Results Table'!$A$5:$A$72)), "")</f>
        <v/>
      </c>
    </row>
    <row r="45" spans="1:20" ht="21" x14ac:dyDescent="0.35">
      <c r="A45" s="10" t="s">
        <v>390</v>
      </c>
      <c r="T45" t="str">
        <f>IFERROR(INDEX('RCA Results Table'!$Q$5:$Q$72,MATCH('Region &amp; Peer Group Results'!S45,'RCA Results Table'!$A$5:$A$72)), "")</f>
        <v/>
      </c>
    </row>
    <row r="46" spans="1:20" x14ac:dyDescent="0.25">
      <c r="C46" t="s">
        <v>329</v>
      </c>
      <c r="T46" t="str">
        <f>IFERROR(INDEX('RCA Results Table'!$Q$5:$Q$72,MATCH('Region &amp; Peer Group Results'!S46,'RCA Results Table'!$A$5:$A$72)), "")</f>
        <v/>
      </c>
    </row>
    <row r="47" spans="1:20" x14ac:dyDescent="0.25">
      <c r="B47" s="130" t="s">
        <v>387</v>
      </c>
      <c r="C47" s="132" t="s">
        <v>186</v>
      </c>
      <c r="D47" s="133"/>
      <c r="E47" s="134"/>
      <c r="F47" s="132" t="s">
        <v>196</v>
      </c>
      <c r="G47" s="133"/>
      <c r="H47" s="134"/>
      <c r="I47" s="132" t="s">
        <v>187</v>
      </c>
      <c r="J47" s="133"/>
      <c r="K47" s="133"/>
      <c r="L47" s="133"/>
      <c r="M47" s="133"/>
      <c r="N47" s="134"/>
      <c r="O47" s="41"/>
      <c r="P47" s="46" t="s">
        <v>188</v>
      </c>
      <c r="T47" t="str">
        <f>IFERROR(INDEX('RCA Results Table'!$Q$5:$Q$72,MATCH('Region &amp; Peer Group Results'!S47,'RCA Results Table'!$A$5:$A$72)), "")</f>
        <v/>
      </c>
    </row>
    <row r="48" spans="1:20" ht="45" x14ac:dyDescent="0.25">
      <c r="B48" s="131"/>
      <c r="C48" s="35" t="s">
        <v>67</v>
      </c>
      <c r="D48" s="38" t="s">
        <v>66</v>
      </c>
      <c r="E48" s="37" t="s">
        <v>68</v>
      </c>
      <c r="F48" s="35" t="s">
        <v>193</v>
      </c>
      <c r="G48" s="38" t="s">
        <v>194</v>
      </c>
      <c r="H48" s="37" t="s">
        <v>195</v>
      </c>
      <c r="I48" s="39" t="s">
        <v>70</v>
      </c>
      <c r="J48" s="34" t="s">
        <v>71</v>
      </c>
      <c r="K48" s="38" t="s">
        <v>72</v>
      </c>
      <c r="L48" s="34" t="s">
        <v>69</v>
      </c>
      <c r="M48" s="38" t="s">
        <v>249</v>
      </c>
      <c r="N48" s="37" t="s">
        <v>82</v>
      </c>
      <c r="O48" s="42"/>
      <c r="P48" s="44" t="s">
        <v>199</v>
      </c>
      <c r="T48" t="str">
        <f>IFERROR(INDEX('RCA Results Table'!$Q$5:$Q$72,MATCH('Region &amp; Peer Group Results'!S48,'RCA Results Table'!$A$5:$A$72)), "")</f>
        <v/>
      </c>
    </row>
    <row r="49" spans="2:20" x14ac:dyDescent="0.25">
      <c r="B49" s="47" t="str">
        <f>'Chart Data'!C3</f>
        <v>Kaikoura District Council</v>
      </c>
      <c r="C49" s="36">
        <f>(COUNTIFS('Target Data Entry'!$Q:$Q,1,'Target Data Entry'!$E:$E,'Region &amp; Peer Group Results'!C48)/COUNTIFS('Target Data Entry'!$E:$E,'Region &amp; Peer Group Results'!C48))*100</f>
        <v>62.962962962962962</v>
      </c>
      <c r="D49" s="36">
        <f>(COUNTIFS('Target Data Entry'!$Q:$Q,1,'Target Data Entry'!$E:$E,'Region &amp; Peer Group Results'!D48)/COUNTIFS('Target Data Entry'!$E:$E,'Region &amp; Peer Group Results'!D48))*100</f>
        <v>72.222222222222214</v>
      </c>
      <c r="E49" s="36">
        <f>(COUNTIFS('Target Data Entry'!$Q:$Q,1,'Target Data Entry'!$E:$E,'Region &amp; Peer Group Results'!E48)/COUNTIFS('Target Data Entry'!$E:$E,'Region &amp; Peer Group Results'!E48))*100</f>
        <v>57.692307692307686</v>
      </c>
      <c r="F49" s="36">
        <f>(COUNTIFS('Target Data Entry'!$Q:$Q,1,'Target Data Entry'!$F:$F,'Region &amp; Peer Group Results'!F48)/COUNTIFS('Target Data Entry'!$F:$F,'Region &amp; Peer Group Results'!F48))*100</f>
        <v>66.666666666666657</v>
      </c>
      <c r="G49" s="36">
        <f>(COUNTIFS('Target Data Entry'!$Q:$Q,1,'Target Data Entry'!$F:$F,'Region &amp; Peer Group Results'!G48)/COUNTIFS('Target Data Entry'!$F:$F,'Region &amp; Peer Group Results'!G48))*100</f>
        <v>57.894736842105267</v>
      </c>
      <c r="H49" s="36">
        <f>(COUNTIFS('Target Data Entry'!$Q:$Q,1,'Target Data Entry'!$F:$F,'Region &amp; Peer Group Results'!H48)/COUNTIFS('Target Data Entry'!$F:$F,'Region &amp; Peer Group Results'!H48))*100</f>
        <v>63.636363636363633</v>
      </c>
      <c r="I49" s="36">
        <f>(COUNTIFS('Target Data Entry'!$Q:$Q,1,'Target Data Entry'!$A:$A,'Region &amp; Peer Group Results'!I48)/COUNTIFS('Target Data Entry'!$A:$A,'Region &amp; Peer Group Results'!I48))*100</f>
        <v>84.615384615384613</v>
      </c>
      <c r="J49" s="36">
        <f>(COUNTIFS('Target Data Entry'!$Q:$Q,1,'Target Data Entry'!$A:$A,'Region &amp; Peer Group Results'!J48)/COUNTIFS('Target Data Entry'!$A:$A,'Region &amp; Peer Group Results'!J48))*100</f>
        <v>54.838709677419352</v>
      </c>
      <c r="K49" s="36">
        <f>(COUNTIFS('Target Data Entry'!$Q:$Q,1,'Target Data Entry'!$A:$A,'Region &amp; Peer Group Results'!K48)/COUNTIFS('Target Data Entry'!$A:$A,'Region &amp; Peer Group Results'!K48))*100</f>
        <v>45.454545454545453</v>
      </c>
      <c r="L49" s="36">
        <f>(COUNTIFS('Target Data Entry'!$Q:$Q,1,'Target Data Entry'!$A:$A,'Region &amp; Peer Group Results'!L48)/COUNTIFS('Target Data Entry'!$A:$A,'Region &amp; Peer Group Results'!L48))*100</f>
        <v>60</v>
      </c>
      <c r="M49" s="36">
        <f>(COUNTIFS('Target Data Entry'!$Q:$Q,1,'Target Data Entry'!$A:$A,'Region &amp; Peer Group Results'!M48)/COUNTIFS('Target Data Entry'!$A:$A,'Region &amp; Peer Group Results'!M48))*100</f>
        <v>88.888888888888886</v>
      </c>
      <c r="N49" s="36">
        <f>(COUNTIFS('Target Data Entry'!$Q:$Q,1,'Target Data Entry'!$A:$A,'Region &amp; Peer Group Results'!N48)/COUNTIFS('Target Data Entry'!$A:$A,'Region &amp; Peer Group Results'!N48))*100</f>
        <v>50</v>
      </c>
      <c r="O49" s="43"/>
      <c r="P49" s="45">
        <f>'Target Data Entry'!T73</f>
        <v>64</v>
      </c>
      <c r="T49" t="str">
        <f>IFERROR(INDEX('RCA Results Table'!$Q$5:$Q$72,MATCH('Region &amp; Peer Group Results'!S49,'RCA Results Table'!$A$5:$A$72)), "")</f>
        <v/>
      </c>
    </row>
    <row r="50" spans="2:20" x14ac:dyDescent="0.25">
      <c r="T50" t="str">
        <f>IFERROR(INDEX('RCA Results Table'!$Q$5:$Q$72,MATCH('Region &amp; Peer Group Results'!S50,'RCA Results Table'!$A$5:$A$72)), "")</f>
        <v/>
      </c>
    </row>
    <row r="51" spans="2:20" x14ac:dyDescent="0.25">
      <c r="T51" t="str">
        <f>IFERROR(INDEX('RCA Results Table'!$Q$5:$Q$72,MATCH('Region &amp; Peer Group Results'!S51,'RCA Results Table'!$A$5:$A$72)), "")</f>
        <v/>
      </c>
    </row>
    <row r="52" spans="2:20" x14ac:dyDescent="0.25">
      <c r="T52" t="str">
        <f>IFERROR(INDEX('RCA Results Table'!$Q$5:$Q$72,MATCH('Region &amp; Peer Group Results'!S52,'RCA Results Table'!$A$5:$A$72)), "")</f>
        <v/>
      </c>
    </row>
    <row r="53" spans="2:20" x14ac:dyDescent="0.25">
      <c r="T53" t="str">
        <f>IFERROR(INDEX('RCA Results Table'!$Q$5:$Q$72,MATCH('Region &amp; Peer Group Results'!S53,'RCA Results Table'!$A$5:$A$72)), "")</f>
        <v/>
      </c>
    </row>
    <row r="54" spans="2:20" x14ac:dyDescent="0.25">
      <c r="T54" t="str">
        <f>IFERROR(INDEX('RCA Results Table'!$Q$5:$Q$72,MATCH('Region &amp; Peer Group Results'!S54,'RCA Results Table'!$A$5:$A$72)), "")</f>
        <v/>
      </c>
    </row>
    <row r="55" spans="2:20" x14ac:dyDescent="0.25">
      <c r="T55" t="str">
        <f>IFERROR(INDEX('RCA Results Table'!$Q$5:$Q$72,MATCH('Region &amp; Peer Group Results'!S55,'RCA Results Table'!$A$5:$A$72)), "")</f>
        <v/>
      </c>
    </row>
    <row r="56" spans="2:20" x14ac:dyDescent="0.25">
      <c r="T56" t="str">
        <f>IFERROR(INDEX('RCA Results Table'!$Q$5:$Q$72,MATCH('Region &amp; Peer Group Results'!S56,'RCA Results Table'!$A$5:$A$72)), "")</f>
        <v/>
      </c>
    </row>
  </sheetData>
  <mergeCells count="16">
    <mergeCell ref="B39:N39"/>
    <mergeCell ref="E40:G40"/>
    <mergeCell ref="H40:K40"/>
    <mergeCell ref="B47:B48"/>
    <mergeCell ref="C47:E47"/>
    <mergeCell ref="F47:H47"/>
    <mergeCell ref="I47:N47"/>
    <mergeCell ref="B40:D40"/>
    <mergeCell ref="B28:D28"/>
    <mergeCell ref="E28:G28"/>
    <mergeCell ref="H28:K28"/>
    <mergeCell ref="B3:N3"/>
    <mergeCell ref="B4:D4"/>
    <mergeCell ref="E4:G4"/>
    <mergeCell ref="H4:K4"/>
    <mergeCell ref="B27:N27"/>
  </mergeCells>
  <pageMargins left="0.7" right="0.7" top="0.75" bottom="0.75" header="0.3" footer="0.3"/>
  <pageSetup paperSize="9" orientation="portrait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cellIs" priority="1" operator="greaterThanOrEqual" id="{7F329C6A-51B9-484D-A3AC-E7576C857E9A}">
            <xm:f>Lookups!#REF!</xm:f>
            <x14:dxf>
              <font>
                <color theme="0"/>
              </font>
              <fill>
                <patternFill>
                  <bgColor theme="4" tint="-0.24994659260841701"/>
                </patternFill>
              </fill>
            </x14:dxf>
          </x14:cfRule>
          <x14:cfRule type="cellIs" priority="2" operator="greaterThanOrEqual" id="{A484BB01-D013-4112-AE94-A815EC485258}">
            <xm:f>Lookups!#REF!</xm:f>
            <x14:dxf>
              <font>
                <color theme="0"/>
              </font>
              <fill>
                <patternFill>
                  <bgColor theme="4" tint="0.39994506668294322"/>
                </patternFill>
              </fill>
            </x14:dxf>
          </x14:cfRule>
          <x14:cfRule type="cellIs" priority="3" operator="greaterThanOrEqual" id="{72E00D66-3C0A-4F99-8CA0-0918D996E722}">
            <xm:f>Lookups!#REF!</xm:f>
            <x14:dxf>
              <fill>
                <patternFill>
                  <bgColor theme="4" tint="0.59996337778862885"/>
                </patternFill>
              </fill>
            </x14:dxf>
          </x14:cfRule>
          <x14:cfRule type="cellIs" priority="4" operator="lessThan" id="{910F9252-D4C5-4347-A1FE-05E9DD6FC093}">
            <xm:f>Lookups!#REF!</xm:f>
            <x14:dxf>
              <fill>
                <patternFill>
                  <bgColor theme="4" tint="0.79998168889431442"/>
                </patternFill>
              </fill>
            </x14:dxf>
          </x14:cfRule>
          <xm:sqref>C49:N49</xm:sqref>
        </x14:conditionalFormatting>
      </x14:conditionalFormatting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1B0FC0-0EB5-451C-8B70-E924E9B733B4}">
  <sheetPr filterMode="1">
    <tabColor theme="1" tint="0.499984740745262"/>
  </sheetPr>
  <dimension ref="A1:H3316"/>
  <sheetViews>
    <sheetView topLeftCell="A2940" workbookViewId="0">
      <selection activeCell="E438" sqref="E438:E3297"/>
    </sheetView>
  </sheetViews>
  <sheetFormatPr defaultRowHeight="15" x14ac:dyDescent="0.25"/>
  <cols>
    <col min="2" max="2" width="28.28515625" bestFit="1" customWidth="1"/>
    <col min="3" max="3" width="7.85546875" bestFit="1" customWidth="1"/>
    <col min="4" max="4" width="11.140625" bestFit="1" customWidth="1"/>
    <col min="5" max="5" width="20" bestFit="1" customWidth="1"/>
    <col min="6" max="6" width="17.5703125" bestFit="1" customWidth="1"/>
    <col min="7" max="7" width="12" bestFit="1" customWidth="1"/>
    <col min="10" max="10" width="21.5703125" bestFit="1" customWidth="1"/>
  </cols>
  <sheetData>
    <row r="1" spans="1:8" x14ac:dyDescent="0.25">
      <c r="B1" s="103" t="s">
        <v>396</v>
      </c>
      <c r="C1" s="103" t="s">
        <v>397</v>
      </c>
      <c r="D1" s="103" t="s">
        <v>398</v>
      </c>
      <c r="E1" s="103" t="s">
        <v>399</v>
      </c>
      <c r="F1" s="103" t="s">
        <v>400</v>
      </c>
      <c r="G1" s="103" t="s">
        <v>401</v>
      </c>
      <c r="H1" s="105" t="s">
        <v>443</v>
      </c>
    </row>
    <row r="2" spans="1:8" hidden="1" x14ac:dyDescent="0.25">
      <c r="A2" s="103">
        <v>0</v>
      </c>
      <c r="B2" t="s">
        <v>402</v>
      </c>
      <c r="C2" t="s">
        <v>165</v>
      </c>
      <c r="D2" t="s">
        <v>403</v>
      </c>
      <c r="E2" t="s">
        <v>404</v>
      </c>
      <c r="F2" t="s">
        <v>405</v>
      </c>
      <c r="G2">
        <v>26.921545201113069</v>
      </c>
      <c r="H2" t="str">
        <f>SUBSTITUTE(B2, " Region","")</f>
        <v>Canterbury</v>
      </c>
    </row>
    <row r="3" spans="1:8" hidden="1" x14ac:dyDescent="0.25">
      <c r="A3" s="103">
        <v>1</v>
      </c>
      <c r="B3" t="s">
        <v>402</v>
      </c>
      <c r="C3" t="s">
        <v>165</v>
      </c>
      <c r="D3" t="s">
        <v>403</v>
      </c>
      <c r="E3" t="s">
        <v>404</v>
      </c>
      <c r="F3" t="s">
        <v>406</v>
      </c>
      <c r="G3">
        <v>12.664277180406669</v>
      </c>
      <c r="H3" t="str">
        <f t="shared" ref="H3:H66" si="0">SUBSTITUTE(B3, " Region","")</f>
        <v>Canterbury</v>
      </c>
    </row>
    <row r="4" spans="1:8" hidden="1" x14ac:dyDescent="0.25">
      <c r="A4" s="103">
        <v>2</v>
      </c>
      <c r="B4" t="s">
        <v>402</v>
      </c>
      <c r="C4" t="s">
        <v>165</v>
      </c>
      <c r="D4" t="s">
        <v>403</v>
      </c>
      <c r="E4" t="s">
        <v>404</v>
      </c>
      <c r="F4" t="s">
        <v>407</v>
      </c>
      <c r="G4">
        <v>60.414177618480252</v>
      </c>
      <c r="H4" t="str">
        <f t="shared" si="0"/>
        <v>Canterbury</v>
      </c>
    </row>
    <row r="5" spans="1:8" hidden="1" x14ac:dyDescent="0.25">
      <c r="A5" s="103">
        <v>3</v>
      </c>
      <c r="B5" t="s">
        <v>402</v>
      </c>
      <c r="C5" t="s">
        <v>165</v>
      </c>
      <c r="D5" t="s">
        <v>399</v>
      </c>
      <c r="E5" t="s">
        <v>70</v>
      </c>
      <c r="F5" t="s">
        <v>405</v>
      </c>
      <c r="G5">
        <v>5.982905982905983</v>
      </c>
      <c r="H5" t="str">
        <f t="shared" si="0"/>
        <v>Canterbury</v>
      </c>
    </row>
    <row r="6" spans="1:8" hidden="1" x14ac:dyDescent="0.25">
      <c r="A6" s="103">
        <v>4</v>
      </c>
      <c r="B6" t="s">
        <v>402</v>
      </c>
      <c r="C6" t="s">
        <v>165</v>
      </c>
      <c r="D6" t="s">
        <v>399</v>
      </c>
      <c r="E6" t="s">
        <v>71</v>
      </c>
      <c r="F6" t="s">
        <v>405</v>
      </c>
      <c r="G6">
        <v>41.856060606057127</v>
      </c>
      <c r="H6" t="str">
        <f t="shared" si="0"/>
        <v>Canterbury</v>
      </c>
    </row>
    <row r="7" spans="1:8" hidden="1" x14ac:dyDescent="0.25">
      <c r="A7" s="103">
        <v>5</v>
      </c>
      <c r="B7" t="s">
        <v>402</v>
      </c>
      <c r="C7" t="s">
        <v>165</v>
      </c>
      <c r="D7" t="s">
        <v>399</v>
      </c>
      <c r="E7" t="s">
        <v>69</v>
      </c>
      <c r="F7" t="s">
        <v>405</v>
      </c>
      <c r="G7">
        <v>13.33333333333333</v>
      </c>
      <c r="H7" t="str">
        <f t="shared" si="0"/>
        <v>Canterbury</v>
      </c>
    </row>
    <row r="8" spans="1:8" hidden="1" x14ac:dyDescent="0.25">
      <c r="A8" s="103">
        <v>6</v>
      </c>
      <c r="B8" t="s">
        <v>402</v>
      </c>
      <c r="C8" t="s">
        <v>165</v>
      </c>
      <c r="D8" t="s">
        <v>399</v>
      </c>
      <c r="E8" t="s">
        <v>72</v>
      </c>
      <c r="F8" t="s">
        <v>405</v>
      </c>
      <c r="G8">
        <v>31.03448275862069</v>
      </c>
      <c r="H8" t="str">
        <f t="shared" si="0"/>
        <v>Canterbury</v>
      </c>
    </row>
    <row r="9" spans="1:8" x14ac:dyDescent="0.25">
      <c r="A9" s="103">
        <v>7</v>
      </c>
      <c r="B9" t="s">
        <v>402</v>
      </c>
      <c r="C9" t="s">
        <v>165</v>
      </c>
      <c r="D9" t="s">
        <v>399</v>
      </c>
      <c r="E9" t="s">
        <v>81</v>
      </c>
      <c r="F9" t="s">
        <v>405</v>
      </c>
      <c r="G9">
        <v>18.253968253968111</v>
      </c>
      <c r="H9" t="str">
        <f t="shared" si="0"/>
        <v>Canterbury</v>
      </c>
    </row>
    <row r="10" spans="1:8" hidden="1" x14ac:dyDescent="0.25">
      <c r="A10" s="103">
        <v>8</v>
      </c>
      <c r="B10" t="s">
        <v>402</v>
      </c>
      <c r="C10" t="s">
        <v>165</v>
      </c>
      <c r="D10" t="s">
        <v>399</v>
      </c>
      <c r="E10" t="s">
        <v>82</v>
      </c>
      <c r="F10" t="s">
        <v>405</v>
      </c>
      <c r="H10" t="str">
        <f t="shared" si="0"/>
        <v>Canterbury</v>
      </c>
    </row>
    <row r="11" spans="1:8" hidden="1" x14ac:dyDescent="0.25">
      <c r="A11" s="103">
        <v>9</v>
      </c>
      <c r="B11" t="s">
        <v>402</v>
      </c>
      <c r="C11" t="s">
        <v>165</v>
      </c>
      <c r="D11" t="s">
        <v>399</v>
      </c>
      <c r="E11" t="s">
        <v>70</v>
      </c>
      <c r="F11" t="s">
        <v>406</v>
      </c>
      <c r="G11">
        <v>24.786324786324791</v>
      </c>
      <c r="H11" t="str">
        <f t="shared" si="0"/>
        <v>Canterbury</v>
      </c>
    </row>
    <row r="12" spans="1:8" hidden="1" x14ac:dyDescent="0.25">
      <c r="A12" s="103">
        <v>10</v>
      </c>
      <c r="B12" t="s">
        <v>402</v>
      </c>
      <c r="C12" t="s">
        <v>165</v>
      </c>
      <c r="D12" t="s">
        <v>399</v>
      </c>
      <c r="E12" t="s">
        <v>71</v>
      </c>
      <c r="F12" t="s">
        <v>406</v>
      </c>
      <c r="G12">
        <v>9.7537878787884917</v>
      </c>
      <c r="H12" t="str">
        <f t="shared" si="0"/>
        <v>Canterbury</v>
      </c>
    </row>
    <row r="13" spans="1:8" hidden="1" x14ac:dyDescent="0.25">
      <c r="A13" s="103">
        <v>11</v>
      </c>
      <c r="B13" t="s">
        <v>402</v>
      </c>
      <c r="C13" t="s">
        <v>165</v>
      </c>
      <c r="D13" t="s">
        <v>399</v>
      </c>
      <c r="E13" t="s">
        <v>69</v>
      </c>
      <c r="F13" t="s">
        <v>406</v>
      </c>
      <c r="G13">
        <v>13.33333333333333</v>
      </c>
      <c r="H13" t="str">
        <f t="shared" si="0"/>
        <v>Canterbury</v>
      </c>
    </row>
    <row r="14" spans="1:8" hidden="1" x14ac:dyDescent="0.25">
      <c r="A14" s="103">
        <v>12</v>
      </c>
      <c r="B14" t="s">
        <v>402</v>
      </c>
      <c r="C14" t="s">
        <v>165</v>
      </c>
      <c r="D14" t="s">
        <v>399</v>
      </c>
      <c r="E14" t="s">
        <v>72</v>
      </c>
      <c r="F14" t="s">
        <v>406</v>
      </c>
      <c r="G14">
        <v>4.3103448275862073</v>
      </c>
      <c r="H14" t="str">
        <f t="shared" si="0"/>
        <v>Canterbury</v>
      </c>
    </row>
    <row r="15" spans="1:8" x14ac:dyDescent="0.25">
      <c r="A15" s="103">
        <v>13</v>
      </c>
      <c r="B15" t="s">
        <v>402</v>
      </c>
      <c r="C15" t="s">
        <v>165</v>
      </c>
      <c r="D15" t="s">
        <v>399</v>
      </c>
      <c r="E15" t="s">
        <v>81</v>
      </c>
      <c r="F15" t="s">
        <v>406</v>
      </c>
      <c r="G15">
        <v>15.608465608466309</v>
      </c>
      <c r="H15" t="str">
        <f t="shared" si="0"/>
        <v>Canterbury</v>
      </c>
    </row>
    <row r="16" spans="1:8" hidden="1" x14ac:dyDescent="0.25">
      <c r="A16" s="103">
        <v>14</v>
      </c>
      <c r="B16" t="s">
        <v>402</v>
      </c>
      <c r="C16" t="s">
        <v>165</v>
      </c>
      <c r="D16" t="s">
        <v>399</v>
      </c>
      <c r="E16" t="s">
        <v>82</v>
      </c>
      <c r="F16" t="s">
        <v>406</v>
      </c>
      <c r="G16">
        <v>16.666666666666661</v>
      </c>
      <c r="H16" t="str">
        <f t="shared" si="0"/>
        <v>Canterbury</v>
      </c>
    </row>
    <row r="17" spans="1:8" hidden="1" x14ac:dyDescent="0.25">
      <c r="A17" s="103">
        <v>15</v>
      </c>
      <c r="B17" t="s">
        <v>402</v>
      </c>
      <c r="C17" t="s">
        <v>165</v>
      </c>
      <c r="D17" t="s">
        <v>399</v>
      </c>
      <c r="E17" t="s">
        <v>70</v>
      </c>
      <c r="F17" t="s">
        <v>407</v>
      </c>
      <c r="G17">
        <v>69.230769230769226</v>
      </c>
      <c r="H17" t="str">
        <f t="shared" si="0"/>
        <v>Canterbury</v>
      </c>
    </row>
    <row r="18" spans="1:8" hidden="1" x14ac:dyDescent="0.25">
      <c r="A18" s="103">
        <v>16</v>
      </c>
      <c r="B18" t="s">
        <v>402</v>
      </c>
      <c r="C18" t="s">
        <v>165</v>
      </c>
      <c r="D18" t="s">
        <v>399</v>
      </c>
      <c r="E18" t="s">
        <v>71</v>
      </c>
      <c r="F18" t="s">
        <v>407</v>
      </c>
      <c r="G18">
        <v>48.390151515154358</v>
      </c>
      <c r="H18" t="str">
        <f t="shared" si="0"/>
        <v>Canterbury</v>
      </c>
    </row>
    <row r="19" spans="1:8" hidden="1" x14ac:dyDescent="0.25">
      <c r="A19" s="103">
        <v>17</v>
      </c>
      <c r="B19" t="s">
        <v>402</v>
      </c>
      <c r="C19" t="s">
        <v>165</v>
      </c>
      <c r="D19" t="s">
        <v>399</v>
      </c>
      <c r="E19" t="s">
        <v>69</v>
      </c>
      <c r="F19" t="s">
        <v>407</v>
      </c>
      <c r="G19">
        <v>73.333333333333329</v>
      </c>
      <c r="H19" t="str">
        <f t="shared" si="0"/>
        <v>Canterbury</v>
      </c>
    </row>
    <row r="20" spans="1:8" hidden="1" x14ac:dyDescent="0.25">
      <c r="A20" s="103">
        <v>18</v>
      </c>
      <c r="B20" t="s">
        <v>402</v>
      </c>
      <c r="C20" t="s">
        <v>165</v>
      </c>
      <c r="D20" t="s">
        <v>399</v>
      </c>
      <c r="E20" t="s">
        <v>72</v>
      </c>
      <c r="F20" t="s">
        <v>407</v>
      </c>
      <c r="G20">
        <v>64.65517241379311</v>
      </c>
      <c r="H20" t="str">
        <f t="shared" si="0"/>
        <v>Canterbury</v>
      </c>
    </row>
    <row r="21" spans="1:8" x14ac:dyDescent="0.25">
      <c r="A21" s="103">
        <v>19</v>
      </c>
      <c r="B21" t="s">
        <v>402</v>
      </c>
      <c r="C21" t="s">
        <v>165</v>
      </c>
      <c r="D21" t="s">
        <v>399</v>
      </c>
      <c r="E21" t="s">
        <v>81</v>
      </c>
      <c r="F21" t="s">
        <v>407</v>
      </c>
      <c r="G21">
        <v>66.137566137565571</v>
      </c>
      <c r="H21" t="str">
        <f t="shared" si="0"/>
        <v>Canterbury</v>
      </c>
    </row>
    <row r="22" spans="1:8" hidden="1" x14ac:dyDescent="0.25">
      <c r="A22" s="103">
        <v>20</v>
      </c>
      <c r="B22" t="s">
        <v>402</v>
      </c>
      <c r="C22" t="s">
        <v>165</v>
      </c>
      <c r="D22" t="s">
        <v>399</v>
      </c>
      <c r="E22" t="s">
        <v>82</v>
      </c>
      <c r="F22" t="s">
        <v>407</v>
      </c>
      <c r="G22">
        <v>83.333333333333343</v>
      </c>
      <c r="H22" t="str">
        <f t="shared" si="0"/>
        <v>Canterbury</v>
      </c>
    </row>
    <row r="23" spans="1:8" hidden="1" x14ac:dyDescent="0.25">
      <c r="A23" s="103">
        <v>21</v>
      </c>
      <c r="B23" t="s">
        <v>402</v>
      </c>
      <c r="C23" t="s">
        <v>165</v>
      </c>
      <c r="D23" t="s">
        <v>408</v>
      </c>
      <c r="E23" t="s">
        <v>67</v>
      </c>
      <c r="F23" t="s">
        <v>405</v>
      </c>
      <c r="G23">
        <v>22.848664688427299</v>
      </c>
      <c r="H23" t="str">
        <f t="shared" si="0"/>
        <v>Canterbury</v>
      </c>
    </row>
    <row r="24" spans="1:8" hidden="1" x14ac:dyDescent="0.25">
      <c r="A24" s="103">
        <v>22</v>
      </c>
      <c r="B24" t="s">
        <v>402</v>
      </c>
      <c r="C24" t="s">
        <v>165</v>
      </c>
      <c r="D24" t="s">
        <v>408</v>
      </c>
      <c r="E24" t="s">
        <v>66</v>
      </c>
      <c r="F24" t="s">
        <v>405</v>
      </c>
      <c r="G24">
        <v>26.106194690260491</v>
      </c>
      <c r="H24" t="str">
        <f t="shared" si="0"/>
        <v>Canterbury</v>
      </c>
    </row>
    <row r="25" spans="1:8" hidden="1" x14ac:dyDescent="0.25">
      <c r="A25" s="103">
        <v>23</v>
      </c>
      <c r="B25" t="s">
        <v>402</v>
      </c>
      <c r="C25" t="s">
        <v>165</v>
      </c>
      <c r="D25" t="s">
        <v>408</v>
      </c>
      <c r="E25" t="s">
        <v>68</v>
      </c>
      <c r="F25" t="s">
        <v>405</v>
      </c>
      <c r="G25">
        <v>32.603406326032527</v>
      </c>
      <c r="H25" t="str">
        <f t="shared" si="0"/>
        <v>Canterbury</v>
      </c>
    </row>
    <row r="26" spans="1:8" hidden="1" x14ac:dyDescent="0.25">
      <c r="A26" s="103">
        <v>24</v>
      </c>
      <c r="B26" t="s">
        <v>402</v>
      </c>
      <c r="C26" t="s">
        <v>165</v>
      </c>
      <c r="D26" t="s">
        <v>408</v>
      </c>
      <c r="E26" t="s">
        <v>67</v>
      </c>
      <c r="F26" t="s">
        <v>406</v>
      </c>
      <c r="G26">
        <v>13.649851632047479</v>
      </c>
      <c r="H26" t="str">
        <f t="shared" si="0"/>
        <v>Canterbury</v>
      </c>
    </row>
    <row r="27" spans="1:8" hidden="1" x14ac:dyDescent="0.25">
      <c r="A27" s="103">
        <v>25</v>
      </c>
      <c r="B27" t="s">
        <v>402</v>
      </c>
      <c r="C27" t="s">
        <v>165</v>
      </c>
      <c r="D27" t="s">
        <v>408</v>
      </c>
      <c r="E27" t="s">
        <v>66</v>
      </c>
      <c r="F27" t="s">
        <v>406</v>
      </c>
      <c r="G27">
        <v>10.471976401180481</v>
      </c>
      <c r="H27" t="str">
        <f t="shared" si="0"/>
        <v>Canterbury</v>
      </c>
    </row>
    <row r="28" spans="1:8" hidden="1" x14ac:dyDescent="0.25">
      <c r="A28" s="103">
        <v>26</v>
      </c>
      <c r="B28" t="s">
        <v>402</v>
      </c>
      <c r="C28" t="s">
        <v>165</v>
      </c>
      <c r="D28" t="s">
        <v>408</v>
      </c>
      <c r="E28" t="s">
        <v>68</v>
      </c>
      <c r="F28" t="s">
        <v>406</v>
      </c>
      <c r="G28">
        <v>13.260340632604271</v>
      </c>
      <c r="H28" t="str">
        <f t="shared" si="0"/>
        <v>Canterbury</v>
      </c>
    </row>
    <row r="29" spans="1:8" hidden="1" x14ac:dyDescent="0.25">
      <c r="A29" s="103">
        <v>27</v>
      </c>
      <c r="B29" t="s">
        <v>402</v>
      </c>
      <c r="C29" t="s">
        <v>165</v>
      </c>
      <c r="D29" t="s">
        <v>408</v>
      </c>
      <c r="E29" t="s">
        <v>67</v>
      </c>
      <c r="F29" t="s">
        <v>407</v>
      </c>
      <c r="G29">
        <v>63.501483679525229</v>
      </c>
      <c r="H29" t="str">
        <f t="shared" si="0"/>
        <v>Canterbury</v>
      </c>
    </row>
    <row r="30" spans="1:8" hidden="1" x14ac:dyDescent="0.25">
      <c r="A30" s="103">
        <v>28</v>
      </c>
      <c r="B30" t="s">
        <v>402</v>
      </c>
      <c r="C30" t="s">
        <v>165</v>
      </c>
      <c r="D30" t="s">
        <v>408</v>
      </c>
      <c r="E30" t="s">
        <v>66</v>
      </c>
      <c r="F30" t="s">
        <v>407</v>
      </c>
      <c r="G30">
        <v>63.421828908559029</v>
      </c>
      <c r="H30" t="str">
        <f t="shared" si="0"/>
        <v>Canterbury</v>
      </c>
    </row>
    <row r="31" spans="1:8" hidden="1" x14ac:dyDescent="0.25">
      <c r="A31" s="103">
        <v>29</v>
      </c>
      <c r="B31" t="s">
        <v>402</v>
      </c>
      <c r="C31" t="s">
        <v>165</v>
      </c>
      <c r="D31" t="s">
        <v>408</v>
      </c>
      <c r="E31" t="s">
        <v>68</v>
      </c>
      <c r="F31" t="s">
        <v>407</v>
      </c>
      <c r="G31">
        <v>54.13625304136319</v>
      </c>
      <c r="H31" t="str">
        <f t="shared" si="0"/>
        <v>Canterbury</v>
      </c>
    </row>
    <row r="32" spans="1:8" hidden="1" x14ac:dyDescent="0.25">
      <c r="A32" s="103">
        <v>30</v>
      </c>
      <c r="B32" t="s">
        <v>402</v>
      </c>
      <c r="C32" t="s">
        <v>165</v>
      </c>
      <c r="D32" t="s">
        <v>409</v>
      </c>
      <c r="E32" t="s">
        <v>193</v>
      </c>
      <c r="F32" t="s">
        <v>405</v>
      </c>
      <c r="G32">
        <v>19.43005181347149</v>
      </c>
      <c r="H32" t="str">
        <f t="shared" si="0"/>
        <v>Canterbury</v>
      </c>
    </row>
    <row r="33" spans="1:8" hidden="1" x14ac:dyDescent="0.25">
      <c r="A33" s="103">
        <v>31</v>
      </c>
      <c r="B33" t="s">
        <v>402</v>
      </c>
      <c r="C33" t="s">
        <v>165</v>
      </c>
      <c r="D33" t="s">
        <v>409</v>
      </c>
      <c r="E33" t="s">
        <v>194</v>
      </c>
      <c r="F33" t="s">
        <v>405</v>
      </c>
      <c r="G33">
        <v>34.630350194552527</v>
      </c>
      <c r="H33" t="str">
        <f t="shared" si="0"/>
        <v>Canterbury</v>
      </c>
    </row>
    <row r="34" spans="1:8" hidden="1" x14ac:dyDescent="0.25">
      <c r="A34" s="103">
        <v>32</v>
      </c>
      <c r="B34" t="s">
        <v>402</v>
      </c>
      <c r="C34" t="s">
        <v>165</v>
      </c>
      <c r="D34" t="s">
        <v>409</v>
      </c>
      <c r="E34" t="s">
        <v>195</v>
      </c>
      <c r="F34" t="s">
        <v>405</v>
      </c>
      <c r="G34">
        <v>31.61512027490588</v>
      </c>
      <c r="H34" t="str">
        <f t="shared" si="0"/>
        <v>Canterbury</v>
      </c>
    </row>
    <row r="35" spans="1:8" hidden="1" x14ac:dyDescent="0.25">
      <c r="A35" s="103">
        <v>33</v>
      </c>
      <c r="B35" t="s">
        <v>402</v>
      </c>
      <c r="C35" t="s">
        <v>165</v>
      </c>
      <c r="D35" t="s">
        <v>409</v>
      </c>
      <c r="E35" t="s">
        <v>193</v>
      </c>
      <c r="F35" t="s">
        <v>406</v>
      </c>
      <c r="G35">
        <v>12.86701208981018</v>
      </c>
      <c r="H35" t="str">
        <f t="shared" si="0"/>
        <v>Canterbury</v>
      </c>
    </row>
    <row r="36" spans="1:8" hidden="1" x14ac:dyDescent="0.25">
      <c r="A36" s="103">
        <v>34</v>
      </c>
      <c r="B36" t="s">
        <v>402</v>
      </c>
      <c r="C36" t="s">
        <v>165</v>
      </c>
      <c r="D36" t="s">
        <v>409</v>
      </c>
      <c r="E36" t="s">
        <v>194</v>
      </c>
      <c r="F36" t="s">
        <v>406</v>
      </c>
      <c r="G36">
        <v>15.175097276264591</v>
      </c>
      <c r="H36" t="str">
        <f t="shared" si="0"/>
        <v>Canterbury</v>
      </c>
    </row>
    <row r="37" spans="1:8" hidden="1" x14ac:dyDescent="0.25">
      <c r="A37" s="103">
        <v>35</v>
      </c>
      <c r="B37" t="s">
        <v>402</v>
      </c>
      <c r="C37" t="s">
        <v>165</v>
      </c>
      <c r="D37" t="s">
        <v>409</v>
      </c>
      <c r="E37" t="s">
        <v>195</v>
      </c>
      <c r="F37" t="s">
        <v>406</v>
      </c>
      <c r="G37">
        <v>8.9347079037810353</v>
      </c>
      <c r="H37" t="str">
        <f t="shared" si="0"/>
        <v>Canterbury</v>
      </c>
    </row>
    <row r="38" spans="1:8" hidden="1" x14ac:dyDescent="0.25">
      <c r="A38" s="103">
        <v>36</v>
      </c>
      <c r="B38" t="s">
        <v>402</v>
      </c>
      <c r="C38" t="s">
        <v>165</v>
      </c>
      <c r="D38" t="s">
        <v>409</v>
      </c>
      <c r="E38" t="s">
        <v>193</v>
      </c>
      <c r="F38" t="s">
        <v>407</v>
      </c>
      <c r="G38">
        <v>67.702936096718332</v>
      </c>
      <c r="H38" t="str">
        <f t="shared" si="0"/>
        <v>Canterbury</v>
      </c>
    </row>
    <row r="39" spans="1:8" hidden="1" x14ac:dyDescent="0.25">
      <c r="A39" s="103">
        <v>37</v>
      </c>
      <c r="B39" t="s">
        <v>402</v>
      </c>
      <c r="C39" t="s">
        <v>165</v>
      </c>
      <c r="D39" t="s">
        <v>409</v>
      </c>
      <c r="E39" t="s">
        <v>194</v>
      </c>
      <c r="F39" t="s">
        <v>407</v>
      </c>
      <c r="G39">
        <v>50.194552529182879</v>
      </c>
      <c r="H39" t="str">
        <f t="shared" si="0"/>
        <v>Canterbury</v>
      </c>
    </row>
    <row r="40" spans="1:8" hidden="1" x14ac:dyDescent="0.25">
      <c r="A40" s="103">
        <v>38</v>
      </c>
      <c r="B40" t="s">
        <v>402</v>
      </c>
      <c r="C40" t="s">
        <v>165</v>
      </c>
      <c r="D40" t="s">
        <v>409</v>
      </c>
      <c r="E40" t="s">
        <v>195</v>
      </c>
      <c r="F40" t="s">
        <v>407</v>
      </c>
      <c r="G40">
        <v>59.450171821313077</v>
      </c>
      <c r="H40" t="str">
        <f t="shared" si="0"/>
        <v>Canterbury</v>
      </c>
    </row>
    <row r="41" spans="1:8" hidden="1" x14ac:dyDescent="0.25">
      <c r="A41" s="103">
        <v>39</v>
      </c>
      <c r="B41" t="s">
        <v>410</v>
      </c>
      <c r="C41" t="s">
        <v>165</v>
      </c>
      <c r="D41" t="s">
        <v>403</v>
      </c>
      <c r="E41" t="s">
        <v>404</v>
      </c>
      <c r="F41" t="s">
        <v>405</v>
      </c>
      <c r="G41">
        <v>22.22222222222155</v>
      </c>
      <c r="H41" t="str">
        <f t="shared" si="0"/>
        <v>Auckland</v>
      </c>
    </row>
    <row r="42" spans="1:8" hidden="1" x14ac:dyDescent="0.25">
      <c r="A42" s="103">
        <v>40</v>
      </c>
      <c r="B42" t="s">
        <v>410</v>
      </c>
      <c r="C42" t="s">
        <v>165</v>
      </c>
      <c r="D42" t="s">
        <v>403</v>
      </c>
      <c r="E42" t="s">
        <v>404</v>
      </c>
      <c r="F42" t="s">
        <v>406</v>
      </c>
      <c r="G42">
        <v>21.212121212120479</v>
      </c>
      <c r="H42" t="str">
        <f t="shared" si="0"/>
        <v>Auckland</v>
      </c>
    </row>
    <row r="43" spans="1:8" hidden="1" x14ac:dyDescent="0.25">
      <c r="A43" s="103">
        <v>41</v>
      </c>
      <c r="B43" t="s">
        <v>410</v>
      </c>
      <c r="C43" t="s">
        <v>165</v>
      </c>
      <c r="D43" t="s">
        <v>403</v>
      </c>
      <c r="E43" t="s">
        <v>404</v>
      </c>
      <c r="F43" t="s">
        <v>407</v>
      </c>
      <c r="G43">
        <v>56.565656565657967</v>
      </c>
      <c r="H43" t="str">
        <f t="shared" si="0"/>
        <v>Auckland</v>
      </c>
    </row>
    <row r="44" spans="1:8" hidden="1" x14ac:dyDescent="0.25">
      <c r="A44" s="103">
        <v>42</v>
      </c>
      <c r="B44" t="s">
        <v>410</v>
      </c>
      <c r="C44" t="s">
        <v>165</v>
      </c>
      <c r="D44" t="s">
        <v>399</v>
      </c>
      <c r="E44" t="s">
        <v>70</v>
      </c>
      <c r="F44" t="s">
        <v>405</v>
      </c>
      <c r="H44" t="str">
        <f t="shared" si="0"/>
        <v>Auckland</v>
      </c>
    </row>
    <row r="45" spans="1:8" hidden="1" x14ac:dyDescent="0.25">
      <c r="A45" s="103">
        <v>43</v>
      </c>
      <c r="B45" t="s">
        <v>410</v>
      </c>
      <c r="C45" t="s">
        <v>165</v>
      </c>
      <c r="D45" t="s">
        <v>399</v>
      </c>
      <c r="E45" t="s">
        <v>71</v>
      </c>
      <c r="F45" t="s">
        <v>405</v>
      </c>
      <c r="G45">
        <v>41.269841269842033</v>
      </c>
      <c r="H45" t="str">
        <f t="shared" si="0"/>
        <v>Auckland</v>
      </c>
    </row>
    <row r="46" spans="1:8" hidden="1" x14ac:dyDescent="0.25">
      <c r="A46" s="103">
        <v>44</v>
      </c>
      <c r="B46" t="s">
        <v>410</v>
      </c>
      <c r="C46" t="s">
        <v>165</v>
      </c>
      <c r="D46" t="s">
        <v>399</v>
      </c>
      <c r="E46" t="s">
        <v>69</v>
      </c>
      <c r="F46" t="s">
        <v>405</v>
      </c>
      <c r="H46" t="str">
        <f t="shared" si="0"/>
        <v>Auckland</v>
      </c>
    </row>
    <row r="47" spans="1:8" hidden="1" x14ac:dyDescent="0.25">
      <c r="A47" s="103">
        <v>45</v>
      </c>
      <c r="B47" t="s">
        <v>410</v>
      </c>
      <c r="C47" t="s">
        <v>165</v>
      </c>
      <c r="D47" t="s">
        <v>399</v>
      </c>
      <c r="E47" t="s">
        <v>72</v>
      </c>
      <c r="F47" t="s">
        <v>405</v>
      </c>
      <c r="G47">
        <v>25</v>
      </c>
      <c r="H47" t="str">
        <f t="shared" si="0"/>
        <v>Auckland</v>
      </c>
    </row>
    <row r="48" spans="1:8" x14ac:dyDescent="0.25">
      <c r="A48" s="103">
        <v>46</v>
      </c>
      <c r="B48" t="s">
        <v>410</v>
      </c>
      <c r="C48" t="s">
        <v>165</v>
      </c>
      <c r="D48" t="s">
        <v>399</v>
      </c>
      <c r="E48" t="s">
        <v>81</v>
      </c>
      <c r="F48" t="s">
        <v>405</v>
      </c>
      <c r="G48">
        <v>4.7619047619006807</v>
      </c>
      <c r="H48" t="str">
        <f t="shared" si="0"/>
        <v>Auckland</v>
      </c>
    </row>
    <row r="49" spans="1:8" hidden="1" x14ac:dyDescent="0.25">
      <c r="A49" s="103">
        <v>47</v>
      </c>
      <c r="B49" t="s">
        <v>410</v>
      </c>
      <c r="C49" t="s">
        <v>165</v>
      </c>
      <c r="D49" t="s">
        <v>399</v>
      </c>
      <c r="E49" t="s">
        <v>82</v>
      </c>
      <c r="F49" t="s">
        <v>405</v>
      </c>
      <c r="H49" t="str">
        <f t="shared" si="0"/>
        <v>Auckland</v>
      </c>
    </row>
    <row r="50" spans="1:8" hidden="1" x14ac:dyDescent="0.25">
      <c r="A50" s="103">
        <v>48</v>
      </c>
      <c r="B50" t="s">
        <v>410</v>
      </c>
      <c r="C50" t="s">
        <v>165</v>
      </c>
      <c r="D50" t="s">
        <v>399</v>
      </c>
      <c r="E50" t="s">
        <v>70</v>
      </c>
      <c r="F50" t="s">
        <v>406</v>
      </c>
      <c r="H50" t="str">
        <f t="shared" si="0"/>
        <v>Auckland</v>
      </c>
    </row>
    <row r="51" spans="1:8" hidden="1" x14ac:dyDescent="0.25">
      <c r="A51" s="103">
        <v>49</v>
      </c>
      <c r="B51" t="s">
        <v>410</v>
      </c>
      <c r="C51" t="s">
        <v>165</v>
      </c>
      <c r="D51" t="s">
        <v>399</v>
      </c>
      <c r="E51" t="s">
        <v>71</v>
      </c>
      <c r="F51" t="s">
        <v>406</v>
      </c>
      <c r="G51">
        <v>15.07936507936334</v>
      </c>
      <c r="H51" t="str">
        <f t="shared" si="0"/>
        <v>Auckland</v>
      </c>
    </row>
    <row r="52" spans="1:8" hidden="1" x14ac:dyDescent="0.25">
      <c r="A52" s="103">
        <v>50</v>
      </c>
      <c r="B52" t="s">
        <v>410</v>
      </c>
      <c r="C52" t="s">
        <v>165</v>
      </c>
      <c r="D52" t="s">
        <v>399</v>
      </c>
      <c r="E52" t="s">
        <v>69</v>
      </c>
      <c r="F52" t="s">
        <v>406</v>
      </c>
      <c r="G52">
        <v>20</v>
      </c>
      <c r="H52" t="str">
        <f t="shared" si="0"/>
        <v>Auckland</v>
      </c>
    </row>
    <row r="53" spans="1:8" hidden="1" x14ac:dyDescent="0.25">
      <c r="A53" s="103">
        <v>51</v>
      </c>
      <c r="B53" t="s">
        <v>410</v>
      </c>
      <c r="C53" t="s">
        <v>165</v>
      </c>
      <c r="D53" t="s">
        <v>399</v>
      </c>
      <c r="E53" t="s">
        <v>72</v>
      </c>
      <c r="F53" t="s">
        <v>406</v>
      </c>
      <c r="G53">
        <v>37.5</v>
      </c>
      <c r="H53" t="str">
        <f t="shared" si="0"/>
        <v>Auckland</v>
      </c>
    </row>
    <row r="54" spans="1:8" x14ac:dyDescent="0.25">
      <c r="A54" s="103">
        <v>52</v>
      </c>
      <c r="B54" t="s">
        <v>410</v>
      </c>
      <c r="C54" t="s">
        <v>165</v>
      </c>
      <c r="D54" t="s">
        <v>399</v>
      </c>
      <c r="E54" t="s">
        <v>81</v>
      </c>
      <c r="F54" t="s">
        <v>406</v>
      </c>
      <c r="G54">
        <v>19.047619047617012</v>
      </c>
      <c r="H54" t="str">
        <f t="shared" si="0"/>
        <v>Auckland</v>
      </c>
    </row>
    <row r="55" spans="1:8" hidden="1" x14ac:dyDescent="0.25">
      <c r="A55" s="103">
        <v>53</v>
      </c>
      <c r="B55" t="s">
        <v>410</v>
      </c>
      <c r="C55" t="s">
        <v>165</v>
      </c>
      <c r="D55" t="s">
        <v>399</v>
      </c>
      <c r="E55" t="s">
        <v>82</v>
      </c>
      <c r="F55" t="s">
        <v>406</v>
      </c>
      <c r="G55">
        <v>100</v>
      </c>
      <c r="H55" t="str">
        <f t="shared" si="0"/>
        <v>Auckland</v>
      </c>
    </row>
    <row r="56" spans="1:8" hidden="1" x14ac:dyDescent="0.25">
      <c r="A56" s="103">
        <v>54</v>
      </c>
      <c r="B56" t="s">
        <v>410</v>
      </c>
      <c r="C56" t="s">
        <v>165</v>
      </c>
      <c r="D56" t="s">
        <v>399</v>
      </c>
      <c r="E56" t="s">
        <v>70</v>
      </c>
      <c r="F56" t="s">
        <v>407</v>
      </c>
      <c r="G56">
        <v>100</v>
      </c>
      <c r="H56" t="str">
        <f t="shared" si="0"/>
        <v>Auckland</v>
      </c>
    </row>
    <row r="57" spans="1:8" hidden="1" x14ac:dyDescent="0.25">
      <c r="A57" s="103">
        <v>55</v>
      </c>
      <c r="B57" t="s">
        <v>410</v>
      </c>
      <c r="C57" t="s">
        <v>165</v>
      </c>
      <c r="D57" t="s">
        <v>399</v>
      </c>
      <c r="E57" t="s">
        <v>71</v>
      </c>
      <c r="F57" t="s">
        <v>407</v>
      </c>
      <c r="G57">
        <v>43.650793650794633</v>
      </c>
      <c r="H57" t="str">
        <f t="shared" si="0"/>
        <v>Auckland</v>
      </c>
    </row>
    <row r="58" spans="1:8" hidden="1" x14ac:dyDescent="0.25">
      <c r="A58" s="103">
        <v>56</v>
      </c>
      <c r="B58" t="s">
        <v>410</v>
      </c>
      <c r="C58" t="s">
        <v>165</v>
      </c>
      <c r="D58" t="s">
        <v>399</v>
      </c>
      <c r="E58" t="s">
        <v>69</v>
      </c>
      <c r="F58" t="s">
        <v>407</v>
      </c>
      <c r="G58">
        <v>80</v>
      </c>
      <c r="H58" t="str">
        <f t="shared" si="0"/>
        <v>Auckland</v>
      </c>
    </row>
    <row r="59" spans="1:8" hidden="1" x14ac:dyDescent="0.25">
      <c r="A59" s="103">
        <v>57</v>
      </c>
      <c r="B59" t="s">
        <v>410</v>
      </c>
      <c r="C59" t="s">
        <v>165</v>
      </c>
      <c r="D59" t="s">
        <v>399</v>
      </c>
      <c r="E59" t="s">
        <v>72</v>
      </c>
      <c r="F59" t="s">
        <v>407</v>
      </c>
      <c r="G59">
        <v>37.5</v>
      </c>
      <c r="H59" t="str">
        <f t="shared" si="0"/>
        <v>Auckland</v>
      </c>
    </row>
    <row r="60" spans="1:8" x14ac:dyDescent="0.25">
      <c r="A60" s="103">
        <v>58</v>
      </c>
      <c r="B60" t="s">
        <v>410</v>
      </c>
      <c r="C60" t="s">
        <v>165</v>
      </c>
      <c r="D60" t="s">
        <v>399</v>
      </c>
      <c r="E60" t="s">
        <v>81</v>
      </c>
      <c r="F60" t="s">
        <v>407</v>
      </c>
      <c r="G60">
        <v>76.190476190482315</v>
      </c>
      <c r="H60" t="str">
        <f t="shared" si="0"/>
        <v>Auckland</v>
      </c>
    </row>
    <row r="61" spans="1:8" hidden="1" x14ac:dyDescent="0.25">
      <c r="A61" s="103">
        <v>59</v>
      </c>
      <c r="B61" t="s">
        <v>410</v>
      </c>
      <c r="C61" t="s">
        <v>165</v>
      </c>
      <c r="D61" t="s">
        <v>399</v>
      </c>
      <c r="E61" t="s">
        <v>82</v>
      </c>
      <c r="F61" t="s">
        <v>407</v>
      </c>
      <c r="H61" t="str">
        <f t="shared" si="0"/>
        <v>Auckland</v>
      </c>
    </row>
    <row r="62" spans="1:8" hidden="1" x14ac:dyDescent="0.25">
      <c r="A62" s="103">
        <v>60</v>
      </c>
      <c r="B62" t="s">
        <v>410</v>
      </c>
      <c r="C62" t="s">
        <v>165</v>
      </c>
      <c r="D62" t="s">
        <v>408</v>
      </c>
      <c r="E62" t="s">
        <v>67</v>
      </c>
      <c r="F62" t="s">
        <v>405</v>
      </c>
      <c r="G62">
        <v>15.38461538461539</v>
      </c>
      <c r="H62" t="str">
        <f t="shared" si="0"/>
        <v>Auckland</v>
      </c>
    </row>
    <row r="63" spans="1:8" hidden="1" x14ac:dyDescent="0.25">
      <c r="A63" s="103">
        <v>61</v>
      </c>
      <c r="B63" t="s">
        <v>410</v>
      </c>
      <c r="C63" t="s">
        <v>165</v>
      </c>
      <c r="D63" t="s">
        <v>408</v>
      </c>
      <c r="E63" t="s">
        <v>66</v>
      </c>
      <c r="F63" t="s">
        <v>405</v>
      </c>
      <c r="G63">
        <v>28.205128205125241</v>
      </c>
      <c r="H63" t="str">
        <f t="shared" si="0"/>
        <v>Auckland</v>
      </c>
    </row>
    <row r="64" spans="1:8" hidden="1" x14ac:dyDescent="0.25">
      <c r="A64" s="103">
        <v>62</v>
      </c>
      <c r="B64" t="s">
        <v>410</v>
      </c>
      <c r="C64" t="s">
        <v>165</v>
      </c>
      <c r="D64" t="s">
        <v>408</v>
      </c>
      <c r="E64" t="s">
        <v>68</v>
      </c>
      <c r="F64" t="s">
        <v>405</v>
      </c>
      <c r="G64">
        <v>25.490196078432412</v>
      </c>
      <c r="H64" t="str">
        <f t="shared" si="0"/>
        <v>Auckland</v>
      </c>
    </row>
    <row r="65" spans="1:8" hidden="1" x14ac:dyDescent="0.25">
      <c r="A65" s="103">
        <v>63</v>
      </c>
      <c r="B65" t="s">
        <v>410</v>
      </c>
      <c r="C65" t="s">
        <v>165</v>
      </c>
      <c r="D65" t="s">
        <v>408</v>
      </c>
      <c r="E65" t="s">
        <v>67</v>
      </c>
      <c r="F65" t="s">
        <v>406</v>
      </c>
      <c r="G65">
        <v>23.07692307692308</v>
      </c>
      <c r="H65" t="str">
        <f t="shared" si="0"/>
        <v>Auckland</v>
      </c>
    </row>
    <row r="66" spans="1:8" hidden="1" x14ac:dyDescent="0.25">
      <c r="A66" s="103">
        <v>64</v>
      </c>
      <c r="B66" t="s">
        <v>410</v>
      </c>
      <c r="C66" t="s">
        <v>165</v>
      </c>
      <c r="D66" t="s">
        <v>408</v>
      </c>
      <c r="E66" t="s">
        <v>66</v>
      </c>
      <c r="F66" t="s">
        <v>406</v>
      </c>
      <c r="G66">
        <v>2.5641025641001969</v>
      </c>
      <c r="H66" t="str">
        <f t="shared" si="0"/>
        <v>Auckland</v>
      </c>
    </row>
    <row r="67" spans="1:8" hidden="1" x14ac:dyDescent="0.25">
      <c r="A67" s="103">
        <v>65</v>
      </c>
      <c r="B67" t="s">
        <v>410</v>
      </c>
      <c r="C67" t="s">
        <v>165</v>
      </c>
      <c r="D67" t="s">
        <v>408</v>
      </c>
      <c r="E67" t="s">
        <v>68</v>
      </c>
      <c r="F67" t="s">
        <v>406</v>
      </c>
      <c r="G67">
        <v>33.333333333333329</v>
      </c>
      <c r="H67" t="str">
        <f t="shared" ref="H67:H130" si="1">SUBSTITUTE(B67, " Region","")</f>
        <v>Auckland</v>
      </c>
    </row>
    <row r="68" spans="1:8" hidden="1" x14ac:dyDescent="0.25">
      <c r="A68" s="103">
        <v>66</v>
      </c>
      <c r="B68" t="s">
        <v>410</v>
      </c>
      <c r="C68" t="s">
        <v>165</v>
      </c>
      <c r="D68" t="s">
        <v>408</v>
      </c>
      <c r="E68" t="s">
        <v>67</v>
      </c>
      <c r="F68" t="s">
        <v>407</v>
      </c>
      <c r="G68">
        <v>61.53846153846154</v>
      </c>
      <c r="H68" t="str">
        <f t="shared" si="1"/>
        <v>Auckland</v>
      </c>
    </row>
    <row r="69" spans="1:8" hidden="1" x14ac:dyDescent="0.25">
      <c r="A69" s="103">
        <v>67</v>
      </c>
      <c r="B69" t="s">
        <v>410</v>
      </c>
      <c r="C69" t="s">
        <v>165</v>
      </c>
      <c r="D69" t="s">
        <v>408</v>
      </c>
      <c r="E69" t="s">
        <v>66</v>
      </c>
      <c r="F69" t="s">
        <v>407</v>
      </c>
      <c r="G69">
        <v>69.230769230774555</v>
      </c>
      <c r="H69" t="str">
        <f t="shared" si="1"/>
        <v>Auckland</v>
      </c>
    </row>
    <row r="70" spans="1:8" hidden="1" x14ac:dyDescent="0.25">
      <c r="A70" s="103">
        <v>68</v>
      </c>
      <c r="B70" t="s">
        <v>410</v>
      </c>
      <c r="C70" t="s">
        <v>165</v>
      </c>
      <c r="D70" t="s">
        <v>408</v>
      </c>
      <c r="E70" t="s">
        <v>68</v>
      </c>
      <c r="F70" t="s">
        <v>407</v>
      </c>
      <c r="G70">
        <v>41.176470588234253</v>
      </c>
      <c r="H70" t="str">
        <f t="shared" si="1"/>
        <v>Auckland</v>
      </c>
    </row>
    <row r="71" spans="1:8" hidden="1" x14ac:dyDescent="0.25">
      <c r="A71" s="103">
        <v>69</v>
      </c>
      <c r="B71" t="s">
        <v>410</v>
      </c>
      <c r="C71" t="s">
        <v>165</v>
      </c>
      <c r="D71" t="s">
        <v>409</v>
      </c>
      <c r="E71" t="s">
        <v>193</v>
      </c>
      <c r="F71" t="s">
        <v>405</v>
      </c>
      <c r="G71">
        <v>28.787878787878579</v>
      </c>
      <c r="H71" t="str">
        <f t="shared" si="1"/>
        <v>Auckland</v>
      </c>
    </row>
    <row r="72" spans="1:8" hidden="1" x14ac:dyDescent="0.25">
      <c r="A72" s="103">
        <v>70</v>
      </c>
      <c r="B72" t="s">
        <v>410</v>
      </c>
      <c r="C72" t="s">
        <v>165</v>
      </c>
      <c r="D72" t="s">
        <v>409</v>
      </c>
      <c r="E72" t="s">
        <v>194</v>
      </c>
      <c r="F72" t="s">
        <v>405</v>
      </c>
      <c r="G72">
        <v>25.806451612903221</v>
      </c>
      <c r="H72" t="str">
        <f t="shared" si="1"/>
        <v>Auckland</v>
      </c>
    </row>
    <row r="73" spans="1:8" hidden="1" x14ac:dyDescent="0.25">
      <c r="A73" s="103">
        <v>71</v>
      </c>
      <c r="B73" t="s">
        <v>410</v>
      </c>
      <c r="C73" t="s">
        <v>165</v>
      </c>
      <c r="D73" t="s">
        <v>409</v>
      </c>
      <c r="E73" t="s">
        <v>195</v>
      </c>
      <c r="F73" t="s">
        <v>405</v>
      </c>
      <c r="G73">
        <v>5.5555555555509262</v>
      </c>
      <c r="H73" t="str">
        <f t="shared" si="1"/>
        <v>Auckland</v>
      </c>
    </row>
    <row r="74" spans="1:8" hidden="1" x14ac:dyDescent="0.25">
      <c r="A74" s="103">
        <v>72</v>
      </c>
      <c r="B74" t="s">
        <v>410</v>
      </c>
      <c r="C74" t="s">
        <v>165</v>
      </c>
      <c r="D74" t="s">
        <v>409</v>
      </c>
      <c r="E74" t="s">
        <v>193</v>
      </c>
      <c r="F74" t="s">
        <v>406</v>
      </c>
      <c r="G74">
        <v>6.0606060606048224</v>
      </c>
      <c r="H74" t="str">
        <f t="shared" si="1"/>
        <v>Auckland</v>
      </c>
    </row>
    <row r="75" spans="1:8" hidden="1" x14ac:dyDescent="0.25">
      <c r="A75" s="103">
        <v>73</v>
      </c>
      <c r="B75" t="s">
        <v>410</v>
      </c>
      <c r="C75" t="s">
        <v>165</v>
      </c>
      <c r="D75" t="s">
        <v>409</v>
      </c>
      <c r="E75" t="s">
        <v>194</v>
      </c>
      <c r="F75" t="s">
        <v>406</v>
      </c>
      <c r="G75">
        <v>41.935483870967737</v>
      </c>
      <c r="H75" t="str">
        <f t="shared" si="1"/>
        <v>Auckland</v>
      </c>
    </row>
    <row r="76" spans="1:8" hidden="1" x14ac:dyDescent="0.25">
      <c r="A76" s="103">
        <v>74</v>
      </c>
      <c r="B76" t="s">
        <v>410</v>
      </c>
      <c r="C76" t="s">
        <v>165</v>
      </c>
      <c r="D76" t="s">
        <v>409</v>
      </c>
      <c r="E76" t="s">
        <v>195</v>
      </c>
      <c r="F76" t="s">
        <v>406</v>
      </c>
      <c r="G76">
        <v>22.22222222222037</v>
      </c>
      <c r="H76" t="str">
        <f t="shared" si="1"/>
        <v>Auckland</v>
      </c>
    </row>
    <row r="77" spans="1:8" hidden="1" x14ac:dyDescent="0.25">
      <c r="A77" s="103">
        <v>75</v>
      </c>
      <c r="B77" t="s">
        <v>410</v>
      </c>
      <c r="C77" t="s">
        <v>165</v>
      </c>
      <c r="D77" t="s">
        <v>409</v>
      </c>
      <c r="E77" t="s">
        <v>193</v>
      </c>
      <c r="F77" t="s">
        <v>407</v>
      </c>
      <c r="G77">
        <v>65.151515151516605</v>
      </c>
      <c r="H77" t="str">
        <f t="shared" si="1"/>
        <v>Auckland</v>
      </c>
    </row>
    <row r="78" spans="1:8" hidden="1" x14ac:dyDescent="0.25">
      <c r="A78" s="103">
        <v>76</v>
      </c>
      <c r="B78" t="s">
        <v>410</v>
      </c>
      <c r="C78" t="s">
        <v>165</v>
      </c>
      <c r="D78" t="s">
        <v>409</v>
      </c>
      <c r="E78" t="s">
        <v>194</v>
      </c>
      <c r="F78" t="s">
        <v>407</v>
      </c>
      <c r="G78">
        <v>32.258064516129032</v>
      </c>
      <c r="H78" t="str">
        <f t="shared" si="1"/>
        <v>Auckland</v>
      </c>
    </row>
    <row r="79" spans="1:8" hidden="1" x14ac:dyDescent="0.25">
      <c r="A79" s="103">
        <v>77</v>
      </c>
      <c r="B79" t="s">
        <v>410</v>
      </c>
      <c r="C79" t="s">
        <v>165</v>
      </c>
      <c r="D79" t="s">
        <v>409</v>
      </c>
      <c r="E79" t="s">
        <v>195</v>
      </c>
      <c r="F79" t="s">
        <v>407</v>
      </c>
      <c r="G79">
        <v>72.222222222228709</v>
      </c>
      <c r="H79" t="str">
        <f t="shared" si="1"/>
        <v>Auckland</v>
      </c>
    </row>
    <row r="80" spans="1:8" hidden="1" x14ac:dyDescent="0.25">
      <c r="A80" s="103">
        <v>78</v>
      </c>
      <c r="B80" t="s">
        <v>411</v>
      </c>
      <c r="C80" t="s">
        <v>165</v>
      </c>
      <c r="D80" t="s">
        <v>403</v>
      </c>
      <c r="E80" t="s">
        <v>404</v>
      </c>
      <c r="F80" t="s">
        <v>405</v>
      </c>
      <c r="G80">
        <v>42.012578616350147</v>
      </c>
      <c r="H80" t="str">
        <f t="shared" si="1"/>
        <v>West Coast</v>
      </c>
    </row>
    <row r="81" spans="1:8" hidden="1" x14ac:dyDescent="0.25">
      <c r="A81" s="103">
        <v>79</v>
      </c>
      <c r="B81" t="s">
        <v>411</v>
      </c>
      <c r="C81" t="s">
        <v>165</v>
      </c>
      <c r="D81" t="s">
        <v>403</v>
      </c>
      <c r="E81" t="s">
        <v>404</v>
      </c>
      <c r="F81" t="s">
        <v>406</v>
      </c>
      <c r="G81">
        <v>12.075471698113841</v>
      </c>
      <c r="H81" t="str">
        <f t="shared" si="1"/>
        <v>West Coast</v>
      </c>
    </row>
    <row r="82" spans="1:8" hidden="1" x14ac:dyDescent="0.25">
      <c r="A82" s="103">
        <v>80</v>
      </c>
      <c r="B82" t="s">
        <v>411</v>
      </c>
      <c r="C82" t="s">
        <v>165</v>
      </c>
      <c r="D82" t="s">
        <v>403</v>
      </c>
      <c r="E82" t="s">
        <v>404</v>
      </c>
      <c r="F82" t="s">
        <v>407</v>
      </c>
      <c r="G82">
        <v>45.911949685536023</v>
      </c>
      <c r="H82" t="str">
        <f t="shared" si="1"/>
        <v>West Coast</v>
      </c>
    </row>
    <row r="83" spans="1:8" hidden="1" x14ac:dyDescent="0.25">
      <c r="A83" s="103">
        <v>81</v>
      </c>
      <c r="B83" t="s">
        <v>411</v>
      </c>
      <c r="C83" t="s">
        <v>165</v>
      </c>
      <c r="D83" t="s">
        <v>399</v>
      </c>
      <c r="E83" t="s">
        <v>70</v>
      </c>
      <c r="F83" t="s">
        <v>405</v>
      </c>
      <c r="H83" t="str">
        <f t="shared" si="1"/>
        <v>West Coast</v>
      </c>
    </row>
    <row r="84" spans="1:8" hidden="1" x14ac:dyDescent="0.25">
      <c r="A84" s="103">
        <v>82</v>
      </c>
      <c r="B84" t="s">
        <v>411</v>
      </c>
      <c r="C84" t="s">
        <v>165</v>
      </c>
      <c r="D84" t="s">
        <v>399</v>
      </c>
      <c r="E84" t="s">
        <v>71</v>
      </c>
      <c r="F84" t="s">
        <v>405</v>
      </c>
      <c r="G84">
        <v>50.314465408800046</v>
      </c>
      <c r="H84" t="str">
        <f t="shared" si="1"/>
        <v>West Coast</v>
      </c>
    </row>
    <row r="85" spans="1:8" hidden="1" x14ac:dyDescent="0.25">
      <c r="A85" s="103">
        <v>83</v>
      </c>
      <c r="B85" t="s">
        <v>411</v>
      </c>
      <c r="C85" t="s">
        <v>165</v>
      </c>
      <c r="D85" t="s">
        <v>399</v>
      </c>
      <c r="E85" t="s">
        <v>69</v>
      </c>
      <c r="F85" t="s">
        <v>405</v>
      </c>
      <c r="G85">
        <v>46.666666666666657</v>
      </c>
      <c r="H85" t="str">
        <f t="shared" si="1"/>
        <v>West Coast</v>
      </c>
    </row>
    <row r="86" spans="1:8" hidden="1" x14ac:dyDescent="0.25">
      <c r="A86" s="103">
        <v>84</v>
      </c>
      <c r="B86" t="s">
        <v>411</v>
      </c>
      <c r="C86" t="s">
        <v>165</v>
      </c>
      <c r="D86" t="s">
        <v>399</v>
      </c>
      <c r="E86" t="s">
        <v>72</v>
      </c>
      <c r="F86" t="s">
        <v>405</v>
      </c>
      <c r="G86">
        <v>44.444444444444443</v>
      </c>
      <c r="H86" t="str">
        <f t="shared" si="1"/>
        <v>West Coast</v>
      </c>
    </row>
    <row r="87" spans="1:8" x14ac:dyDescent="0.25">
      <c r="A87" s="103">
        <v>85</v>
      </c>
      <c r="B87" t="s">
        <v>411</v>
      </c>
      <c r="C87" t="s">
        <v>165</v>
      </c>
      <c r="D87" t="s">
        <v>399</v>
      </c>
      <c r="E87" t="s">
        <v>81</v>
      </c>
      <c r="F87" t="s">
        <v>405</v>
      </c>
      <c r="G87">
        <v>61.904761904764861</v>
      </c>
      <c r="H87" t="str">
        <f t="shared" si="1"/>
        <v>West Coast</v>
      </c>
    </row>
    <row r="88" spans="1:8" hidden="1" x14ac:dyDescent="0.25">
      <c r="A88" s="103">
        <v>86</v>
      </c>
      <c r="B88" t="s">
        <v>411</v>
      </c>
      <c r="C88" t="s">
        <v>165</v>
      </c>
      <c r="D88" t="s">
        <v>399</v>
      </c>
      <c r="E88" t="s">
        <v>82</v>
      </c>
      <c r="F88" t="s">
        <v>405</v>
      </c>
      <c r="G88">
        <v>16.666666666666661</v>
      </c>
      <c r="H88" t="str">
        <f t="shared" si="1"/>
        <v>West Coast</v>
      </c>
    </row>
    <row r="89" spans="1:8" hidden="1" x14ac:dyDescent="0.25">
      <c r="A89" s="103">
        <v>87</v>
      </c>
      <c r="B89" t="s">
        <v>411</v>
      </c>
      <c r="C89" t="s">
        <v>165</v>
      </c>
      <c r="D89" t="s">
        <v>399</v>
      </c>
      <c r="E89" t="s">
        <v>70</v>
      </c>
      <c r="F89" t="s">
        <v>406</v>
      </c>
      <c r="G89">
        <v>23.07692307692308</v>
      </c>
      <c r="H89" t="str">
        <f t="shared" si="1"/>
        <v>West Coast</v>
      </c>
    </row>
    <row r="90" spans="1:8" hidden="1" x14ac:dyDescent="0.25">
      <c r="A90" s="103">
        <v>88</v>
      </c>
      <c r="B90" t="s">
        <v>411</v>
      </c>
      <c r="C90" t="s">
        <v>165</v>
      </c>
      <c r="D90" t="s">
        <v>399</v>
      </c>
      <c r="E90" t="s">
        <v>71</v>
      </c>
      <c r="F90" t="s">
        <v>406</v>
      </c>
      <c r="G90">
        <v>10.377358490567209</v>
      </c>
      <c r="H90" t="str">
        <f t="shared" si="1"/>
        <v>West Coast</v>
      </c>
    </row>
    <row r="91" spans="1:8" hidden="1" x14ac:dyDescent="0.25">
      <c r="A91" s="103">
        <v>89</v>
      </c>
      <c r="B91" t="s">
        <v>411</v>
      </c>
      <c r="C91" t="s">
        <v>165</v>
      </c>
      <c r="D91" t="s">
        <v>399</v>
      </c>
      <c r="E91" t="s">
        <v>69</v>
      </c>
      <c r="F91" t="s">
        <v>406</v>
      </c>
      <c r="G91">
        <v>13.33333333333333</v>
      </c>
      <c r="H91" t="str">
        <f t="shared" si="1"/>
        <v>West Coast</v>
      </c>
    </row>
    <row r="92" spans="1:8" hidden="1" x14ac:dyDescent="0.25">
      <c r="A92" s="103">
        <v>90</v>
      </c>
      <c r="B92" t="s">
        <v>411</v>
      </c>
      <c r="C92" t="s">
        <v>165</v>
      </c>
      <c r="D92" t="s">
        <v>399</v>
      </c>
      <c r="E92" t="s">
        <v>72</v>
      </c>
      <c r="F92" t="s">
        <v>406</v>
      </c>
      <c r="G92">
        <v>5.5555555555555554</v>
      </c>
      <c r="H92" t="str">
        <f t="shared" si="1"/>
        <v>West Coast</v>
      </c>
    </row>
    <row r="93" spans="1:8" x14ac:dyDescent="0.25">
      <c r="A93" s="103">
        <v>91</v>
      </c>
      <c r="B93" t="s">
        <v>411</v>
      </c>
      <c r="C93" t="s">
        <v>165</v>
      </c>
      <c r="D93" t="s">
        <v>399</v>
      </c>
      <c r="E93" t="s">
        <v>81</v>
      </c>
      <c r="F93" t="s">
        <v>406</v>
      </c>
      <c r="G93">
        <v>14.28571428571497</v>
      </c>
      <c r="H93" t="str">
        <f t="shared" si="1"/>
        <v>West Coast</v>
      </c>
    </row>
    <row r="94" spans="1:8" hidden="1" x14ac:dyDescent="0.25">
      <c r="A94" s="103">
        <v>92</v>
      </c>
      <c r="B94" t="s">
        <v>411</v>
      </c>
      <c r="C94" t="s">
        <v>165</v>
      </c>
      <c r="D94" t="s">
        <v>399</v>
      </c>
      <c r="E94" t="s">
        <v>82</v>
      </c>
      <c r="F94" t="s">
        <v>406</v>
      </c>
      <c r="H94" t="str">
        <f t="shared" si="1"/>
        <v>West Coast</v>
      </c>
    </row>
    <row r="95" spans="1:8" hidden="1" x14ac:dyDescent="0.25">
      <c r="A95" s="103">
        <v>93</v>
      </c>
      <c r="B95" t="s">
        <v>411</v>
      </c>
      <c r="C95" t="s">
        <v>165</v>
      </c>
      <c r="D95" t="s">
        <v>399</v>
      </c>
      <c r="E95" t="s">
        <v>70</v>
      </c>
      <c r="F95" t="s">
        <v>407</v>
      </c>
      <c r="G95">
        <v>76.923076923076934</v>
      </c>
      <c r="H95" t="str">
        <f t="shared" si="1"/>
        <v>West Coast</v>
      </c>
    </row>
    <row r="96" spans="1:8" hidden="1" x14ac:dyDescent="0.25">
      <c r="A96" s="103">
        <v>94</v>
      </c>
      <c r="B96" t="s">
        <v>411</v>
      </c>
      <c r="C96" t="s">
        <v>165</v>
      </c>
      <c r="D96" t="s">
        <v>399</v>
      </c>
      <c r="E96" t="s">
        <v>71</v>
      </c>
      <c r="F96" t="s">
        <v>407</v>
      </c>
      <c r="G96">
        <v>39.308176100632743</v>
      </c>
      <c r="H96" t="str">
        <f t="shared" si="1"/>
        <v>West Coast</v>
      </c>
    </row>
    <row r="97" spans="1:8" hidden="1" x14ac:dyDescent="0.25">
      <c r="A97" s="103">
        <v>95</v>
      </c>
      <c r="B97" t="s">
        <v>411</v>
      </c>
      <c r="C97" t="s">
        <v>165</v>
      </c>
      <c r="D97" t="s">
        <v>399</v>
      </c>
      <c r="E97" t="s">
        <v>69</v>
      </c>
      <c r="F97" t="s">
        <v>407</v>
      </c>
      <c r="G97">
        <v>40</v>
      </c>
      <c r="H97" t="str">
        <f t="shared" si="1"/>
        <v>West Coast</v>
      </c>
    </row>
    <row r="98" spans="1:8" hidden="1" x14ac:dyDescent="0.25">
      <c r="A98" s="103">
        <v>96</v>
      </c>
      <c r="B98" t="s">
        <v>411</v>
      </c>
      <c r="C98" t="s">
        <v>165</v>
      </c>
      <c r="D98" t="s">
        <v>399</v>
      </c>
      <c r="E98" t="s">
        <v>72</v>
      </c>
      <c r="F98" t="s">
        <v>407</v>
      </c>
      <c r="G98">
        <v>50</v>
      </c>
      <c r="H98" t="str">
        <f t="shared" si="1"/>
        <v>West Coast</v>
      </c>
    </row>
    <row r="99" spans="1:8" x14ac:dyDescent="0.25">
      <c r="A99" s="103">
        <v>97</v>
      </c>
      <c r="B99" t="s">
        <v>411</v>
      </c>
      <c r="C99" t="s">
        <v>165</v>
      </c>
      <c r="D99" t="s">
        <v>399</v>
      </c>
      <c r="E99" t="s">
        <v>81</v>
      </c>
      <c r="F99" t="s">
        <v>407</v>
      </c>
      <c r="G99">
        <v>23.809523809520179</v>
      </c>
      <c r="H99" t="str">
        <f t="shared" si="1"/>
        <v>West Coast</v>
      </c>
    </row>
    <row r="100" spans="1:8" hidden="1" x14ac:dyDescent="0.25">
      <c r="A100" s="103">
        <v>98</v>
      </c>
      <c r="B100" t="s">
        <v>411</v>
      </c>
      <c r="C100" t="s">
        <v>165</v>
      </c>
      <c r="D100" t="s">
        <v>399</v>
      </c>
      <c r="E100" t="s">
        <v>82</v>
      </c>
      <c r="F100" t="s">
        <v>407</v>
      </c>
      <c r="G100">
        <v>83.333333333333343</v>
      </c>
      <c r="H100" t="str">
        <f t="shared" si="1"/>
        <v>West Coast</v>
      </c>
    </row>
    <row r="101" spans="1:8" hidden="1" x14ac:dyDescent="0.25">
      <c r="A101" s="103">
        <v>99</v>
      </c>
      <c r="B101" t="s">
        <v>411</v>
      </c>
      <c r="C101" t="s">
        <v>165</v>
      </c>
      <c r="D101" t="s">
        <v>408</v>
      </c>
      <c r="E101" t="s">
        <v>67</v>
      </c>
      <c r="F101" t="s">
        <v>405</v>
      </c>
      <c r="G101">
        <v>31.192660550458719</v>
      </c>
      <c r="H101" t="str">
        <f t="shared" si="1"/>
        <v>West Coast</v>
      </c>
    </row>
    <row r="102" spans="1:8" hidden="1" x14ac:dyDescent="0.25">
      <c r="A102" s="103">
        <v>100</v>
      </c>
      <c r="B102" t="s">
        <v>411</v>
      </c>
      <c r="C102" t="s">
        <v>165</v>
      </c>
      <c r="D102" t="s">
        <v>408</v>
      </c>
      <c r="E102" t="s">
        <v>66</v>
      </c>
      <c r="F102" t="s">
        <v>405</v>
      </c>
      <c r="G102">
        <v>52.777777777773849</v>
      </c>
      <c r="H102" t="str">
        <f t="shared" si="1"/>
        <v>West Coast</v>
      </c>
    </row>
    <row r="103" spans="1:8" hidden="1" x14ac:dyDescent="0.25">
      <c r="A103" s="103">
        <v>101</v>
      </c>
      <c r="B103" t="s">
        <v>411</v>
      </c>
      <c r="C103" t="s">
        <v>165</v>
      </c>
      <c r="D103" t="s">
        <v>408</v>
      </c>
      <c r="E103" t="s">
        <v>68</v>
      </c>
      <c r="F103" t="s">
        <v>405</v>
      </c>
      <c r="G103">
        <v>46.82539682539494</v>
      </c>
      <c r="H103" t="str">
        <f t="shared" si="1"/>
        <v>West Coast</v>
      </c>
    </row>
    <row r="104" spans="1:8" hidden="1" x14ac:dyDescent="0.25">
      <c r="A104" s="103">
        <v>102</v>
      </c>
      <c r="B104" t="s">
        <v>411</v>
      </c>
      <c r="C104" t="s">
        <v>165</v>
      </c>
      <c r="D104" t="s">
        <v>408</v>
      </c>
      <c r="E104" t="s">
        <v>67</v>
      </c>
      <c r="F104" t="s">
        <v>406</v>
      </c>
      <c r="G104">
        <v>11.92660550458716</v>
      </c>
      <c r="H104" t="str">
        <f t="shared" si="1"/>
        <v>West Coast</v>
      </c>
    </row>
    <row r="105" spans="1:8" hidden="1" x14ac:dyDescent="0.25">
      <c r="A105" s="103">
        <v>103</v>
      </c>
      <c r="B105" t="s">
        <v>411</v>
      </c>
      <c r="C105" t="s">
        <v>165</v>
      </c>
      <c r="D105" t="s">
        <v>408</v>
      </c>
      <c r="E105" t="s">
        <v>66</v>
      </c>
      <c r="F105" t="s">
        <v>406</v>
      </c>
      <c r="G105">
        <v>11.11111111111204</v>
      </c>
      <c r="H105" t="str">
        <f t="shared" si="1"/>
        <v>West Coast</v>
      </c>
    </row>
    <row r="106" spans="1:8" hidden="1" x14ac:dyDescent="0.25">
      <c r="A106" s="103">
        <v>104</v>
      </c>
      <c r="B106" t="s">
        <v>411</v>
      </c>
      <c r="C106" t="s">
        <v>165</v>
      </c>
      <c r="D106" t="s">
        <v>408</v>
      </c>
      <c r="E106" t="s">
        <v>68</v>
      </c>
      <c r="F106" t="s">
        <v>406</v>
      </c>
      <c r="G106">
        <v>13.09523809523934</v>
      </c>
      <c r="H106" t="str">
        <f t="shared" si="1"/>
        <v>West Coast</v>
      </c>
    </row>
    <row r="107" spans="1:8" hidden="1" x14ac:dyDescent="0.25">
      <c r="A107" s="103">
        <v>105</v>
      </c>
      <c r="B107" t="s">
        <v>411</v>
      </c>
      <c r="C107" t="s">
        <v>165</v>
      </c>
      <c r="D107" t="s">
        <v>408</v>
      </c>
      <c r="E107" t="s">
        <v>67</v>
      </c>
      <c r="F107" t="s">
        <v>407</v>
      </c>
      <c r="G107">
        <v>56.88073394495413</v>
      </c>
      <c r="H107" t="str">
        <f t="shared" si="1"/>
        <v>West Coast</v>
      </c>
    </row>
    <row r="108" spans="1:8" hidden="1" x14ac:dyDescent="0.25">
      <c r="A108" s="103">
        <v>106</v>
      </c>
      <c r="B108" t="s">
        <v>411</v>
      </c>
      <c r="C108" t="s">
        <v>165</v>
      </c>
      <c r="D108" t="s">
        <v>408</v>
      </c>
      <c r="E108" t="s">
        <v>66</v>
      </c>
      <c r="F108" t="s">
        <v>407</v>
      </c>
      <c r="G108">
        <v>36.11111111111412</v>
      </c>
      <c r="H108" t="str">
        <f t="shared" si="1"/>
        <v>West Coast</v>
      </c>
    </row>
    <row r="109" spans="1:8" hidden="1" x14ac:dyDescent="0.25">
      <c r="A109" s="103">
        <v>107</v>
      </c>
      <c r="B109" t="s">
        <v>411</v>
      </c>
      <c r="C109" t="s">
        <v>165</v>
      </c>
      <c r="D109" t="s">
        <v>408</v>
      </c>
      <c r="E109" t="s">
        <v>68</v>
      </c>
      <c r="F109" t="s">
        <v>407</v>
      </c>
      <c r="G109">
        <v>40.079365079365722</v>
      </c>
      <c r="H109" t="str">
        <f t="shared" si="1"/>
        <v>West Coast</v>
      </c>
    </row>
    <row r="110" spans="1:8" hidden="1" x14ac:dyDescent="0.25">
      <c r="A110" s="103">
        <v>108</v>
      </c>
      <c r="B110" t="s">
        <v>411</v>
      </c>
      <c r="C110" t="s">
        <v>165</v>
      </c>
      <c r="D110" t="s">
        <v>409</v>
      </c>
      <c r="E110" t="s">
        <v>193</v>
      </c>
      <c r="F110" t="s">
        <v>405</v>
      </c>
      <c r="G110">
        <v>40.322580645161928</v>
      </c>
      <c r="H110" t="str">
        <f t="shared" si="1"/>
        <v>West Coast</v>
      </c>
    </row>
    <row r="111" spans="1:8" hidden="1" x14ac:dyDescent="0.25">
      <c r="A111" s="103">
        <v>109</v>
      </c>
      <c r="B111" t="s">
        <v>411</v>
      </c>
      <c r="C111" t="s">
        <v>165</v>
      </c>
      <c r="D111" t="s">
        <v>409</v>
      </c>
      <c r="E111" t="s">
        <v>194</v>
      </c>
      <c r="F111" t="s">
        <v>405</v>
      </c>
      <c r="G111">
        <v>46.835443037974677</v>
      </c>
      <c r="H111" t="str">
        <f t="shared" si="1"/>
        <v>West Coast</v>
      </c>
    </row>
    <row r="112" spans="1:8" hidden="1" x14ac:dyDescent="0.25">
      <c r="A112" s="103">
        <v>110</v>
      </c>
      <c r="B112" t="s">
        <v>411</v>
      </c>
      <c r="C112" t="s">
        <v>165</v>
      </c>
      <c r="D112" t="s">
        <v>409</v>
      </c>
      <c r="E112" t="s">
        <v>195</v>
      </c>
      <c r="F112" t="s">
        <v>405</v>
      </c>
      <c r="G112">
        <v>39.247311827946312</v>
      </c>
      <c r="H112" t="str">
        <f t="shared" si="1"/>
        <v>West Coast</v>
      </c>
    </row>
    <row r="113" spans="1:8" hidden="1" x14ac:dyDescent="0.25">
      <c r="A113" s="103">
        <v>111</v>
      </c>
      <c r="B113" t="s">
        <v>411</v>
      </c>
      <c r="C113" t="s">
        <v>165</v>
      </c>
      <c r="D113" t="s">
        <v>409</v>
      </c>
      <c r="E113" t="s">
        <v>193</v>
      </c>
      <c r="F113" t="s">
        <v>406</v>
      </c>
      <c r="G113">
        <v>13.70967741935506</v>
      </c>
      <c r="H113" t="str">
        <f t="shared" si="1"/>
        <v>West Coast</v>
      </c>
    </row>
    <row r="114" spans="1:8" hidden="1" x14ac:dyDescent="0.25">
      <c r="A114" s="103">
        <v>112</v>
      </c>
      <c r="B114" t="s">
        <v>411</v>
      </c>
      <c r="C114" t="s">
        <v>165</v>
      </c>
      <c r="D114" t="s">
        <v>409</v>
      </c>
      <c r="E114" t="s">
        <v>194</v>
      </c>
      <c r="F114" t="s">
        <v>406</v>
      </c>
      <c r="G114">
        <v>8.8607594936708853</v>
      </c>
      <c r="H114" t="str">
        <f t="shared" si="1"/>
        <v>West Coast</v>
      </c>
    </row>
    <row r="115" spans="1:8" hidden="1" x14ac:dyDescent="0.25">
      <c r="A115" s="103">
        <v>113</v>
      </c>
      <c r="B115" t="s">
        <v>411</v>
      </c>
      <c r="C115" t="s">
        <v>165</v>
      </c>
      <c r="D115" t="s">
        <v>409</v>
      </c>
      <c r="E115" t="s">
        <v>195</v>
      </c>
      <c r="F115" t="s">
        <v>406</v>
      </c>
      <c r="G115">
        <v>12.90322580645411</v>
      </c>
      <c r="H115" t="str">
        <f t="shared" si="1"/>
        <v>West Coast</v>
      </c>
    </row>
    <row r="116" spans="1:8" hidden="1" x14ac:dyDescent="0.25">
      <c r="A116" s="103">
        <v>114</v>
      </c>
      <c r="B116" t="s">
        <v>411</v>
      </c>
      <c r="C116" t="s">
        <v>165</v>
      </c>
      <c r="D116" t="s">
        <v>409</v>
      </c>
      <c r="E116" t="s">
        <v>193</v>
      </c>
      <c r="F116" t="s">
        <v>407</v>
      </c>
      <c r="G116">
        <v>45.967741935483012</v>
      </c>
      <c r="H116" t="str">
        <f t="shared" si="1"/>
        <v>West Coast</v>
      </c>
    </row>
    <row r="117" spans="1:8" hidden="1" x14ac:dyDescent="0.25">
      <c r="A117" s="103">
        <v>115</v>
      </c>
      <c r="B117" t="s">
        <v>411</v>
      </c>
      <c r="C117" t="s">
        <v>165</v>
      </c>
      <c r="D117" t="s">
        <v>409</v>
      </c>
      <c r="E117" t="s">
        <v>194</v>
      </c>
      <c r="F117" t="s">
        <v>407</v>
      </c>
      <c r="G117">
        <v>44.303797468354418</v>
      </c>
      <c r="H117" t="str">
        <f t="shared" si="1"/>
        <v>West Coast</v>
      </c>
    </row>
    <row r="118" spans="1:8" hidden="1" x14ac:dyDescent="0.25">
      <c r="A118" s="103">
        <v>116</v>
      </c>
      <c r="B118" t="s">
        <v>411</v>
      </c>
      <c r="C118" t="s">
        <v>165</v>
      </c>
      <c r="D118" t="s">
        <v>409</v>
      </c>
      <c r="E118" t="s">
        <v>195</v>
      </c>
      <c r="F118" t="s">
        <v>407</v>
      </c>
      <c r="G118">
        <v>47.849462365599578</v>
      </c>
      <c r="H118" t="str">
        <f t="shared" si="1"/>
        <v>West Coast</v>
      </c>
    </row>
    <row r="119" spans="1:8" hidden="1" x14ac:dyDescent="0.25">
      <c r="A119" s="103">
        <v>117</v>
      </c>
      <c r="B119" t="s">
        <v>412</v>
      </c>
      <c r="C119" t="s">
        <v>165</v>
      </c>
      <c r="D119" t="s">
        <v>403</v>
      </c>
      <c r="E119" t="s">
        <v>404</v>
      </c>
      <c r="F119" t="s">
        <v>405</v>
      </c>
      <c r="G119">
        <v>30.4835924006906</v>
      </c>
      <c r="H119" t="str">
        <f t="shared" si="1"/>
        <v>Wellington</v>
      </c>
    </row>
    <row r="120" spans="1:8" hidden="1" x14ac:dyDescent="0.25">
      <c r="A120" s="103">
        <v>118</v>
      </c>
      <c r="B120" t="s">
        <v>412</v>
      </c>
      <c r="C120" t="s">
        <v>165</v>
      </c>
      <c r="D120" t="s">
        <v>403</v>
      </c>
      <c r="E120" t="s">
        <v>404</v>
      </c>
      <c r="F120" t="s">
        <v>406</v>
      </c>
      <c r="G120">
        <v>13.471502590673561</v>
      </c>
      <c r="H120" t="str">
        <f t="shared" si="1"/>
        <v>Wellington</v>
      </c>
    </row>
    <row r="121" spans="1:8" hidden="1" x14ac:dyDescent="0.25">
      <c r="A121" s="103">
        <v>119</v>
      </c>
      <c r="B121" t="s">
        <v>412</v>
      </c>
      <c r="C121" t="s">
        <v>165</v>
      </c>
      <c r="D121" t="s">
        <v>403</v>
      </c>
      <c r="E121" t="s">
        <v>404</v>
      </c>
      <c r="F121" t="s">
        <v>407</v>
      </c>
      <c r="G121">
        <v>56.044905008635851</v>
      </c>
      <c r="H121" t="str">
        <f t="shared" si="1"/>
        <v>Wellington</v>
      </c>
    </row>
    <row r="122" spans="1:8" hidden="1" x14ac:dyDescent="0.25">
      <c r="A122" s="103">
        <v>120</v>
      </c>
      <c r="B122" t="s">
        <v>412</v>
      </c>
      <c r="C122" t="s">
        <v>165</v>
      </c>
      <c r="D122" t="s">
        <v>399</v>
      </c>
      <c r="E122" t="s">
        <v>70</v>
      </c>
      <c r="F122" t="s">
        <v>405</v>
      </c>
      <c r="G122">
        <v>3.8461538461538458</v>
      </c>
      <c r="H122" t="str">
        <f t="shared" si="1"/>
        <v>Wellington</v>
      </c>
    </row>
    <row r="123" spans="1:8" hidden="1" x14ac:dyDescent="0.25">
      <c r="A123" s="103">
        <v>121</v>
      </c>
      <c r="B123" t="s">
        <v>412</v>
      </c>
      <c r="C123" t="s">
        <v>165</v>
      </c>
      <c r="D123" t="s">
        <v>399</v>
      </c>
      <c r="E123" t="s">
        <v>71</v>
      </c>
      <c r="F123" t="s">
        <v>405</v>
      </c>
      <c r="G123">
        <v>35.55555555555496</v>
      </c>
      <c r="H123" t="str">
        <f t="shared" si="1"/>
        <v>Wellington</v>
      </c>
    </row>
    <row r="124" spans="1:8" hidden="1" x14ac:dyDescent="0.25">
      <c r="A124" s="103">
        <v>122</v>
      </c>
      <c r="B124" t="s">
        <v>412</v>
      </c>
      <c r="C124" t="s">
        <v>165</v>
      </c>
      <c r="D124" t="s">
        <v>399</v>
      </c>
      <c r="E124" t="s">
        <v>69</v>
      </c>
      <c r="F124" t="s">
        <v>405</v>
      </c>
      <c r="G124">
        <v>35</v>
      </c>
      <c r="H124" t="str">
        <f t="shared" si="1"/>
        <v>Wellington</v>
      </c>
    </row>
    <row r="125" spans="1:8" hidden="1" x14ac:dyDescent="0.25">
      <c r="A125" s="103">
        <v>123</v>
      </c>
      <c r="B125" t="s">
        <v>412</v>
      </c>
      <c r="C125" t="s">
        <v>165</v>
      </c>
      <c r="D125" t="s">
        <v>399</v>
      </c>
      <c r="E125" t="s">
        <v>72</v>
      </c>
      <c r="F125" t="s">
        <v>405</v>
      </c>
      <c r="G125">
        <v>47.368421052631582</v>
      </c>
      <c r="H125" t="str">
        <f t="shared" si="1"/>
        <v>Wellington</v>
      </c>
    </row>
    <row r="126" spans="1:8" x14ac:dyDescent="0.25">
      <c r="A126" s="103">
        <v>124</v>
      </c>
      <c r="B126" t="s">
        <v>412</v>
      </c>
      <c r="C126" t="s">
        <v>165</v>
      </c>
      <c r="D126" t="s">
        <v>399</v>
      </c>
      <c r="E126" t="s">
        <v>81</v>
      </c>
      <c r="F126" t="s">
        <v>405</v>
      </c>
      <c r="G126">
        <v>25.000000000000892</v>
      </c>
      <c r="H126" t="str">
        <f t="shared" si="1"/>
        <v>Wellington</v>
      </c>
    </row>
    <row r="127" spans="1:8" hidden="1" x14ac:dyDescent="0.25">
      <c r="A127" s="103">
        <v>125</v>
      </c>
      <c r="B127" t="s">
        <v>412</v>
      </c>
      <c r="C127" t="s">
        <v>165</v>
      </c>
      <c r="D127" t="s">
        <v>399</v>
      </c>
      <c r="E127" t="s">
        <v>82</v>
      </c>
      <c r="F127" t="s">
        <v>405</v>
      </c>
      <c r="G127">
        <v>12.5</v>
      </c>
      <c r="H127" t="str">
        <f t="shared" si="1"/>
        <v>Wellington</v>
      </c>
    </row>
    <row r="128" spans="1:8" hidden="1" x14ac:dyDescent="0.25">
      <c r="A128" s="103">
        <v>126</v>
      </c>
      <c r="B128" t="s">
        <v>412</v>
      </c>
      <c r="C128" t="s">
        <v>165</v>
      </c>
      <c r="D128" t="s">
        <v>399</v>
      </c>
      <c r="E128" t="s">
        <v>70</v>
      </c>
      <c r="F128" t="s">
        <v>406</v>
      </c>
      <c r="G128">
        <v>23.07692307692308</v>
      </c>
      <c r="H128" t="str">
        <f t="shared" si="1"/>
        <v>Wellington</v>
      </c>
    </row>
    <row r="129" spans="1:8" hidden="1" x14ac:dyDescent="0.25">
      <c r="A129" s="103">
        <v>127</v>
      </c>
      <c r="B129" t="s">
        <v>412</v>
      </c>
      <c r="C129" t="s">
        <v>165</v>
      </c>
      <c r="D129" t="s">
        <v>399</v>
      </c>
      <c r="E129" t="s">
        <v>71</v>
      </c>
      <c r="F129" t="s">
        <v>406</v>
      </c>
      <c r="G129">
        <v>13.43434343434312</v>
      </c>
      <c r="H129" t="str">
        <f t="shared" si="1"/>
        <v>Wellington</v>
      </c>
    </row>
    <row r="130" spans="1:8" hidden="1" x14ac:dyDescent="0.25">
      <c r="A130" s="103">
        <v>128</v>
      </c>
      <c r="B130" t="s">
        <v>412</v>
      </c>
      <c r="C130" t="s">
        <v>165</v>
      </c>
      <c r="D130" t="s">
        <v>399</v>
      </c>
      <c r="E130" t="s">
        <v>69</v>
      </c>
      <c r="F130" t="s">
        <v>406</v>
      </c>
      <c r="G130">
        <v>12.5</v>
      </c>
      <c r="H130" t="str">
        <f t="shared" si="1"/>
        <v>Wellington</v>
      </c>
    </row>
    <row r="131" spans="1:8" hidden="1" x14ac:dyDescent="0.25">
      <c r="A131" s="103">
        <v>129</v>
      </c>
      <c r="B131" t="s">
        <v>412</v>
      </c>
      <c r="C131" t="s">
        <v>165</v>
      </c>
      <c r="D131" t="s">
        <v>399</v>
      </c>
      <c r="E131" t="s">
        <v>72</v>
      </c>
      <c r="F131" t="s">
        <v>406</v>
      </c>
      <c r="G131">
        <v>2.6315789473684208</v>
      </c>
      <c r="H131" t="str">
        <f t="shared" ref="H131:H194" si="2">SUBSTITUTE(B131, " Region","")</f>
        <v>Wellington</v>
      </c>
    </row>
    <row r="132" spans="1:8" x14ac:dyDescent="0.25">
      <c r="A132" s="103">
        <v>130</v>
      </c>
      <c r="B132" t="s">
        <v>412</v>
      </c>
      <c r="C132" t="s">
        <v>165</v>
      </c>
      <c r="D132" t="s">
        <v>399</v>
      </c>
      <c r="E132" t="s">
        <v>81</v>
      </c>
      <c r="F132" t="s">
        <v>406</v>
      </c>
      <c r="G132">
        <v>18.452380952382331</v>
      </c>
      <c r="H132" t="str">
        <f t="shared" si="2"/>
        <v>Wellington</v>
      </c>
    </row>
    <row r="133" spans="1:8" hidden="1" x14ac:dyDescent="0.25">
      <c r="A133" s="103">
        <v>131</v>
      </c>
      <c r="B133" t="s">
        <v>412</v>
      </c>
      <c r="C133" t="s">
        <v>165</v>
      </c>
      <c r="D133" t="s">
        <v>399</v>
      </c>
      <c r="E133" t="s">
        <v>82</v>
      </c>
      <c r="F133" t="s">
        <v>406</v>
      </c>
      <c r="G133">
        <v>6.25</v>
      </c>
      <c r="H133" t="str">
        <f t="shared" si="2"/>
        <v>Wellington</v>
      </c>
    </row>
    <row r="134" spans="1:8" hidden="1" x14ac:dyDescent="0.25">
      <c r="A134" s="103">
        <v>132</v>
      </c>
      <c r="B134" t="s">
        <v>412</v>
      </c>
      <c r="C134" t="s">
        <v>165</v>
      </c>
      <c r="D134" t="s">
        <v>399</v>
      </c>
      <c r="E134" t="s">
        <v>70</v>
      </c>
      <c r="F134" t="s">
        <v>407</v>
      </c>
      <c r="G134">
        <v>73.076923076923066</v>
      </c>
      <c r="H134" t="str">
        <f t="shared" si="2"/>
        <v>Wellington</v>
      </c>
    </row>
    <row r="135" spans="1:8" hidden="1" x14ac:dyDescent="0.25">
      <c r="A135" s="103">
        <v>133</v>
      </c>
      <c r="B135" t="s">
        <v>412</v>
      </c>
      <c r="C135" t="s">
        <v>165</v>
      </c>
      <c r="D135" t="s">
        <v>399</v>
      </c>
      <c r="E135" t="s">
        <v>71</v>
      </c>
      <c r="F135" t="s">
        <v>407</v>
      </c>
      <c r="G135">
        <v>51.010101010101913</v>
      </c>
      <c r="H135" t="str">
        <f t="shared" si="2"/>
        <v>Wellington</v>
      </c>
    </row>
    <row r="136" spans="1:8" hidden="1" x14ac:dyDescent="0.25">
      <c r="A136" s="103">
        <v>134</v>
      </c>
      <c r="B136" t="s">
        <v>412</v>
      </c>
      <c r="C136" t="s">
        <v>165</v>
      </c>
      <c r="D136" t="s">
        <v>399</v>
      </c>
      <c r="E136" t="s">
        <v>69</v>
      </c>
      <c r="F136" t="s">
        <v>407</v>
      </c>
      <c r="G136">
        <v>52.5</v>
      </c>
      <c r="H136" t="str">
        <f t="shared" si="2"/>
        <v>Wellington</v>
      </c>
    </row>
    <row r="137" spans="1:8" hidden="1" x14ac:dyDescent="0.25">
      <c r="A137" s="103">
        <v>135</v>
      </c>
      <c r="B137" t="s">
        <v>412</v>
      </c>
      <c r="C137" t="s">
        <v>165</v>
      </c>
      <c r="D137" t="s">
        <v>399</v>
      </c>
      <c r="E137" t="s">
        <v>72</v>
      </c>
      <c r="F137" t="s">
        <v>407</v>
      </c>
      <c r="G137">
        <v>50</v>
      </c>
      <c r="H137" t="str">
        <f t="shared" si="2"/>
        <v>Wellington</v>
      </c>
    </row>
    <row r="138" spans="1:8" x14ac:dyDescent="0.25">
      <c r="A138" s="103">
        <v>136</v>
      </c>
      <c r="B138" t="s">
        <v>412</v>
      </c>
      <c r="C138" t="s">
        <v>165</v>
      </c>
      <c r="D138" t="s">
        <v>399</v>
      </c>
      <c r="E138" t="s">
        <v>81</v>
      </c>
      <c r="F138" t="s">
        <v>407</v>
      </c>
      <c r="G138">
        <v>56.547619047616791</v>
      </c>
      <c r="H138" t="str">
        <f t="shared" si="2"/>
        <v>Wellington</v>
      </c>
    </row>
    <row r="139" spans="1:8" hidden="1" x14ac:dyDescent="0.25">
      <c r="A139" s="103">
        <v>137</v>
      </c>
      <c r="B139" t="s">
        <v>412</v>
      </c>
      <c r="C139" t="s">
        <v>165</v>
      </c>
      <c r="D139" t="s">
        <v>399</v>
      </c>
      <c r="E139" t="s">
        <v>82</v>
      </c>
      <c r="F139" t="s">
        <v>407</v>
      </c>
      <c r="G139">
        <v>81.25</v>
      </c>
      <c r="H139" t="str">
        <f t="shared" si="2"/>
        <v>Wellington</v>
      </c>
    </row>
    <row r="140" spans="1:8" hidden="1" x14ac:dyDescent="0.25">
      <c r="A140" s="103">
        <v>138</v>
      </c>
      <c r="B140" t="s">
        <v>412</v>
      </c>
      <c r="C140" t="s">
        <v>165</v>
      </c>
      <c r="D140" t="s">
        <v>408</v>
      </c>
      <c r="E140" t="s">
        <v>67</v>
      </c>
      <c r="F140" t="s">
        <v>405</v>
      </c>
      <c r="G140">
        <v>27.597402597402599</v>
      </c>
      <c r="H140" t="str">
        <f t="shared" si="2"/>
        <v>Wellington</v>
      </c>
    </row>
    <row r="141" spans="1:8" hidden="1" x14ac:dyDescent="0.25">
      <c r="A141" s="103">
        <v>139</v>
      </c>
      <c r="B141" t="s">
        <v>412</v>
      </c>
      <c r="C141" t="s">
        <v>165</v>
      </c>
      <c r="D141" t="s">
        <v>408</v>
      </c>
      <c r="E141" t="s">
        <v>66</v>
      </c>
      <c r="F141" t="s">
        <v>405</v>
      </c>
      <c r="G141">
        <v>30.258899676373229</v>
      </c>
      <c r="H141" t="str">
        <f t="shared" si="2"/>
        <v>Wellington</v>
      </c>
    </row>
    <row r="142" spans="1:8" hidden="1" x14ac:dyDescent="0.25">
      <c r="A142" s="103">
        <v>140</v>
      </c>
      <c r="B142" t="s">
        <v>412</v>
      </c>
      <c r="C142" t="s">
        <v>165</v>
      </c>
      <c r="D142" t="s">
        <v>408</v>
      </c>
      <c r="E142" t="s">
        <v>68</v>
      </c>
      <c r="F142" t="s">
        <v>405</v>
      </c>
      <c r="G142">
        <v>34.108527131784307</v>
      </c>
      <c r="H142" t="str">
        <f t="shared" si="2"/>
        <v>Wellington</v>
      </c>
    </row>
    <row r="143" spans="1:8" hidden="1" x14ac:dyDescent="0.25">
      <c r="A143" s="103">
        <v>141</v>
      </c>
      <c r="B143" t="s">
        <v>412</v>
      </c>
      <c r="C143" t="s">
        <v>165</v>
      </c>
      <c r="D143" t="s">
        <v>408</v>
      </c>
      <c r="E143" t="s">
        <v>67</v>
      </c>
      <c r="F143" t="s">
        <v>406</v>
      </c>
      <c r="G143">
        <v>16.233766233766229</v>
      </c>
      <c r="H143" t="str">
        <f t="shared" si="2"/>
        <v>Wellington</v>
      </c>
    </row>
    <row r="144" spans="1:8" hidden="1" x14ac:dyDescent="0.25">
      <c r="A144" s="103">
        <v>142</v>
      </c>
      <c r="B144" t="s">
        <v>412</v>
      </c>
      <c r="C144" t="s">
        <v>165</v>
      </c>
      <c r="D144" t="s">
        <v>408</v>
      </c>
      <c r="E144" t="s">
        <v>66</v>
      </c>
      <c r="F144" t="s">
        <v>406</v>
      </c>
      <c r="G144">
        <v>11.32686084142321</v>
      </c>
      <c r="H144" t="str">
        <f t="shared" si="2"/>
        <v>Wellington</v>
      </c>
    </row>
    <row r="145" spans="1:8" hidden="1" x14ac:dyDescent="0.25">
      <c r="A145" s="103">
        <v>143</v>
      </c>
      <c r="B145" t="s">
        <v>412</v>
      </c>
      <c r="C145" t="s">
        <v>165</v>
      </c>
      <c r="D145" t="s">
        <v>408</v>
      </c>
      <c r="E145" t="s">
        <v>68</v>
      </c>
      <c r="F145" t="s">
        <v>406</v>
      </c>
      <c r="G145">
        <v>11.88630490956097</v>
      </c>
      <c r="H145" t="str">
        <f t="shared" si="2"/>
        <v>Wellington</v>
      </c>
    </row>
    <row r="146" spans="1:8" hidden="1" x14ac:dyDescent="0.25">
      <c r="A146" s="103">
        <v>144</v>
      </c>
      <c r="B146" t="s">
        <v>412</v>
      </c>
      <c r="C146" t="s">
        <v>165</v>
      </c>
      <c r="D146" t="s">
        <v>408</v>
      </c>
      <c r="E146" t="s">
        <v>67</v>
      </c>
      <c r="F146" t="s">
        <v>407</v>
      </c>
      <c r="G146">
        <v>56.168831168831169</v>
      </c>
      <c r="H146" t="str">
        <f t="shared" si="2"/>
        <v>Wellington</v>
      </c>
    </row>
    <row r="147" spans="1:8" hidden="1" x14ac:dyDescent="0.25">
      <c r="A147" s="103">
        <v>145</v>
      </c>
      <c r="B147" t="s">
        <v>412</v>
      </c>
      <c r="C147" t="s">
        <v>165</v>
      </c>
      <c r="D147" t="s">
        <v>408</v>
      </c>
      <c r="E147" t="s">
        <v>66</v>
      </c>
      <c r="F147" t="s">
        <v>407</v>
      </c>
      <c r="G147">
        <v>58.414239482203577</v>
      </c>
      <c r="H147" t="str">
        <f t="shared" si="2"/>
        <v>Wellington</v>
      </c>
    </row>
    <row r="148" spans="1:8" hidden="1" x14ac:dyDescent="0.25">
      <c r="A148" s="103">
        <v>146</v>
      </c>
      <c r="B148" t="s">
        <v>412</v>
      </c>
      <c r="C148" t="s">
        <v>165</v>
      </c>
      <c r="D148" t="s">
        <v>408</v>
      </c>
      <c r="E148" t="s">
        <v>68</v>
      </c>
      <c r="F148" t="s">
        <v>407</v>
      </c>
      <c r="G148">
        <v>54.00516795865471</v>
      </c>
      <c r="H148" t="str">
        <f t="shared" si="2"/>
        <v>Wellington</v>
      </c>
    </row>
    <row r="149" spans="1:8" hidden="1" x14ac:dyDescent="0.25">
      <c r="A149" s="103">
        <v>147</v>
      </c>
      <c r="B149" t="s">
        <v>412</v>
      </c>
      <c r="C149" t="s">
        <v>165</v>
      </c>
      <c r="D149" t="s">
        <v>409</v>
      </c>
      <c r="E149" t="s">
        <v>193</v>
      </c>
      <c r="F149" t="s">
        <v>405</v>
      </c>
      <c r="G149">
        <v>23.255813953488602</v>
      </c>
      <c r="H149" t="str">
        <f t="shared" si="2"/>
        <v>Wellington</v>
      </c>
    </row>
    <row r="150" spans="1:8" hidden="1" x14ac:dyDescent="0.25">
      <c r="A150" s="103">
        <v>148</v>
      </c>
      <c r="B150" t="s">
        <v>412</v>
      </c>
      <c r="C150" t="s">
        <v>165</v>
      </c>
      <c r="D150" t="s">
        <v>409</v>
      </c>
      <c r="E150" t="s">
        <v>194</v>
      </c>
      <c r="F150" t="s">
        <v>405</v>
      </c>
      <c r="G150">
        <v>44.715447154471541</v>
      </c>
      <c r="H150" t="str">
        <f t="shared" si="2"/>
        <v>Wellington</v>
      </c>
    </row>
    <row r="151" spans="1:8" hidden="1" x14ac:dyDescent="0.25">
      <c r="A151" s="103">
        <v>149</v>
      </c>
      <c r="B151" t="s">
        <v>412</v>
      </c>
      <c r="C151" t="s">
        <v>165</v>
      </c>
      <c r="D151" t="s">
        <v>409</v>
      </c>
      <c r="E151" t="s">
        <v>195</v>
      </c>
      <c r="F151" t="s">
        <v>405</v>
      </c>
      <c r="G151">
        <v>24.908424908421949</v>
      </c>
      <c r="H151" t="str">
        <f t="shared" si="2"/>
        <v>Wellington</v>
      </c>
    </row>
    <row r="152" spans="1:8" hidden="1" x14ac:dyDescent="0.25">
      <c r="A152" s="103">
        <v>150</v>
      </c>
      <c r="B152" t="s">
        <v>412</v>
      </c>
      <c r="C152" t="s">
        <v>165</v>
      </c>
      <c r="D152" t="s">
        <v>409</v>
      </c>
      <c r="E152" t="s">
        <v>193</v>
      </c>
      <c r="F152" t="s">
        <v>406</v>
      </c>
      <c r="G152">
        <v>14.43798449612434</v>
      </c>
      <c r="H152" t="str">
        <f t="shared" si="2"/>
        <v>Wellington</v>
      </c>
    </row>
    <row r="153" spans="1:8" hidden="1" x14ac:dyDescent="0.25">
      <c r="A153" s="103">
        <v>151</v>
      </c>
      <c r="B153" t="s">
        <v>412</v>
      </c>
      <c r="C153" t="s">
        <v>165</v>
      </c>
      <c r="D153" t="s">
        <v>409</v>
      </c>
      <c r="E153" t="s">
        <v>194</v>
      </c>
      <c r="F153" t="s">
        <v>406</v>
      </c>
      <c r="G153">
        <v>10.97560975609756</v>
      </c>
      <c r="H153" t="str">
        <f t="shared" si="2"/>
        <v>Wellington</v>
      </c>
    </row>
    <row r="154" spans="1:8" hidden="1" x14ac:dyDescent="0.25">
      <c r="A154" s="103">
        <v>152</v>
      </c>
      <c r="B154" t="s">
        <v>412</v>
      </c>
      <c r="C154" t="s">
        <v>165</v>
      </c>
      <c r="D154" t="s">
        <v>409</v>
      </c>
      <c r="E154" t="s">
        <v>195</v>
      </c>
      <c r="F154" t="s">
        <v>406</v>
      </c>
      <c r="G154">
        <v>15.01831501831472</v>
      </c>
      <c r="H154" t="str">
        <f t="shared" si="2"/>
        <v>Wellington</v>
      </c>
    </row>
    <row r="155" spans="1:8" hidden="1" x14ac:dyDescent="0.25">
      <c r="A155" s="103">
        <v>153</v>
      </c>
      <c r="B155" t="s">
        <v>412</v>
      </c>
      <c r="C155" t="s">
        <v>165</v>
      </c>
      <c r="D155" t="s">
        <v>409</v>
      </c>
      <c r="E155" t="s">
        <v>193</v>
      </c>
      <c r="F155" t="s">
        <v>407</v>
      </c>
      <c r="G155">
        <v>62.306201550387073</v>
      </c>
      <c r="H155" t="str">
        <f t="shared" si="2"/>
        <v>Wellington</v>
      </c>
    </row>
    <row r="156" spans="1:8" hidden="1" x14ac:dyDescent="0.25">
      <c r="A156" s="103">
        <v>154</v>
      </c>
      <c r="B156" t="s">
        <v>412</v>
      </c>
      <c r="C156" t="s">
        <v>165</v>
      </c>
      <c r="D156" t="s">
        <v>409</v>
      </c>
      <c r="E156" t="s">
        <v>194</v>
      </c>
      <c r="F156" t="s">
        <v>407</v>
      </c>
      <c r="G156">
        <v>44.308943089430898</v>
      </c>
      <c r="H156" t="str">
        <f t="shared" si="2"/>
        <v>Wellington</v>
      </c>
    </row>
    <row r="157" spans="1:8" hidden="1" x14ac:dyDescent="0.25">
      <c r="A157" s="103">
        <v>155</v>
      </c>
      <c r="B157" t="s">
        <v>412</v>
      </c>
      <c r="C157" t="s">
        <v>165</v>
      </c>
      <c r="D157" t="s">
        <v>409</v>
      </c>
      <c r="E157" t="s">
        <v>195</v>
      </c>
      <c r="F157" t="s">
        <v>407</v>
      </c>
      <c r="G157">
        <v>60.073260073263313</v>
      </c>
      <c r="H157" t="str">
        <f t="shared" si="2"/>
        <v>Wellington</v>
      </c>
    </row>
    <row r="158" spans="1:8" hidden="1" x14ac:dyDescent="0.25">
      <c r="A158" s="103">
        <v>156</v>
      </c>
      <c r="B158" t="s">
        <v>413</v>
      </c>
      <c r="C158" t="s">
        <v>165</v>
      </c>
      <c r="D158" t="s">
        <v>403</v>
      </c>
      <c r="E158" t="s">
        <v>404</v>
      </c>
      <c r="F158" t="s">
        <v>405</v>
      </c>
      <c r="G158">
        <v>26.388888888888491</v>
      </c>
      <c r="H158" t="str">
        <f t="shared" si="2"/>
        <v>Hawke's Bay</v>
      </c>
    </row>
    <row r="159" spans="1:8" hidden="1" x14ac:dyDescent="0.25">
      <c r="A159" s="103">
        <v>157</v>
      </c>
      <c r="B159" t="s">
        <v>413</v>
      </c>
      <c r="C159" t="s">
        <v>165</v>
      </c>
      <c r="D159" t="s">
        <v>403</v>
      </c>
      <c r="E159" t="s">
        <v>404</v>
      </c>
      <c r="F159" t="s">
        <v>406</v>
      </c>
      <c r="G159">
        <v>13.888888888888809</v>
      </c>
      <c r="H159" t="str">
        <f t="shared" si="2"/>
        <v>Hawke's Bay</v>
      </c>
    </row>
    <row r="160" spans="1:8" hidden="1" x14ac:dyDescent="0.25">
      <c r="A160" s="103">
        <v>158</v>
      </c>
      <c r="B160" t="s">
        <v>413</v>
      </c>
      <c r="C160" t="s">
        <v>165</v>
      </c>
      <c r="D160" t="s">
        <v>403</v>
      </c>
      <c r="E160" t="s">
        <v>404</v>
      </c>
      <c r="F160" t="s">
        <v>407</v>
      </c>
      <c r="G160">
        <v>59.72222222222269</v>
      </c>
      <c r="H160" t="str">
        <f t="shared" si="2"/>
        <v>Hawke's Bay</v>
      </c>
    </row>
    <row r="161" spans="1:8" hidden="1" x14ac:dyDescent="0.25">
      <c r="A161" s="103">
        <v>159</v>
      </c>
      <c r="B161" t="s">
        <v>413</v>
      </c>
      <c r="C161" t="s">
        <v>165</v>
      </c>
      <c r="D161" t="s">
        <v>399</v>
      </c>
      <c r="E161" t="s">
        <v>70</v>
      </c>
      <c r="F161" t="s">
        <v>405</v>
      </c>
      <c r="H161" t="str">
        <f t="shared" si="2"/>
        <v>Hawke's Bay</v>
      </c>
    </row>
    <row r="162" spans="1:8" hidden="1" x14ac:dyDescent="0.25">
      <c r="A162" s="103">
        <v>160</v>
      </c>
      <c r="B162" t="s">
        <v>413</v>
      </c>
      <c r="C162" t="s">
        <v>165</v>
      </c>
      <c r="D162" t="s">
        <v>399</v>
      </c>
      <c r="E162" t="s">
        <v>71</v>
      </c>
      <c r="F162" t="s">
        <v>405</v>
      </c>
      <c r="G162">
        <v>40.243902439024659</v>
      </c>
      <c r="H162" t="str">
        <f t="shared" si="2"/>
        <v>Hawke's Bay</v>
      </c>
    </row>
    <row r="163" spans="1:8" hidden="1" x14ac:dyDescent="0.25">
      <c r="A163" s="103">
        <v>161</v>
      </c>
      <c r="B163" t="s">
        <v>413</v>
      </c>
      <c r="C163" t="s">
        <v>165</v>
      </c>
      <c r="D163" t="s">
        <v>399</v>
      </c>
      <c r="E163" t="s">
        <v>69</v>
      </c>
      <c r="F163" t="s">
        <v>405</v>
      </c>
      <c r="G163">
        <v>20</v>
      </c>
      <c r="H163" t="str">
        <f t="shared" si="2"/>
        <v>Hawke's Bay</v>
      </c>
    </row>
    <row r="164" spans="1:8" hidden="1" x14ac:dyDescent="0.25">
      <c r="A164" s="103">
        <v>162</v>
      </c>
      <c r="B164" t="s">
        <v>413</v>
      </c>
      <c r="C164" t="s">
        <v>165</v>
      </c>
      <c r="D164" t="s">
        <v>399</v>
      </c>
      <c r="E164" t="s">
        <v>72</v>
      </c>
      <c r="F164" t="s">
        <v>405</v>
      </c>
      <c r="G164">
        <v>39.285714285714278</v>
      </c>
      <c r="H164" t="str">
        <f t="shared" si="2"/>
        <v>Hawke's Bay</v>
      </c>
    </row>
    <row r="165" spans="1:8" x14ac:dyDescent="0.25">
      <c r="A165" s="103">
        <v>163</v>
      </c>
      <c r="B165" t="s">
        <v>413</v>
      </c>
      <c r="C165" t="s">
        <v>165</v>
      </c>
      <c r="D165" t="s">
        <v>399</v>
      </c>
      <c r="E165" t="s">
        <v>81</v>
      </c>
      <c r="F165" t="s">
        <v>405</v>
      </c>
      <c r="G165">
        <v>9.5238095238081613</v>
      </c>
      <c r="H165" t="str">
        <f t="shared" si="2"/>
        <v>Hawke's Bay</v>
      </c>
    </row>
    <row r="166" spans="1:8" hidden="1" x14ac:dyDescent="0.25">
      <c r="A166" s="103">
        <v>164</v>
      </c>
      <c r="B166" t="s">
        <v>413</v>
      </c>
      <c r="C166" t="s">
        <v>165</v>
      </c>
      <c r="D166" t="s">
        <v>399</v>
      </c>
      <c r="E166" t="s">
        <v>82</v>
      </c>
      <c r="F166" t="s">
        <v>405</v>
      </c>
      <c r="H166" t="str">
        <f t="shared" si="2"/>
        <v>Hawke's Bay</v>
      </c>
    </row>
    <row r="167" spans="1:8" hidden="1" x14ac:dyDescent="0.25">
      <c r="A167" s="103">
        <v>165</v>
      </c>
      <c r="B167" t="s">
        <v>413</v>
      </c>
      <c r="C167" t="s">
        <v>165</v>
      </c>
      <c r="D167" t="s">
        <v>399</v>
      </c>
      <c r="E167" t="s">
        <v>70</v>
      </c>
      <c r="F167" t="s">
        <v>406</v>
      </c>
      <c r="G167">
        <v>25</v>
      </c>
      <c r="H167" t="str">
        <f t="shared" si="2"/>
        <v>Hawke's Bay</v>
      </c>
    </row>
    <row r="168" spans="1:8" hidden="1" x14ac:dyDescent="0.25">
      <c r="A168" s="103">
        <v>166</v>
      </c>
      <c r="B168" t="s">
        <v>413</v>
      </c>
      <c r="C168" t="s">
        <v>165</v>
      </c>
      <c r="D168" t="s">
        <v>399</v>
      </c>
      <c r="E168" t="s">
        <v>71</v>
      </c>
      <c r="F168" t="s">
        <v>406</v>
      </c>
      <c r="G168">
        <v>13.008130081300051</v>
      </c>
      <c r="H168" t="str">
        <f t="shared" si="2"/>
        <v>Hawke's Bay</v>
      </c>
    </row>
    <row r="169" spans="1:8" hidden="1" x14ac:dyDescent="0.25">
      <c r="A169" s="103">
        <v>167</v>
      </c>
      <c r="B169" t="s">
        <v>413</v>
      </c>
      <c r="C169" t="s">
        <v>165</v>
      </c>
      <c r="D169" t="s">
        <v>399</v>
      </c>
      <c r="E169" t="s">
        <v>69</v>
      </c>
      <c r="F169" t="s">
        <v>406</v>
      </c>
      <c r="G169">
        <v>5</v>
      </c>
      <c r="H169" t="str">
        <f t="shared" si="2"/>
        <v>Hawke's Bay</v>
      </c>
    </row>
    <row r="170" spans="1:8" hidden="1" x14ac:dyDescent="0.25">
      <c r="A170" s="103">
        <v>168</v>
      </c>
      <c r="B170" t="s">
        <v>413</v>
      </c>
      <c r="C170" t="s">
        <v>165</v>
      </c>
      <c r="D170" t="s">
        <v>399</v>
      </c>
      <c r="E170" t="s">
        <v>72</v>
      </c>
      <c r="F170" t="s">
        <v>406</v>
      </c>
      <c r="G170">
        <v>12.5</v>
      </c>
      <c r="H170" t="str">
        <f t="shared" si="2"/>
        <v>Hawke's Bay</v>
      </c>
    </row>
    <row r="171" spans="1:8" x14ac:dyDescent="0.25">
      <c r="A171" s="103">
        <v>169</v>
      </c>
      <c r="B171" t="s">
        <v>413</v>
      </c>
      <c r="C171" t="s">
        <v>165</v>
      </c>
      <c r="D171" t="s">
        <v>399</v>
      </c>
      <c r="E171" t="s">
        <v>81</v>
      </c>
      <c r="F171" t="s">
        <v>406</v>
      </c>
      <c r="G171">
        <v>10.714285714286859</v>
      </c>
      <c r="H171" t="str">
        <f t="shared" si="2"/>
        <v>Hawke's Bay</v>
      </c>
    </row>
    <row r="172" spans="1:8" hidden="1" x14ac:dyDescent="0.25">
      <c r="A172" s="103">
        <v>170</v>
      </c>
      <c r="B172" t="s">
        <v>413</v>
      </c>
      <c r="C172" t="s">
        <v>165</v>
      </c>
      <c r="D172" t="s">
        <v>399</v>
      </c>
      <c r="E172" t="s">
        <v>82</v>
      </c>
      <c r="F172" t="s">
        <v>406</v>
      </c>
      <c r="G172">
        <v>25</v>
      </c>
      <c r="H172" t="str">
        <f t="shared" si="2"/>
        <v>Hawke's Bay</v>
      </c>
    </row>
    <row r="173" spans="1:8" hidden="1" x14ac:dyDescent="0.25">
      <c r="A173" s="103">
        <v>171</v>
      </c>
      <c r="B173" t="s">
        <v>413</v>
      </c>
      <c r="C173" t="s">
        <v>165</v>
      </c>
      <c r="D173" t="s">
        <v>399</v>
      </c>
      <c r="E173" t="s">
        <v>70</v>
      </c>
      <c r="F173" t="s">
        <v>407</v>
      </c>
      <c r="G173">
        <v>75</v>
      </c>
      <c r="H173" t="str">
        <f t="shared" si="2"/>
        <v>Hawke's Bay</v>
      </c>
    </row>
    <row r="174" spans="1:8" hidden="1" x14ac:dyDescent="0.25">
      <c r="A174" s="103">
        <v>172</v>
      </c>
      <c r="B174" t="s">
        <v>413</v>
      </c>
      <c r="C174" t="s">
        <v>165</v>
      </c>
      <c r="D174" t="s">
        <v>399</v>
      </c>
      <c r="E174" t="s">
        <v>71</v>
      </c>
      <c r="F174" t="s">
        <v>407</v>
      </c>
      <c r="G174">
        <v>46.747967479675303</v>
      </c>
      <c r="H174" t="str">
        <f t="shared" si="2"/>
        <v>Hawke's Bay</v>
      </c>
    </row>
    <row r="175" spans="1:8" hidden="1" x14ac:dyDescent="0.25">
      <c r="A175" s="103">
        <v>173</v>
      </c>
      <c r="B175" t="s">
        <v>413</v>
      </c>
      <c r="C175" t="s">
        <v>165</v>
      </c>
      <c r="D175" t="s">
        <v>399</v>
      </c>
      <c r="E175" t="s">
        <v>69</v>
      </c>
      <c r="F175" t="s">
        <v>407</v>
      </c>
      <c r="G175">
        <v>75</v>
      </c>
      <c r="H175" t="str">
        <f t="shared" si="2"/>
        <v>Hawke's Bay</v>
      </c>
    </row>
    <row r="176" spans="1:8" hidden="1" x14ac:dyDescent="0.25">
      <c r="A176" s="103">
        <v>174</v>
      </c>
      <c r="B176" t="s">
        <v>413</v>
      </c>
      <c r="C176" t="s">
        <v>165</v>
      </c>
      <c r="D176" t="s">
        <v>399</v>
      </c>
      <c r="E176" t="s">
        <v>72</v>
      </c>
      <c r="F176" t="s">
        <v>407</v>
      </c>
      <c r="G176">
        <v>48.214285714285722</v>
      </c>
      <c r="H176" t="str">
        <f t="shared" si="2"/>
        <v>Hawke's Bay</v>
      </c>
    </row>
    <row r="177" spans="1:8" x14ac:dyDescent="0.25">
      <c r="A177" s="103">
        <v>175</v>
      </c>
      <c r="B177" t="s">
        <v>413</v>
      </c>
      <c r="C177" t="s">
        <v>165</v>
      </c>
      <c r="D177" t="s">
        <v>399</v>
      </c>
      <c r="E177" t="s">
        <v>81</v>
      </c>
      <c r="F177" t="s">
        <v>407</v>
      </c>
      <c r="G177">
        <v>79.761904761904972</v>
      </c>
      <c r="H177" t="str">
        <f t="shared" si="2"/>
        <v>Hawke's Bay</v>
      </c>
    </row>
    <row r="178" spans="1:8" hidden="1" x14ac:dyDescent="0.25">
      <c r="A178" s="103">
        <v>176</v>
      </c>
      <c r="B178" t="s">
        <v>413</v>
      </c>
      <c r="C178" t="s">
        <v>165</v>
      </c>
      <c r="D178" t="s">
        <v>399</v>
      </c>
      <c r="E178" t="s">
        <v>82</v>
      </c>
      <c r="F178" t="s">
        <v>407</v>
      </c>
      <c r="G178">
        <v>75</v>
      </c>
      <c r="H178" t="str">
        <f t="shared" si="2"/>
        <v>Hawke's Bay</v>
      </c>
    </row>
    <row r="179" spans="1:8" hidden="1" x14ac:dyDescent="0.25">
      <c r="A179" s="103">
        <v>177</v>
      </c>
      <c r="B179" t="s">
        <v>413</v>
      </c>
      <c r="C179" t="s">
        <v>165</v>
      </c>
      <c r="D179" t="s">
        <v>408</v>
      </c>
      <c r="E179" t="s">
        <v>67</v>
      </c>
      <c r="F179" t="s">
        <v>405</v>
      </c>
      <c r="G179">
        <v>26.623376623376618</v>
      </c>
      <c r="H179" t="str">
        <f t="shared" si="2"/>
        <v>Hawke's Bay</v>
      </c>
    </row>
    <row r="180" spans="1:8" hidden="1" x14ac:dyDescent="0.25">
      <c r="A180" s="103">
        <v>178</v>
      </c>
      <c r="B180" t="s">
        <v>413</v>
      </c>
      <c r="C180" t="s">
        <v>165</v>
      </c>
      <c r="D180" t="s">
        <v>408</v>
      </c>
      <c r="E180" t="s">
        <v>66</v>
      </c>
      <c r="F180" t="s">
        <v>405</v>
      </c>
      <c r="G180">
        <v>21.4743589743555</v>
      </c>
      <c r="H180" t="str">
        <f t="shared" si="2"/>
        <v>Hawke's Bay</v>
      </c>
    </row>
    <row r="181" spans="1:8" hidden="1" x14ac:dyDescent="0.25">
      <c r="A181" s="103">
        <v>179</v>
      </c>
      <c r="B181" t="s">
        <v>413</v>
      </c>
      <c r="C181" t="s">
        <v>165</v>
      </c>
      <c r="D181" t="s">
        <v>408</v>
      </c>
      <c r="E181" t="s">
        <v>68</v>
      </c>
      <c r="F181" t="s">
        <v>405</v>
      </c>
      <c r="G181">
        <v>30.15873015873191</v>
      </c>
      <c r="H181" t="str">
        <f t="shared" si="2"/>
        <v>Hawke's Bay</v>
      </c>
    </row>
    <row r="182" spans="1:8" hidden="1" x14ac:dyDescent="0.25">
      <c r="A182" s="103">
        <v>180</v>
      </c>
      <c r="B182" t="s">
        <v>413</v>
      </c>
      <c r="C182" t="s">
        <v>165</v>
      </c>
      <c r="D182" t="s">
        <v>408</v>
      </c>
      <c r="E182" t="s">
        <v>67</v>
      </c>
      <c r="F182" t="s">
        <v>406</v>
      </c>
      <c r="G182">
        <v>17.532467532467528</v>
      </c>
      <c r="H182" t="str">
        <f t="shared" si="2"/>
        <v>Hawke's Bay</v>
      </c>
    </row>
    <row r="183" spans="1:8" hidden="1" x14ac:dyDescent="0.25">
      <c r="A183" s="103">
        <v>181</v>
      </c>
      <c r="B183" t="s">
        <v>413</v>
      </c>
      <c r="C183" t="s">
        <v>165</v>
      </c>
      <c r="D183" t="s">
        <v>408</v>
      </c>
      <c r="E183" t="s">
        <v>66</v>
      </c>
      <c r="F183" t="s">
        <v>406</v>
      </c>
      <c r="G183">
        <v>5.7692307692292886</v>
      </c>
      <c r="H183" t="str">
        <f t="shared" si="2"/>
        <v>Hawke's Bay</v>
      </c>
    </row>
    <row r="184" spans="1:8" hidden="1" x14ac:dyDescent="0.25">
      <c r="A184" s="103">
        <v>182</v>
      </c>
      <c r="B184" t="s">
        <v>413</v>
      </c>
      <c r="C184" t="s">
        <v>165</v>
      </c>
      <c r="D184" t="s">
        <v>408</v>
      </c>
      <c r="E184" t="s">
        <v>68</v>
      </c>
      <c r="F184" t="s">
        <v>406</v>
      </c>
      <c r="G184">
        <v>16.137566137566871</v>
      </c>
      <c r="H184" t="str">
        <f t="shared" si="2"/>
        <v>Hawke's Bay</v>
      </c>
    </row>
    <row r="185" spans="1:8" hidden="1" x14ac:dyDescent="0.25">
      <c r="A185" s="103">
        <v>183</v>
      </c>
      <c r="B185" t="s">
        <v>413</v>
      </c>
      <c r="C185" t="s">
        <v>165</v>
      </c>
      <c r="D185" t="s">
        <v>408</v>
      </c>
      <c r="E185" t="s">
        <v>67</v>
      </c>
      <c r="F185" t="s">
        <v>407</v>
      </c>
      <c r="G185">
        <v>55.844155844155843</v>
      </c>
      <c r="H185" t="str">
        <f t="shared" si="2"/>
        <v>Hawke's Bay</v>
      </c>
    </row>
    <row r="186" spans="1:8" hidden="1" x14ac:dyDescent="0.25">
      <c r="A186" s="103">
        <v>184</v>
      </c>
      <c r="B186" t="s">
        <v>413</v>
      </c>
      <c r="C186" t="s">
        <v>165</v>
      </c>
      <c r="D186" t="s">
        <v>408</v>
      </c>
      <c r="E186" t="s">
        <v>66</v>
      </c>
      <c r="F186" t="s">
        <v>407</v>
      </c>
      <c r="G186">
        <v>72.756410256415222</v>
      </c>
      <c r="H186" t="str">
        <f t="shared" si="2"/>
        <v>Hawke's Bay</v>
      </c>
    </row>
    <row r="187" spans="1:8" hidden="1" x14ac:dyDescent="0.25">
      <c r="A187" s="103">
        <v>185</v>
      </c>
      <c r="B187" t="s">
        <v>413</v>
      </c>
      <c r="C187" t="s">
        <v>165</v>
      </c>
      <c r="D187" t="s">
        <v>408</v>
      </c>
      <c r="E187" t="s">
        <v>68</v>
      </c>
      <c r="F187" t="s">
        <v>407</v>
      </c>
      <c r="G187">
        <v>53.703703703701223</v>
      </c>
      <c r="H187" t="str">
        <f t="shared" si="2"/>
        <v>Hawke's Bay</v>
      </c>
    </row>
    <row r="188" spans="1:8" hidden="1" x14ac:dyDescent="0.25">
      <c r="A188" s="103">
        <v>186</v>
      </c>
      <c r="B188" t="s">
        <v>413</v>
      </c>
      <c r="C188" t="s">
        <v>165</v>
      </c>
      <c r="D188" t="s">
        <v>409</v>
      </c>
      <c r="E188" t="s">
        <v>193</v>
      </c>
      <c r="F188" t="s">
        <v>405</v>
      </c>
      <c r="G188">
        <v>21.96078431372548</v>
      </c>
      <c r="H188" t="str">
        <f t="shared" si="2"/>
        <v>Hawke's Bay</v>
      </c>
    </row>
    <row r="189" spans="1:8" hidden="1" x14ac:dyDescent="0.25">
      <c r="A189" s="103">
        <v>187</v>
      </c>
      <c r="B189" t="s">
        <v>413</v>
      </c>
      <c r="C189" t="s">
        <v>165</v>
      </c>
      <c r="D189" t="s">
        <v>409</v>
      </c>
      <c r="E189" t="s">
        <v>194</v>
      </c>
      <c r="F189" t="s">
        <v>405</v>
      </c>
      <c r="G189">
        <v>40.16393442622951</v>
      </c>
      <c r="H189" t="str">
        <f t="shared" si="2"/>
        <v>Hawke's Bay</v>
      </c>
    </row>
    <row r="190" spans="1:8" hidden="1" x14ac:dyDescent="0.25">
      <c r="A190" s="103">
        <v>188</v>
      </c>
      <c r="B190" t="s">
        <v>413</v>
      </c>
      <c r="C190" t="s">
        <v>165</v>
      </c>
      <c r="D190" t="s">
        <v>409</v>
      </c>
      <c r="E190" t="s">
        <v>195</v>
      </c>
      <c r="F190" t="s">
        <v>405</v>
      </c>
      <c r="G190">
        <v>16.304347826083269</v>
      </c>
      <c r="H190" t="str">
        <f t="shared" si="2"/>
        <v>Hawke's Bay</v>
      </c>
    </row>
    <row r="191" spans="1:8" hidden="1" x14ac:dyDescent="0.25">
      <c r="A191" s="103">
        <v>189</v>
      </c>
      <c r="B191" t="s">
        <v>413</v>
      </c>
      <c r="C191" t="s">
        <v>165</v>
      </c>
      <c r="D191" t="s">
        <v>409</v>
      </c>
      <c r="E191" t="s">
        <v>193</v>
      </c>
      <c r="F191" t="s">
        <v>406</v>
      </c>
      <c r="G191">
        <v>14.705882352941691</v>
      </c>
      <c r="H191" t="str">
        <f t="shared" si="2"/>
        <v>Hawke's Bay</v>
      </c>
    </row>
    <row r="192" spans="1:8" hidden="1" x14ac:dyDescent="0.25">
      <c r="A192" s="103">
        <v>190</v>
      </c>
      <c r="B192" t="s">
        <v>413</v>
      </c>
      <c r="C192" t="s">
        <v>165</v>
      </c>
      <c r="D192" t="s">
        <v>409</v>
      </c>
      <c r="E192" t="s">
        <v>194</v>
      </c>
      <c r="F192" t="s">
        <v>406</v>
      </c>
      <c r="G192">
        <v>11.47540983606557</v>
      </c>
      <c r="H192" t="str">
        <f t="shared" si="2"/>
        <v>Hawke's Bay</v>
      </c>
    </row>
    <row r="193" spans="1:8" hidden="1" x14ac:dyDescent="0.25">
      <c r="A193" s="103">
        <v>191</v>
      </c>
      <c r="B193" t="s">
        <v>413</v>
      </c>
      <c r="C193" t="s">
        <v>165</v>
      </c>
      <c r="D193" t="s">
        <v>409</v>
      </c>
      <c r="E193" t="s">
        <v>195</v>
      </c>
      <c r="F193" t="s">
        <v>406</v>
      </c>
      <c r="G193">
        <v>15.57971014492662</v>
      </c>
      <c r="H193" t="str">
        <f t="shared" si="2"/>
        <v>Hawke's Bay</v>
      </c>
    </row>
    <row r="194" spans="1:8" hidden="1" x14ac:dyDescent="0.25">
      <c r="A194" s="103">
        <v>192</v>
      </c>
      <c r="B194" t="s">
        <v>413</v>
      </c>
      <c r="C194" t="s">
        <v>165</v>
      </c>
      <c r="D194" t="s">
        <v>409</v>
      </c>
      <c r="E194" t="s">
        <v>193</v>
      </c>
      <c r="F194" t="s">
        <v>407</v>
      </c>
      <c r="G194">
        <v>63.333333333332817</v>
      </c>
      <c r="H194" t="str">
        <f t="shared" si="2"/>
        <v>Hawke's Bay</v>
      </c>
    </row>
    <row r="195" spans="1:8" hidden="1" x14ac:dyDescent="0.25">
      <c r="A195" s="103">
        <v>193</v>
      </c>
      <c r="B195" t="s">
        <v>413</v>
      </c>
      <c r="C195" t="s">
        <v>165</v>
      </c>
      <c r="D195" t="s">
        <v>409</v>
      </c>
      <c r="E195" t="s">
        <v>194</v>
      </c>
      <c r="F195" t="s">
        <v>407</v>
      </c>
      <c r="G195">
        <v>48.360655737704917</v>
      </c>
      <c r="H195" t="str">
        <f t="shared" ref="H195:H258" si="3">SUBSTITUTE(B195, " Region","")</f>
        <v>Hawke's Bay</v>
      </c>
    </row>
    <row r="196" spans="1:8" hidden="1" x14ac:dyDescent="0.25">
      <c r="A196" s="103">
        <v>194</v>
      </c>
      <c r="B196" t="s">
        <v>413</v>
      </c>
      <c r="C196" t="s">
        <v>165</v>
      </c>
      <c r="D196" t="s">
        <v>409</v>
      </c>
      <c r="E196" t="s">
        <v>195</v>
      </c>
      <c r="F196" t="s">
        <v>407</v>
      </c>
      <c r="G196">
        <v>68.115942028990105</v>
      </c>
      <c r="H196" t="str">
        <f t="shared" si="3"/>
        <v>Hawke's Bay</v>
      </c>
    </row>
    <row r="197" spans="1:8" hidden="1" x14ac:dyDescent="0.25">
      <c r="A197" s="103">
        <v>195</v>
      </c>
      <c r="B197" t="s">
        <v>414</v>
      </c>
      <c r="C197" t="s">
        <v>165</v>
      </c>
      <c r="D197" t="s">
        <v>403</v>
      </c>
      <c r="E197" t="s">
        <v>404</v>
      </c>
      <c r="F197" t="s">
        <v>405</v>
      </c>
      <c r="G197">
        <v>22.085889570550471</v>
      </c>
      <c r="H197" t="str">
        <f t="shared" si="3"/>
        <v>Otago</v>
      </c>
    </row>
    <row r="198" spans="1:8" hidden="1" x14ac:dyDescent="0.25">
      <c r="A198" s="103">
        <v>196</v>
      </c>
      <c r="B198" t="s">
        <v>414</v>
      </c>
      <c r="C198" t="s">
        <v>165</v>
      </c>
      <c r="D198" t="s">
        <v>403</v>
      </c>
      <c r="E198" t="s">
        <v>404</v>
      </c>
      <c r="F198" t="s">
        <v>406</v>
      </c>
      <c r="G198">
        <v>14.178595773688279</v>
      </c>
      <c r="H198" t="str">
        <f t="shared" si="3"/>
        <v>Otago</v>
      </c>
    </row>
    <row r="199" spans="1:8" hidden="1" x14ac:dyDescent="0.25">
      <c r="A199" s="103">
        <v>197</v>
      </c>
      <c r="B199" t="s">
        <v>414</v>
      </c>
      <c r="C199" t="s">
        <v>165</v>
      </c>
      <c r="D199" t="s">
        <v>403</v>
      </c>
      <c r="E199" t="s">
        <v>404</v>
      </c>
      <c r="F199" t="s">
        <v>407</v>
      </c>
      <c r="G199">
        <v>63.735514655761257</v>
      </c>
      <c r="H199" t="str">
        <f t="shared" si="3"/>
        <v>Otago</v>
      </c>
    </row>
    <row r="200" spans="1:8" hidden="1" x14ac:dyDescent="0.25">
      <c r="A200" s="103">
        <v>198</v>
      </c>
      <c r="B200" t="s">
        <v>414</v>
      </c>
      <c r="C200" t="s">
        <v>165</v>
      </c>
      <c r="D200" t="s">
        <v>399</v>
      </c>
      <c r="E200" t="s">
        <v>70</v>
      </c>
      <c r="F200" t="s">
        <v>405</v>
      </c>
      <c r="G200">
        <v>3.0769230769230771</v>
      </c>
      <c r="H200" t="str">
        <f t="shared" si="3"/>
        <v>Otago</v>
      </c>
    </row>
    <row r="201" spans="1:8" hidden="1" x14ac:dyDescent="0.25">
      <c r="A201" s="103">
        <v>199</v>
      </c>
      <c r="B201" t="s">
        <v>414</v>
      </c>
      <c r="C201" t="s">
        <v>165</v>
      </c>
      <c r="D201" t="s">
        <v>399</v>
      </c>
      <c r="E201" t="s">
        <v>71</v>
      </c>
      <c r="F201" t="s">
        <v>405</v>
      </c>
      <c r="G201">
        <v>32.532051282048343</v>
      </c>
      <c r="H201" t="str">
        <f t="shared" si="3"/>
        <v>Otago</v>
      </c>
    </row>
    <row r="202" spans="1:8" hidden="1" x14ac:dyDescent="0.25">
      <c r="A202" s="103">
        <v>200</v>
      </c>
      <c r="B202" t="s">
        <v>414</v>
      </c>
      <c r="C202" t="s">
        <v>165</v>
      </c>
      <c r="D202" t="s">
        <v>399</v>
      </c>
      <c r="E202" t="s">
        <v>69</v>
      </c>
      <c r="F202" t="s">
        <v>405</v>
      </c>
      <c r="G202">
        <v>12</v>
      </c>
      <c r="H202" t="str">
        <f t="shared" si="3"/>
        <v>Otago</v>
      </c>
    </row>
    <row r="203" spans="1:8" hidden="1" x14ac:dyDescent="0.25">
      <c r="A203" s="103">
        <v>201</v>
      </c>
      <c r="B203" t="s">
        <v>414</v>
      </c>
      <c r="C203" t="s">
        <v>165</v>
      </c>
      <c r="D203" t="s">
        <v>399</v>
      </c>
      <c r="E203" t="s">
        <v>72</v>
      </c>
      <c r="F203" t="s">
        <v>405</v>
      </c>
      <c r="G203">
        <v>35.526315789473678</v>
      </c>
      <c r="H203" t="str">
        <f t="shared" si="3"/>
        <v>Otago</v>
      </c>
    </row>
    <row r="204" spans="1:8" x14ac:dyDescent="0.25">
      <c r="A204" s="103">
        <v>202</v>
      </c>
      <c r="B204" t="s">
        <v>414</v>
      </c>
      <c r="C204" t="s">
        <v>165</v>
      </c>
      <c r="D204" t="s">
        <v>399</v>
      </c>
      <c r="E204" t="s">
        <v>81</v>
      </c>
      <c r="F204" t="s">
        <v>405</v>
      </c>
      <c r="G204">
        <v>7.6190476190463663</v>
      </c>
      <c r="H204" t="str">
        <f t="shared" si="3"/>
        <v>Otago</v>
      </c>
    </row>
    <row r="205" spans="1:8" hidden="1" x14ac:dyDescent="0.25">
      <c r="A205" s="103">
        <v>203</v>
      </c>
      <c r="B205" t="s">
        <v>414</v>
      </c>
      <c r="C205" t="s">
        <v>165</v>
      </c>
      <c r="D205" t="s">
        <v>399</v>
      </c>
      <c r="E205" t="s">
        <v>82</v>
      </c>
      <c r="F205" t="s">
        <v>405</v>
      </c>
      <c r="H205" t="str">
        <f t="shared" si="3"/>
        <v>Otago</v>
      </c>
    </row>
    <row r="206" spans="1:8" hidden="1" x14ac:dyDescent="0.25">
      <c r="A206" s="103">
        <v>204</v>
      </c>
      <c r="B206" t="s">
        <v>414</v>
      </c>
      <c r="C206" t="s">
        <v>165</v>
      </c>
      <c r="D206" t="s">
        <v>399</v>
      </c>
      <c r="E206" t="s">
        <v>70</v>
      </c>
      <c r="F206" t="s">
        <v>406</v>
      </c>
      <c r="G206">
        <v>23.07692307692308</v>
      </c>
      <c r="H206" t="str">
        <f t="shared" si="3"/>
        <v>Otago</v>
      </c>
    </row>
    <row r="207" spans="1:8" hidden="1" x14ac:dyDescent="0.25">
      <c r="A207" s="103">
        <v>205</v>
      </c>
      <c r="B207" t="s">
        <v>414</v>
      </c>
      <c r="C207" t="s">
        <v>165</v>
      </c>
      <c r="D207" t="s">
        <v>399</v>
      </c>
      <c r="E207" t="s">
        <v>71</v>
      </c>
      <c r="F207" t="s">
        <v>406</v>
      </c>
      <c r="G207">
        <v>11.69871794871843</v>
      </c>
      <c r="H207" t="str">
        <f t="shared" si="3"/>
        <v>Otago</v>
      </c>
    </row>
    <row r="208" spans="1:8" hidden="1" x14ac:dyDescent="0.25">
      <c r="A208" s="103">
        <v>206</v>
      </c>
      <c r="B208" t="s">
        <v>414</v>
      </c>
      <c r="C208" t="s">
        <v>165</v>
      </c>
      <c r="D208" t="s">
        <v>399</v>
      </c>
      <c r="E208" t="s">
        <v>69</v>
      </c>
      <c r="F208" t="s">
        <v>406</v>
      </c>
      <c r="G208">
        <v>16</v>
      </c>
      <c r="H208" t="str">
        <f t="shared" si="3"/>
        <v>Otago</v>
      </c>
    </row>
    <row r="209" spans="1:8" hidden="1" x14ac:dyDescent="0.25">
      <c r="A209" s="103">
        <v>207</v>
      </c>
      <c r="B209" t="s">
        <v>414</v>
      </c>
      <c r="C209" t="s">
        <v>165</v>
      </c>
      <c r="D209" t="s">
        <v>399</v>
      </c>
      <c r="E209" t="s">
        <v>72</v>
      </c>
      <c r="F209" t="s">
        <v>406</v>
      </c>
      <c r="G209">
        <v>14.47368421052632</v>
      </c>
      <c r="H209" t="str">
        <f t="shared" si="3"/>
        <v>Otago</v>
      </c>
    </row>
    <row r="210" spans="1:8" x14ac:dyDescent="0.25">
      <c r="A210" s="103">
        <v>208</v>
      </c>
      <c r="B210" t="s">
        <v>414</v>
      </c>
      <c r="C210" t="s">
        <v>165</v>
      </c>
      <c r="D210" t="s">
        <v>399</v>
      </c>
      <c r="E210" t="s">
        <v>81</v>
      </c>
      <c r="F210" t="s">
        <v>406</v>
      </c>
      <c r="G210">
        <v>12.857142857143961</v>
      </c>
      <c r="H210" t="str">
        <f t="shared" si="3"/>
        <v>Otago</v>
      </c>
    </row>
    <row r="211" spans="1:8" hidden="1" x14ac:dyDescent="0.25">
      <c r="A211" s="103">
        <v>209</v>
      </c>
      <c r="B211" t="s">
        <v>414</v>
      </c>
      <c r="C211" t="s">
        <v>165</v>
      </c>
      <c r="D211" t="s">
        <v>399</v>
      </c>
      <c r="E211" t="s">
        <v>82</v>
      </c>
      <c r="F211" t="s">
        <v>406</v>
      </c>
      <c r="G211">
        <v>10</v>
      </c>
      <c r="H211" t="str">
        <f t="shared" si="3"/>
        <v>Otago</v>
      </c>
    </row>
    <row r="212" spans="1:8" hidden="1" x14ac:dyDescent="0.25">
      <c r="A212" s="103">
        <v>210</v>
      </c>
      <c r="B212" t="s">
        <v>414</v>
      </c>
      <c r="C212" t="s">
        <v>165</v>
      </c>
      <c r="D212" t="s">
        <v>399</v>
      </c>
      <c r="E212" t="s">
        <v>70</v>
      </c>
      <c r="F212" t="s">
        <v>407</v>
      </c>
      <c r="G212">
        <v>73.846153846153854</v>
      </c>
      <c r="H212" t="str">
        <f t="shared" si="3"/>
        <v>Otago</v>
      </c>
    </row>
    <row r="213" spans="1:8" hidden="1" x14ac:dyDescent="0.25">
      <c r="A213" s="103">
        <v>211</v>
      </c>
      <c r="B213" t="s">
        <v>414</v>
      </c>
      <c r="C213" t="s">
        <v>165</v>
      </c>
      <c r="D213" t="s">
        <v>399</v>
      </c>
      <c r="E213" t="s">
        <v>71</v>
      </c>
      <c r="F213" t="s">
        <v>407</v>
      </c>
      <c r="G213">
        <v>55.769230769233253</v>
      </c>
      <c r="H213" t="str">
        <f t="shared" si="3"/>
        <v>Otago</v>
      </c>
    </row>
    <row r="214" spans="1:8" hidden="1" x14ac:dyDescent="0.25">
      <c r="A214" s="103">
        <v>212</v>
      </c>
      <c r="B214" t="s">
        <v>414</v>
      </c>
      <c r="C214" t="s">
        <v>165</v>
      </c>
      <c r="D214" t="s">
        <v>399</v>
      </c>
      <c r="E214" t="s">
        <v>69</v>
      </c>
      <c r="F214" t="s">
        <v>407</v>
      </c>
      <c r="G214">
        <v>72</v>
      </c>
      <c r="H214" t="str">
        <f t="shared" si="3"/>
        <v>Otago</v>
      </c>
    </row>
    <row r="215" spans="1:8" hidden="1" x14ac:dyDescent="0.25">
      <c r="A215" s="103">
        <v>213</v>
      </c>
      <c r="B215" t="s">
        <v>414</v>
      </c>
      <c r="C215" t="s">
        <v>165</v>
      </c>
      <c r="D215" t="s">
        <v>399</v>
      </c>
      <c r="E215" t="s">
        <v>72</v>
      </c>
      <c r="F215" t="s">
        <v>407</v>
      </c>
      <c r="G215">
        <v>50</v>
      </c>
      <c r="H215" t="str">
        <f t="shared" si="3"/>
        <v>Otago</v>
      </c>
    </row>
    <row r="216" spans="1:8" x14ac:dyDescent="0.25">
      <c r="A216" s="103">
        <v>214</v>
      </c>
      <c r="B216" t="s">
        <v>414</v>
      </c>
      <c r="C216" t="s">
        <v>165</v>
      </c>
      <c r="D216" t="s">
        <v>399</v>
      </c>
      <c r="E216" t="s">
        <v>81</v>
      </c>
      <c r="F216" t="s">
        <v>407</v>
      </c>
      <c r="G216">
        <v>79.523809523809689</v>
      </c>
      <c r="H216" t="str">
        <f t="shared" si="3"/>
        <v>Otago</v>
      </c>
    </row>
    <row r="217" spans="1:8" hidden="1" x14ac:dyDescent="0.25">
      <c r="A217" s="103">
        <v>215</v>
      </c>
      <c r="B217" t="s">
        <v>414</v>
      </c>
      <c r="C217" t="s">
        <v>165</v>
      </c>
      <c r="D217" t="s">
        <v>399</v>
      </c>
      <c r="E217" t="s">
        <v>82</v>
      </c>
      <c r="F217" t="s">
        <v>407</v>
      </c>
      <c r="G217">
        <v>90</v>
      </c>
      <c r="H217" t="str">
        <f t="shared" si="3"/>
        <v>Otago</v>
      </c>
    </row>
    <row r="218" spans="1:8" hidden="1" x14ac:dyDescent="0.25">
      <c r="A218" s="103">
        <v>216</v>
      </c>
      <c r="B218" t="s">
        <v>414</v>
      </c>
      <c r="C218" t="s">
        <v>165</v>
      </c>
      <c r="D218" t="s">
        <v>408</v>
      </c>
      <c r="E218" t="s">
        <v>67</v>
      </c>
      <c r="F218" t="s">
        <v>405</v>
      </c>
      <c r="G218">
        <v>19.689119170984451</v>
      </c>
      <c r="H218" t="str">
        <f t="shared" si="3"/>
        <v>Otago</v>
      </c>
    </row>
    <row r="219" spans="1:8" hidden="1" x14ac:dyDescent="0.25">
      <c r="A219" s="103">
        <v>217</v>
      </c>
      <c r="B219" t="s">
        <v>414</v>
      </c>
      <c r="C219" t="s">
        <v>165</v>
      </c>
      <c r="D219" t="s">
        <v>408</v>
      </c>
      <c r="E219" t="s">
        <v>66</v>
      </c>
      <c r="F219" t="s">
        <v>405</v>
      </c>
      <c r="G219">
        <v>14.871794871790369</v>
      </c>
      <c r="H219" t="str">
        <f t="shared" si="3"/>
        <v>Otago</v>
      </c>
    </row>
    <row r="220" spans="1:8" hidden="1" x14ac:dyDescent="0.25">
      <c r="A220" s="103">
        <v>218</v>
      </c>
      <c r="B220" t="s">
        <v>414</v>
      </c>
      <c r="C220" t="s">
        <v>165</v>
      </c>
      <c r="D220" t="s">
        <v>408</v>
      </c>
      <c r="E220" t="s">
        <v>68</v>
      </c>
      <c r="F220" t="s">
        <v>405</v>
      </c>
      <c r="G220">
        <v>30.522088353412581</v>
      </c>
      <c r="H220" t="str">
        <f t="shared" si="3"/>
        <v>Otago</v>
      </c>
    </row>
    <row r="221" spans="1:8" hidden="1" x14ac:dyDescent="0.25">
      <c r="A221" s="103">
        <v>219</v>
      </c>
      <c r="B221" t="s">
        <v>414</v>
      </c>
      <c r="C221" t="s">
        <v>165</v>
      </c>
      <c r="D221" t="s">
        <v>408</v>
      </c>
      <c r="E221" t="s">
        <v>67</v>
      </c>
      <c r="F221" t="s">
        <v>406</v>
      </c>
      <c r="G221">
        <v>22.279792746113991</v>
      </c>
      <c r="H221" t="str">
        <f t="shared" si="3"/>
        <v>Otago</v>
      </c>
    </row>
    <row r="222" spans="1:8" hidden="1" x14ac:dyDescent="0.25">
      <c r="A222" s="103">
        <v>220</v>
      </c>
      <c r="B222" t="s">
        <v>414</v>
      </c>
      <c r="C222" t="s">
        <v>165</v>
      </c>
      <c r="D222" t="s">
        <v>408</v>
      </c>
      <c r="E222" t="s">
        <v>66</v>
      </c>
      <c r="F222" t="s">
        <v>406</v>
      </c>
      <c r="G222">
        <v>2.8205128205125241</v>
      </c>
      <c r="H222" t="str">
        <f t="shared" si="3"/>
        <v>Otago</v>
      </c>
    </row>
    <row r="223" spans="1:8" hidden="1" x14ac:dyDescent="0.25">
      <c r="A223" s="103">
        <v>221</v>
      </c>
      <c r="B223" t="s">
        <v>414</v>
      </c>
      <c r="C223" t="s">
        <v>165</v>
      </c>
      <c r="D223" t="s">
        <v>408</v>
      </c>
      <c r="E223" t="s">
        <v>68</v>
      </c>
      <c r="F223" t="s">
        <v>406</v>
      </c>
      <c r="G223">
        <v>13.654618473896489</v>
      </c>
      <c r="H223" t="str">
        <f t="shared" si="3"/>
        <v>Otago</v>
      </c>
    </row>
    <row r="224" spans="1:8" hidden="1" x14ac:dyDescent="0.25">
      <c r="A224" s="103">
        <v>222</v>
      </c>
      <c r="B224" t="s">
        <v>414</v>
      </c>
      <c r="C224" t="s">
        <v>165</v>
      </c>
      <c r="D224" t="s">
        <v>408</v>
      </c>
      <c r="E224" t="s">
        <v>67</v>
      </c>
      <c r="F224" t="s">
        <v>407</v>
      </c>
      <c r="G224">
        <v>58.031088082901547</v>
      </c>
      <c r="H224" t="str">
        <f t="shared" si="3"/>
        <v>Otago</v>
      </c>
    </row>
    <row r="225" spans="1:8" hidden="1" x14ac:dyDescent="0.25">
      <c r="A225" s="103">
        <v>223</v>
      </c>
      <c r="B225" t="s">
        <v>414</v>
      </c>
      <c r="C225" t="s">
        <v>165</v>
      </c>
      <c r="D225" t="s">
        <v>408</v>
      </c>
      <c r="E225" t="s">
        <v>66</v>
      </c>
      <c r="F225" t="s">
        <v>407</v>
      </c>
      <c r="G225">
        <v>82.307692307697096</v>
      </c>
      <c r="H225" t="str">
        <f t="shared" si="3"/>
        <v>Otago</v>
      </c>
    </row>
    <row r="226" spans="1:8" hidden="1" x14ac:dyDescent="0.25">
      <c r="A226" s="103">
        <v>224</v>
      </c>
      <c r="B226" t="s">
        <v>414</v>
      </c>
      <c r="C226" t="s">
        <v>165</v>
      </c>
      <c r="D226" t="s">
        <v>408</v>
      </c>
      <c r="E226" t="s">
        <v>68</v>
      </c>
      <c r="F226" t="s">
        <v>407</v>
      </c>
      <c r="G226">
        <v>55.823293172690917</v>
      </c>
      <c r="H226" t="str">
        <f t="shared" si="3"/>
        <v>Otago</v>
      </c>
    </row>
    <row r="227" spans="1:8" hidden="1" x14ac:dyDescent="0.25">
      <c r="A227" s="103">
        <v>225</v>
      </c>
      <c r="B227" t="s">
        <v>414</v>
      </c>
      <c r="C227" t="s">
        <v>165</v>
      </c>
      <c r="D227" t="s">
        <v>409</v>
      </c>
      <c r="E227" t="s">
        <v>193</v>
      </c>
      <c r="F227" t="s">
        <v>405</v>
      </c>
      <c r="G227">
        <v>13.455657492354501</v>
      </c>
      <c r="H227" t="str">
        <f t="shared" si="3"/>
        <v>Otago</v>
      </c>
    </row>
    <row r="228" spans="1:8" hidden="1" x14ac:dyDescent="0.25">
      <c r="A228" s="103">
        <v>226</v>
      </c>
      <c r="B228" t="s">
        <v>414</v>
      </c>
      <c r="C228" t="s">
        <v>165</v>
      </c>
      <c r="D228" t="s">
        <v>409</v>
      </c>
      <c r="E228" t="s">
        <v>194</v>
      </c>
      <c r="F228" t="s">
        <v>405</v>
      </c>
      <c r="G228">
        <v>35.947712418300647</v>
      </c>
      <c r="H228" t="str">
        <f t="shared" si="3"/>
        <v>Otago</v>
      </c>
    </row>
    <row r="229" spans="1:8" hidden="1" x14ac:dyDescent="0.25">
      <c r="A229" s="103">
        <v>227</v>
      </c>
      <c r="B229" t="s">
        <v>414</v>
      </c>
      <c r="C229" t="s">
        <v>165</v>
      </c>
      <c r="D229" t="s">
        <v>409</v>
      </c>
      <c r="E229" t="s">
        <v>195</v>
      </c>
      <c r="F229" t="s">
        <v>405</v>
      </c>
      <c r="G229">
        <v>20.056497175133909</v>
      </c>
      <c r="H229" t="str">
        <f t="shared" si="3"/>
        <v>Otago</v>
      </c>
    </row>
    <row r="230" spans="1:8" hidden="1" x14ac:dyDescent="0.25">
      <c r="A230" s="103">
        <v>228</v>
      </c>
      <c r="B230" t="s">
        <v>414</v>
      </c>
      <c r="C230" t="s">
        <v>165</v>
      </c>
      <c r="D230" t="s">
        <v>409</v>
      </c>
      <c r="E230" t="s">
        <v>193</v>
      </c>
      <c r="F230" t="s">
        <v>406</v>
      </c>
      <c r="G230">
        <v>14.22018348623892</v>
      </c>
      <c r="H230" t="str">
        <f t="shared" si="3"/>
        <v>Otago</v>
      </c>
    </row>
    <row r="231" spans="1:8" hidden="1" x14ac:dyDescent="0.25">
      <c r="A231" s="103">
        <v>229</v>
      </c>
      <c r="B231" t="s">
        <v>414</v>
      </c>
      <c r="C231" t="s">
        <v>165</v>
      </c>
      <c r="D231" t="s">
        <v>409</v>
      </c>
      <c r="E231" t="s">
        <v>194</v>
      </c>
      <c r="F231" t="s">
        <v>406</v>
      </c>
      <c r="G231">
        <v>16.33986928104575</v>
      </c>
      <c r="H231" t="str">
        <f t="shared" si="3"/>
        <v>Otago</v>
      </c>
    </row>
    <row r="232" spans="1:8" hidden="1" x14ac:dyDescent="0.25">
      <c r="A232" s="103">
        <v>230</v>
      </c>
      <c r="B232" t="s">
        <v>414</v>
      </c>
      <c r="C232" t="s">
        <v>165</v>
      </c>
      <c r="D232" t="s">
        <v>409</v>
      </c>
      <c r="E232" t="s">
        <v>195</v>
      </c>
      <c r="F232" t="s">
        <v>406</v>
      </c>
      <c r="G232">
        <v>11.29943502824937</v>
      </c>
      <c r="H232" t="str">
        <f t="shared" si="3"/>
        <v>Otago</v>
      </c>
    </row>
    <row r="233" spans="1:8" hidden="1" x14ac:dyDescent="0.25">
      <c r="A233" s="103">
        <v>231</v>
      </c>
      <c r="B233" t="s">
        <v>414</v>
      </c>
      <c r="C233" t="s">
        <v>165</v>
      </c>
      <c r="D233" t="s">
        <v>409</v>
      </c>
      <c r="E233" t="s">
        <v>193</v>
      </c>
      <c r="F233" t="s">
        <v>407</v>
      </c>
      <c r="G233">
        <v>72.324159021406572</v>
      </c>
      <c r="H233" t="str">
        <f t="shared" si="3"/>
        <v>Otago</v>
      </c>
    </row>
    <row r="234" spans="1:8" hidden="1" x14ac:dyDescent="0.25">
      <c r="A234" s="103">
        <v>232</v>
      </c>
      <c r="B234" t="s">
        <v>414</v>
      </c>
      <c r="C234" t="s">
        <v>165</v>
      </c>
      <c r="D234" t="s">
        <v>409</v>
      </c>
      <c r="E234" t="s">
        <v>194</v>
      </c>
      <c r="F234" t="s">
        <v>407</v>
      </c>
      <c r="G234">
        <v>47.712418300653603</v>
      </c>
      <c r="H234" t="str">
        <f t="shared" si="3"/>
        <v>Otago</v>
      </c>
    </row>
    <row r="235" spans="1:8" hidden="1" x14ac:dyDescent="0.25">
      <c r="A235" s="103">
        <v>233</v>
      </c>
      <c r="B235" t="s">
        <v>414</v>
      </c>
      <c r="C235" t="s">
        <v>165</v>
      </c>
      <c r="D235" t="s">
        <v>409</v>
      </c>
      <c r="E235" t="s">
        <v>195</v>
      </c>
      <c r="F235" t="s">
        <v>407</v>
      </c>
      <c r="G235">
        <v>68.644067796616724</v>
      </c>
      <c r="H235" t="str">
        <f t="shared" si="3"/>
        <v>Otago</v>
      </c>
    </row>
    <row r="236" spans="1:8" hidden="1" x14ac:dyDescent="0.25">
      <c r="A236" s="103">
        <v>234</v>
      </c>
      <c r="B236" t="s">
        <v>415</v>
      </c>
      <c r="C236" t="s">
        <v>165</v>
      </c>
      <c r="D236" t="s">
        <v>403</v>
      </c>
      <c r="E236" t="s">
        <v>404</v>
      </c>
      <c r="F236" t="s">
        <v>405</v>
      </c>
      <c r="G236">
        <v>30.268199233714029</v>
      </c>
      <c r="H236" t="str">
        <f t="shared" si="3"/>
        <v>Chatham Islands</v>
      </c>
    </row>
    <row r="237" spans="1:8" hidden="1" x14ac:dyDescent="0.25">
      <c r="A237" s="103">
        <v>235</v>
      </c>
      <c r="B237" t="s">
        <v>415</v>
      </c>
      <c r="C237" t="s">
        <v>165</v>
      </c>
      <c r="D237" t="s">
        <v>403</v>
      </c>
      <c r="E237" t="s">
        <v>404</v>
      </c>
      <c r="F237" t="s">
        <v>406</v>
      </c>
      <c r="G237">
        <v>10.344827586207369</v>
      </c>
      <c r="H237" t="str">
        <f t="shared" si="3"/>
        <v>Chatham Islands</v>
      </c>
    </row>
    <row r="238" spans="1:8" hidden="1" x14ac:dyDescent="0.25">
      <c r="A238" s="103">
        <v>236</v>
      </c>
      <c r="B238" t="s">
        <v>415</v>
      </c>
      <c r="C238" t="s">
        <v>165</v>
      </c>
      <c r="D238" t="s">
        <v>403</v>
      </c>
      <c r="E238" t="s">
        <v>404</v>
      </c>
      <c r="F238" t="s">
        <v>407</v>
      </c>
      <c r="G238">
        <v>59.386973180078598</v>
      </c>
      <c r="H238" t="str">
        <f t="shared" si="3"/>
        <v>Chatham Islands</v>
      </c>
    </row>
    <row r="239" spans="1:8" hidden="1" x14ac:dyDescent="0.25">
      <c r="A239" s="103">
        <v>237</v>
      </c>
      <c r="B239" t="s">
        <v>415</v>
      </c>
      <c r="C239" t="s">
        <v>165</v>
      </c>
      <c r="D239" t="s">
        <v>399</v>
      </c>
      <c r="E239" t="s">
        <v>70</v>
      </c>
      <c r="F239" t="s">
        <v>405</v>
      </c>
      <c r="G239">
        <v>9.0909090909090917</v>
      </c>
      <c r="H239" t="str">
        <f t="shared" si="3"/>
        <v>Chatham Islands</v>
      </c>
    </row>
    <row r="240" spans="1:8" hidden="1" x14ac:dyDescent="0.25">
      <c r="A240" s="103">
        <v>238</v>
      </c>
      <c r="B240" t="s">
        <v>415</v>
      </c>
      <c r="C240" t="s">
        <v>165</v>
      </c>
      <c r="D240" t="s">
        <v>399</v>
      </c>
      <c r="E240" t="s">
        <v>71</v>
      </c>
      <c r="F240" t="s">
        <v>405</v>
      </c>
      <c r="G240">
        <v>34.259259259253803</v>
      </c>
      <c r="H240" t="str">
        <f t="shared" si="3"/>
        <v>Chatham Islands</v>
      </c>
    </row>
    <row r="241" spans="1:8" hidden="1" x14ac:dyDescent="0.25">
      <c r="A241" s="103">
        <v>239</v>
      </c>
      <c r="B241" t="s">
        <v>415</v>
      </c>
      <c r="C241" t="s">
        <v>165</v>
      </c>
      <c r="D241" t="s">
        <v>399</v>
      </c>
      <c r="E241" t="s">
        <v>69</v>
      </c>
      <c r="F241" t="s">
        <v>405</v>
      </c>
      <c r="G241">
        <v>60</v>
      </c>
      <c r="H241" t="str">
        <f t="shared" si="3"/>
        <v>Chatham Islands</v>
      </c>
    </row>
    <row r="242" spans="1:8" hidden="1" x14ac:dyDescent="0.25">
      <c r="A242" s="103">
        <v>240</v>
      </c>
      <c r="B242" t="s">
        <v>415</v>
      </c>
      <c r="C242" t="s">
        <v>165</v>
      </c>
      <c r="D242" t="s">
        <v>399</v>
      </c>
      <c r="E242" t="s">
        <v>72</v>
      </c>
      <c r="F242" t="s">
        <v>405</v>
      </c>
      <c r="G242">
        <v>58.333333333333343</v>
      </c>
      <c r="H242" t="str">
        <f t="shared" si="3"/>
        <v>Chatham Islands</v>
      </c>
    </row>
    <row r="243" spans="1:8" x14ac:dyDescent="0.25">
      <c r="A243" s="103">
        <v>241</v>
      </c>
      <c r="B243" t="s">
        <v>415</v>
      </c>
      <c r="C243" t="s">
        <v>165</v>
      </c>
      <c r="D243" t="s">
        <v>399</v>
      </c>
      <c r="E243" t="s">
        <v>81</v>
      </c>
      <c r="F243" t="s">
        <v>405</v>
      </c>
      <c r="H243" t="str">
        <f t="shared" si="3"/>
        <v>Chatham Islands</v>
      </c>
    </row>
    <row r="244" spans="1:8" hidden="1" x14ac:dyDescent="0.25">
      <c r="A244" s="103">
        <v>242</v>
      </c>
      <c r="B244" t="s">
        <v>415</v>
      </c>
      <c r="C244" t="s">
        <v>165</v>
      </c>
      <c r="D244" t="s">
        <v>399</v>
      </c>
      <c r="E244" t="s">
        <v>82</v>
      </c>
      <c r="F244" t="s">
        <v>405</v>
      </c>
      <c r="H244" t="str">
        <f t="shared" si="3"/>
        <v>Chatham Islands</v>
      </c>
    </row>
    <row r="245" spans="1:8" hidden="1" x14ac:dyDescent="0.25">
      <c r="A245" s="103">
        <v>243</v>
      </c>
      <c r="B245" t="s">
        <v>415</v>
      </c>
      <c r="C245" t="s">
        <v>165</v>
      </c>
      <c r="D245" t="s">
        <v>399</v>
      </c>
      <c r="E245" t="s">
        <v>70</v>
      </c>
      <c r="F245" t="s">
        <v>406</v>
      </c>
      <c r="G245">
        <v>18.18181818181818</v>
      </c>
      <c r="H245" t="str">
        <f t="shared" si="3"/>
        <v>Chatham Islands</v>
      </c>
    </row>
    <row r="246" spans="1:8" hidden="1" x14ac:dyDescent="0.25">
      <c r="A246" s="103">
        <v>244</v>
      </c>
      <c r="B246" t="s">
        <v>415</v>
      </c>
      <c r="C246" t="s">
        <v>165</v>
      </c>
      <c r="D246" t="s">
        <v>399</v>
      </c>
      <c r="E246" t="s">
        <v>71</v>
      </c>
      <c r="F246" t="s">
        <v>406</v>
      </c>
      <c r="G246">
        <v>5.5555555555561726</v>
      </c>
      <c r="H246" t="str">
        <f t="shared" si="3"/>
        <v>Chatham Islands</v>
      </c>
    </row>
    <row r="247" spans="1:8" hidden="1" x14ac:dyDescent="0.25">
      <c r="A247" s="103">
        <v>245</v>
      </c>
      <c r="B247" t="s">
        <v>415</v>
      </c>
      <c r="C247" t="s">
        <v>165</v>
      </c>
      <c r="D247" t="s">
        <v>399</v>
      </c>
      <c r="E247" t="s">
        <v>69</v>
      </c>
      <c r="F247" t="s">
        <v>406</v>
      </c>
      <c r="G247">
        <v>20</v>
      </c>
      <c r="H247" t="str">
        <f t="shared" si="3"/>
        <v>Chatham Islands</v>
      </c>
    </row>
    <row r="248" spans="1:8" hidden="1" x14ac:dyDescent="0.25">
      <c r="A248" s="103">
        <v>246</v>
      </c>
      <c r="B248" t="s">
        <v>415</v>
      </c>
      <c r="C248" t="s">
        <v>165</v>
      </c>
      <c r="D248" t="s">
        <v>399</v>
      </c>
      <c r="E248" t="s">
        <v>72</v>
      </c>
      <c r="F248" t="s">
        <v>406</v>
      </c>
      <c r="G248">
        <v>8.3333333333333321</v>
      </c>
      <c r="H248" t="str">
        <f t="shared" si="3"/>
        <v>Chatham Islands</v>
      </c>
    </row>
    <row r="249" spans="1:8" x14ac:dyDescent="0.25">
      <c r="A249" s="103">
        <v>247</v>
      </c>
      <c r="B249" t="s">
        <v>415</v>
      </c>
      <c r="C249" t="s">
        <v>165</v>
      </c>
      <c r="D249" t="s">
        <v>399</v>
      </c>
      <c r="E249" t="s">
        <v>81</v>
      </c>
      <c r="F249" t="s">
        <v>406</v>
      </c>
      <c r="G249">
        <v>14.285714285714279</v>
      </c>
      <c r="H249" t="str">
        <f t="shared" si="3"/>
        <v>Chatham Islands</v>
      </c>
    </row>
    <row r="250" spans="1:8" hidden="1" x14ac:dyDescent="0.25">
      <c r="A250" s="103">
        <v>248</v>
      </c>
      <c r="B250" t="s">
        <v>415</v>
      </c>
      <c r="C250" t="s">
        <v>165</v>
      </c>
      <c r="D250" t="s">
        <v>399</v>
      </c>
      <c r="E250" t="s">
        <v>82</v>
      </c>
      <c r="F250" t="s">
        <v>406</v>
      </c>
      <c r="H250" t="str">
        <f t="shared" si="3"/>
        <v>Chatham Islands</v>
      </c>
    </row>
    <row r="251" spans="1:8" hidden="1" x14ac:dyDescent="0.25">
      <c r="A251" s="103">
        <v>249</v>
      </c>
      <c r="B251" t="s">
        <v>415</v>
      </c>
      <c r="C251" t="s">
        <v>165</v>
      </c>
      <c r="D251" t="s">
        <v>399</v>
      </c>
      <c r="E251" t="s">
        <v>70</v>
      </c>
      <c r="F251" t="s">
        <v>407</v>
      </c>
      <c r="G251">
        <v>72.727272727272734</v>
      </c>
      <c r="H251" t="str">
        <f t="shared" si="3"/>
        <v>Chatham Islands</v>
      </c>
    </row>
    <row r="252" spans="1:8" hidden="1" x14ac:dyDescent="0.25">
      <c r="A252" s="103">
        <v>250</v>
      </c>
      <c r="B252" t="s">
        <v>415</v>
      </c>
      <c r="C252" t="s">
        <v>165</v>
      </c>
      <c r="D252" t="s">
        <v>399</v>
      </c>
      <c r="E252" t="s">
        <v>71</v>
      </c>
      <c r="F252" t="s">
        <v>407</v>
      </c>
      <c r="G252">
        <v>60.185185185190022</v>
      </c>
      <c r="H252" t="str">
        <f t="shared" si="3"/>
        <v>Chatham Islands</v>
      </c>
    </row>
    <row r="253" spans="1:8" hidden="1" x14ac:dyDescent="0.25">
      <c r="A253" s="103">
        <v>251</v>
      </c>
      <c r="B253" t="s">
        <v>415</v>
      </c>
      <c r="C253" t="s">
        <v>165</v>
      </c>
      <c r="D253" t="s">
        <v>399</v>
      </c>
      <c r="E253" t="s">
        <v>69</v>
      </c>
      <c r="F253" t="s">
        <v>407</v>
      </c>
      <c r="G253">
        <v>20</v>
      </c>
      <c r="H253" t="str">
        <f t="shared" si="3"/>
        <v>Chatham Islands</v>
      </c>
    </row>
    <row r="254" spans="1:8" hidden="1" x14ac:dyDescent="0.25">
      <c r="A254" s="103">
        <v>252</v>
      </c>
      <c r="B254" t="s">
        <v>415</v>
      </c>
      <c r="C254" t="s">
        <v>165</v>
      </c>
      <c r="D254" t="s">
        <v>399</v>
      </c>
      <c r="E254" t="s">
        <v>72</v>
      </c>
      <c r="F254" t="s">
        <v>407</v>
      </c>
      <c r="G254">
        <v>33.333333333333329</v>
      </c>
      <c r="H254" t="str">
        <f t="shared" si="3"/>
        <v>Chatham Islands</v>
      </c>
    </row>
    <row r="255" spans="1:8" x14ac:dyDescent="0.25">
      <c r="A255" s="103">
        <v>253</v>
      </c>
      <c r="B255" t="s">
        <v>415</v>
      </c>
      <c r="C255" t="s">
        <v>165</v>
      </c>
      <c r="D255" t="s">
        <v>399</v>
      </c>
      <c r="E255" t="s">
        <v>81</v>
      </c>
      <c r="F255" t="s">
        <v>407</v>
      </c>
      <c r="G255">
        <v>85.714285714285708</v>
      </c>
      <c r="H255" t="str">
        <f t="shared" si="3"/>
        <v>Chatham Islands</v>
      </c>
    </row>
    <row r="256" spans="1:8" hidden="1" x14ac:dyDescent="0.25">
      <c r="A256" s="103">
        <v>254</v>
      </c>
      <c r="B256" t="s">
        <v>415</v>
      </c>
      <c r="C256" t="s">
        <v>165</v>
      </c>
      <c r="D256" t="s">
        <v>399</v>
      </c>
      <c r="E256" t="s">
        <v>82</v>
      </c>
      <c r="F256" t="s">
        <v>407</v>
      </c>
      <c r="G256">
        <v>100</v>
      </c>
      <c r="H256" t="str">
        <f t="shared" si="3"/>
        <v>Chatham Islands</v>
      </c>
    </row>
    <row r="257" spans="1:8" hidden="1" x14ac:dyDescent="0.25">
      <c r="A257" s="103">
        <v>255</v>
      </c>
      <c r="B257" t="s">
        <v>415</v>
      </c>
      <c r="C257" t="s">
        <v>165</v>
      </c>
      <c r="D257" t="s">
        <v>408</v>
      </c>
      <c r="E257" t="s">
        <v>67</v>
      </c>
      <c r="F257" t="s">
        <v>405</v>
      </c>
      <c r="G257">
        <v>29.72972972972973</v>
      </c>
      <c r="H257" t="str">
        <f t="shared" si="3"/>
        <v>Chatham Islands</v>
      </c>
    </row>
    <row r="258" spans="1:8" hidden="1" x14ac:dyDescent="0.25">
      <c r="A258" s="103">
        <v>256</v>
      </c>
      <c r="B258" t="s">
        <v>415</v>
      </c>
      <c r="C258" t="s">
        <v>165</v>
      </c>
      <c r="D258" t="s">
        <v>408</v>
      </c>
      <c r="E258" t="s">
        <v>66</v>
      </c>
      <c r="F258" t="s">
        <v>405</v>
      </c>
      <c r="G258">
        <v>26.388888888885528</v>
      </c>
      <c r="H258" t="str">
        <f t="shared" si="3"/>
        <v>Chatham Islands</v>
      </c>
    </row>
    <row r="259" spans="1:8" hidden="1" x14ac:dyDescent="0.25">
      <c r="A259" s="103">
        <v>257</v>
      </c>
      <c r="B259" t="s">
        <v>415</v>
      </c>
      <c r="C259" t="s">
        <v>165</v>
      </c>
      <c r="D259" t="s">
        <v>408</v>
      </c>
      <c r="E259" t="s">
        <v>68</v>
      </c>
      <c r="F259" t="s">
        <v>405</v>
      </c>
      <c r="G259">
        <v>34.615384615379583</v>
      </c>
      <c r="H259" t="str">
        <f t="shared" ref="H259:H322" si="4">SUBSTITUTE(B259, " Region","")</f>
        <v>Chatham Islands</v>
      </c>
    </row>
    <row r="260" spans="1:8" hidden="1" x14ac:dyDescent="0.25">
      <c r="A260" s="103">
        <v>258</v>
      </c>
      <c r="B260" t="s">
        <v>415</v>
      </c>
      <c r="C260" t="s">
        <v>165</v>
      </c>
      <c r="D260" t="s">
        <v>408</v>
      </c>
      <c r="E260" t="s">
        <v>67</v>
      </c>
      <c r="F260" t="s">
        <v>406</v>
      </c>
      <c r="G260">
        <v>18.918918918918919</v>
      </c>
      <c r="H260" t="str">
        <f t="shared" si="4"/>
        <v>Chatham Islands</v>
      </c>
    </row>
    <row r="261" spans="1:8" hidden="1" x14ac:dyDescent="0.25">
      <c r="A261" s="103">
        <v>259</v>
      </c>
      <c r="B261" t="s">
        <v>415</v>
      </c>
      <c r="C261" t="s">
        <v>165</v>
      </c>
      <c r="D261" t="s">
        <v>408</v>
      </c>
      <c r="E261" t="s">
        <v>66</v>
      </c>
      <c r="F261" t="s">
        <v>406</v>
      </c>
      <c r="G261">
        <v>4.1666666666670142</v>
      </c>
      <c r="H261" t="str">
        <f t="shared" si="4"/>
        <v>Chatham Islands</v>
      </c>
    </row>
    <row r="262" spans="1:8" hidden="1" x14ac:dyDescent="0.25">
      <c r="A262" s="103">
        <v>260</v>
      </c>
      <c r="B262" t="s">
        <v>415</v>
      </c>
      <c r="C262" t="s">
        <v>165</v>
      </c>
      <c r="D262" t="s">
        <v>408</v>
      </c>
      <c r="E262" t="s">
        <v>68</v>
      </c>
      <c r="F262" t="s">
        <v>406</v>
      </c>
      <c r="G262">
        <v>3.846153846154142</v>
      </c>
      <c r="H262" t="str">
        <f t="shared" si="4"/>
        <v>Chatham Islands</v>
      </c>
    </row>
    <row r="263" spans="1:8" hidden="1" x14ac:dyDescent="0.25">
      <c r="A263" s="103">
        <v>261</v>
      </c>
      <c r="B263" t="s">
        <v>415</v>
      </c>
      <c r="C263" t="s">
        <v>165</v>
      </c>
      <c r="D263" t="s">
        <v>408</v>
      </c>
      <c r="E263" t="s">
        <v>67</v>
      </c>
      <c r="F263" t="s">
        <v>407</v>
      </c>
      <c r="G263">
        <v>51.351351351351347</v>
      </c>
      <c r="H263" t="str">
        <f t="shared" si="4"/>
        <v>Chatham Islands</v>
      </c>
    </row>
    <row r="264" spans="1:8" hidden="1" x14ac:dyDescent="0.25">
      <c r="A264" s="103">
        <v>262</v>
      </c>
      <c r="B264" t="s">
        <v>415</v>
      </c>
      <c r="C264" t="s">
        <v>165</v>
      </c>
      <c r="D264" t="s">
        <v>408</v>
      </c>
      <c r="E264" t="s">
        <v>66</v>
      </c>
      <c r="F264" t="s">
        <v>407</v>
      </c>
      <c r="G264">
        <v>69.444444444447456</v>
      </c>
      <c r="H264" t="str">
        <f t="shared" si="4"/>
        <v>Chatham Islands</v>
      </c>
    </row>
    <row r="265" spans="1:8" hidden="1" x14ac:dyDescent="0.25">
      <c r="A265" s="103">
        <v>263</v>
      </c>
      <c r="B265" t="s">
        <v>415</v>
      </c>
      <c r="C265" t="s">
        <v>165</v>
      </c>
      <c r="D265" t="s">
        <v>408</v>
      </c>
      <c r="E265" t="s">
        <v>68</v>
      </c>
      <c r="F265" t="s">
        <v>407</v>
      </c>
      <c r="G265">
        <v>61.538461538466272</v>
      </c>
      <c r="H265" t="str">
        <f t="shared" si="4"/>
        <v>Chatham Islands</v>
      </c>
    </row>
    <row r="266" spans="1:8" hidden="1" x14ac:dyDescent="0.25">
      <c r="A266" s="103">
        <v>264</v>
      </c>
      <c r="B266" t="s">
        <v>415</v>
      </c>
      <c r="C266" t="s">
        <v>165</v>
      </c>
      <c r="D266" t="s">
        <v>409</v>
      </c>
      <c r="E266" t="s">
        <v>193</v>
      </c>
      <c r="F266" t="s">
        <v>405</v>
      </c>
      <c r="G266">
        <v>25</v>
      </c>
      <c r="H266" t="str">
        <f t="shared" si="4"/>
        <v>Chatham Islands</v>
      </c>
    </row>
    <row r="267" spans="1:8" hidden="1" x14ac:dyDescent="0.25">
      <c r="A267" s="103">
        <v>265</v>
      </c>
      <c r="B267" t="s">
        <v>415</v>
      </c>
      <c r="C267" t="s">
        <v>165</v>
      </c>
      <c r="D267" t="s">
        <v>409</v>
      </c>
      <c r="E267" t="s">
        <v>194</v>
      </c>
      <c r="F267" t="s">
        <v>405</v>
      </c>
      <c r="G267">
        <v>41.379310344827587</v>
      </c>
      <c r="H267" t="str">
        <f t="shared" si="4"/>
        <v>Chatham Islands</v>
      </c>
    </row>
    <row r="268" spans="1:8" hidden="1" x14ac:dyDescent="0.25">
      <c r="A268" s="103">
        <v>266</v>
      </c>
      <c r="B268" t="s">
        <v>415</v>
      </c>
      <c r="C268" t="s">
        <v>165</v>
      </c>
      <c r="D268" t="s">
        <v>409</v>
      </c>
      <c r="E268" t="s">
        <v>195</v>
      </c>
      <c r="F268" t="s">
        <v>405</v>
      </c>
      <c r="G268">
        <v>24.242424242413499</v>
      </c>
      <c r="H268" t="str">
        <f t="shared" si="4"/>
        <v>Chatham Islands</v>
      </c>
    </row>
    <row r="269" spans="1:8" hidden="1" x14ac:dyDescent="0.25">
      <c r="A269" s="103">
        <v>267</v>
      </c>
      <c r="B269" t="s">
        <v>415</v>
      </c>
      <c r="C269" t="s">
        <v>165</v>
      </c>
      <c r="D269" t="s">
        <v>409</v>
      </c>
      <c r="E269" t="s">
        <v>193</v>
      </c>
      <c r="F269" t="s">
        <v>406</v>
      </c>
      <c r="G269">
        <v>8.3333333333333321</v>
      </c>
      <c r="H269" t="str">
        <f t="shared" si="4"/>
        <v>Chatham Islands</v>
      </c>
    </row>
    <row r="270" spans="1:8" hidden="1" x14ac:dyDescent="0.25">
      <c r="A270" s="103">
        <v>268</v>
      </c>
      <c r="B270" t="s">
        <v>415</v>
      </c>
      <c r="C270" t="s">
        <v>165</v>
      </c>
      <c r="D270" t="s">
        <v>409</v>
      </c>
      <c r="E270" t="s">
        <v>194</v>
      </c>
      <c r="F270" t="s">
        <v>406</v>
      </c>
      <c r="G270">
        <v>17.241379310344829</v>
      </c>
      <c r="H270" t="str">
        <f t="shared" si="4"/>
        <v>Chatham Islands</v>
      </c>
    </row>
    <row r="271" spans="1:8" hidden="1" x14ac:dyDescent="0.25">
      <c r="A271" s="103">
        <v>269</v>
      </c>
      <c r="B271" t="s">
        <v>415</v>
      </c>
      <c r="C271" t="s">
        <v>165</v>
      </c>
      <c r="D271" t="s">
        <v>409</v>
      </c>
      <c r="E271" t="s">
        <v>195</v>
      </c>
      <c r="F271" t="s">
        <v>406</v>
      </c>
      <c r="G271">
        <v>4.5454545454553719</v>
      </c>
      <c r="H271" t="str">
        <f t="shared" si="4"/>
        <v>Chatham Islands</v>
      </c>
    </row>
    <row r="272" spans="1:8" hidden="1" x14ac:dyDescent="0.25">
      <c r="A272" s="103">
        <v>270</v>
      </c>
      <c r="B272" t="s">
        <v>415</v>
      </c>
      <c r="C272" t="s">
        <v>165</v>
      </c>
      <c r="D272" t="s">
        <v>409</v>
      </c>
      <c r="E272" t="s">
        <v>193</v>
      </c>
      <c r="F272" t="s">
        <v>407</v>
      </c>
      <c r="G272">
        <v>66.666666666666657</v>
      </c>
      <c r="H272" t="str">
        <f t="shared" si="4"/>
        <v>Chatham Islands</v>
      </c>
    </row>
    <row r="273" spans="1:8" hidden="1" x14ac:dyDescent="0.25">
      <c r="A273" s="103">
        <v>271</v>
      </c>
      <c r="B273" t="s">
        <v>415</v>
      </c>
      <c r="C273" t="s">
        <v>165</v>
      </c>
      <c r="D273" t="s">
        <v>409</v>
      </c>
      <c r="E273" t="s">
        <v>194</v>
      </c>
      <c r="F273" t="s">
        <v>407</v>
      </c>
      <c r="G273">
        <v>41.379310344827587</v>
      </c>
      <c r="H273" t="str">
        <f t="shared" si="4"/>
        <v>Chatham Islands</v>
      </c>
    </row>
    <row r="274" spans="1:8" hidden="1" x14ac:dyDescent="0.25">
      <c r="A274" s="103">
        <v>272</v>
      </c>
      <c r="B274" t="s">
        <v>415</v>
      </c>
      <c r="C274" t="s">
        <v>165</v>
      </c>
      <c r="D274" t="s">
        <v>409</v>
      </c>
      <c r="E274" t="s">
        <v>195</v>
      </c>
      <c r="F274" t="s">
        <v>407</v>
      </c>
      <c r="G274">
        <v>71.212121212131123</v>
      </c>
      <c r="H274" t="str">
        <f t="shared" si="4"/>
        <v>Chatham Islands</v>
      </c>
    </row>
    <row r="275" spans="1:8" hidden="1" x14ac:dyDescent="0.25">
      <c r="A275" s="103">
        <v>273</v>
      </c>
      <c r="B275" t="s">
        <v>416</v>
      </c>
      <c r="C275" t="s">
        <v>165</v>
      </c>
      <c r="D275" t="s">
        <v>403</v>
      </c>
      <c r="E275" t="s">
        <v>404</v>
      </c>
      <c r="F275" t="s">
        <v>405</v>
      </c>
      <c r="G275">
        <v>27.49140893470803</v>
      </c>
      <c r="H275" t="str">
        <f t="shared" si="4"/>
        <v>Northland</v>
      </c>
    </row>
    <row r="276" spans="1:8" hidden="1" x14ac:dyDescent="0.25">
      <c r="A276" s="103">
        <v>274</v>
      </c>
      <c r="B276" t="s">
        <v>416</v>
      </c>
      <c r="C276" t="s">
        <v>165</v>
      </c>
      <c r="D276" t="s">
        <v>403</v>
      </c>
      <c r="E276" t="s">
        <v>404</v>
      </c>
      <c r="F276" t="s">
        <v>406</v>
      </c>
      <c r="G276">
        <v>15.00572737686131</v>
      </c>
      <c r="H276" t="str">
        <f t="shared" si="4"/>
        <v>Northland</v>
      </c>
    </row>
    <row r="277" spans="1:8" hidden="1" x14ac:dyDescent="0.25">
      <c r="A277" s="103">
        <v>275</v>
      </c>
      <c r="B277" t="s">
        <v>416</v>
      </c>
      <c r="C277" t="s">
        <v>165</v>
      </c>
      <c r="D277" t="s">
        <v>403</v>
      </c>
      <c r="E277" t="s">
        <v>404</v>
      </c>
      <c r="F277" t="s">
        <v>407</v>
      </c>
      <c r="G277">
        <v>57.502863688430651</v>
      </c>
      <c r="H277" t="str">
        <f t="shared" si="4"/>
        <v>Northland</v>
      </c>
    </row>
    <row r="278" spans="1:8" hidden="1" x14ac:dyDescent="0.25">
      <c r="A278" s="103">
        <v>276</v>
      </c>
      <c r="B278" t="s">
        <v>416</v>
      </c>
      <c r="C278" t="s">
        <v>165</v>
      </c>
      <c r="D278" t="s">
        <v>399</v>
      </c>
      <c r="E278" t="s">
        <v>70</v>
      </c>
      <c r="F278" t="s">
        <v>405</v>
      </c>
      <c r="H278" t="str">
        <f t="shared" si="4"/>
        <v>Northland</v>
      </c>
    </row>
    <row r="279" spans="1:8" hidden="1" x14ac:dyDescent="0.25">
      <c r="A279" s="103">
        <v>277</v>
      </c>
      <c r="B279" t="s">
        <v>416</v>
      </c>
      <c r="C279" t="s">
        <v>165</v>
      </c>
      <c r="D279" t="s">
        <v>399</v>
      </c>
      <c r="E279" t="s">
        <v>71</v>
      </c>
      <c r="F279" t="s">
        <v>405</v>
      </c>
      <c r="G279">
        <v>34.920634920636651</v>
      </c>
      <c r="H279" t="str">
        <f t="shared" si="4"/>
        <v>Northland</v>
      </c>
    </row>
    <row r="280" spans="1:8" hidden="1" x14ac:dyDescent="0.25">
      <c r="A280" s="103">
        <v>278</v>
      </c>
      <c r="B280" t="s">
        <v>416</v>
      </c>
      <c r="C280" t="s">
        <v>165</v>
      </c>
      <c r="D280" t="s">
        <v>399</v>
      </c>
      <c r="E280" t="s">
        <v>69</v>
      </c>
      <c r="F280" t="s">
        <v>405</v>
      </c>
      <c r="G280">
        <v>13.33333333333333</v>
      </c>
      <c r="H280" t="str">
        <f t="shared" si="4"/>
        <v>Northland</v>
      </c>
    </row>
    <row r="281" spans="1:8" hidden="1" x14ac:dyDescent="0.25">
      <c r="A281" s="103">
        <v>279</v>
      </c>
      <c r="B281" t="s">
        <v>416</v>
      </c>
      <c r="C281" t="s">
        <v>165</v>
      </c>
      <c r="D281" t="s">
        <v>399</v>
      </c>
      <c r="E281" t="s">
        <v>72</v>
      </c>
      <c r="F281" t="s">
        <v>405</v>
      </c>
      <c r="G281">
        <v>47.619047619047613</v>
      </c>
      <c r="H281" t="str">
        <f t="shared" si="4"/>
        <v>Northland</v>
      </c>
    </row>
    <row r="282" spans="1:8" x14ac:dyDescent="0.25">
      <c r="A282" s="103">
        <v>280</v>
      </c>
      <c r="B282" t="s">
        <v>416</v>
      </c>
      <c r="C282" t="s">
        <v>165</v>
      </c>
      <c r="D282" t="s">
        <v>399</v>
      </c>
      <c r="E282" t="s">
        <v>81</v>
      </c>
      <c r="F282" t="s">
        <v>405</v>
      </c>
      <c r="G282">
        <v>28.57142857142653</v>
      </c>
      <c r="H282" t="str">
        <f t="shared" si="4"/>
        <v>Northland</v>
      </c>
    </row>
    <row r="283" spans="1:8" hidden="1" x14ac:dyDescent="0.25">
      <c r="A283" s="103">
        <v>281</v>
      </c>
      <c r="B283" t="s">
        <v>416</v>
      </c>
      <c r="C283" t="s">
        <v>165</v>
      </c>
      <c r="D283" t="s">
        <v>399</v>
      </c>
      <c r="E283" t="s">
        <v>82</v>
      </c>
      <c r="F283" t="s">
        <v>405</v>
      </c>
      <c r="H283" t="str">
        <f t="shared" si="4"/>
        <v>Northland</v>
      </c>
    </row>
    <row r="284" spans="1:8" hidden="1" x14ac:dyDescent="0.25">
      <c r="A284" s="103">
        <v>282</v>
      </c>
      <c r="B284" t="s">
        <v>416</v>
      </c>
      <c r="C284" t="s">
        <v>165</v>
      </c>
      <c r="D284" t="s">
        <v>399</v>
      </c>
      <c r="E284" t="s">
        <v>70</v>
      </c>
      <c r="F284" t="s">
        <v>406</v>
      </c>
      <c r="G284">
        <v>28.205128205128201</v>
      </c>
      <c r="H284" t="str">
        <f t="shared" si="4"/>
        <v>Northland</v>
      </c>
    </row>
    <row r="285" spans="1:8" hidden="1" x14ac:dyDescent="0.25">
      <c r="A285" s="103">
        <v>283</v>
      </c>
      <c r="B285" t="s">
        <v>416</v>
      </c>
      <c r="C285" t="s">
        <v>165</v>
      </c>
      <c r="D285" t="s">
        <v>399</v>
      </c>
      <c r="E285" t="s">
        <v>71</v>
      </c>
      <c r="F285" t="s">
        <v>406</v>
      </c>
      <c r="G285">
        <v>17.19576719576671</v>
      </c>
      <c r="H285" t="str">
        <f t="shared" si="4"/>
        <v>Northland</v>
      </c>
    </row>
    <row r="286" spans="1:8" hidden="1" x14ac:dyDescent="0.25">
      <c r="A286" s="103">
        <v>284</v>
      </c>
      <c r="B286" t="s">
        <v>416</v>
      </c>
      <c r="C286" t="s">
        <v>165</v>
      </c>
      <c r="D286" t="s">
        <v>399</v>
      </c>
      <c r="E286" t="s">
        <v>69</v>
      </c>
      <c r="F286" t="s">
        <v>406</v>
      </c>
      <c r="G286">
        <v>13.33333333333333</v>
      </c>
      <c r="H286" t="str">
        <f t="shared" si="4"/>
        <v>Northland</v>
      </c>
    </row>
    <row r="287" spans="1:8" hidden="1" x14ac:dyDescent="0.25">
      <c r="A287" s="103">
        <v>285</v>
      </c>
      <c r="B287" t="s">
        <v>416</v>
      </c>
      <c r="C287" t="s">
        <v>165</v>
      </c>
      <c r="D287" t="s">
        <v>399</v>
      </c>
      <c r="E287" t="s">
        <v>72</v>
      </c>
      <c r="F287" t="s">
        <v>406</v>
      </c>
      <c r="G287">
        <v>2.3809523809523809</v>
      </c>
      <c r="H287" t="str">
        <f t="shared" si="4"/>
        <v>Northland</v>
      </c>
    </row>
    <row r="288" spans="1:8" x14ac:dyDescent="0.25">
      <c r="A288" s="103">
        <v>286</v>
      </c>
      <c r="B288" t="s">
        <v>416</v>
      </c>
      <c r="C288" t="s">
        <v>165</v>
      </c>
      <c r="D288" t="s">
        <v>399</v>
      </c>
      <c r="E288" t="s">
        <v>81</v>
      </c>
      <c r="F288" t="s">
        <v>406</v>
      </c>
      <c r="G288">
        <v>14.285714285715651</v>
      </c>
      <c r="H288" t="str">
        <f t="shared" si="4"/>
        <v>Northland</v>
      </c>
    </row>
    <row r="289" spans="1:8" hidden="1" x14ac:dyDescent="0.25">
      <c r="A289" s="103">
        <v>287</v>
      </c>
      <c r="B289" t="s">
        <v>416</v>
      </c>
      <c r="C289" t="s">
        <v>165</v>
      </c>
      <c r="D289" t="s">
        <v>399</v>
      </c>
      <c r="E289" t="s">
        <v>82</v>
      </c>
      <c r="F289" t="s">
        <v>406</v>
      </c>
      <c r="H289" t="str">
        <f t="shared" si="4"/>
        <v>Northland</v>
      </c>
    </row>
    <row r="290" spans="1:8" hidden="1" x14ac:dyDescent="0.25">
      <c r="A290" s="103">
        <v>288</v>
      </c>
      <c r="B290" t="s">
        <v>416</v>
      </c>
      <c r="C290" t="s">
        <v>165</v>
      </c>
      <c r="D290" t="s">
        <v>399</v>
      </c>
      <c r="E290" t="s">
        <v>70</v>
      </c>
      <c r="F290" t="s">
        <v>407</v>
      </c>
      <c r="G290">
        <v>71.794871794871796</v>
      </c>
      <c r="H290" t="str">
        <f t="shared" si="4"/>
        <v>Northland</v>
      </c>
    </row>
    <row r="291" spans="1:8" hidden="1" x14ac:dyDescent="0.25">
      <c r="A291" s="103">
        <v>289</v>
      </c>
      <c r="B291" t="s">
        <v>416</v>
      </c>
      <c r="C291" t="s">
        <v>165</v>
      </c>
      <c r="D291" t="s">
        <v>399</v>
      </c>
      <c r="E291" t="s">
        <v>71</v>
      </c>
      <c r="F291" t="s">
        <v>407</v>
      </c>
      <c r="G291">
        <v>47.883597883596629</v>
      </c>
      <c r="H291" t="str">
        <f t="shared" si="4"/>
        <v>Northland</v>
      </c>
    </row>
    <row r="292" spans="1:8" hidden="1" x14ac:dyDescent="0.25">
      <c r="A292" s="103">
        <v>290</v>
      </c>
      <c r="B292" t="s">
        <v>416</v>
      </c>
      <c r="C292" t="s">
        <v>165</v>
      </c>
      <c r="D292" t="s">
        <v>399</v>
      </c>
      <c r="E292" t="s">
        <v>69</v>
      </c>
      <c r="F292" t="s">
        <v>407</v>
      </c>
      <c r="G292">
        <v>73.333333333333329</v>
      </c>
      <c r="H292" t="str">
        <f t="shared" si="4"/>
        <v>Northland</v>
      </c>
    </row>
    <row r="293" spans="1:8" hidden="1" x14ac:dyDescent="0.25">
      <c r="A293" s="103">
        <v>291</v>
      </c>
      <c r="B293" t="s">
        <v>416</v>
      </c>
      <c r="C293" t="s">
        <v>165</v>
      </c>
      <c r="D293" t="s">
        <v>399</v>
      </c>
      <c r="E293" t="s">
        <v>72</v>
      </c>
      <c r="F293" t="s">
        <v>407</v>
      </c>
      <c r="G293">
        <v>50</v>
      </c>
      <c r="H293" t="str">
        <f t="shared" si="4"/>
        <v>Northland</v>
      </c>
    </row>
    <row r="294" spans="1:8" x14ac:dyDescent="0.25">
      <c r="A294" s="103">
        <v>292</v>
      </c>
      <c r="B294" t="s">
        <v>416</v>
      </c>
      <c r="C294" t="s">
        <v>165</v>
      </c>
      <c r="D294" t="s">
        <v>399</v>
      </c>
      <c r="E294" t="s">
        <v>81</v>
      </c>
      <c r="F294" t="s">
        <v>407</v>
      </c>
      <c r="G294">
        <v>57.142857142857828</v>
      </c>
      <c r="H294" t="str">
        <f t="shared" si="4"/>
        <v>Northland</v>
      </c>
    </row>
    <row r="295" spans="1:8" hidden="1" x14ac:dyDescent="0.25">
      <c r="A295" s="103">
        <v>293</v>
      </c>
      <c r="B295" t="s">
        <v>416</v>
      </c>
      <c r="C295" t="s">
        <v>165</v>
      </c>
      <c r="D295" t="s">
        <v>399</v>
      </c>
      <c r="E295" t="s">
        <v>82</v>
      </c>
      <c r="F295" t="s">
        <v>407</v>
      </c>
      <c r="G295">
        <v>100</v>
      </c>
      <c r="H295" t="str">
        <f t="shared" si="4"/>
        <v>Northland</v>
      </c>
    </row>
    <row r="296" spans="1:8" hidden="1" x14ac:dyDescent="0.25">
      <c r="A296" s="103">
        <v>294</v>
      </c>
      <c r="B296" t="s">
        <v>416</v>
      </c>
      <c r="C296" t="s">
        <v>165</v>
      </c>
      <c r="D296" t="s">
        <v>408</v>
      </c>
      <c r="E296" t="s">
        <v>67</v>
      </c>
      <c r="F296" t="s">
        <v>405</v>
      </c>
      <c r="G296">
        <v>26.12612612612612</v>
      </c>
      <c r="H296" t="str">
        <f t="shared" si="4"/>
        <v>Northland</v>
      </c>
    </row>
    <row r="297" spans="1:8" hidden="1" x14ac:dyDescent="0.25">
      <c r="A297" s="103">
        <v>295</v>
      </c>
      <c r="B297" t="s">
        <v>416</v>
      </c>
      <c r="C297" t="s">
        <v>165</v>
      </c>
      <c r="D297" t="s">
        <v>408</v>
      </c>
      <c r="E297" t="s">
        <v>66</v>
      </c>
      <c r="F297" t="s">
        <v>405</v>
      </c>
      <c r="G297">
        <v>17.948717948716759</v>
      </c>
      <c r="H297" t="str">
        <f t="shared" si="4"/>
        <v>Northland</v>
      </c>
    </row>
    <row r="298" spans="1:8" hidden="1" x14ac:dyDescent="0.25">
      <c r="A298" s="103">
        <v>296</v>
      </c>
      <c r="B298" t="s">
        <v>416</v>
      </c>
      <c r="C298" t="s">
        <v>165</v>
      </c>
      <c r="D298" t="s">
        <v>408</v>
      </c>
      <c r="E298" t="s">
        <v>68</v>
      </c>
      <c r="F298" t="s">
        <v>405</v>
      </c>
      <c r="G298">
        <v>36.274509803923152</v>
      </c>
      <c r="H298" t="str">
        <f t="shared" si="4"/>
        <v>Northland</v>
      </c>
    </row>
    <row r="299" spans="1:8" hidden="1" x14ac:dyDescent="0.25">
      <c r="A299" s="103">
        <v>297</v>
      </c>
      <c r="B299" t="s">
        <v>416</v>
      </c>
      <c r="C299" t="s">
        <v>165</v>
      </c>
      <c r="D299" t="s">
        <v>408</v>
      </c>
      <c r="E299" t="s">
        <v>67</v>
      </c>
      <c r="F299" t="s">
        <v>406</v>
      </c>
      <c r="G299">
        <v>15.31531531531531</v>
      </c>
      <c r="H299" t="str">
        <f t="shared" si="4"/>
        <v>Northland</v>
      </c>
    </row>
    <row r="300" spans="1:8" hidden="1" x14ac:dyDescent="0.25">
      <c r="A300" s="103">
        <v>298</v>
      </c>
      <c r="B300" t="s">
        <v>416</v>
      </c>
      <c r="C300" t="s">
        <v>165</v>
      </c>
      <c r="D300" t="s">
        <v>408</v>
      </c>
      <c r="E300" t="s">
        <v>66</v>
      </c>
      <c r="F300" t="s">
        <v>406</v>
      </c>
      <c r="G300">
        <v>22.649572649573539</v>
      </c>
      <c r="H300" t="str">
        <f t="shared" si="4"/>
        <v>Northland</v>
      </c>
    </row>
    <row r="301" spans="1:8" hidden="1" x14ac:dyDescent="0.25">
      <c r="A301" s="103">
        <v>299</v>
      </c>
      <c r="B301" t="s">
        <v>416</v>
      </c>
      <c r="C301" t="s">
        <v>165</v>
      </c>
      <c r="D301" t="s">
        <v>408</v>
      </c>
      <c r="E301" t="s">
        <v>68</v>
      </c>
      <c r="F301" t="s">
        <v>406</v>
      </c>
      <c r="G301">
        <v>8.8235294117636087</v>
      </c>
      <c r="H301" t="str">
        <f t="shared" si="4"/>
        <v>Northland</v>
      </c>
    </row>
    <row r="302" spans="1:8" hidden="1" x14ac:dyDescent="0.25">
      <c r="A302" s="103">
        <v>300</v>
      </c>
      <c r="B302" t="s">
        <v>416</v>
      </c>
      <c r="C302" t="s">
        <v>165</v>
      </c>
      <c r="D302" t="s">
        <v>408</v>
      </c>
      <c r="E302" t="s">
        <v>67</v>
      </c>
      <c r="F302" t="s">
        <v>407</v>
      </c>
      <c r="G302">
        <v>58.558558558558559</v>
      </c>
      <c r="H302" t="str">
        <f t="shared" si="4"/>
        <v>Northland</v>
      </c>
    </row>
    <row r="303" spans="1:8" hidden="1" x14ac:dyDescent="0.25">
      <c r="A303" s="103">
        <v>301</v>
      </c>
      <c r="B303" t="s">
        <v>416</v>
      </c>
      <c r="C303" t="s">
        <v>165</v>
      </c>
      <c r="D303" t="s">
        <v>408</v>
      </c>
      <c r="E303" t="s">
        <v>66</v>
      </c>
      <c r="F303" t="s">
        <v>407</v>
      </c>
      <c r="G303">
        <v>59.401709401709702</v>
      </c>
      <c r="H303" t="str">
        <f t="shared" si="4"/>
        <v>Northland</v>
      </c>
    </row>
    <row r="304" spans="1:8" hidden="1" x14ac:dyDescent="0.25">
      <c r="A304" s="103">
        <v>302</v>
      </c>
      <c r="B304" t="s">
        <v>416</v>
      </c>
      <c r="C304" t="s">
        <v>165</v>
      </c>
      <c r="D304" t="s">
        <v>408</v>
      </c>
      <c r="E304" t="s">
        <v>68</v>
      </c>
      <c r="F304" t="s">
        <v>407</v>
      </c>
      <c r="G304">
        <v>54.901960784313239</v>
      </c>
      <c r="H304" t="str">
        <f t="shared" si="4"/>
        <v>Northland</v>
      </c>
    </row>
    <row r="305" spans="1:8" hidden="1" x14ac:dyDescent="0.25">
      <c r="A305" s="103">
        <v>303</v>
      </c>
      <c r="B305" t="s">
        <v>416</v>
      </c>
      <c r="C305" t="s">
        <v>165</v>
      </c>
      <c r="D305" t="s">
        <v>409</v>
      </c>
      <c r="E305" t="s">
        <v>193</v>
      </c>
      <c r="F305" t="s">
        <v>405</v>
      </c>
      <c r="G305">
        <v>34.09090909090861</v>
      </c>
      <c r="H305" t="str">
        <f t="shared" si="4"/>
        <v>Northland</v>
      </c>
    </row>
    <row r="306" spans="1:8" hidden="1" x14ac:dyDescent="0.25">
      <c r="A306" s="103">
        <v>304</v>
      </c>
      <c r="B306" t="s">
        <v>416</v>
      </c>
      <c r="C306" t="s">
        <v>165</v>
      </c>
      <c r="D306" t="s">
        <v>409</v>
      </c>
      <c r="E306" t="s">
        <v>194</v>
      </c>
      <c r="F306" t="s">
        <v>405</v>
      </c>
      <c r="G306">
        <v>28.735632183908049</v>
      </c>
      <c r="H306" t="str">
        <f t="shared" si="4"/>
        <v>Northland</v>
      </c>
    </row>
    <row r="307" spans="1:8" hidden="1" x14ac:dyDescent="0.25">
      <c r="A307" s="103">
        <v>305</v>
      </c>
      <c r="B307" t="s">
        <v>416</v>
      </c>
      <c r="C307" t="s">
        <v>165</v>
      </c>
      <c r="D307" t="s">
        <v>409</v>
      </c>
      <c r="E307" t="s">
        <v>195</v>
      </c>
      <c r="F307" t="s">
        <v>405</v>
      </c>
      <c r="G307">
        <v>13.88888888888842</v>
      </c>
      <c r="H307" t="str">
        <f t="shared" si="4"/>
        <v>Northland</v>
      </c>
    </row>
    <row r="308" spans="1:8" hidden="1" x14ac:dyDescent="0.25">
      <c r="A308" s="103">
        <v>306</v>
      </c>
      <c r="B308" t="s">
        <v>416</v>
      </c>
      <c r="C308" t="s">
        <v>165</v>
      </c>
      <c r="D308" t="s">
        <v>409</v>
      </c>
      <c r="E308" t="s">
        <v>193</v>
      </c>
      <c r="F308" t="s">
        <v>406</v>
      </c>
      <c r="G308">
        <v>18.181818181818731</v>
      </c>
      <c r="H308" t="str">
        <f t="shared" si="4"/>
        <v>Northland</v>
      </c>
    </row>
    <row r="309" spans="1:8" hidden="1" x14ac:dyDescent="0.25">
      <c r="A309" s="103">
        <v>307</v>
      </c>
      <c r="B309" t="s">
        <v>416</v>
      </c>
      <c r="C309" t="s">
        <v>165</v>
      </c>
      <c r="D309" t="s">
        <v>409</v>
      </c>
      <c r="E309" t="s">
        <v>194</v>
      </c>
      <c r="F309" t="s">
        <v>406</v>
      </c>
      <c r="G309">
        <v>10.3448275862069</v>
      </c>
      <c r="H309" t="str">
        <f t="shared" si="4"/>
        <v>Northland</v>
      </c>
    </row>
    <row r="310" spans="1:8" hidden="1" x14ac:dyDescent="0.25">
      <c r="A310" s="103">
        <v>308</v>
      </c>
      <c r="B310" t="s">
        <v>416</v>
      </c>
      <c r="C310" t="s">
        <v>165</v>
      </c>
      <c r="D310" t="s">
        <v>409</v>
      </c>
      <c r="E310" t="s">
        <v>195</v>
      </c>
      <c r="F310" t="s">
        <v>406</v>
      </c>
      <c r="G310">
        <v>14.81481481481358</v>
      </c>
      <c r="H310" t="str">
        <f t="shared" si="4"/>
        <v>Northland</v>
      </c>
    </row>
    <row r="311" spans="1:8" hidden="1" x14ac:dyDescent="0.25">
      <c r="A311" s="103">
        <v>309</v>
      </c>
      <c r="B311" t="s">
        <v>416</v>
      </c>
      <c r="C311" t="s">
        <v>165</v>
      </c>
      <c r="D311" t="s">
        <v>409</v>
      </c>
      <c r="E311" t="s">
        <v>193</v>
      </c>
      <c r="F311" t="s">
        <v>407</v>
      </c>
      <c r="G311">
        <v>47.727272727272663</v>
      </c>
      <c r="H311" t="str">
        <f t="shared" si="4"/>
        <v>Northland</v>
      </c>
    </row>
    <row r="312" spans="1:8" hidden="1" x14ac:dyDescent="0.25">
      <c r="A312" s="103">
        <v>310</v>
      </c>
      <c r="B312" t="s">
        <v>416</v>
      </c>
      <c r="C312" t="s">
        <v>165</v>
      </c>
      <c r="D312" t="s">
        <v>409</v>
      </c>
      <c r="E312" t="s">
        <v>194</v>
      </c>
      <c r="F312" t="s">
        <v>407</v>
      </c>
      <c r="G312">
        <v>60.919540229885058</v>
      </c>
      <c r="H312" t="str">
        <f t="shared" si="4"/>
        <v>Northland</v>
      </c>
    </row>
    <row r="313" spans="1:8" hidden="1" x14ac:dyDescent="0.25">
      <c r="A313" s="103">
        <v>311</v>
      </c>
      <c r="B313" t="s">
        <v>416</v>
      </c>
      <c r="C313" t="s">
        <v>165</v>
      </c>
      <c r="D313" t="s">
        <v>409</v>
      </c>
      <c r="E313" t="s">
        <v>195</v>
      </c>
      <c r="F313" t="s">
        <v>407</v>
      </c>
      <c r="G313">
        <v>71.29629629629801</v>
      </c>
      <c r="H313" t="str">
        <f t="shared" si="4"/>
        <v>Northland</v>
      </c>
    </row>
    <row r="314" spans="1:8" hidden="1" x14ac:dyDescent="0.25">
      <c r="A314" s="103">
        <v>312</v>
      </c>
      <c r="B314" t="s">
        <v>417</v>
      </c>
      <c r="C314" t="s">
        <v>165</v>
      </c>
      <c r="D314" t="s">
        <v>403</v>
      </c>
      <c r="E314" t="s">
        <v>404</v>
      </c>
      <c r="F314" t="s">
        <v>405</v>
      </c>
      <c r="G314">
        <v>20.87542087541944</v>
      </c>
      <c r="H314" t="str">
        <f t="shared" si="4"/>
        <v>Gisborne</v>
      </c>
    </row>
    <row r="315" spans="1:8" hidden="1" x14ac:dyDescent="0.25">
      <c r="A315" s="103">
        <v>313</v>
      </c>
      <c r="B315" t="s">
        <v>417</v>
      </c>
      <c r="C315" t="s">
        <v>165</v>
      </c>
      <c r="D315" t="s">
        <v>403</v>
      </c>
      <c r="E315" t="s">
        <v>404</v>
      </c>
      <c r="F315" t="s">
        <v>406</v>
      </c>
      <c r="G315">
        <v>23.569023569023649</v>
      </c>
      <c r="H315" t="str">
        <f t="shared" si="4"/>
        <v>Gisborne</v>
      </c>
    </row>
    <row r="316" spans="1:8" hidden="1" x14ac:dyDescent="0.25">
      <c r="A316" s="103">
        <v>314</v>
      </c>
      <c r="B316" t="s">
        <v>417</v>
      </c>
      <c r="C316" t="s">
        <v>165</v>
      </c>
      <c r="D316" t="s">
        <v>403</v>
      </c>
      <c r="E316" t="s">
        <v>404</v>
      </c>
      <c r="F316" t="s">
        <v>407</v>
      </c>
      <c r="G316">
        <v>55.5555555555569</v>
      </c>
      <c r="H316" t="str">
        <f t="shared" si="4"/>
        <v>Gisborne</v>
      </c>
    </row>
    <row r="317" spans="1:8" hidden="1" x14ac:dyDescent="0.25">
      <c r="A317" s="103">
        <v>315</v>
      </c>
      <c r="B317" t="s">
        <v>417</v>
      </c>
      <c r="C317" t="s">
        <v>165</v>
      </c>
      <c r="D317" t="s">
        <v>399</v>
      </c>
      <c r="E317" t="s">
        <v>70</v>
      </c>
      <c r="F317" t="s">
        <v>405</v>
      </c>
      <c r="H317" t="str">
        <f t="shared" si="4"/>
        <v>Gisborne</v>
      </c>
    </row>
    <row r="318" spans="1:8" hidden="1" x14ac:dyDescent="0.25">
      <c r="A318" s="103">
        <v>316</v>
      </c>
      <c r="B318" t="s">
        <v>417</v>
      </c>
      <c r="C318" t="s">
        <v>165</v>
      </c>
      <c r="D318" t="s">
        <v>399</v>
      </c>
      <c r="E318" t="s">
        <v>71</v>
      </c>
      <c r="F318" t="s">
        <v>405</v>
      </c>
      <c r="G318">
        <v>30.158730158731441</v>
      </c>
      <c r="H318" t="str">
        <f t="shared" si="4"/>
        <v>Gisborne</v>
      </c>
    </row>
    <row r="319" spans="1:8" hidden="1" x14ac:dyDescent="0.25">
      <c r="A319" s="103">
        <v>317</v>
      </c>
      <c r="B319" t="s">
        <v>417</v>
      </c>
      <c r="C319" t="s">
        <v>165</v>
      </c>
      <c r="D319" t="s">
        <v>399</v>
      </c>
      <c r="E319" t="s">
        <v>69</v>
      </c>
      <c r="F319" t="s">
        <v>405</v>
      </c>
      <c r="H319" t="str">
        <f t="shared" si="4"/>
        <v>Gisborne</v>
      </c>
    </row>
    <row r="320" spans="1:8" hidden="1" x14ac:dyDescent="0.25">
      <c r="A320" s="103">
        <v>318</v>
      </c>
      <c r="B320" t="s">
        <v>417</v>
      </c>
      <c r="C320" t="s">
        <v>165</v>
      </c>
      <c r="D320" t="s">
        <v>399</v>
      </c>
      <c r="E320" t="s">
        <v>72</v>
      </c>
      <c r="F320" t="s">
        <v>405</v>
      </c>
      <c r="G320">
        <v>12.5</v>
      </c>
      <c r="H320" t="str">
        <f t="shared" si="4"/>
        <v>Gisborne</v>
      </c>
    </row>
    <row r="321" spans="1:8" x14ac:dyDescent="0.25">
      <c r="A321" s="103">
        <v>319</v>
      </c>
      <c r="B321" t="s">
        <v>417</v>
      </c>
      <c r="C321" t="s">
        <v>165</v>
      </c>
      <c r="D321" t="s">
        <v>399</v>
      </c>
      <c r="E321" t="s">
        <v>81</v>
      </c>
      <c r="F321" t="s">
        <v>405</v>
      </c>
      <c r="G321">
        <v>42.857142857134697</v>
      </c>
      <c r="H321" t="str">
        <f t="shared" si="4"/>
        <v>Gisborne</v>
      </c>
    </row>
    <row r="322" spans="1:8" hidden="1" x14ac:dyDescent="0.25">
      <c r="A322" s="103">
        <v>320</v>
      </c>
      <c r="B322" t="s">
        <v>417</v>
      </c>
      <c r="C322" t="s">
        <v>165</v>
      </c>
      <c r="D322" t="s">
        <v>399</v>
      </c>
      <c r="E322" t="s">
        <v>82</v>
      </c>
      <c r="F322" t="s">
        <v>405</v>
      </c>
      <c r="H322" t="str">
        <f t="shared" si="4"/>
        <v>Gisborne</v>
      </c>
    </row>
    <row r="323" spans="1:8" hidden="1" x14ac:dyDescent="0.25">
      <c r="A323" s="103">
        <v>321</v>
      </c>
      <c r="B323" t="s">
        <v>417</v>
      </c>
      <c r="C323" t="s">
        <v>165</v>
      </c>
      <c r="D323" t="s">
        <v>399</v>
      </c>
      <c r="E323" t="s">
        <v>70</v>
      </c>
      <c r="F323" t="s">
        <v>406</v>
      </c>
      <c r="G323">
        <v>30.76923076923077</v>
      </c>
      <c r="H323" t="str">
        <f t="shared" ref="H323:H386" si="5">SUBSTITUTE(B323, " Region","")</f>
        <v>Gisborne</v>
      </c>
    </row>
    <row r="324" spans="1:8" hidden="1" x14ac:dyDescent="0.25">
      <c r="A324" s="103">
        <v>322</v>
      </c>
      <c r="B324" t="s">
        <v>417</v>
      </c>
      <c r="C324" t="s">
        <v>165</v>
      </c>
      <c r="D324" t="s">
        <v>399</v>
      </c>
      <c r="E324" t="s">
        <v>71</v>
      </c>
      <c r="F324" t="s">
        <v>406</v>
      </c>
      <c r="G324">
        <v>17.460317460315949</v>
      </c>
      <c r="H324" t="str">
        <f t="shared" si="5"/>
        <v>Gisborne</v>
      </c>
    </row>
    <row r="325" spans="1:8" hidden="1" x14ac:dyDescent="0.25">
      <c r="A325" s="103">
        <v>323</v>
      </c>
      <c r="B325" t="s">
        <v>417</v>
      </c>
      <c r="C325" t="s">
        <v>165</v>
      </c>
      <c r="D325" t="s">
        <v>399</v>
      </c>
      <c r="E325" t="s">
        <v>69</v>
      </c>
      <c r="F325" t="s">
        <v>406</v>
      </c>
      <c r="G325">
        <v>20</v>
      </c>
      <c r="H325" t="str">
        <f t="shared" si="5"/>
        <v>Gisborne</v>
      </c>
    </row>
    <row r="326" spans="1:8" hidden="1" x14ac:dyDescent="0.25">
      <c r="A326" s="103">
        <v>324</v>
      </c>
      <c r="B326" t="s">
        <v>417</v>
      </c>
      <c r="C326" t="s">
        <v>165</v>
      </c>
      <c r="D326" t="s">
        <v>399</v>
      </c>
      <c r="E326" t="s">
        <v>72</v>
      </c>
      <c r="F326" t="s">
        <v>406</v>
      </c>
      <c r="G326">
        <v>37.5</v>
      </c>
      <c r="H326" t="str">
        <f t="shared" si="5"/>
        <v>Gisborne</v>
      </c>
    </row>
    <row r="327" spans="1:8" x14ac:dyDescent="0.25">
      <c r="A327" s="103">
        <v>325</v>
      </c>
      <c r="B327" t="s">
        <v>417</v>
      </c>
      <c r="C327" t="s">
        <v>165</v>
      </c>
      <c r="D327" t="s">
        <v>399</v>
      </c>
      <c r="E327" t="s">
        <v>81</v>
      </c>
      <c r="F327" t="s">
        <v>406</v>
      </c>
      <c r="G327">
        <v>28.571428571432659</v>
      </c>
      <c r="H327" t="str">
        <f t="shared" si="5"/>
        <v>Gisborne</v>
      </c>
    </row>
    <row r="328" spans="1:8" hidden="1" x14ac:dyDescent="0.25">
      <c r="A328" s="103">
        <v>326</v>
      </c>
      <c r="B328" t="s">
        <v>417</v>
      </c>
      <c r="C328" t="s">
        <v>165</v>
      </c>
      <c r="D328" t="s">
        <v>399</v>
      </c>
      <c r="E328" t="s">
        <v>82</v>
      </c>
      <c r="F328" t="s">
        <v>406</v>
      </c>
      <c r="H328" t="str">
        <f t="shared" si="5"/>
        <v>Gisborne</v>
      </c>
    </row>
    <row r="329" spans="1:8" hidden="1" x14ac:dyDescent="0.25">
      <c r="A329" s="103">
        <v>327</v>
      </c>
      <c r="B329" t="s">
        <v>417</v>
      </c>
      <c r="C329" t="s">
        <v>165</v>
      </c>
      <c r="D329" t="s">
        <v>399</v>
      </c>
      <c r="E329" t="s">
        <v>70</v>
      </c>
      <c r="F329" t="s">
        <v>407</v>
      </c>
      <c r="G329">
        <v>69.230769230769226</v>
      </c>
      <c r="H329" t="str">
        <f t="shared" si="5"/>
        <v>Gisborne</v>
      </c>
    </row>
    <row r="330" spans="1:8" hidden="1" x14ac:dyDescent="0.25">
      <c r="A330" s="103">
        <v>328</v>
      </c>
      <c r="B330" t="s">
        <v>417</v>
      </c>
      <c r="C330" t="s">
        <v>165</v>
      </c>
      <c r="D330" t="s">
        <v>399</v>
      </c>
      <c r="E330" t="s">
        <v>71</v>
      </c>
      <c r="F330" t="s">
        <v>407</v>
      </c>
      <c r="G330">
        <v>52.380952380952607</v>
      </c>
      <c r="H330" t="str">
        <f t="shared" si="5"/>
        <v>Gisborne</v>
      </c>
    </row>
    <row r="331" spans="1:8" hidden="1" x14ac:dyDescent="0.25">
      <c r="A331" s="103">
        <v>329</v>
      </c>
      <c r="B331" t="s">
        <v>417</v>
      </c>
      <c r="C331" t="s">
        <v>165</v>
      </c>
      <c r="D331" t="s">
        <v>399</v>
      </c>
      <c r="E331" t="s">
        <v>69</v>
      </c>
      <c r="F331" t="s">
        <v>407</v>
      </c>
      <c r="G331">
        <v>80</v>
      </c>
      <c r="H331" t="str">
        <f t="shared" si="5"/>
        <v>Gisborne</v>
      </c>
    </row>
    <row r="332" spans="1:8" hidden="1" x14ac:dyDescent="0.25">
      <c r="A332" s="103">
        <v>330</v>
      </c>
      <c r="B332" t="s">
        <v>417</v>
      </c>
      <c r="C332" t="s">
        <v>165</v>
      </c>
      <c r="D332" t="s">
        <v>399</v>
      </c>
      <c r="E332" t="s">
        <v>72</v>
      </c>
      <c r="F332" t="s">
        <v>407</v>
      </c>
      <c r="G332">
        <v>50</v>
      </c>
      <c r="H332" t="str">
        <f t="shared" si="5"/>
        <v>Gisborne</v>
      </c>
    </row>
    <row r="333" spans="1:8" x14ac:dyDescent="0.25">
      <c r="A333" s="103">
        <v>331</v>
      </c>
      <c r="B333" t="s">
        <v>417</v>
      </c>
      <c r="C333" t="s">
        <v>165</v>
      </c>
      <c r="D333" t="s">
        <v>399</v>
      </c>
      <c r="E333" t="s">
        <v>81</v>
      </c>
      <c r="F333" t="s">
        <v>407</v>
      </c>
      <c r="G333">
        <v>28.571428571432659</v>
      </c>
      <c r="H333" t="str">
        <f t="shared" si="5"/>
        <v>Gisborne</v>
      </c>
    </row>
    <row r="334" spans="1:8" hidden="1" x14ac:dyDescent="0.25">
      <c r="A334" s="103">
        <v>332</v>
      </c>
      <c r="B334" t="s">
        <v>417</v>
      </c>
      <c r="C334" t="s">
        <v>165</v>
      </c>
      <c r="D334" t="s">
        <v>399</v>
      </c>
      <c r="E334" t="s">
        <v>82</v>
      </c>
      <c r="F334" t="s">
        <v>407</v>
      </c>
      <c r="G334">
        <v>100</v>
      </c>
      <c r="H334" t="str">
        <f t="shared" si="5"/>
        <v>Gisborne</v>
      </c>
    </row>
    <row r="335" spans="1:8" hidden="1" x14ac:dyDescent="0.25">
      <c r="A335" s="103">
        <v>333</v>
      </c>
      <c r="B335" t="s">
        <v>417</v>
      </c>
      <c r="C335" t="s">
        <v>165</v>
      </c>
      <c r="D335" t="s">
        <v>408</v>
      </c>
      <c r="E335" t="s">
        <v>67</v>
      </c>
      <c r="F335" t="s">
        <v>405</v>
      </c>
      <c r="G335">
        <v>7.6923076923076934</v>
      </c>
      <c r="H335" t="str">
        <f t="shared" si="5"/>
        <v>Gisborne</v>
      </c>
    </row>
    <row r="336" spans="1:8" hidden="1" x14ac:dyDescent="0.25">
      <c r="A336" s="103">
        <v>334</v>
      </c>
      <c r="B336" t="s">
        <v>417</v>
      </c>
      <c r="C336" t="s">
        <v>165</v>
      </c>
      <c r="D336" t="s">
        <v>408</v>
      </c>
      <c r="E336" t="s">
        <v>66</v>
      </c>
      <c r="F336" t="s">
        <v>405</v>
      </c>
      <c r="G336">
        <v>17.948717948716769</v>
      </c>
      <c r="H336" t="str">
        <f t="shared" si="5"/>
        <v>Gisborne</v>
      </c>
    </row>
    <row r="337" spans="1:8" hidden="1" x14ac:dyDescent="0.25">
      <c r="A337" s="103">
        <v>335</v>
      </c>
      <c r="B337" t="s">
        <v>417</v>
      </c>
      <c r="C337" t="s">
        <v>165</v>
      </c>
      <c r="D337" t="s">
        <v>408</v>
      </c>
      <c r="E337" t="s">
        <v>68</v>
      </c>
      <c r="F337" t="s">
        <v>405</v>
      </c>
      <c r="G337">
        <v>38.235294117645672</v>
      </c>
      <c r="H337" t="str">
        <f t="shared" si="5"/>
        <v>Gisborne</v>
      </c>
    </row>
    <row r="338" spans="1:8" hidden="1" x14ac:dyDescent="0.25">
      <c r="A338" s="103">
        <v>336</v>
      </c>
      <c r="B338" t="s">
        <v>417</v>
      </c>
      <c r="C338" t="s">
        <v>165</v>
      </c>
      <c r="D338" t="s">
        <v>408</v>
      </c>
      <c r="E338" t="s">
        <v>67</v>
      </c>
      <c r="F338" t="s">
        <v>406</v>
      </c>
      <c r="G338">
        <v>28.205128205128201</v>
      </c>
      <c r="H338" t="str">
        <f t="shared" si="5"/>
        <v>Gisborne</v>
      </c>
    </row>
    <row r="339" spans="1:8" hidden="1" x14ac:dyDescent="0.25">
      <c r="A339" s="103">
        <v>337</v>
      </c>
      <c r="B339" t="s">
        <v>417</v>
      </c>
      <c r="C339" t="s">
        <v>165</v>
      </c>
      <c r="D339" t="s">
        <v>408</v>
      </c>
      <c r="E339" t="s">
        <v>66</v>
      </c>
      <c r="F339" t="s">
        <v>406</v>
      </c>
      <c r="G339">
        <v>12.82051282050868</v>
      </c>
      <c r="H339" t="str">
        <f t="shared" si="5"/>
        <v>Gisborne</v>
      </c>
    </row>
    <row r="340" spans="1:8" hidden="1" x14ac:dyDescent="0.25">
      <c r="A340" s="103">
        <v>338</v>
      </c>
      <c r="B340" t="s">
        <v>417</v>
      </c>
      <c r="C340" t="s">
        <v>165</v>
      </c>
      <c r="D340" t="s">
        <v>408</v>
      </c>
      <c r="E340" t="s">
        <v>68</v>
      </c>
      <c r="F340" t="s">
        <v>406</v>
      </c>
      <c r="G340">
        <v>26.470588235297232</v>
      </c>
      <c r="H340" t="str">
        <f t="shared" si="5"/>
        <v>Gisborne</v>
      </c>
    </row>
    <row r="341" spans="1:8" hidden="1" x14ac:dyDescent="0.25">
      <c r="A341" s="103">
        <v>339</v>
      </c>
      <c r="B341" t="s">
        <v>417</v>
      </c>
      <c r="C341" t="s">
        <v>165</v>
      </c>
      <c r="D341" t="s">
        <v>408</v>
      </c>
      <c r="E341" t="s">
        <v>67</v>
      </c>
      <c r="F341" t="s">
        <v>407</v>
      </c>
      <c r="G341">
        <v>64.102564102564102</v>
      </c>
      <c r="H341" t="str">
        <f t="shared" si="5"/>
        <v>Gisborne</v>
      </c>
    </row>
    <row r="342" spans="1:8" hidden="1" x14ac:dyDescent="0.25">
      <c r="A342" s="103">
        <v>340</v>
      </c>
      <c r="B342" t="s">
        <v>417</v>
      </c>
      <c r="C342" t="s">
        <v>165</v>
      </c>
      <c r="D342" t="s">
        <v>408</v>
      </c>
      <c r="E342" t="s">
        <v>66</v>
      </c>
      <c r="F342" t="s">
        <v>407</v>
      </c>
      <c r="G342">
        <v>69.230769230774555</v>
      </c>
      <c r="H342" t="str">
        <f t="shared" si="5"/>
        <v>Gisborne</v>
      </c>
    </row>
    <row r="343" spans="1:8" hidden="1" x14ac:dyDescent="0.25">
      <c r="A343" s="103">
        <v>341</v>
      </c>
      <c r="B343" t="s">
        <v>417</v>
      </c>
      <c r="C343" t="s">
        <v>165</v>
      </c>
      <c r="D343" t="s">
        <v>408</v>
      </c>
      <c r="E343" t="s">
        <v>68</v>
      </c>
      <c r="F343" t="s">
        <v>407</v>
      </c>
      <c r="G343">
        <v>35.294117647057092</v>
      </c>
      <c r="H343" t="str">
        <f t="shared" si="5"/>
        <v>Gisborne</v>
      </c>
    </row>
    <row r="344" spans="1:8" hidden="1" x14ac:dyDescent="0.25">
      <c r="A344" s="103">
        <v>342</v>
      </c>
      <c r="B344" t="s">
        <v>417</v>
      </c>
      <c r="C344" t="s">
        <v>165</v>
      </c>
      <c r="D344" t="s">
        <v>409</v>
      </c>
      <c r="E344" t="s">
        <v>193</v>
      </c>
      <c r="F344" t="s">
        <v>405</v>
      </c>
      <c r="G344">
        <v>18.18181818181446</v>
      </c>
      <c r="H344" t="str">
        <f t="shared" si="5"/>
        <v>Gisborne</v>
      </c>
    </row>
    <row r="345" spans="1:8" hidden="1" x14ac:dyDescent="0.25">
      <c r="A345" s="103">
        <v>343</v>
      </c>
      <c r="B345" t="s">
        <v>417</v>
      </c>
      <c r="C345" t="s">
        <v>165</v>
      </c>
      <c r="D345" t="s">
        <v>409</v>
      </c>
      <c r="E345" t="s">
        <v>194</v>
      </c>
      <c r="F345" t="s">
        <v>405</v>
      </c>
      <c r="G345">
        <v>29.032258064516132</v>
      </c>
      <c r="H345" t="str">
        <f t="shared" si="5"/>
        <v>Gisborne</v>
      </c>
    </row>
    <row r="346" spans="1:8" hidden="1" x14ac:dyDescent="0.25">
      <c r="A346" s="103">
        <v>344</v>
      </c>
      <c r="B346" t="s">
        <v>417</v>
      </c>
      <c r="C346" t="s">
        <v>165</v>
      </c>
      <c r="D346" t="s">
        <v>409</v>
      </c>
      <c r="E346" t="s">
        <v>195</v>
      </c>
      <c r="F346" t="s">
        <v>405</v>
      </c>
      <c r="G346">
        <v>15.277777777777549</v>
      </c>
      <c r="H346" t="str">
        <f t="shared" si="5"/>
        <v>Gisborne</v>
      </c>
    </row>
    <row r="347" spans="1:8" hidden="1" x14ac:dyDescent="0.25">
      <c r="A347" s="103">
        <v>345</v>
      </c>
      <c r="B347" t="s">
        <v>417</v>
      </c>
      <c r="C347" t="s">
        <v>165</v>
      </c>
      <c r="D347" t="s">
        <v>409</v>
      </c>
      <c r="E347" t="s">
        <v>193</v>
      </c>
      <c r="F347" t="s">
        <v>406</v>
      </c>
      <c r="G347">
        <v>29.54545454545589</v>
      </c>
      <c r="H347" t="str">
        <f t="shared" si="5"/>
        <v>Gisborne</v>
      </c>
    </row>
    <row r="348" spans="1:8" hidden="1" x14ac:dyDescent="0.25">
      <c r="A348" s="103">
        <v>346</v>
      </c>
      <c r="B348" t="s">
        <v>417</v>
      </c>
      <c r="C348" t="s">
        <v>165</v>
      </c>
      <c r="D348" t="s">
        <v>409</v>
      </c>
      <c r="E348" t="s">
        <v>194</v>
      </c>
      <c r="F348" t="s">
        <v>406</v>
      </c>
      <c r="G348">
        <v>9.67741935483871</v>
      </c>
      <c r="H348" t="str">
        <f t="shared" si="5"/>
        <v>Gisborne</v>
      </c>
    </row>
    <row r="349" spans="1:8" hidden="1" x14ac:dyDescent="0.25">
      <c r="A349" s="103">
        <v>347</v>
      </c>
      <c r="B349" t="s">
        <v>417</v>
      </c>
      <c r="C349" t="s">
        <v>165</v>
      </c>
      <c r="D349" t="s">
        <v>409</v>
      </c>
      <c r="E349" t="s">
        <v>195</v>
      </c>
      <c r="F349" t="s">
        <v>406</v>
      </c>
      <c r="G349">
        <v>30.555555555555092</v>
      </c>
      <c r="H349" t="str">
        <f t="shared" si="5"/>
        <v>Gisborne</v>
      </c>
    </row>
    <row r="350" spans="1:8" hidden="1" x14ac:dyDescent="0.25">
      <c r="A350" s="103">
        <v>348</v>
      </c>
      <c r="B350" t="s">
        <v>417</v>
      </c>
      <c r="C350" t="s">
        <v>165</v>
      </c>
      <c r="D350" t="s">
        <v>409</v>
      </c>
      <c r="E350" t="s">
        <v>193</v>
      </c>
      <c r="F350" t="s">
        <v>407</v>
      </c>
      <c r="G350">
        <v>52.272727272729661</v>
      </c>
      <c r="H350" t="str">
        <f t="shared" si="5"/>
        <v>Gisborne</v>
      </c>
    </row>
    <row r="351" spans="1:8" hidden="1" x14ac:dyDescent="0.25">
      <c r="A351" s="103">
        <v>349</v>
      </c>
      <c r="B351" t="s">
        <v>417</v>
      </c>
      <c r="C351" t="s">
        <v>165</v>
      </c>
      <c r="D351" t="s">
        <v>409</v>
      </c>
      <c r="E351" t="s">
        <v>194</v>
      </c>
      <c r="F351" t="s">
        <v>407</v>
      </c>
      <c r="G351">
        <v>61.29032258064516</v>
      </c>
      <c r="H351" t="str">
        <f t="shared" si="5"/>
        <v>Gisborne</v>
      </c>
    </row>
    <row r="352" spans="1:8" hidden="1" x14ac:dyDescent="0.25">
      <c r="A352" s="103">
        <v>350</v>
      </c>
      <c r="B352" t="s">
        <v>417</v>
      </c>
      <c r="C352" t="s">
        <v>165</v>
      </c>
      <c r="D352" t="s">
        <v>409</v>
      </c>
      <c r="E352" t="s">
        <v>195</v>
      </c>
      <c r="F352" t="s">
        <v>407</v>
      </c>
      <c r="G352">
        <v>54.166666666667361</v>
      </c>
      <c r="H352" t="str">
        <f t="shared" si="5"/>
        <v>Gisborne</v>
      </c>
    </row>
    <row r="353" spans="1:8" hidden="1" x14ac:dyDescent="0.25">
      <c r="A353" s="103">
        <v>351</v>
      </c>
      <c r="B353" t="s">
        <v>418</v>
      </c>
      <c r="C353" t="s">
        <v>165</v>
      </c>
      <c r="D353" t="s">
        <v>403</v>
      </c>
      <c r="E353" t="s">
        <v>404</v>
      </c>
      <c r="F353" t="s">
        <v>405</v>
      </c>
      <c r="G353">
        <v>21.624850657107181</v>
      </c>
      <c r="H353" t="str">
        <f t="shared" si="5"/>
        <v>Southland</v>
      </c>
    </row>
    <row r="354" spans="1:8" hidden="1" x14ac:dyDescent="0.25">
      <c r="A354" s="103">
        <v>352</v>
      </c>
      <c r="B354" t="s">
        <v>418</v>
      </c>
      <c r="C354" t="s">
        <v>165</v>
      </c>
      <c r="D354" t="s">
        <v>403</v>
      </c>
      <c r="E354" t="s">
        <v>404</v>
      </c>
      <c r="F354" t="s">
        <v>406</v>
      </c>
      <c r="G354">
        <v>22.93906810035886</v>
      </c>
      <c r="H354" t="str">
        <f t="shared" si="5"/>
        <v>Southland</v>
      </c>
    </row>
    <row r="355" spans="1:8" hidden="1" x14ac:dyDescent="0.25">
      <c r="A355" s="103">
        <v>353</v>
      </c>
      <c r="B355" t="s">
        <v>418</v>
      </c>
      <c r="C355" t="s">
        <v>165</v>
      </c>
      <c r="D355" t="s">
        <v>403</v>
      </c>
      <c r="E355" t="s">
        <v>404</v>
      </c>
      <c r="F355" t="s">
        <v>407</v>
      </c>
      <c r="G355">
        <v>55.436081242533973</v>
      </c>
      <c r="H355" t="str">
        <f t="shared" si="5"/>
        <v>Southland</v>
      </c>
    </row>
    <row r="356" spans="1:8" hidden="1" x14ac:dyDescent="0.25">
      <c r="A356" s="103">
        <v>354</v>
      </c>
      <c r="B356" t="s">
        <v>418</v>
      </c>
      <c r="C356" t="s">
        <v>165</v>
      </c>
      <c r="D356" t="s">
        <v>399</v>
      </c>
      <c r="E356" t="s">
        <v>70</v>
      </c>
      <c r="F356" t="s">
        <v>405</v>
      </c>
      <c r="H356" t="str">
        <f t="shared" si="5"/>
        <v>Southland</v>
      </c>
    </row>
    <row r="357" spans="1:8" hidden="1" x14ac:dyDescent="0.25">
      <c r="A357" s="103">
        <v>355</v>
      </c>
      <c r="B357" t="s">
        <v>418</v>
      </c>
      <c r="C357" t="s">
        <v>165</v>
      </c>
      <c r="D357" t="s">
        <v>399</v>
      </c>
      <c r="E357" t="s">
        <v>71</v>
      </c>
      <c r="F357" t="s">
        <v>405</v>
      </c>
      <c r="G357">
        <v>37.797619047616557</v>
      </c>
      <c r="H357" t="str">
        <f t="shared" si="5"/>
        <v>Southland</v>
      </c>
    </row>
    <row r="358" spans="1:8" hidden="1" x14ac:dyDescent="0.25">
      <c r="A358" s="103">
        <v>356</v>
      </c>
      <c r="B358" t="s">
        <v>418</v>
      </c>
      <c r="C358" t="s">
        <v>165</v>
      </c>
      <c r="D358" t="s">
        <v>399</v>
      </c>
      <c r="E358" t="s">
        <v>69</v>
      </c>
      <c r="F358" t="s">
        <v>405</v>
      </c>
      <c r="G358">
        <v>6.666666666666667</v>
      </c>
      <c r="H358" t="str">
        <f t="shared" si="5"/>
        <v>Southland</v>
      </c>
    </row>
    <row r="359" spans="1:8" hidden="1" x14ac:dyDescent="0.25">
      <c r="A359" s="103">
        <v>357</v>
      </c>
      <c r="B359" t="s">
        <v>418</v>
      </c>
      <c r="C359" t="s">
        <v>165</v>
      </c>
      <c r="D359" t="s">
        <v>399</v>
      </c>
      <c r="E359" t="s">
        <v>72</v>
      </c>
      <c r="F359" t="s">
        <v>405</v>
      </c>
      <c r="G359">
        <v>18.18181818181818</v>
      </c>
      <c r="H359" t="str">
        <f t="shared" si="5"/>
        <v>Southland</v>
      </c>
    </row>
    <row r="360" spans="1:8" x14ac:dyDescent="0.25">
      <c r="A360" s="103">
        <v>358</v>
      </c>
      <c r="B360" t="s">
        <v>418</v>
      </c>
      <c r="C360" t="s">
        <v>165</v>
      </c>
      <c r="D360" t="s">
        <v>399</v>
      </c>
      <c r="E360" t="s">
        <v>81</v>
      </c>
      <c r="F360" t="s">
        <v>405</v>
      </c>
      <c r="G360">
        <v>19.04761904761996</v>
      </c>
      <c r="H360" t="str">
        <f t="shared" si="5"/>
        <v>Southland</v>
      </c>
    </row>
    <row r="361" spans="1:8" hidden="1" x14ac:dyDescent="0.25">
      <c r="A361" s="103">
        <v>359</v>
      </c>
      <c r="B361" t="s">
        <v>418</v>
      </c>
      <c r="C361" t="s">
        <v>165</v>
      </c>
      <c r="D361" t="s">
        <v>399</v>
      </c>
      <c r="E361" t="s">
        <v>82</v>
      </c>
      <c r="F361" t="s">
        <v>405</v>
      </c>
      <c r="H361" t="str">
        <f t="shared" si="5"/>
        <v>Southland</v>
      </c>
    </row>
    <row r="362" spans="1:8" hidden="1" x14ac:dyDescent="0.25">
      <c r="A362" s="103">
        <v>360</v>
      </c>
      <c r="B362" t="s">
        <v>418</v>
      </c>
      <c r="C362" t="s">
        <v>165</v>
      </c>
      <c r="D362" t="s">
        <v>399</v>
      </c>
      <c r="E362" t="s">
        <v>70</v>
      </c>
      <c r="F362" t="s">
        <v>406</v>
      </c>
      <c r="G362">
        <v>38.461538461538467</v>
      </c>
      <c r="H362" t="str">
        <f t="shared" si="5"/>
        <v>Southland</v>
      </c>
    </row>
    <row r="363" spans="1:8" hidden="1" x14ac:dyDescent="0.25">
      <c r="A363" s="103">
        <v>361</v>
      </c>
      <c r="B363" t="s">
        <v>418</v>
      </c>
      <c r="C363" t="s">
        <v>165</v>
      </c>
      <c r="D363" t="s">
        <v>399</v>
      </c>
      <c r="E363" t="s">
        <v>71</v>
      </c>
      <c r="F363" t="s">
        <v>406</v>
      </c>
      <c r="G363">
        <v>15.47619047619094</v>
      </c>
      <c r="H363" t="str">
        <f t="shared" si="5"/>
        <v>Southland</v>
      </c>
    </row>
    <row r="364" spans="1:8" hidden="1" x14ac:dyDescent="0.25">
      <c r="A364" s="103">
        <v>362</v>
      </c>
      <c r="B364" t="s">
        <v>418</v>
      </c>
      <c r="C364" t="s">
        <v>165</v>
      </c>
      <c r="D364" t="s">
        <v>399</v>
      </c>
      <c r="E364" t="s">
        <v>69</v>
      </c>
      <c r="F364" t="s">
        <v>406</v>
      </c>
      <c r="G364">
        <v>40</v>
      </c>
      <c r="H364" t="str">
        <f t="shared" si="5"/>
        <v>Southland</v>
      </c>
    </row>
    <row r="365" spans="1:8" hidden="1" x14ac:dyDescent="0.25">
      <c r="A365" s="103">
        <v>363</v>
      </c>
      <c r="B365" t="s">
        <v>418</v>
      </c>
      <c r="C365" t="s">
        <v>165</v>
      </c>
      <c r="D365" t="s">
        <v>399</v>
      </c>
      <c r="E365" t="s">
        <v>72</v>
      </c>
      <c r="F365" t="s">
        <v>406</v>
      </c>
      <c r="G365">
        <v>6.8181818181818166</v>
      </c>
      <c r="H365" t="str">
        <f t="shared" si="5"/>
        <v>Southland</v>
      </c>
    </row>
    <row r="366" spans="1:8" x14ac:dyDescent="0.25">
      <c r="A366" s="103">
        <v>364</v>
      </c>
      <c r="B366" t="s">
        <v>418</v>
      </c>
      <c r="C366" t="s">
        <v>165</v>
      </c>
      <c r="D366" t="s">
        <v>399</v>
      </c>
      <c r="E366" t="s">
        <v>81</v>
      </c>
      <c r="F366" t="s">
        <v>406</v>
      </c>
      <c r="G366">
        <v>39.682539682539982</v>
      </c>
      <c r="H366" t="str">
        <f t="shared" si="5"/>
        <v>Southland</v>
      </c>
    </row>
    <row r="367" spans="1:8" hidden="1" x14ac:dyDescent="0.25">
      <c r="A367" s="103">
        <v>365</v>
      </c>
      <c r="B367" t="s">
        <v>418</v>
      </c>
      <c r="C367" t="s">
        <v>165</v>
      </c>
      <c r="D367" t="s">
        <v>399</v>
      </c>
      <c r="E367" t="s">
        <v>82</v>
      </c>
      <c r="F367" t="s">
        <v>406</v>
      </c>
      <c r="H367" t="str">
        <f t="shared" si="5"/>
        <v>Southland</v>
      </c>
    </row>
    <row r="368" spans="1:8" hidden="1" x14ac:dyDescent="0.25">
      <c r="A368" s="103">
        <v>366</v>
      </c>
      <c r="B368" t="s">
        <v>418</v>
      </c>
      <c r="C368" t="s">
        <v>165</v>
      </c>
      <c r="D368" t="s">
        <v>399</v>
      </c>
      <c r="E368" t="s">
        <v>70</v>
      </c>
      <c r="F368" t="s">
        <v>407</v>
      </c>
      <c r="G368">
        <v>61.53846153846154</v>
      </c>
      <c r="H368" t="str">
        <f t="shared" si="5"/>
        <v>Southland</v>
      </c>
    </row>
    <row r="369" spans="1:8" hidden="1" x14ac:dyDescent="0.25">
      <c r="A369" s="103">
        <v>367</v>
      </c>
      <c r="B369" t="s">
        <v>418</v>
      </c>
      <c r="C369" t="s">
        <v>165</v>
      </c>
      <c r="D369" t="s">
        <v>399</v>
      </c>
      <c r="E369" t="s">
        <v>71</v>
      </c>
      <c r="F369" t="s">
        <v>407</v>
      </c>
      <c r="G369">
        <v>46.726190476192507</v>
      </c>
      <c r="H369" t="str">
        <f t="shared" si="5"/>
        <v>Southland</v>
      </c>
    </row>
    <row r="370" spans="1:8" hidden="1" x14ac:dyDescent="0.25">
      <c r="A370" s="103">
        <v>368</v>
      </c>
      <c r="B370" t="s">
        <v>418</v>
      </c>
      <c r="C370" t="s">
        <v>165</v>
      </c>
      <c r="D370" t="s">
        <v>399</v>
      </c>
      <c r="E370" t="s">
        <v>69</v>
      </c>
      <c r="F370" t="s">
        <v>407</v>
      </c>
      <c r="G370">
        <v>53.333333333333343</v>
      </c>
      <c r="H370" t="str">
        <f t="shared" si="5"/>
        <v>Southland</v>
      </c>
    </row>
    <row r="371" spans="1:8" hidden="1" x14ac:dyDescent="0.25">
      <c r="A371" s="103">
        <v>369</v>
      </c>
      <c r="B371" t="s">
        <v>418</v>
      </c>
      <c r="C371" t="s">
        <v>165</v>
      </c>
      <c r="D371" t="s">
        <v>399</v>
      </c>
      <c r="E371" t="s">
        <v>72</v>
      </c>
      <c r="F371" t="s">
        <v>407</v>
      </c>
      <c r="G371">
        <v>75</v>
      </c>
      <c r="H371" t="str">
        <f t="shared" si="5"/>
        <v>Southland</v>
      </c>
    </row>
    <row r="372" spans="1:8" x14ac:dyDescent="0.25">
      <c r="A372" s="103">
        <v>370</v>
      </c>
      <c r="B372" t="s">
        <v>418</v>
      </c>
      <c r="C372" t="s">
        <v>165</v>
      </c>
      <c r="D372" t="s">
        <v>399</v>
      </c>
      <c r="E372" t="s">
        <v>81</v>
      </c>
      <c r="F372" t="s">
        <v>407</v>
      </c>
      <c r="G372">
        <v>41.269841269840057</v>
      </c>
      <c r="H372" t="str">
        <f t="shared" si="5"/>
        <v>Southland</v>
      </c>
    </row>
    <row r="373" spans="1:8" hidden="1" x14ac:dyDescent="0.25">
      <c r="A373" s="103">
        <v>371</v>
      </c>
      <c r="B373" t="s">
        <v>418</v>
      </c>
      <c r="C373" t="s">
        <v>165</v>
      </c>
      <c r="D373" t="s">
        <v>399</v>
      </c>
      <c r="E373" t="s">
        <v>82</v>
      </c>
      <c r="F373" t="s">
        <v>407</v>
      </c>
      <c r="G373">
        <v>100</v>
      </c>
      <c r="H373" t="str">
        <f t="shared" si="5"/>
        <v>Southland</v>
      </c>
    </row>
    <row r="374" spans="1:8" hidden="1" x14ac:dyDescent="0.25">
      <c r="A374" s="103">
        <v>372</v>
      </c>
      <c r="B374" t="s">
        <v>418</v>
      </c>
      <c r="C374" t="s">
        <v>165</v>
      </c>
      <c r="D374" t="s">
        <v>408</v>
      </c>
      <c r="E374" t="s">
        <v>67</v>
      </c>
      <c r="F374" t="s">
        <v>405</v>
      </c>
      <c r="G374">
        <v>24.778761061946899</v>
      </c>
      <c r="H374" t="str">
        <f t="shared" si="5"/>
        <v>Southland</v>
      </c>
    </row>
    <row r="375" spans="1:8" hidden="1" x14ac:dyDescent="0.25">
      <c r="A375" s="103">
        <v>373</v>
      </c>
      <c r="B375" t="s">
        <v>418</v>
      </c>
      <c r="C375" t="s">
        <v>165</v>
      </c>
      <c r="D375" t="s">
        <v>408</v>
      </c>
      <c r="E375" t="s">
        <v>66</v>
      </c>
      <c r="F375" t="s">
        <v>405</v>
      </c>
      <c r="G375">
        <v>13.425925925920559</v>
      </c>
      <c r="H375" t="str">
        <f t="shared" si="5"/>
        <v>Southland</v>
      </c>
    </row>
    <row r="376" spans="1:8" hidden="1" x14ac:dyDescent="0.25">
      <c r="A376" s="103">
        <v>374</v>
      </c>
      <c r="B376" t="s">
        <v>418</v>
      </c>
      <c r="C376" t="s">
        <v>165</v>
      </c>
      <c r="D376" t="s">
        <v>408</v>
      </c>
      <c r="E376" t="s">
        <v>68</v>
      </c>
      <c r="F376" t="s">
        <v>405</v>
      </c>
      <c r="G376">
        <v>24.113475177304181</v>
      </c>
      <c r="H376" t="str">
        <f t="shared" si="5"/>
        <v>Southland</v>
      </c>
    </row>
    <row r="377" spans="1:8" hidden="1" x14ac:dyDescent="0.25">
      <c r="A377" s="103">
        <v>375</v>
      </c>
      <c r="B377" t="s">
        <v>418</v>
      </c>
      <c r="C377" t="s">
        <v>165</v>
      </c>
      <c r="D377" t="s">
        <v>408</v>
      </c>
      <c r="E377" t="s">
        <v>67</v>
      </c>
      <c r="F377" t="s">
        <v>406</v>
      </c>
      <c r="G377">
        <v>26.548672566371689</v>
      </c>
      <c r="H377" t="str">
        <f t="shared" si="5"/>
        <v>Southland</v>
      </c>
    </row>
    <row r="378" spans="1:8" hidden="1" x14ac:dyDescent="0.25">
      <c r="A378" s="103">
        <v>376</v>
      </c>
      <c r="B378" t="s">
        <v>418</v>
      </c>
      <c r="C378" t="s">
        <v>165</v>
      </c>
      <c r="D378" t="s">
        <v>408</v>
      </c>
      <c r="E378" t="s">
        <v>66</v>
      </c>
      <c r="F378" t="s">
        <v>406</v>
      </c>
      <c r="G378">
        <v>19.444444444446059</v>
      </c>
      <c r="H378" t="str">
        <f t="shared" si="5"/>
        <v>Southland</v>
      </c>
    </row>
    <row r="379" spans="1:8" hidden="1" x14ac:dyDescent="0.25">
      <c r="A379" s="103">
        <v>377</v>
      </c>
      <c r="B379" t="s">
        <v>418</v>
      </c>
      <c r="C379" t="s">
        <v>165</v>
      </c>
      <c r="D379" t="s">
        <v>408</v>
      </c>
      <c r="E379" t="s">
        <v>68</v>
      </c>
      <c r="F379" t="s">
        <v>406</v>
      </c>
      <c r="G379">
        <v>21.276595744680531</v>
      </c>
      <c r="H379" t="str">
        <f t="shared" si="5"/>
        <v>Southland</v>
      </c>
    </row>
    <row r="380" spans="1:8" hidden="1" x14ac:dyDescent="0.25">
      <c r="A380" s="103">
        <v>378</v>
      </c>
      <c r="B380" t="s">
        <v>418</v>
      </c>
      <c r="C380" t="s">
        <v>165</v>
      </c>
      <c r="D380" t="s">
        <v>408</v>
      </c>
      <c r="E380" t="s">
        <v>67</v>
      </c>
      <c r="F380" t="s">
        <v>407</v>
      </c>
      <c r="G380">
        <v>48.672566371681413</v>
      </c>
      <c r="H380" t="str">
        <f t="shared" si="5"/>
        <v>Southland</v>
      </c>
    </row>
    <row r="381" spans="1:8" hidden="1" x14ac:dyDescent="0.25">
      <c r="A381" s="103">
        <v>379</v>
      </c>
      <c r="B381" t="s">
        <v>418</v>
      </c>
      <c r="C381" t="s">
        <v>165</v>
      </c>
      <c r="D381" t="s">
        <v>408</v>
      </c>
      <c r="E381" t="s">
        <v>66</v>
      </c>
      <c r="F381" t="s">
        <v>407</v>
      </c>
      <c r="G381">
        <v>67.129629629633385</v>
      </c>
      <c r="H381" t="str">
        <f t="shared" si="5"/>
        <v>Southland</v>
      </c>
    </row>
    <row r="382" spans="1:8" hidden="1" x14ac:dyDescent="0.25">
      <c r="A382" s="103">
        <v>380</v>
      </c>
      <c r="B382" t="s">
        <v>418</v>
      </c>
      <c r="C382" t="s">
        <v>165</v>
      </c>
      <c r="D382" t="s">
        <v>408</v>
      </c>
      <c r="E382" t="s">
        <v>68</v>
      </c>
      <c r="F382" t="s">
        <v>407</v>
      </c>
      <c r="G382">
        <v>54.609929078015277</v>
      </c>
      <c r="H382" t="str">
        <f t="shared" si="5"/>
        <v>Southland</v>
      </c>
    </row>
    <row r="383" spans="1:8" hidden="1" x14ac:dyDescent="0.25">
      <c r="A383" s="103">
        <v>381</v>
      </c>
      <c r="B383" t="s">
        <v>418</v>
      </c>
      <c r="C383" t="s">
        <v>165</v>
      </c>
      <c r="D383" t="s">
        <v>409</v>
      </c>
      <c r="E383" t="s">
        <v>193</v>
      </c>
      <c r="F383" t="s">
        <v>405</v>
      </c>
      <c r="G383">
        <v>11.90476190476209</v>
      </c>
      <c r="H383" t="str">
        <f t="shared" si="5"/>
        <v>Southland</v>
      </c>
    </row>
    <row r="384" spans="1:8" hidden="1" x14ac:dyDescent="0.25">
      <c r="A384" s="103">
        <v>382</v>
      </c>
      <c r="B384" t="s">
        <v>418</v>
      </c>
      <c r="C384" t="s">
        <v>165</v>
      </c>
      <c r="D384" t="s">
        <v>409</v>
      </c>
      <c r="E384" t="s">
        <v>194</v>
      </c>
      <c r="F384" t="s">
        <v>405</v>
      </c>
      <c r="G384">
        <v>32.53012048192771</v>
      </c>
      <c r="H384" t="str">
        <f t="shared" si="5"/>
        <v>Southland</v>
      </c>
    </row>
    <row r="385" spans="1:8" hidden="1" x14ac:dyDescent="0.25">
      <c r="A385" s="103">
        <v>383</v>
      </c>
      <c r="B385" t="s">
        <v>418</v>
      </c>
      <c r="C385" t="s">
        <v>165</v>
      </c>
      <c r="D385" t="s">
        <v>409</v>
      </c>
      <c r="E385" t="s">
        <v>195</v>
      </c>
      <c r="F385" t="s">
        <v>405</v>
      </c>
      <c r="G385">
        <v>26.1904761904702</v>
      </c>
      <c r="H385" t="str">
        <f t="shared" si="5"/>
        <v>Southland</v>
      </c>
    </row>
    <row r="386" spans="1:8" hidden="1" x14ac:dyDescent="0.25">
      <c r="A386" s="103">
        <v>384</v>
      </c>
      <c r="B386" t="s">
        <v>418</v>
      </c>
      <c r="C386" t="s">
        <v>165</v>
      </c>
      <c r="D386" t="s">
        <v>409</v>
      </c>
      <c r="E386" t="s">
        <v>193</v>
      </c>
      <c r="F386" t="s">
        <v>406</v>
      </c>
      <c r="G386">
        <v>27.51322751322742</v>
      </c>
      <c r="H386" t="str">
        <f t="shared" si="5"/>
        <v>Southland</v>
      </c>
    </row>
    <row r="387" spans="1:8" hidden="1" x14ac:dyDescent="0.25">
      <c r="A387" s="103">
        <v>385</v>
      </c>
      <c r="B387" t="s">
        <v>418</v>
      </c>
      <c r="C387" t="s">
        <v>165</v>
      </c>
      <c r="D387" t="s">
        <v>409</v>
      </c>
      <c r="E387" t="s">
        <v>194</v>
      </c>
      <c r="F387" t="s">
        <v>406</v>
      </c>
      <c r="G387">
        <v>20.481927710843369</v>
      </c>
      <c r="H387" t="str">
        <f t="shared" ref="H387:H450" si="6">SUBSTITUTE(B387, " Region","")</f>
        <v>Southland</v>
      </c>
    </row>
    <row r="388" spans="1:8" hidden="1" x14ac:dyDescent="0.25">
      <c r="A388" s="103">
        <v>386</v>
      </c>
      <c r="B388" t="s">
        <v>418</v>
      </c>
      <c r="C388" t="s">
        <v>165</v>
      </c>
      <c r="D388" t="s">
        <v>409</v>
      </c>
      <c r="E388" t="s">
        <v>195</v>
      </c>
      <c r="F388" t="s">
        <v>406</v>
      </c>
      <c r="G388">
        <v>17.619047619048729</v>
      </c>
      <c r="H388" t="str">
        <f t="shared" si="6"/>
        <v>Southland</v>
      </c>
    </row>
    <row r="389" spans="1:8" hidden="1" x14ac:dyDescent="0.25">
      <c r="A389" s="103">
        <v>387</v>
      </c>
      <c r="B389" t="s">
        <v>418</v>
      </c>
      <c r="C389" t="s">
        <v>165</v>
      </c>
      <c r="D389" t="s">
        <v>409</v>
      </c>
      <c r="E389" t="s">
        <v>193</v>
      </c>
      <c r="F389" t="s">
        <v>407</v>
      </c>
      <c r="G389">
        <v>60.582010582010483</v>
      </c>
      <c r="H389" t="str">
        <f t="shared" si="6"/>
        <v>Southland</v>
      </c>
    </row>
    <row r="390" spans="1:8" hidden="1" x14ac:dyDescent="0.25">
      <c r="A390" s="103">
        <v>388</v>
      </c>
      <c r="B390" t="s">
        <v>418</v>
      </c>
      <c r="C390" t="s">
        <v>165</v>
      </c>
      <c r="D390" t="s">
        <v>409</v>
      </c>
      <c r="E390" t="s">
        <v>194</v>
      </c>
      <c r="F390" t="s">
        <v>407</v>
      </c>
      <c r="G390">
        <v>46.987951807228917</v>
      </c>
      <c r="H390" t="str">
        <f t="shared" si="6"/>
        <v>Southland</v>
      </c>
    </row>
    <row r="391" spans="1:8" hidden="1" x14ac:dyDescent="0.25">
      <c r="A391" s="103">
        <v>389</v>
      </c>
      <c r="B391" t="s">
        <v>418</v>
      </c>
      <c r="C391" t="s">
        <v>165</v>
      </c>
      <c r="D391" t="s">
        <v>409</v>
      </c>
      <c r="E391" t="s">
        <v>195</v>
      </c>
      <c r="F391" t="s">
        <v>407</v>
      </c>
      <c r="G391">
        <v>56.190476190481057</v>
      </c>
      <c r="H391" t="str">
        <f t="shared" si="6"/>
        <v>Southland</v>
      </c>
    </row>
    <row r="392" spans="1:8" hidden="1" x14ac:dyDescent="0.25">
      <c r="A392" s="103">
        <v>390</v>
      </c>
      <c r="B392" t="s">
        <v>419</v>
      </c>
      <c r="C392" t="s">
        <v>165</v>
      </c>
      <c r="D392" t="s">
        <v>403</v>
      </c>
      <c r="E392" t="s">
        <v>404</v>
      </c>
      <c r="F392" t="s">
        <v>405</v>
      </c>
      <c r="G392">
        <v>18.940936863543389</v>
      </c>
      <c r="H392" t="str">
        <f t="shared" si="6"/>
        <v>Waikato</v>
      </c>
    </row>
    <row r="393" spans="1:8" hidden="1" x14ac:dyDescent="0.25">
      <c r="A393" s="103">
        <v>391</v>
      </c>
      <c r="B393" t="s">
        <v>419</v>
      </c>
      <c r="C393" t="s">
        <v>165</v>
      </c>
      <c r="D393" t="s">
        <v>403</v>
      </c>
      <c r="E393" t="s">
        <v>404</v>
      </c>
      <c r="F393" t="s">
        <v>406</v>
      </c>
      <c r="G393">
        <v>10.93007467752849</v>
      </c>
      <c r="H393" t="str">
        <f t="shared" si="6"/>
        <v>Waikato</v>
      </c>
    </row>
    <row r="394" spans="1:8" hidden="1" x14ac:dyDescent="0.25">
      <c r="A394" s="103">
        <v>392</v>
      </c>
      <c r="B394" t="s">
        <v>419</v>
      </c>
      <c r="C394" t="s">
        <v>165</v>
      </c>
      <c r="D394" t="s">
        <v>403</v>
      </c>
      <c r="E394" t="s">
        <v>404</v>
      </c>
      <c r="F394" t="s">
        <v>407</v>
      </c>
      <c r="G394">
        <v>70.12898845892812</v>
      </c>
      <c r="H394" t="str">
        <f t="shared" si="6"/>
        <v>Waikato</v>
      </c>
    </row>
    <row r="395" spans="1:8" hidden="1" x14ac:dyDescent="0.25">
      <c r="A395" s="103">
        <v>393</v>
      </c>
      <c r="B395" t="s">
        <v>419</v>
      </c>
      <c r="C395" t="s">
        <v>165</v>
      </c>
      <c r="D395" t="s">
        <v>399</v>
      </c>
      <c r="E395" t="s">
        <v>70</v>
      </c>
      <c r="F395" t="s">
        <v>405</v>
      </c>
      <c r="G395">
        <v>1.538461538461539</v>
      </c>
      <c r="H395" t="str">
        <f t="shared" si="6"/>
        <v>Waikato</v>
      </c>
    </row>
    <row r="396" spans="1:8" hidden="1" x14ac:dyDescent="0.25">
      <c r="A396" s="103">
        <v>394</v>
      </c>
      <c r="B396" t="s">
        <v>419</v>
      </c>
      <c r="C396" t="s">
        <v>165</v>
      </c>
      <c r="D396" t="s">
        <v>399</v>
      </c>
      <c r="E396" t="s">
        <v>71</v>
      </c>
      <c r="F396" t="s">
        <v>405</v>
      </c>
      <c r="G396">
        <v>19.37799043062099</v>
      </c>
      <c r="H396" t="str">
        <f t="shared" si="6"/>
        <v>Waikato</v>
      </c>
    </row>
    <row r="397" spans="1:8" hidden="1" x14ac:dyDescent="0.25">
      <c r="A397" s="103">
        <v>395</v>
      </c>
      <c r="B397" t="s">
        <v>419</v>
      </c>
      <c r="C397" t="s">
        <v>165</v>
      </c>
      <c r="D397" t="s">
        <v>399</v>
      </c>
      <c r="E397" t="s">
        <v>69</v>
      </c>
      <c r="F397" t="s">
        <v>405</v>
      </c>
      <c r="G397">
        <v>8</v>
      </c>
      <c r="H397" t="str">
        <f t="shared" si="6"/>
        <v>Waikato</v>
      </c>
    </row>
    <row r="398" spans="1:8" hidden="1" x14ac:dyDescent="0.25">
      <c r="A398" s="103">
        <v>396</v>
      </c>
      <c r="B398" t="s">
        <v>419</v>
      </c>
      <c r="C398" t="s">
        <v>165</v>
      </c>
      <c r="D398" t="s">
        <v>399</v>
      </c>
      <c r="E398" t="s">
        <v>72</v>
      </c>
      <c r="F398" t="s">
        <v>405</v>
      </c>
      <c r="G398">
        <v>48.701298701298697</v>
      </c>
      <c r="H398" t="str">
        <f t="shared" si="6"/>
        <v>Waikato</v>
      </c>
    </row>
    <row r="399" spans="1:8" x14ac:dyDescent="0.25">
      <c r="A399" s="103">
        <v>397</v>
      </c>
      <c r="B399" t="s">
        <v>419</v>
      </c>
      <c r="C399" t="s">
        <v>165</v>
      </c>
      <c r="D399" t="s">
        <v>399</v>
      </c>
      <c r="E399" t="s">
        <v>81</v>
      </c>
      <c r="F399" t="s">
        <v>405</v>
      </c>
      <c r="G399">
        <v>12.857142857142531</v>
      </c>
      <c r="H399" t="str">
        <f t="shared" si="6"/>
        <v>Waikato</v>
      </c>
    </row>
    <row r="400" spans="1:8" hidden="1" x14ac:dyDescent="0.25">
      <c r="A400" s="103">
        <v>398</v>
      </c>
      <c r="B400" t="s">
        <v>419</v>
      </c>
      <c r="C400" t="s">
        <v>165</v>
      </c>
      <c r="D400" t="s">
        <v>399</v>
      </c>
      <c r="E400" t="s">
        <v>82</v>
      </c>
      <c r="F400" t="s">
        <v>405</v>
      </c>
      <c r="G400">
        <v>5</v>
      </c>
      <c r="H400" t="str">
        <f t="shared" si="6"/>
        <v>Waikato</v>
      </c>
    </row>
    <row r="401" spans="1:8" hidden="1" x14ac:dyDescent="0.25">
      <c r="A401" s="103">
        <v>399</v>
      </c>
      <c r="B401" t="s">
        <v>419</v>
      </c>
      <c r="C401" t="s">
        <v>165</v>
      </c>
      <c r="D401" t="s">
        <v>399</v>
      </c>
      <c r="E401" t="s">
        <v>70</v>
      </c>
      <c r="F401" t="s">
        <v>406</v>
      </c>
      <c r="G401">
        <v>10</v>
      </c>
      <c r="H401" t="str">
        <f t="shared" si="6"/>
        <v>Waikato</v>
      </c>
    </row>
    <row r="402" spans="1:8" hidden="1" x14ac:dyDescent="0.25">
      <c r="A402" s="103">
        <v>400</v>
      </c>
      <c r="B402" t="s">
        <v>419</v>
      </c>
      <c r="C402" t="s">
        <v>165</v>
      </c>
      <c r="D402" t="s">
        <v>399</v>
      </c>
      <c r="E402" t="s">
        <v>71</v>
      </c>
      <c r="F402" t="s">
        <v>406</v>
      </c>
      <c r="G402">
        <v>12.360446570972</v>
      </c>
      <c r="H402" t="str">
        <f t="shared" si="6"/>
        <v>Waikato</v>
      </c>
    </row>
    <row r="403" spans="1:8" hidden="1" x14ac:dyDescent="0.25">
      <c r="A403" s="103">
        <v>401</v>
      </c>
      <c r="B403" t="s">
        <v>419</v>
      </c>
      <c r="C403" t="s">
        <v>165</v>
      </c>
      <c r="D403" t="s">
        <v>399</v>
      </c>
      <c r="E403" t="s">
        <v>69</v>
      </c>
      <c r="F403" t="s">
        <v>406</v>
      </c>
      <c r="G403">
        <v>14</v>
      </c>
      <c r="H403" t="str">
        <f t="shared" si="6"/>
        <v>Waikato</v>
      </c>
    </row>
    <row r="404" spans="1:8" hidden="1" x14ac:dyDescent="0.25">
      <c r="A404" s="103">
        <v>402</v>
      </c>
      <c r="B404" t="s">
        <v>419</v>
      </c>
      <c r="C404" t="s">
        <v>165</v>
      </c>
      <c r="D404" t="s">
        <v>399</v>
      </c>
      <c r="E404" t="s">
        <v>72</v>
      </c>
      <c r="F404" t="s">
        <v>406</v>
      </c>
      <c r="G404">
        <v>6.4935064935064926</v>
      </c>
      <c r="H404" t="str">
        <f t="shared" si="6"/>
        <v>Waikato</v>
      </c>
    </row>
    <row r="405" spans="1:8" x14ac:dyDescent="0.25">
      <c r="A405" s="103">
        <v>403</v>
      </c>
      <c r="B405" t="s">
        <v>419</v>
      </c>
      <c r="C405" t="s">
        <v>165</v>
      </c>
      <c r="D405" t="s">
        <v>399</v>
      </c>
      <c r="E405" t="s">
        <v>81</v>
      </c>
      <c r="F405" t="s">
        <v>406</v>
      </c>
      <c r="G405">
        <v>11.90476190476245</v>
      </c>
      <c r="H405" t="str">
        <f t="shared" si="6"/>
        <v>Waikato</v>
      </c>
    </row>
    <row r="406" spans="1:8" hidden="1" x14ac:dyDescent="0.25">
      <c r="A406" s="103">
        <v>404</v>
      </c>
      <c r="B406" t="s">
        <v>419</v>
      </c>
      <c r="C406" t="s">
        <v>165</v>
      </c>
      <c r="D406" t="s">
        <v>399</v>
      </c>
      <c r="E406" t="s">
        <v>82</v>
      </c>
      <c r="F406" t="s">
        <v>406</v>
      </c>
      <c r="G406">
        <v>5</v>
      </c>
      <c r="H406" t="str">
        <f t="shared" si="6"/>
        <v>Waikato</v>
      </c>
    </row>
    <row r="407" spans="1:8" hidden="1" x14ac:dyDescent="0.25">
      <c r="A407" s="103">
        <v>405</v>
      </c>
      <c r="B407" t="s">
        <v>419</v>
      </c>
      <c r="C407" t="s">
        <v>165</v>
      </c>
      <c r="D407" t="s">
        <v>399</v>
      </c>
      <c r="E407" t="s">
        <v>70</v>
      </c>
      <c r="F407" t="s">
        <v>407</v>
      </c>
      <c r="G407">
        <v>88.461538461538453</v>
      </c>
      <c r="H407" t="str">
        <f t="shared" si="6"/>
        <v>Waikato</v>
      </c>
    </row>
    <row r="408" spans="1:8" hidden="1" x14ac:dyDescent="0.25">
      <c r="A408" s="103">
        <v>406</v>
      </c>
      <c r="B408" t="s">
        <v>419</v>
      </c>
      <c r="C408" t="s">
        <v>165</v>
      </c>
      <c r="D408" t="s">
        <v>399</v>
      </c>
      <c r="E408" t="s">
        <v>71</v>
      </c>
      <c r="F408" t="s">
        <v>407</v>
      </c>
      <c r="G408">
        <v>68.261562998407015</v>
      </c>
      <c r="H408" t="str">
        <f t="shared" si="6"/>
        <v>Waikato</v>
      </c>
    </row>
    <row r="409" spans="1:8" hidden="1" x14ac:dyDescent="0.25">
      <c r="A409" s="103">
        <v>407</v>
      </c>
      <c r="B409" t="s">
        <v>419</v>
      </c>
      <c r="C409" t="s">
        <v>165</v>
      </c>
      <c r="D409" t="s">
        <v>399</v>
      </c>
      <c r="E409" t="s">
        <v>69</v>
      </c>
      <c r="F409" t="s">
        <v>407</v>
      </c>
      <c r="G409">
        <v>78</v>
      </c>
      <c r="H409" t="str">
        <f t="shared" si="6"/>
        <v>Waikato</v>
      </c>
    </row>
    <row r="410" spans="1:8" hidden="1" x14ac:dyDescent="0.25">
      <c r="A410" s="103">
        <v>408</v>
      </c>
      <c r="B410" t="s">
        <v>419</v>
      </c>
      <c r="C410" t="s">
        <v>165</v>
      </c>
      <c r="D410" t="s">
        <v>399</v>
      </c>
      <c r="E410" t="s">
        <v>72</v>
      </c>
      <c r="F410" t="s">
        <v>407</v>
      </c>
      <c r="G410">
        <v>44.805194805194802</v>
      </c>
      <c r="H410" t="str">
        <f t="shared" si="6"/>
        <v>Waikato</v>
      </c>
    </row>
    <row r="411" spans="1:8" x14ac:dyDescent="0.25">
      <c r="A411" s="103">
        <v>409</v>
      </c>
      <c r="B411" t="s">
        <v>419</v>
      </c>
      <c r="C411" t="s">
        <v>165</v>
      </c>
      <c r="D411" t="s">
        <v>399</v>
      </c>
      <c r="E411" t="s">
        <v>81</v>
      </c>
      <c r="F411" t="s">
        <v>407</v>
      </c>
      <c r="G411">
        <v>75.238095238095028</v>
      </c>
      <c r="H411" t="str">
        <f t="shared" si="6"/>
        <v>Waikato</v>
      </c>
    </row>
    <row r="412" spans="1:8" hidden="1" x14ac:dyDescent="0.25">
      <c r="A412" s="103">
        <v>410</v>
      </c>
      <c r="B412" t="s">
        <v>419</v>
      </c>
      <c r="C412" t="s">
        <v>165</v>
      </c>
      <c r="D412" t="s">
        <v>399</v>
      </c>
      <c r="E412" t="s">
        <v>82</v>
      </c>
      <c r="F412" t="s">
        <v>407</v>
      </c>
      <c r="G412">
        <v>90</v>
      </c>
      <c r="H412" t="str">
        <f t="shared" si="6"/>
        <v>Waikato</v>
      </c>
    </row>
    <row r="413" spans="1:8" hidden="1" x14ac:dyDescent="0.25">
      <c r="A413" s="103">
        <v>411</v>
      </c>
      <c r="B413" t="s">
        <v>419</v>
      </c>
      <c r="C413" t="s">
        <v>165</v>
      </c>
      <c r="D413" t="s">
        <v>408</v>
      </c>
      <c r="E413" t="s">
        <v>67</v>
      </c>
      <c r="F413" t="s">
        <v>405</v>
      </c>
      <c r="G413">
        <v>15.641025641025641</v>
      </c>
      <c r="H413" t="str">
        <f t="shared" si="6"/>
        <v>Waikato</v>
      </c>
    </row>
    <row r="414" spans="1:8" hidden="1" x14ac:dyDescent="0.25">
      <c r="A414" s="103">
        <v>412</v>
      </c>
      <c r="B414" t="s">
        <v>419</v>
      </c>
      <c r="C414" t="s">
        <v>165</v>
      </c>
      <c r="D414" t="s">
        <v>408</v>
      </c>
      <c r="E414" t="s">
        <v>66</v>
      </c>
      <c r="F414" t="s">
        <v>405</v>
      </c>
      <c r="G414">
        <v>9.4871794871768813</v>
      </c>
      <c r="H414" t="str">
        <f t="shared" si="6"/>
        <v>Waikato</v>
      </c>
    </row>
    <row r="415" spans="1:8" hidden="1" x14ac:dyDescent="0.25">
      <c r="A415" s="103">
        <v>413</v>
      </c>
      <c r="B415" t="s">
        <v>419</v>
      </c>
      <c r="C415" t="s">
        <v>165</v>
      </c>
      <c r="D415" t="s">
        <v>408</v>
      </c>
      <c r="E415" t="s">
        <v>68</v>
      </c>
      <c r="F415" t="s">
        <v>405</v>
      </c>
      <c r="G415">
        <v>30.220883534137851</v>
      </c>
      <c r="H415" t="str">
        <f t="shared" si="6"/>
        <v>Waikato</v>
      </c>
    </row>
    <row r="416" spans="1:8" hidden="1" x14ac:dyDescent="0.25">
      <c r="A416" s="103">
        <v>414</v>
      </c>
      <c r="B416" t="s">
        <v>419</v>
      </c>
      <c r="C416" t="s">
        <v>165</v>
      </c>
      <c r="D416" t="s">
        <v>408</v>
      </c>
      <c r="E416" t="s">
        <v>67</v>
      </c>
      <c r="F416" t="s">
        <v>406</v>
      </c>
      <c r="G416">
        <v>10</v>
      </c>
      <c r="H416" t="str">
        <f t="shared" si="6"/>
        <v>Waikato</v>
      </c>
    </row>
    <row r="417" spans="1:8" hidden="1" x14ac:dyDescent="0.25">
      <c r="A417" s="103">
        <v>415</v>
      </c>
      <c r="B417" t="s">
        <v>419</v>
      </c>
      <c r="C417" t="s">
        <v>165</v>
      </c>
      <c r="D417" t="s">
        <v>408</v>
      </c>
      <c r="E417" t="s">
        <v>66</v>
      </c>
      <c r="F417" t="s">
        <v>406</v>
      </c>
      <c r="G417">
        <v>8.974358974357612</v>
      </c>
      <c r="H417" t="str">
        <f t="shared" si="6"/>
        <v>Waikato</v>
      </c>
    </row>
    <row r="418" spans="1:8" hidden="1" x14ac:dyDescent="0.25">
      <c r="A418" s="103">
        <v>416</v>
      </c>
      <c r="B418" t="s">
        <v>419</v>
      </c>
      <c r="C418" t="s">
        <v>165</v>
      </c>
      <c r="D418" t="s">
        <v>408</v>
      </c>
      <c r="E418" t="s">
        <v>68</v>
      </c>
      <c r="F418" t="s">
        <v>406</v>
      </c>
      <c r="G418">
        <v>13.554216867469981</v>
      </c>
      <c r="H418" t="str">
        <f t="shared" si="6"/>
        <v>Waikato</v>
      </c>
    </row>
    <row r="419" spans="1:8" hidden="1" x14ac:dyDescent="0.25">
      <c r="A419" s="103">
        <v>417</v>
      </c>
      <c r="B419" t="s">
        <v>419</v>
      </c>
      <c r="C419" t="s">
        <v>165</v>
      </c>
      <c r="D419" t="s">
        <v>408</v>
      </c>
      <c r="E419" t="s">
        <v>67</v>
      </c>
      <c r="F419" t="s">
        <v>407</v>
      </c>
      <c r="G419">
        <v>74.358974358974365</v>
      </c>
      <c r="H419" t="str">
        <f t="shared" si="6"/>
        <v>Waikato</v>
      </c>
    </row>
    <row r="420" spans="1:8" hidden="1" x14ac:dyDescent="0.25">
      <c r="A420" s="103">
        <v>418</v>
      </c>
      <c r="B420" t="s">
        <v>419</v>
      </c>
      <c r="C420" t="s">
        <v>165</v>
      </c>
      <c r="D420" t="s">
        <v>408</v>
      </c>
      <c r="E420" t="s">
        <v>66</v>
      </c>
      <c r="F420" t="s">
        <v>407</v>
      </c>
      <c r="G420">
        <v>81.538461538465498</v>
      </c>
      <c r="H420" t="str">
        <f t="shared" si="6"/>
        <v>Waikato</v>
      </c>
    </row>
    <row r="421" spans="1:8" hidden="1" x14ac:dyDescent="0.25">
      <c r="A421" s="103">
        <v>419</v>
      </c>
      <c r="B421" t="s">
        <v>419</v>
      </c>
      <c r="C421" t="s">
        <v>165</v>
      </c>
      <c r="D421" t="s">
        <v>408</v>
      </c>
      <c r="E421" t="s">
        <v>68</v>
      </c>
      <c r="F421" t="s">
        <v>407</v>
      </c>
      <c r="G421">
        <v>56.224899598392177</v>
      </c>
      <c r="H421" t="str">
        <f t="shared" si="6"/>
        <v>Waikato</v>
      </c>
    </row>
    <row r="422" spans="1:8" hidden="1" x14ac:dyDescent="0.25">
      <c r="A422" s="103">
        <v>420</v>
      </c>
      <c r="B422" t="s">
        <v>419</v>
      </c>
      <c r="C422" t="s">
        <v>165</v>
      </c>
      <c r="D422" t="s">
        <v>409</v>
      </c>
      <c r="E422" t="s">
        <v>193</v>
      </c>
      <c r="F422" t="s">
        <v>405</v>
      </c>
      <c r="G422">
        <v>15.596330275229329</v>
      </c>
      <c r="H422" t="str">
        <f t="shared" si="6"/>
        <v>Waikato</v>
      </c>
    </row>
    <row r="423" spans="1:8" hidden="1" x14ac:dyDescent="0.25">
      <c r="A423" s="103">
        <v>421</v>
      </c>
      <c r="B423" t="s">
        <v>419</v>
      </c>
      <c r="C423" t="s">
        <v>165</v>
      </c>
      <c r="D423" t="s">
        <v>409</v>
      </c>
      <c r="E423" t="s">
        <v>194</v>
      </c>
      <c r="F423" t="s">
        <v>405</v>
      </c>
      <c r="G423">
        <v>26.451612903225811</v>
      </c>
      <c r="H423" t="str">
        <f t="shared" si="6"/>
        <v>Waikato</v>
      </c>
    </row>
    <row r="424" spans="1:8" hidden="1" x14ac:dyDescent="0.25">
      <c r="A424" s="103">
        <v>422</v>
      </c>
      <c r="B424" t="s">
        <v>419</v>
      </c>
      <c r="C424" t="s">
        <v>165</v>
      </c>
      <c r="D424" t="s">
        <v>409</v>
      </c>
      <c r="E424" t="s">
        <v>195</v>
      </c>
      <c r="F424" t="s">
        <v>405</v>
      </c>
      <c r="G424">
        <v>15.254237288133099</v>
      </c>
      <c r="H424" t="str">
        <f t="shared" si="6"/>
        <v>Waikato</v>
      </c>
    </row>
    <row r="425" spans="1:8" hidden="1" x14ac:dyDescent="0.25">
      <c r="A425" s="103">
        <v>423</v>
      </c>
      <c r="B425" t="s">
        <v>419</v>
      </c>
      <c r="C425" t="s">
        <v>165</v>
      </c>
      <c r="D425" t="s">
        <v>409</v>
      </c>
      <c r="E425" t="s">
        <v>193</v>
      </c>
      <c r="F425" t="s">
        <v>406</v>
      </c>
      <c r="G425">
        <v>9.5565749235475099</v>
      </c>
      <c r="H425" t="str">
        <f t="shared" si="6"/>
        <v>Waikato</v>
      </c>
    </row>
    <row r="426" spans="1:8" hidden="1" x14ac:dyDescent="0.25">
      <c r="A426" s="103">
        <v>424</v>
      </c>
      <c r="B426" t="s">
        <v>419</v>
      </c>
      <c r="C426" t="s">
        <v>165</v>
      </c>
      <c r="D426" t="s">
        <v>409</v>
      </c>
      <c r="E426" t="s">
        <v>194</v>
      </c>
      <c r="F426" t="s">
        <v>406</v>
      </c>
      <c r="G426">
        <v>12.58064516129032</v>
      </c>
      <c r="H426" t="str">
        <f t="shared" si="6"/>
        <v>Waikato</v>
      </c>
    </row>
    <row r="427" spans="1:8" hidden="1" x14ac:dyDescent="0.25">
      <c r="A427" s="103">
        <v>425</v>
      </c>
      <c r="B427" t="s">
        <v>419</v>
      </c>
      <c r="C427" t="s">
        <v>165</v>
      </c>
      <c r="D427" t="s">
        <v>409</v>
      </c>
      <c r="E427" t="s">
        <v>195</v>
      </c>
      <c r="F427" t="s">
        <v>406</v>
      </c>
      <c r="G427">
        <v>11.29943502824683</v>
      </c>
      <c r="H427" t="str">
        <f t="shared" si="6"/>
        <v>Waikato</v>
      </c>
    </row>
    <row r="428" spans="1:8" hidden="1" x14ac:dyDescent="0.25">
      <c r="A428" s="103">
        <v>426</v>
      </c>
      <c r="B428" t="s">
        <v>419</v>
      </c>
      <c r="C428" t="s">
        <v>165</v>
      </c>
      <c r="D428" t="s">
        <v>409</v>
      </c>
      <c r="E428" t="s">
        <v>193</v>
      </c>
      <c r="F428" t="s">
        <v>407</v>
      </c>
      <c r="G428">
        <v>74.847094801223164</v>
      </c>
      <c r="H428" t="str">
        <f t="shared" si="6"/>
        <v>Waikato</v>
      </c>
    </row>
    <row r="429" spans="1:8" hidden="1" x14ac:dyDescent="0.25">
      <c r="A429" s="103">
        <v>427</v>
      </c>
      <c r="B429" t="s">
        <v>419</v>
      </c>
      <c r="C429" t="s">
        <v>165</v>
      </c>
      <c r="D429" t="s">
        <v>409</v>
      </c>
      <c r="E429" t="s">
        <v>194</v>
      </c>
      <c r="F429" t="s">
        <v>407</v>
      </c>
      <c r="G429">
        <v>60.967741935483858</v>
      </c>
      <c r="H429" t="str">
        <f t="shared" si="6"/>
        <v>Waikato</v>
      </c>
    </row>
    <row r="430" spans="1:8" hidden="1" x14ac:dyDescent="0.25">
      <c r="A430" s="103">
        <v>428</v>
      </c>
      <c r="B430" t="s">
        <v>419</v>
      </c>
      <c r="C430" t="s">
        <v>165</v>
      </c>
      <c r="D430" t="s">
        <v>409</v>
      </c>
      <c r="E430" t="s">
        <v>195</v>
      </c>
      <c r="F430" t="s">
        <v>407</v>
      </c>
      <c r="G430">
        <v>73.446327683620069</v>
      </c>
      <c r="H430" t="str">
        <f t="shared" si="6"/>
        <v>Waikato</v>
      </c>
    </row>
    <row r="431" spans="1:8" hidden="1" x14ac:dyDescent="0.25">
      <c r="A431" s="103">
        <v>429</v>
      </c>
      <c r="B431" t="s">
        <v>420</v>
      </c>
      <c r="C431" t="s">
        <v>165</v>
      </c>
      <c r="D431" t="s">
        <v>403</v>
      </c>
      <c r="E431" t="s">
        <v>404</v>
      </c>
      <c r="F431" t="s">
        <v>405</v>
      </c>
      <c r="G431">
        <v>26.095519448546298</v>
      </c>
      <c r="H431" t="str">
        <f t="shared" si="6"/>
        <v>Manawatu/Whanganui</v>
      </c>
    </row>
    <row r="432" spans="1:8" hidden="1" x14ac:dyDescent="0.25">
      <c r="A432" s="103">
        <v>430</v>
      </c>
      <c r="B432" t="s">
        <v>420</v>
      </c>
      <c r="C432" t="s">
        <v>165</v>
      </c>
      <c r="D432" t="s">
        <v>403</v>
      </c>
      <c r="E432" t="s">
        <v>404</v>
      </c>
      <c r="F432" t="s">
        <v>406</v>
      </c>
      <c r="G432">
        <v>12.900049236829419</v>
      </c>
      <c r="H432" t="str">
        <f t="shared" si="6"/>
        <v>Manawatu/Whanganui</v>
      </c>
    </row>
    <row r="433" spans="1:8" hidden="1" x14ac:dyDescent="0.25">
      <c r="A433" s="103">
        <v>431</v>
      </c>
      <c r="B433" t="s">
        <v>420</v>
      </c>
      <c r="C433" t="s">
        <v>165</v>
      </c>
      <c r="D433" t="s">
        <v>403</v>
      </c>
      <c r="E433" t="s">
        <v>404</v>
      </c>
      <c r="F433" t="s">
        <v>407</v>
      </c>
      <c r="G433">
        <v>61.004431314624277</v>
      </c>
      <c r="H433" t="str">
        <f t="shared" si="6"/>
        <v>Manawatu/Whanganui</v>
      </c>
    </row>
    <row r="434" spans="1:8" hidden="1" x14ac:dyDescent="0.25">
      <c r="A434" s="103">
        <v>432</v>
      </c>
      <c r="B434" t="s">
        <v>420</v>
      </c>
      <c r="C434" t="s">
        <v>165</v>
      </c>
      <c r="D434" t="s">
        <v>399</v>
      </c>
      <c r="E434" t="s">
        <v>70</v>
      </c>
      <c r="F434" t="s">
        <v>405</v>
      </c>
      <c r="G434">
        <v>4.395604395604396</v>
      </c>
      <c r="H434" t="str">
        <f t="shared" si="6"/>
        <v>Manawatu/Whanganui</v>
      </c>
    </row>
    <row r="435" spans="1:8" hidden="1" x14ac:dyDescent="0.25">
      <c r="A435" s="103">
        <v>433</v>
      </c>
      <c r="B435" t="s">
        <v>420</v>
      </c>
      <c r="C435" t="s">
        <v>165</v>
      </c>
      <c r="D435" t="s">
        <v>399</v>
      </c>
      <c r="E435" t="s">
        <v>71</v>
      </c>
      <c r="F435" t="s">
        <v>405</v>
      </c>
      <c r="G435">
        <v>32.183908045974832</v>
      </c>
      <c r="H435" t="str">
        <f t="shared" si="6"/>
        <v>Manawatu/Whanganui</v>
      </c>
    </row>
    <row r="436" spans="1:8" hidden="1" x14ac:dyDescent="0.25">
      <c r="A436" s="103">
        <v>434</v>
      </c>
      <c r="B436" t="s">
        <v>420</v>
      </c>
      <c r="C436" t="s">
        <v>165</v>
      </c>
      <c r="D436" t="s">
        <v>399</v>
      </c>
      <c r="E436" t="s">
        <v>69</v>
      </c>
      <c r="F436" t="s">
        <v>405</v>
      </c>
      <c r="G436">
        <v>17.142857142857139</v>
      </c>
      <c r="H436" t="str">
        <f t="shared" si="6"/>
        <v>Manawatu/Whanganui</v>
      </c>
    </row>
    <row r="437" spans="1:8" hidden="1" x14ac:dyDescent="0.25">
      <c r="A437" s="103">
        <v>435</v>
      </c>
      <c r="B437" t="s">
        <v>420</v>
      </c>
      <c r="C437" t="s">
        <v>165</v>
      </c>
      <c r="D437" t="s">
        <v>399</v>
      </c>
      <c r="E437" t="s">
        <v>72</v>
      </c>
      <c r="F437" t="s">
        <v>405</v>
      </c>
      <c r="G437">
        <v>48</v>
      </c>
      <c r="H437" t="str">
        <f t="shared" si="6"/>
        <v>Manawatu/Whanganui</v>
      </c>
    </row>
    <row r="438" spans="1:8" x14ac:dyDescent="0.25">
      <c r="A438" s="103">
        <v>436</v>
      </c>
      <c r="B438" t="s">
        <v>420</v>
      </c>
      <c r="C438" t="s">
        <v>165</v>
      </c>
      <c r="D438" t="s">
        <v>399</v>
      </c>
      <c r="E438" t="s">
        <v>81</v>
      </c>
      <c r="F438" t="s">
        <v>405</v>
      </c>
      <c r="G438">
        <v>17.687074829930729</v>
      </c>
      <c r="H438" t="str">
        <f t="shared" si="6"/>
        <v>Manawatu/Whanganui</v>
      </c>
    </row>
    <row r="439" spans="1:8" hidden="1" x14ac:dyDescent="0.25">
      <c r="A439" s="103">
        <v>437</v>
      </c>
      <c r="B439" t="s">
        <v>420</v>
      </c>
      <c r="C439" t="s">
        <v>165</v>
      </c>
      <c r="D439" t="s">
        <v>399</v>
      </c>
      <c r="E439" t="s">
        <v>82</v>
      </c>
      <c r="F439" t="s">
        <v>405</v>
      </c>
      <c r="G439">
        <v>7.1428571428571423</v>
      </c>
      <c r="H439" t="str">
        <f t="shared" si="6"/>
        <v>Manawatu/Whanganui</v>
      </c>
    </row>
    <row r="440" spans="1:8" hidden="1" x14ac:dyDescent="0.25">
      <c r="A440" s="103">
        <v>438</v>
      </c>
      <c r="B440" t="s">
        <v>420</v>
      </c>
      <c r="C440" t="s">
        <v>165</v>
      </c>
      <c r="D440" t="s">
        <v>399</v>
      </c>
      <c r="E440" t="s">
        <v>70</v>
      </c>
      <c r="F440" t="s">
        <v>406</v>
      </c>
      <c r="G440">
        <v>27.472527472527471</v>
      </c>
      <c r="H440" t="str">
        <f t="shared" si="6"/>
        <v>Manawatu/Whanganui</v>
      </c>
    </row>
    <row r="441" spans="1:8" hidden="1" x14ac:dyDescent="0.25">
      <c r="A441" s="103">
        <v>439</v>
      </c>
      <c r="B441" t="s">
        <v>420</v>
      </c>
      <c r="C441" t="s">
        <v>165</v>
      </c>
      <c r="D441" t="s">
        <v>399</v>
      </c>
      <c r="E441" t="s">
        <v>71</v>
      </c>
      <c r="F441" t="s">
        <v>406</v>
      </c>
      <c r="G441">
        <v>12.183908045977031</v>
      </c>
      <c r="H441" t="str">
        <f t="shared" si="6"/>
        <v>Manawatu/Whanganui</v>
      </c>
    </row>
    <row r="442" spans="1:8" hidden="1" x14ac:dyDescent="0.25">
      <c r="A442" s="103">
        <v>440</v>
      </c>
      <c r="B442" t="s">
        <v>420</v>
      </c>
      <c r="C442" t="s">
        <v>165</v>
      </c>
      <c r="D442" t="s">
        <v>399</v>
      </c>
      <c r="E442" t="s">
        <v>69</v>
      </c>
      <c r="F442" t="s">
        <v>406</v>
      </c>
      <c r="G442">
        <v>8.5714285714285712</v>
      </c>
      <c r="H442" t="str">
        <f t="shared" si="6"/>
        <v>Manawatu/Whanganui</v>
      </c>
    </row>
    <row r="443" spans="1:8" hidden="1" x14ac:dyDescent="0.25">
      <c r="A443" s="103">
        <v>441</v>
      </c>
      <c r="B443" t="s">
        <v>420</v>
      </c>
      <c r="C443" t="s">
        <v>165</v>
      </c>
      <c r="D443" t="s">
        <v>399</v>
      </c>
      <c r="E443" t="s">
        <v>72</v>
      </c>
      <c r="F443" t="s">
        <v>406</v>
      </c>
      <c r="G443">
        <v>3</v>
      </c>
      <c r="H443" t="str">
        <f t="shared" si="6"/>
        <v>Manawatu/Whanganui</v>
      </c>
    </row>
    <row r="444" spans="1:8" x14ac:dyDescent="0.25">
      <c r="A444" s="103">
        <v>442</v>
      </c>
      <c r="B444" t="s">
        <v>420</v>
      </c>
      <c r="C444" t="s">
        <v>165</v>
      </c>
      <c r="D444" t="s">
        <v>399</v>
      </c>
      <c r="E444" t="s">
        <v>81</v>
      </c>
      <c r="F444" t="s">
        <v>406</v>
      </c>
      <c r="G444">
        <v>10.20408163265431</v>
      </c>
      <c r="H444" t="str">
        <f t="shared" si="6"/>
        <v>Manawatu/Whanganui</v>
      </c>
    </row>
    <row r="445" spans="1:8" hidden="1" x14ac:dyDescent="0.25">
      <c r="A445" s="103">
        <v>443</v>
      </c>
      <c r="B445" t="s">
        <v>420</v>
      </c>
      <c r="C445" t="s">
        <v>165</v>
      </c>
      <c r="D445" t="s">
        <v>399</v>
      </c>
      <c r="E445" t="s">
        <v>82</v>
      </c>
      <c r="F445" t="s">
        <v>406</v>
      </c>
      <c r="G445">
        <v>28.571428571428569</v>
      </c>
      <c r="H445" t="str">
        <f t="shared" si="6"/>
        <v>Manawatu/Whanganui</v>
      </c>
    </row>
    <row r="446" spans="1:8" hidden="1" x14ac:dyDescent="0.25">
      <c r="A446" s="103">
        <v>444</v>
      </c>
      <c r="B446" t="s">
        <v>420</v>
      </c>
      <c r="C446" t="s">
        <v>165</v>
      </c>
      <c r="D446" t="s">
        <v>399</v>
      </c>
      <c r="E446" t="s">
        <v>70</v>
      </c>
      <c r="F446" t="s">
        <v>407</v>
      </c>
      <c r="G446">
        <v>68.131868131868131</v>
      </c>
      <c r="H446" t="str">
        <f t="shared" si="6"/>
        <v>Manawatu/Whanganui</v>
      </c>
    </row>
    <row r="447" spans="1:8" hidden="1" x14ac:dyDescent="0.25">
      <c r="A447" s="103">
        <v>445</v>
      </c>
      <c r="B447" t="s">
        <v>420</v>
      </c>
      <c r="C447" t="s">
        <v>165</v>
      </c>
      <c r="D447" t="s">
        <v>399</v>
      </c>
      <c r="E447" t="s">
        <v>71</v>
      </c>
      <c r="F447" t="s">
        <v>407</v>
      </c>
      <c r="G447">
        <v>55.63218390804812</v>
      </c>
      <c r="H447" t="str">
        <f t="shared" si="6"/>
        <v>Manawatu/Whanganui</v>
      </c>
    </row>
    <row r="448" spans="1:8" hidden="1" x14ac:dyDescent="0.25">
      <c r="A448" s="103">
        <v>446</v>
      </c>
      <c r="B448" t="s">
        <v>420</v>
      </c>
      <c r="C448" t="s">
        <v>165</v>
      </c>
      <c r="D448" t="s">
        <v>399</v>
      </c>
      <c r="E448" t="s">
        <v>69</v>
      </c>
      <c r="F448" t="s">
        <v>407</v>
      </c>
      <c r="G448">
        <v>74.285714285714292</v>
      </c>
      <c r="H448" t="str">
        <f t="shared" si="6"/>
        <v>Manawatu/Whanganui</v>
      </c>
    </row>
    <row r="449" spans="1:8" hidden="1" x14ac:dyDescent="0.25">
      <c r="A449" s="103">
        <v>447</v>
      </c>
      <c r="B449" t="s">
        <v>420</v>
      </c>
      <c r="C449" t="s">
        <v>165</v>
      </c>
      <c r="D449" t="s">
        <v>399</v>
      </c>
      <c r="E449" t="s">
        <v>72</v>
      </c>
      <c r="F449" t="s">
        <v>407</v>
      </c>
      <c r="G449">
        <v>49</v>
      </c>
      <c r="H449" t="str">
        <f t="shared" si="6"/>
        <v>Manawatu/Whanganui</v>
      </c>
    </row>
    <row r="450" spans="1:8" x14ac:dyDescent="0.25">
      <c r="A450" s="103">
        <v>448</v>
      </c>
      <c r="B450" t="s">
        <v>420</v>
      </c>
      <c r="C450" t="s">
        <v>165</v>
      </c>
      <c r="D450" t="s">
        <v>399</v>
      </c>
      <c r="E450" t="s">
        <v>81</v>
      </c>
      <c r="F450" t="s">
        <v>407</v>
      </c>
      <c r="G450">
        <v>72.108843537414955</v>
      </c>
      <c r="H450" t="str">
        <f t="shared" si="6"/>
        <v>Manawatu/Whanganui</v>
      </c>
    </row>
    <row r="451" spans="1:8" hidden="1" x14ac:dyDescent="0.25">
      <c r="A451" s="103">
        <v>449</v>
      </c>
      <c r="B451" t="s">
        <v>420</v>
      </c>
      <c r="C451" t="s">
        <v>165</v>
      </c>
      <c r="D451" t="s">
        <v>399</v>
      </c>
      <c r="E451" t="s">
        <v>82</v>
      </c>
      <c r="F451" t="s">
        <v>407</v>
      </c>
      <c r="G451">
        <v>64.285714285714292</v>
      </c>
      <c r="H451" t="str">
        <f t="shared" ref="H451:H514" si="7">SUBSTITUTE(B451, " Region","")</f>
        <v>Manawatu/Whanganui</v>
      </c>
    </row>
    <row r="452" spans="1:8" hidden="1" x14ac:dyDescent="0.25">
      <c r="A452" s="103">
        <v>450</v>
      </c>
      <c r="B452" t="s">
        <v>420</v>
      </c>
      <c r="C452" t="s">
        <v>165</v>
      </c>
      <c r="D452" t="s">
        <v>408</v>
      </c>
      <c r="E452" t="s">
        <v>67</v>
      </c>
      <c r="F452" t="s">
        <v>405</v>
      </c>
      <c r="G452">
        <v>20.377358490566039</v>
      </c>
      <c r="H452" t="str">
        <f t="shared" si="7"/>
        <v>Manawatu/Whanganui</v>
      </c>
    </row>
    <row r="453" spans="1:8" hidden="1" x14ac:dyDescent="0.25">
      <c r="A453" s="103">
        <v>451</v>
      </c>
      <c r="B453" t="s">
        <v>420</v>
      </c>
      <c r="C453" t="s">
        <v>165</v>
      </c>
      <c r="D453" t="s">
        <v>408</v>
      </c>
      <c r="E453" t="s">
        <v>66</v>
      </c>
      <c r="F453" t="s">
        <v>405</v>
      </c>
      <c r="G453">
        <v>18.53932584269246</v>
      </c>
      <c r="H453" t="str">
        <f t="shared" si="7"/>
        <v>Manawatu/Whanganui</v>
      </c>
    </row>
    <row r="454" spans="1:8" hidden="1" x14ac:dyDescent="0.25">
      <c r="A454" s="103">
        <v>452</v>
      </c>
      <c r="B454" t="s">
        <v>420</v>
      </c>
      <c r="C454" t="s">
        <v>165</v>
      </c>
      <c r="D454" t="s">
        <v>408</v>
      </c>
      <c r="E454" t="s">
        <v>68</v>
      </c>
      <c r="F454" t="s">
        <v>405</v>
      </c>
      <c r="G454">
        <v>38.31908831908887</v>
      </c>
      <c r="H454" t="str">
        <f t="shared" si="7"/>
        <v>Manawatu/Whanganui</v>
      </c>
    </row>
    <row r="455" spans="1:8" hidden="1" x14ac:dyDescent="0.25">
      <c r="A455" s="103">
        <v>453</v>
      </c>
      <c r="B455" t="s">
        <v>420</v>
      </c>
      <c r="C455" t="s">
        <v>165</v>
      </c>
      <c r="D455" t="s">
        <v>408</v>
      </c>
      <c r="E455" t="s">
        <v>67</v>
      </c>
      <c r="F455" t="s">
        <v>406</v>
      </c>
      <c r="G455">
        <v>20.377358490566039</v>
      </c>
      <c r="H455" t="str">
        <f t="shared" si="7"/>
        <v>Manawatu/Whanganui</v>
      </c>
    </row>
    <row r="456" spans="1:8" hidden="1" x14ac:dyDescent="0.25">
      <c r="A456" s="103">
        <v>454</v>
      </c>
      <c r="B456" t="s">
        <v>420</v>
      </c>
      <c r="C456" t="s">
        <v>165</v>
      </c>
      <c r="D456" t="s">
        <v>408</v>
      </c>
      <c r="E456" t="s">
        <v>66</v>
      </c>
      <c r="F456" t="s">
        <v>406</v>
      </c>
      <c r="G456">
        <v>5.8052434456925903</v>
      </c>
      <c r="H456" t="str">
        <f t="shared" si="7"/>
        <v>Manawatu/Whanganui</v>
      </c>
    </row>
    <row r="457" spans="1:8" hidden="1" x14ac:dyDescent="0.25">
      <c r="A457" s="103">
        <v>455</v>
      </c>
      <c r="B457" t="s">
        <v>420</v>
      </c>
      <c r="C457" t="s">
        <v>165</v>
      </c>
      <c r="D457" t="s">
        <v>408</v>
      </c>
      <c r="E457" t="s">
        <v>68</v>
      </c>
      <c r="F457" t="s">
        <v>406</v>
      </c>
      <c r="G457">
        <v>9.8290598290600624</v>
      </c>
      <c r="H457" t="str">
        <f t="shared" si="7"/>
        <v>Manawatu/Whanganui</v>
      </c>
    </row>
    <row r="458" spans="1:8" hidden="1" x14ac:dyDescent="0.25">
      <c r="A458" s="103">
        <v>456</v>
      </c>
      <c r="B458" t="s">
        <v>420</v>
      </c>
      <c r="C458" t="s">
        <v>165</v>
      </c>
      <c r="D458" t="s">
        <v>408</v>
      </c>
      <c r="E458" t="s">
        <v>67</v>
      </c>
      <c r="F458" t="s">
        <v>407</v>
      </c>
      <c r="G458">
        <v>59.245283018867923</v>
      </c>
      <c r="H458" t="str">
        <f t="shared" si="7"/>
        <v>Manawatu/Whanganui</v>
      </c>
    </row>
    <row r="459" spans="1:8" hidden="1" x14ac:dyDescent="0.25">
      <c r="A459" s="103">
        <v>457</v>
      </c>
      <c r="B459" t="s">
        <v>420</v>
      </c>
      <c r="C459" t="s">
        <v>165</v>
      </c>
      <c r="D459" t="s">
        <v>408</v>
      </c>
      <c r="E459" t="s">
        <v>66</v>
      </c>
      <c r="F459" t="s">
        <v>407</v>
      </c>
      <c r="G459">
        <v>75.65543071161494</v>
      </c>
      <c r="H459" t="str">
        <f t="shared" si="7"/>
        <v>Manawatu/Whanganui</v>
      </c>
    </row>
    <row r="460" spans="1:8" hidden="1" x14ac:dyDescent="0.25">
      <c r="A460" s="103">
        <v>458</v>
      </c>
      <c r="B460" t="s">
        <v>420</v>
      </c>
      <c r="C460" t="s">
        <v>165</v>
      </c>
      <c r="D460" t="s">
        <v>408</v>
      </c>
      <c r="E460" t="s">
        <v>68</v>
      </c>
      <c r="F460" t="s">
        <v>407</v>
      </c>
      <c r="G460">
        <v>51.851851851851059</v>
      </c>
      <c r="H460" t="str">
        <f t="shared" si="7"/>
        <v>Manawatu/Whanganui</v>
      </c>
    </row>
    <row r="461" spans="1:8" hidden="1" x14ac:dyDescent="0.25">
      <c r="A461" s="103">
        <v>459</v>
      </c>
      <c r="B461" t="s">
        <v>420</v>
      </c>
      <c r="C461" t="s">
        <v>165</v>
      </c>
      <c r="D461" t="s">
        <v>409</v>
      </c>
      <c r="E461" t="s">
        <v>193</v>
      </c>
      <c r="F461" t="s">
        <v>405</v>
      </c>
      <c r="G461">
        <v>22.149122807017321</v>
      </c>
      <c r="H461" t="str">
        <f t="shared" si="7"/>
        <v>Manawatu/Whanganui</v>
      </c>
    </row>
    <row r="462" spans="1:8" hidden="1" x14ac:dyDescent="0.25">
      <c r="A462" s="103">
        <v>460</v>
      </c>
      <c r="B462" t="s">
        <v>420</v>
      </c>
      <c r="C462" t="s">
        <v>165</v>
      </c>
      <c r="D462" t="s">
        <v>409</v>
      </c>
      <c r="E462" t="s">
        <v>194</v>
      </c>
      <c r="F462" t="s">
        <v>405</v>
      </c>
      <c r="G462">
        <v>35.885167464114829</v>
      </c>
      <c r="H462" t="str">
        <f t="shared" si="7"/>
        <v>Manawatu/Whanganui</v>
      </c>
    </row>
    <row r="463" spans="1:8" hidden="1" x14ac:dyDescent="0.25">
      <c r="A463" s="103">
        <v>461</v>
      </c>
      <c r="B463" t="s">
        <v>420</v>
      </c>
      <c r="C463" t="s">
        <v>165</v>
      </c>
      <c r="D463" t="s">
        <v>409</v>
      </c>
      <c r="E463" t="s">
        <v>195</v>
      </c>
      <c r="F463" t="s">
        <v>405</v>
      </c>
      <c r="G463">
        <v>20.934959349587722</v>
      </c>
      <c r="H463" t="str">
        <f t="shared" si="7"/>
        <v>Manawatu/Whanganui</v>
      </c>
    </row>
    <row r="464" spans="1:8" hidden="1" x14ac:dyDescent="0.25">
      <c r="A464" s="103">
        <v>462</v>
      </c>
      <c r="B464" t="s">
        <v>420</v>
      </c>
      <c r="C464" t="s">
        <v>165</v>
      </c>
      <c r="D464" t="s">
        <v>409</v>
      </c>
      <c r="E464" t="s">
        <v>193</v>
      </c>
      <c r="F464" t="s">
        <v>406</v>
      </c>
      <c r="G464">
        <v>10.19736842105303</v>
      </c>
      <c r="H464" t="str">
        <f t="shared" si="7"/>
        <v>Manawatu/Whanganui</v>
      </c>
    </row>
    <row r="465" spans="1:8" hidden="1" x14ac:dyDescent="0.25">
      <c r="A465" s="103">
        <v>463</v>
      </c>
      <c r="B465" t="s">
        <v>420</v>
      </c>
      <c r="C465" t="s">
        <v>165</v>
      </c>
      <c r="D465" t="s">
        <v>409</v>
      </c>
      <c r="E465" t="s">
        <v>194</v>
      </c>
      <c r="F465" t="s">
        <v>406</v>
      </c>
      <c r="G465">
        <v>11.96172248803828</v>
      </c>
      <c r="H465" t="str">
        <f t="shared" si="7"/>
        <v>Manawatu/Whanganui</v>
      </c>
    </row>
    <row r="466" spans="1:8" hidden="1" x14ac:dyDescent="0.25">
      <c r="A466" s="103">
        <v>464</v>
      </c>
      <c r="B466" t="s">
        <v>420</v>
      </c>
      <c r="C466" t="s">
        <v>165</v>
      </c>
      <c r="D466" t="s">
        <v>409</v>
      </c>
      <c r="E466" t="s">
        <v>195</v>
      </c>
      <c r="F466" t="s">
        <v>406</v>
      </c>
      <c r="G466">
        <v>19.105691056911802</v>
      </c>
      <c r="H466" t="str">
        <f t="shared" si="7"/>
        <v>Manawatu/Whanganui</v>
      </c>
    </row>
    <row r="467" spans="1:8" hidden="1" x14ac:dyDescent="0.25">
      <c r="A467" s="103">
        <v>465</v>
      </c>
      <c r="B467" t="s">
        <v>420</v>
      </c>
      <c r="C467" t="s">
        <v>165</v>
      </c>
      <c r="D467" t="s">
        <v>409</v>
      </c>
      <c r="E467" t="s">
        <v>193</v>
      </c>
      <c r="F467" t="s">
        <v>407</v>
      </c>
      <c r="G467">
        <v>67.653508771929651</v>
      </c>
      <c r="H467" t="str">
        <f t="shared" si="7"/>
        <v>Manawatu/Whanganui</v>
      </c>
    </row>
    <row r="468" spans="1:8" hidden="1" x14ac:dyDescent="0.25">
      <c r="A468" s="103">
        <v>466</v>
      </c>
      <c r="B468" t="s">
        <v>420</v>
      </c>
      <c r="C468" t="s">
        <v>165</v>
      </c>
      <c r="D468" t="s">
        <v>409</v>
      </c>
      <c r="E468" t="s">
        <v>194</v>
      </c>
      <c r="F468" t="s">
        <v>407</v>
      </c>
      <c r="G468">
        <v>52.153110047846887</v>
      </c>
      <c r="H468" t="str">
        <f t="shared" si="7"/>
        <v>Manawatu/Whanganui</v>
      </c>
    </row>
    <row r="469" spans="1:8" hidden="1" x14ac:dyDescent="0.25">
      <c r="A469" s="103">
        <v>467</v>
      </c>
      <c r="B469" t="s">
        <v>420</v>
      </c>
      <c r="C469" t="s">
        <v>165</v>
      </c>
      <c r="D469" t="s">
        <v>409</v>
      </c>
      <c r="E469" t="s">
        <v>195</v>
      </c>
      <c r="F469" t="s">
        <v>407</v>
      </c>
      <c r="G469">
        <v>59.959349593500491</v>
      </c>
      <c r="H469" t="str">
        <f t="shared" si="7"/>
        <v>Manawatu/Whanganui</v>
      </c>
    </row>
    <row r="470" spans="1:8" hidden="1" x14ac:dyDescent="0.25">
      <c r="A470" s="103">
        <v>468</v>
      </c>
      <c r="B470" t="s">
        <v>421</v>
      </c>
      <c r="C470" t="s">
        <v>165</v>
      </c>
      <c r="D470" t="s">
        <v>403</v>
      </c>
      <c r="E470" t="s">
        <v>404</v>
      </c>
      <c r="F470" t="s">
        <v>405</v>
      </c>
      <c r="G470">
        <v>24.765258215962049</v>
      </c>
      <c r="H470" t="str">
        <f t="shared" si="7"/>
        <v>Bay of Plenty</v>
      </c>
    </row>
    <row r="471" spans="1:8" hidden="1" x14ac:dyDescent="0.25">
      <c r="A471" s="103">
        <v>469</v>
      </c>
      <c r="B471" t="s">
        <v>421</v>
      </c>
      <c r="C471" t="s">
        <v>165</v>
      </c>
      <c r="D471" t="s">
        <v>403</v>
      </c>
      <c r="E471" t="s">
        <v>404</v>
      </c>
      <c r="F471" t="s">
        <v>406</v>
      </c>
      <c r="G471">
        <v>13.79107981220716</v>
      </c>
      <c r="H471" t="str">
        <f t="shared" si="7"/>
        <v>Bay of Plenty</v>
      </c>
    </row>
    <row r="472" spans="1:8" hidden="1" x14ac:dyDescent="0.25">
      <c r="A472" s="103">
        <v>470</v>
      </c>
      <c r="B472" t="s">
        <v>421</v>
      </c>
      <c r="C472" t="s">
        <v>165</v>
      </c>
      <c r="D472" t="s">
        <v>403</v>
      </c>
      <c r="E472" t="s">
        <v>404</v>
      </c>
      <c r="F472" t="s">
        <v>407</v>
      </c>
      <c r="G472">
        <v>61.443661971830799</v>
      </c>
      <c r="H472" t="str">
        <f t="shared" si="7"/>
        <v>Bay of Plenty</v>
      </c>
    </row>
    <row r="473" spans="1:8" hidden="1" x14ac:dyDescent="0.25">
      <c r="A473" s="103">
        <v>471</v>
      </c>
      <c r="B473" t="s">
        <v>421</v>
      </c>
      <c r="C473" t="s">
        <v>165</v>
      </c>
      <c r="D473" t="s">
        <v>399</v>
      </c>
      <c r="E473" t="s">
        <v>70</v>
      </c>
      <c r="F473" t="s">
        <v>405</v>
      </c>
      <c r="H473" t="str">
        <f t="shared" si="7"/>
        <v>Bay of Plenty</v>
      </c>
    </row>
    <row r="474" spans="1:8" hidden="1" x14ac:dyDescent="0.25">
      <c r="A474" s="103">
        <v>472</v>
      </c>
      <c r="B474" t="s">
        <v>421</v>
      </c>
      <c r="C474" t="s">
        <v>165</v>
      </c>
      <c r="D474" t="s">
        <v>399</v>
      </c>
      <c r="E474" t="s">
        <v>71</v>
      </c>
      <c r="F474" t="s">
        <v>405</v>
      </c>
      <c r="G474">
        <v>30.932203389829411</v>
      </c>
      <c r="H474" t="str">
        <f t="shared" si="7"/>
        <v>Bay of Plenty</v>
      </c>
    </row>
    <row r="475" spans="1:8" hidden="1" x14ac:dyDescent="0.25">
      <c r="A475" s="103">
        <v>473</v>
      </c>
      <c r="B475" t="s">
        <v>421</v>
      </c>
      <c r="C475" t="s">
        <v>165</v>
      </c>
      <c r="D475" t="s">
        <v>399</v>
      </c>
      <c r="E475" t="s">
        <v>69</v>
      </c>
      <c r="F475" t="s">
        <v>405</v>
      </c>
      <c r="G475">
        <v>33.333333333333329</v>
      </c>
      <c r="H475" t="str">
        <f t="shared" si="7"/>
        <v>Bay of Plenty</v>
      </c>
    </row>
    <row r="476" spans="1:8" hidden="1" x14ac:dyDescent="0.25">
      <c r="A476" s="103">
        <v>474</v>
      </c>
      <c r="B476" t="s">
        <v>421</v>
      </c>
      <c r="C476" t="s">
        <v>165</v>
      </c>
      <c r="D476" t="s">
        <v>399</v>
      </c>
      <c r="E476" t="s">
        <v>72</v>
      </c>
      <c r="F476" t="s">
        <v>405</v>
      </c>
      <c r="G476">
        <v>40.697674418604649</v>
      </c>
      <c r="H476" t="str">
        <f t="shared" si="7"/>
        <v>Bay of Plenty</v>
      </c>
    </row>
    <row r="477" spans="1:8" x14ac:dyDescent="0.25">
      <c r="A477" s="103">
        <v>475</v>
      </c>
      <c r="B477" t="s">
        <v>421</v>
      </c>
      <c r="C477" t="s">
        <v>165</v>
      </c>
      <c r="D477" t="s">
        <v>399</v>
      </c>
      <c r="E477" t="s">
        <v>81</v>
      </c>
      <c r="F477" t="s">
        <v>405</v>
      </c>
      <c r="G477">
        <v>15.07936507936607</v>
      </c>
      <c r="H477" t="str">
        <f t="shared" si="7"/>
        <v>Bay of Plenty</v>
      </c>
    </row>
    <row r="478" spans="1:8" hidden="1" x14ac:dyDescent="0.25">
      <c r="A478" s="103">
        <v>476</v>
      </c>
      <c r="B478" t="s">
        <v>421</v>
      </c>
      <c r="C478" t="s">
        <v>165</v>
      </c>
      <c r="D478" t="s">
        <v>399</v>
      </c>
      <c r="E478" t="s">
        <v>82</v>
      </c>
      <c r="F478" t="s">
        <v>405</v>
      </c>
      <c r="H478" t="str">
        <f t="shared" si="7"/>
        <v>Bay of Plenty</v>
      </c>
    </row>
    <row r="479" spans="1:8" hidden="1" x14ac:dyDescent="0.25">
      <c r="A479" s="103">
        <v>477</v>
      </c>
      <c r="B479" t="s">
        <v>421</v>
      </c>
      <c r="C479" t="s">
        <v>165</v>
      </c>
      <c r="D479" t="s">
        <v>399</v>
      </c>
      <c r="E479" t="s">
        <v>70</v>
      </c>
      <c r="F479" t="s">
        <v>406</v>
      </c>
      <c r="G479">
        <v>21.794871794871799</v>
      </c>
      <c r="H479" t="str">
        <f t="shared" si="7"/>
        <v>Bay of Plenty</v>
      </c>
    </row>
    <row r="480" spans="1:8" hidden="1" x14ac:dyDescent="0.25">
      <c r="A480" s="103">
        <v>478</v>
      </c>
      <c r="B480" t="s">
        <v>421</v>
      </c>
      <c r="C480" t="s">
        <v>165</v>
      </c>
      <c r="D480" t="s">
        <v>399</v>
      </c>
      <c r="E480" t="s">
        <v>71</v>
      </c>
      <c r="F480" t="s">
        <v>406</v>
      </c>
      <c r="G480">
        <v>12.853107344633511</v>
      </c>
      <c r="H480" t="str">
        <f t="shared" si="7"/>
        <v>Bay of Plenty</v>
      </c>
    </row>
    <row r="481" spans="1:8" hidden="1" x14ac:dyDescent="0.25">
      <c r="A481" s="103">
        <v>479</v>
      </c>
      <c r="B481" t="s">
        <v>421</v>
      </c>
      <c r="C481" t="s">
        <v>165</v>
      </c>
      <c r="D481" t="s">
        <v>399</v>
      </c>
      <c r="E481" t="s">
        <v>69</v>
      </c>
      <c r="F481" t="s">
        <v>406</v>
      </c>
      <c r="G481">
        <v>13.33333333333333</v>
      </c>
      <c r="H481" t="str">
        <f t="shared" si="7"/>
        <v>Bay of Plenty</v>
      </c>
    </row>
    <row r="482" spans="1:8" hidden="1" x14ac:dyDescent="0.25">
      <c r="A482" s="103">
        <v>480</v>
      </c>
      <c r="B482" t="s">
        <v>421</v>
      </c>
      <c r="C482" t="s">
        <v>165</v>
      </c>
      <c r="D482" t="s">
        <v>399</v>
      </c>
      <c r="E482" t="s">
        <v>72</v>
      </c>
      <c r="F482" t="s">
        <v>406</v>
      </c>
      <c r="G482">
        <v>12.79069767441861</v>
      </c>
      <c r="H482" t="str">
        <f t="shared" si="7"/>
        <v>Bay of Plenty</v>
      </c>
    </row>
    <row r="483" spans="1:8" x14ac:dyDescent="0.25">
      <c r="A483" s="103">
        <v>481</v>
      </c>
      <c r="B483" t="s">
        <v>421</v>
      </c>
      <c r="C483" t="s">
        <v>165</v>
      </c>
      <c r="D483" t="s">
        <v>399</v>
      </c>
      <c r="E483" t="s">
        <v>81</v>
      </c>
      <c r="F483" t="s">
        <v>406</v>
      </c>
      <c r="G483">
        <v>11.90476190476331</v>
      </c>
      <c r="H483" t="str">
        <f t="shared" si="7"/>
        <v>Bay of Plenty</v>
      </c>
    </row>
    <row r="484" spans="1:8" hidden="1" x14ac:dyDescent="0.25">
      <c r="A484" s="103">
        <v>482</v>
      </c>
      <c r="B484" t="s">
        <v>421</v>
      </c>
      <c r="C484" t="s">
        <v>165</v>
      </c>
      <c r="D484" t="s">
        <v>399</v>
      </c>
      <c r="E484" t="s">
        <v>82</v>
      </c>
      <c r="F484" t="s">
        <v>406</v>
      </c>
      <c r="G484">
        <v>8.3333333333333321</v>
      </c>
      <c r="H484" t="str">
        <f t="shared" si="7"/>
        <v>Bay of Plenty</v>
      </c>
    </row>
    <row r="485" spans="1:8" hidden="1" x14ac:dyDescent="0.25">
      <c r="A485" s="103">
        <v>483</v>
      </c>
      <c r="B485" t="s">
        <v>421</v>
      </c>
      <c r="C485" t="s">
        <v>165</v>
      </c>
      <c r="D485" t="s">
        <v>399</v>
      </c>
      <c r="E485" t="s">
        <v>70</v>
      </c>
      <c r="F485" t="s">
        <v>407</v>
      </c>
      <c r="G485">
        <v>78.205128205128204</v>
      </c>
      <c r="H485" t="str">
        <f t="shared" si="7"/>
        <v>Bay of Plenty</v>
      </c>
    </row>
    <row r="486" spans="1:8" hidden="1" x14ac:dyDescent="0.25">
      <c r="A486" s="103">
        <v>484</v>
      </c>
      <c r="B486" t="s">
        <v>421</v>
      </c>
      <c r="C486" t="s">
        <v>165</v>
      </c>
      <c r="D486" t="s">
        <v>399</v>
      </c>
      <c r="E486" t="s">
        <v>71</v>
      </c>
      <c r="F486" t="s">
        <v>407</v>
      </c>
      <c r="G486">
        <v>56.214689265537068</v>
      </c>
      <c r="H486" t="str">
        <f t="shared" si="7"/>
        <v>Bay of Plenty</v>
      </c>
    </row>
    <row r="487" spans="1:8" hidden="1" x14ac:dyDescent="0.25">
      <c r="A487" s="103">
        <v>485</v>
      </c>
      <c r="B487" t="s">
        <v>421</v>
      </c>
      <c r="C487" t="s">
        <v>165</v>
      </c>
      <c r="D487" t="s">
        <v>399</v>
      </c>
      <c r="E487" t="s">
        <v>69</v>
      </c>
      <c r="F487" t="s">
        <v>407</v>
      </c>
      <c r="G487">
        <v>53.333333333333343</v>
      </c>
      <c r="H487" t="str">
        <f t="shared" si="7"/>
        <v>Bay of Plenty</v>
      </c>
    </row>
    <row r="488" spans="1:8" hidden="1" x14ac:dyDescent="0.25">
      <c r="A488" s="103">
        <v>486</v>
      </c>
      <c r="B488" t="s">
        <v>421</v>
      </c>
      <c r="C488" t="s">
        <v>165</v>
      </c>
      <c r="D488" t="s">
        <v>399</v>
      </c>
      <c r="E488" t="s">
        <v>72</v>
      </c>
      <c r="F488" t="s">
        <v>407</v>
      </c>
      <c r="G488">
        <v>46.511627906976742</v>
      </c>
      <c r="H488" t="str">
        <f t="shared" si="7"/>
        <v>Bay of Plenty</v>
      </c>
    </row>
    <row r="489" spans="1:8" x14ac:dyDescent="0.25">
      <c r="A489" s="103">
        <v>487</v>
      </c>
      <c r="B489" t="s">
        <v>421</v>
      </c>
      <c r="C489" t="s">
        <v>165</v>
      </c>
      <c r="D489" t="s">
        <v>399</v>
      </c>
      <c r="E489" t="s">
        <v>81</v>
      </c>
      <c r="F489" t="s">
        <v>407</v>
      </c>
      <c r="G489">
        <v>73.015873015870611</v>
      </c>
      <c r="H489" t="str">
        <f t="shared" si="7"/>
        <v>Bay of Plenty</v>
      </c>
    </row>
    <row r="490" spans="1:8" hidden="1" x14ac:dyDescent="0.25">
      <c r="A490" s="103">
        <v>488</v>
      </c>
      <c r="B490" t="s">
        <v>421</v>
      </c>
      <c r="C490" t="s">
        <v>165</v>
      </c>
      <c r="D490" t="s">
        <v>399</v>
      </c>
      <c r="E490" t="s">
        <v>82</v>
      </c>
      <c r="F490" t="s">
        <v>407</v>
      </c>
      <c r="G490">
        <v>91.666666666666657</v>
      </c>
      <c r="H490" t="str">
        <f t="shared" si="7"/>
        <v>Bay of Plenty</v>
      </c>
    </row>
    <row r="491" spans="1:8" hidden="1" x14ac:dyDescent="0.25">
      <c r="A491" s="103">
        <v>489</v>
      </c>
      <c r="B491" t="s">
        <v>421</v>
      </c>
      <c r="C491" t="s">
        <v>165</v>
      </c>
      <c r="D491" t="s">
        <v>408</v>
      </c>
      <c r="E491" t="s">
        <v>67</v>
      </c>
      <c r="F491" t="s">
        <v>405</v>
      </c>
      <c r="G491">
        <v>20.17543859649123</v>
      </c>
      <c r="H491" t="str">
        <f t="shared" si="7"/>
        <v>Bay of Plenty</v>
      </c>
    </row>
    <row r="492" spans="1:8" hidden="1" x14ac:dyDescent="0.25">
      <c r="A492" s="103">
        <v>490</v>
      </c>
      <c r="B492" t="s">
        <v>421</v>
      </c>
      <c r="C492" t="s">
        <v>165</v>
      </c>
      <c r="D492" t="s">
        <v>408</v>
      </c>
      <c r="E492" t="s">
        <v>66</v>
      </c>
      <c r="F492" t="s">
        <v>405</v>
      </c>
      <c r="G492">
        <v>21.333333333331041</v>
      </c>
      <c r="H492" t="str">
        <f t="shared" si="7"/>
        <v>Bay of Plenty</v>
      </c>
    </row>
    <row r="493" spans="1:8" hidden="1" x14ac:dyDescent="0.25">
      <c r="A493" s="103">
        <v>491</v>
      </c>
      <c r="B493" t="s">
        <v>421</v>
      </c>
      <c r="C493" t="s">
        <v>165</v>
      </c>
      <c r="D493" t="s">
        <v>408</v>
      </c>
      <c r="E493" t="s">
        <v>68</v>
      </c>
      <c r="F493" t="s">
        <v>405</v>
      </c>
      <c r="G493">
        <v>32.982456140352227</v>
      </c>
      <c r="H493" t="str">
        <f t="shared" si="7"/>
        <v>Bay of Plenty</v>
      </c>
    </row>
    <row r="494" spans="1:8" hidden="1" x14ac:dyDescent="0.25">
      <c r="A494" s="103">
        <v>492</v>
      </c>
      <c r="B494" t="s">
        <v>421</v>
      </c>
      <c r="C494" t="s">
        <v>165</v>
      </c>
      <c r="D494" t="s">
        <v>408</v>
      </c>
      <c r="E494" t="s">
        <v>67</v>
      </c>
      <c r="F494" t="s">
        <v>406</v>
      </c>
      <c r="G494">
        <v>15.350877192982461</v>
      </c>
      <c r="H494" t="str">
        <f t="shared" si="7"/>
        <v>Bay of Plenty</v>
      </c>
    </row>
    <row r="495" spans="1:8" hidden="1" x14ac:dyDescent="0.25">
      <c r="A495" s="103">
        <v>493</v>
      </c>
      <c r="B495" t="s">
        <v>421</v>
      </c>
      <c r="C495" t="s">
        <v>165</v>
      </c>
      <c r="D495" t="s">
        <v>408</v>
      </c>
      <c r="E495" t="s">
        <v>66</v>
      </c>
      <c r="F495" t="s">
        <v>406</v>
      </c>
      <c r="G495">
        <v>9.7777777777781161</v>
      </c>
      <c r="H495" t="str">
        <f t="shared" si="7"/>
        <v>Bay of Plenty</v>
      </c>
    </row>
    <row r="496" spans="1:8" hidden="1" x14ac:dyDescent="0.25">
      <c r="A496" s="103">
        <v>494</v>
      </c>
      <c r="B496" t="s">
        <v>421</v>
      </c>
      <c r="C496" t="s">
        <v>165</v>
      </c>
      <c r="D496" t="s">
        <v>408</v>
      </c>
      <c r="E496" t="s">
        <v>68</v>
      </c>
      <c r="F496" t="s">
        <v>406</v>
      </c>
      <c r="G496">
        <v>15.087719298247</v>
      </c>
      <c r="H496" t="str">
        <f t="shared" si="7"/>
        <v>Bay of Plenty</v>
      </c>
    </row>
    <row r="497" spans="1:8" hidden="1" x14ac:dyDescent="0.25">
      <c r="A497" s="103">
        <v>495</v>
      </c>
      <c r="B497" t="s">
        <v>421</v>
      </c>
      <c r="C497" t="s">
        <v>165</v>
      </c>
      <c r="D497" t="s">
        <v>408</v>
      </c>
      <c r="E497" t="s">
        <v>67</v>
      </c>
      <c r="F497" t="s">
        <v>407</v>
      </c>
      <c r="G497">
        <v>64.473684210526315</v>
      </c>
      <c r="H497" t="str">
        <f t="shared" si="7"/>
        <v>Bay of Plenty</v>
      </c>
    </row>
    <row r="498" spans="1:8" hidden="1" x14ac:dyDescent="0.25">
      <c r="A498" s="103">
        <v>496</v>
      </c>
      <c r="B498" t="s">
        <v>421</v>
      </c>
      <c r="C498" t="s">
        <v>165</v>
      </c>
      <c r="D498" t="s">
        <v>408</v>
      </c>
      <c r="E498" t="s">
        <v>66</v>
      </c>
      <c r="F498" t="s">
        <v>407</v>
      </c>
      <c r="G498">
        <v>68.888888888890847</v>
      </c>
      <c r="H498" t="str">
        <f t="shared" si="7"/>
        <v>Bay of Plenty</v>
      </c>
    </row>
    <row r="499" spans="1:8" hidden="1" x14ac:dyDescent="0.25">
      <c r="A499" s="103">
        <v>497</v>
      </c>
      <c r="B499" t="s">
        <v>421</v>
      </c>
      <c r="C499" t="s">
        <v>165</v>
      </c>
      <c r="D499" t="s">
        <v>408</v>
      </c>
      <c r="E499" t="s">
        <v>68</v>
      </c>
      <c r="F499" t="s">
        <v>407</v>
      </c>
      <c r="G499">
        <v>51.929824561400757</v>
      </c>
      <c r="H499" t="str">
        <f t="shared" si="7"/>
        <v>Bay of Plenty</v>
      </c>
    </row>
    <row r="500" spans="1:8" hidden="1" x14ac:dyDescent="0.25">
      <c r="A500" s="103">
        <v>498</v>
      </c>
      <c r="B500" t="s">
        <v>421</v>
      </c>
      <c r="C500" t="s">
        <v>165</v>
      </c>
      <c r="D500" t="s">
        <v>409</v>
      </c>
      <c r="E500" t="s">
        <v>193</v>
      </c>
      <c r="F500" t="s">
        <v>405</v>
      </c>
      <c r="G500">
        <v>21.41025641025697</v>
      </c>
      <c r="H500" t="str">
        <f t="shared" si="7"/>
        <v>Bay of Plenty</v>
      </c>
    </row>
    <row r="501" spans="1:8" hidden="1" x14ac:dyDescent="0.25">
      <c r="A501" s="103">
        <v>499</v>
      </c>
      <c r="B501" t="s">
        <v>421</v>
      </c>
      <c r="C501" t="s">
        <v>165</v>
      </c>
      <c r="D501" t="s">
        <v>409</v>
      </c>
      <c r="E501" t="s">
        <v>194</v>
      </c>
      <c r="F501" t="s">
        <v>405</v>
      </c>
      <c r="G501">
        <v>35.465116279069768</v>
      </c>
      <c r="H501" t="str">
        <f t="shared" si="7"/>
        <v>Bay of Plenty</v>
      </c>
    </row>
    <row r="502" spans="1:8" hidden="1" x14ac:dyDescent="0.25">
      <c r="A502" s="103">
        <v>500</v>
      </c>
      <c r="B502" t="s">
        <v>421</v>
      </c>
      <c r="C502" t="s">
        <v>165</v>
      </c>
      <c r="D502" t="s">
        <v>409</v>
      </c>
      <c r="E502" t="s">
        <v>195</v>
      </c>
      <c r="F502" t="s">
        <v>405</v>
      </c>
      <c r="G502">
        <v>17.647058823525171</v>
      </c>
      <c r="H502" t="str">
        <f t="shared" si="7"/>
        <v>Bay of Plenty</v>
      </c>
    </row>
    <row r="503" spans="1:8" hidden="1" x14ac:dyDescent="0.25">
      <c r="A503" s="103">
        <v>501</v>
      </c>
      <c r="B503" t="s">
        <v>421</v>
      </c>
      <c r="C503" t="s">
        <v>165</v>
      </c>
      <c r="D503" t="s">
        <v>409</v>
      </c>
      <c r="E503" t="s">
        <v>193</v>
      </c>
      <c r="F503" t="s">
        <v>406</v>
      </c>
      <c r="G503">
        <v>13.84615384615438</v>
      </c>
      <c r="H503" t="str">
        <f t="shared" si="7"/>
        <v>Bay of Plenty</v>
      </c>
    </row>
    <row r="504" spans="1:8" hidden="1" x14ac:dyDescent="0.25">
      <c r="A504" s="103">
        <v>502</v>
      </c>
      <c r="B504" t="s">
        <v>421</v>
      </c>
      <c r="C504" t="s">
        <v>165</v>
      </c>
      <c r="D504" t="s">
        <v>409</v>
      </c>
      <c r="E504" t="s">
        <v>194</v>
      </c>
      <c r="F504" t="s">
        <v>406</v>
      </c>
      <c r="G504">
        <v>9.8837209302325579</v>
      </c>
      <c r="H504" t="str">
        <f t="shared" si="7"/>
        <v>Bay of Plenty</v>
      </c>
    </row>
    <row r="505" spans="1:8" hidden="1" x14ac:dyDescent="0.25">
      <c r="A505" s="103">
        <v>503</v>
      </c>
      <c r="B505" t="s">
        <v>421</v>
      </c>
      <c r="C505" t="s">
        <v>165</v>
      </c>
      <c r="D505" t="s">
        <v>409</v>
      </c>
      <c r="E505" t="s">
        <v>195</v>
      </c>
      <c r="F505" t="s">
        <v>406</v>
      </c>
      <c r="G505">
        <v>18.62745098039446</v>
      </c>
      <c r="H505" t="str">
        <f t="shared" si="7"/>
        <v>Bay of Plenty</v>
      </c>
    </row>
    <row r="506" spans="1:8" hidden="1" x14ac:dyDescent="0.25">
      <c r="A506" s="103">
        <v>504</v>
      </c>
      <c r="B506" t="s">
        <v>421</v>
      </c>
      <c r="C506" t="s">
        <v>165</v>
      </c>
      <c r="D506" t="s">
        <v>409</v>
      </c>
      <c r="E506" t="s">
        <v>193</v>
      </c>
      <c r="F506" t="s">
        <v>407</v>
      </c>
      <c r="G506">
        <v>64.743589743588643</v>
      </c>
      <c r="H506" t="str">
        <f t="shared" si="7"/>
        <v>Bay of Plenty</v>
      </c>
    </row>
    <row r="507" spans="1:8" hidden="1" x14ac:dyDescent="0.25">
      <c r="A507" s="103">
        <v>505</v>
      </c>
      <c r="B507" t="s">
        <v>421</v>
      </c>
      <c r="C507" t="s">
        <v>165</v>
      </c>
      <c r="D507" t="s">
        <v>409</v>
      </c>
      <c r="E507" t="s">
        <v>194</v>
      </c>
      <c r="F507" t="s">
        <v>407</v>
      </c>
      <c r="G507">
        <v>54.651162790697668</v>
      </c>
      <c r="H507" t="str">
        <f t="shared" si="7"/>
        <v>Bay of Plenty</v>
      </c>
    </row>
    <row r="508" spans="1:8" hidden="1" x14ac:dyDescent="0.25">
      <c r="A508" s="103">
        <v>506</v>
      </c>
      <c r="B508" t="s">
        <v>421</v>
      </c>
      <c r="C508" t="s">
        <v>165</v>
      </c>
      <c r="D508" t="s">
        <v>409</v>
      </c>
      <c r="E508" t="s">
        <v>195</v>
      </c>
      <c r="F508" t="s">
        <v>407</v>
      </c>
      <c r="G508">
        <v>63.725490196080372</v>
      </c>
      <c r="H508" t="str">
        <f t="shared" si="7"/>
        <v>Bay of Plenty</v>
      </c>
    </row>
    <row r="509" spans="1:8" hidden="1" x14ac:dyDescent="0.25">
      <c r="A509" s="103">
        <v>507</v>
      </c>
      <c r="B509" t="s">
        <v>422</v>
      </c>
      <c r="C509" t="s">
        <v>165</v>
      </c>
      <c r="D509" t="s">
        <v>403</v>
      </c>
      <c r="E509" t="s">
        <v>404</v>
      </c>
      <c r="F509" t="s">
        <v>405</v>
      </c>
      <c r="G509">
        <v>26.116838487968629</v>
      </c>
      <c r="H509" t="str">
        <f t="shared" si="7"/>
        <v>Marlborough</v>
      </c>
    </row>
    <row r="510" spans="1:8" hidden="1" x14ac:dyDescent="0.25">
      <c r="A510" s="103">
        <v>508</v>
      </c>
      <c r="B510" t="s">
        <v>422</v>
      </c>
      <c r="C510" t="s">
        <v>165</v>
      </c>
      <c r="D510" t="s">
        <v>403</v>
      </c>
      <c r="E510" t="s">
        <v>404</v>
      </c>
      <c r="F510" t="s">
        <v>406</v>
      </c>
      <c r="G510">
        <v>8.2474226804128818</v>
      </c>
      <c r="H510" t="str">
        <f t="shared" si="7"/>
        <v>Marlborough</v>
      </c>
    </row>
    <row r="511" spans="1:8" hidden="1" x14ac:dyDescent="0.25">
      <c r="A511" s="103">
        <v>509</v>
      </c>
      <c r="B511" t="s">
        <v>422</v>
      </c>
      <c r="C511" t="s">
        <v>165</v>
      </c>
      <c r="D511" t="s">
        <v>403</v>
      </c>
      <c r="E511" t="s">
        <v>404</v>
      </c>
      <c r="F511" t="s">
        <v>407</v>
      </c>
      <c r="G511">
        <v>65.635738831618497</v>
      </c>
      <c r="H511" t="str">
        <f t="shared" si="7"/>
        <v>Marlborough</v>
      </c>
    </row>
    <row r="512" spans="1:8" hidden="1" x14ac:dyDescent="0.25">
      <c r="A512" s="103">
        <v>510</v>
      </c>
      <c r="B512" t="s">
        <v>422</v>
      </c>
      <c r="C512" t="s">
        <v>165</v>
      </c>
      <c r="D512" t="s">
        <v>399</v>
      </c>
      <c r="E512" t="s">
        <v>70</v>
      </c>
      <c r="F512" t="s">
        <v>405</v>
      </c>
      <c r="G512">
        <v>15.38461538461539</v>
      </c>
      <c r="H512" t="str">
        <f t="shared" si="7"/>
        <v>Marlborough</v>
      </c>
    </row>
    <row r="513" spans="1:8" hidden="1" x14ac:dyDescent="0.25">
      <c r="A513" s="103">
        <v>511</v>
      </c>
      <c r="B513" t="s">
        <v>422</v>
      </c>
      <c r="C513" t="s">
        <v>165</v>
      </c>
      <c r="D513" t="s">
        <v>399</v>
      </c>
      <c r="E513" t="s">
        <v>71</v>
      </c>
      <c r="F513" t="s">
        <v>405</v>
      </c>
      <c r="G513">
        <v>33.333333333326983</v>
      </c>
      <c r="H513" t="str">
        <f t="shared" si="7"/>
        <v>Marlborough</v>
      </c>
    </row>
    <row r="514" spans="1:8" hidden="1" x14ac:dyDescent="0.25">
      <c r="A514" s="103">
        <v>512</v>
      </c>
      <c r="B514" t="s">
        <v>422</v>
      </c>
      <c r="C514" t="s">
        <v>165</v>
      </c>
      <c r="D514" t="s">
        <v>399</v>
      </c>
      <c r="E514" t="s">
        <v>69</v>
      </c>
      <c r="F514" t="s">
        <v>405</v>
      </c>
      <c r="H514" t="str">
        <f t="shared" si="7"/>
        <v>Marlborough</v>
      </c>
    </row>
    <row r="515" spans="1:8" hidden="1" x14ac:dyDescent="0.25">
      <c r="A515" s="103">
        <v>513</v>
      </c>
      <c r="B515" t="s">
        <v>422</v>
      </c>
      <c r="C515" t="s">
        <v>165</v>
      </c>
      <c r="D515" t="s">
        <v>399</v>
      </c>
      <c r="E515" t="s">
        <v>72</v>
      </c>
      <c r="F515" t="s">
        <v>405</v>
      </c>
      <c r="G515">
        <v>42.857142857142847</v>
      </c>
      <c r="H515" t="str">
        <f t="shared" ref="H515:H578" si="8">SUBSTITUTE(B515, " Region","")</f>
        <v>Marlborough</v>
      </c>
    </row>
    <row r="516" spans="1:8" x14ac:dyDescent="0.25">
      <c r="A516" s="103">
        <v>514</v>
      </c>
      <c r="B516" t="s">
        <v>422</v>
      </c>
      <c r="C516" t="s">
        <v>165</v>
      </c>
      <c r="D516" t="s">
        <v>399</v>
      </c>
      <c r="E516" t="s">
        <v>81</v>
      </c>
      <c r="F516" t="s">
        <v>405</v>
      </c>
      <c r="G516">
        <v>23.809523809517689</v>
      </c>
      <c r="H516" t="str">
        <f t="shared" si="8"/>
        <v>Marlborough</v>
      </c>
    </row>
    <row r="517" spans="1:8" hidden="1" x14ac:dyDescent="0.25">
      <c r="A517" s="103">
        <v>515</v>
      </c>
      <c r="B517" t="s">
        <v>422</v>
      </c>
      <c r="C517" t="s">
        <v>165</v>
      </c>
      <c r="D517" t="s">
        <v>399</v>
      </c>
      <c r="E517" t="s">
        <v>82</v>
      </c>
      <c r="F517" t="s">
        <v>405</v>
      </c>
      <c r="H517" t="str">
        <f t="shared" si="8"/>
        <v>Marlborough</v>
      </c>
    </row>
    <row r="518" spans="1:8" hidden="1" x14ac:dyDescent="0.25">
      <c r="A518" s="103">
        <v>516</v>
      </c>
      <c r="B518" t="s">
        <v>422</v>
      </c>
      <c r="C518" t="s">
        <v>165</v>
      </c>
      <c r="D518" t="s">
        <v>399</v>
      </c>
      <c r="E518" t="s">
        <v>70</v>
      </c>
      <c r="F518" t="s">
        <v>406</v>
      </c>
      <c r="G518">
        <v>15.38461538461539</v>
      </c>
      <c r="H518" t="str">
        <f t="shared" si="8"/>
        <v>Marlborough</v>
      </c>
    </row>
    <row r="519" spans="1:8" hidden="1" x14ac:dyDescent="0.25">
      <c r="A519" s="103">
        <v>517</v>
      </c>
      <c r="B519" t="s">
        <v>422</v>
      </c>
      <c r="C519" t="s">
        <v>165</v>
      </c>
      <c r="D519" t="s">
        <v>399</v>
      </c>
      <c r="E519" t="s">
        <v>71</v>
      </c>
      <c r="F519" t="s">
        <v>406</v>
      </c>
      <c r="G519">
        <v>9.5238095238104314</v>
      </c>
      <c r="H519" t="str">
        <f t="shared" si="8"/>
        <v>Marlborough</v>
      </c>
    </row>
    <row r="520" spans="1:8" hidden="1" x14ac:dyDescent="0.25">
      <c r="A520" s="103">
        <v>518</v>
      </c>
      <c r="B520" t="s">
        <v>422</v>
      </c>
      <c r="C520" t="s">
        <v>165</v>
      </c>
      <c r="D520" t="s">
        <v>399</v>
      </c>
      <c r="E520" t="s">
        <v>69</v>
      </c>
      <c r="F520" t="s">
        <v>406</v>
      </c>
      <c r="G520">
        <v>20</v>
      </c>
      <c r="H520" t="str">
        <f t="shared" si="8"/>
        <v>Marlborough</v>
      </c>
    </row>
    <row r="521" spans="1:8" hidden="1" x14ac:dyDescent="0.25">
      <c r="A521" s="103">
        <v>519</v>
      </c>
      <c r="B521" t="s">
        <v>422</v>
      </c>
      <c r="C521" t="s">
        <v>165</v>
      </c>
      <c r="D521" t="s">
        <v>399</v>
      </c>
      <c r="E521" t="s">
        <v>72</v>
      </c>
      <c r="F521" t="s">
        <v>406</v>
      </c>
      <c r="H521" t="str">
        <f t="shared" si="8"/>
        <v>Marlborough</v>
      </c>
    </row>
    <row r="522" spans="1:8" x14ac:dyDescent="0.25">
      <c r="A522" s="103">
        <v>520</v>
      </c>
      <c r="B522" t="s">
        <v>422</v>
      </c>
      <c r="C522" t="s">
        <v>165</v>
      </c>
      <c r="D522" t="s">
        <v>399</v>
      </c>
      <c r="E522" t="s">
        <v>81</v>
      </c>
      <c r="F522" t="s">
        <v>406</v>
      </c>
      <c r="H522" t="str">
        <f t="shared" si="8"/>
        <v>Marlborough</v>
      </c>
    </row>
    <row r="523" spans="1:8" hidden="1" x14ac:dyDescent="0.25">
      <c r="A523" s="103">
        <v>521</v>
      </c>
      <c r="B523" t="s">
        <v>422</v>
      </c>
      <c r="C523" t="s">
        <v>165</v>
      </c>
      <c r="D523" t="s">
        <v>399</v>
      </c>
      <c r="E523" t="s">
        <v>82</v>
      </c>
      <c r="F523" t="s">
        <v>406</v>
      </c>
      <c r="H523" t="str">
        <f t="shared" si="8"/>
        <v>Marlborough</v>
      </c>
    </row>
    <row r="524" spans="1:8" hidden="1" x14ac:dyDescent="0.25">
      <c r="A524" s="103">
        <v>522</v>
      </c>
      <c r="B524" t="s">
        <v>422</v>
      </c>
      <c r="C524" t="s">
        <v>165</v>
      </c>
      <c r="D524" t="s">
        <v>399</v>
      </c>
      <c r="E524" t="s">
        <v>70</v>
      </c>
      <c r="F524" t="s">
        <v>407</v>
      </c>
      <c r="G524">
        <v>69.230769230769226</v>
      </c>
      <c r="H524" t="str">
        <f t="shared" si="8"/>
        <v>Marlborough</v>
      </c>
    </row>
    <row r="525" spans="1:8" hidden="1" x14ac:dyDescent="0.25">
      <c r="A525" s="103">
        <v>523</v>
      </c>
      <c r="B525" t="s">
        <v>422</v>
      </c>
      <c r="C525" t="s">
        <v>165</v>
      </c>
      <c r="D525" t="s">
        <v>399</v>
      </c>
      <c r="E525" t="s">
        <v>71</v>
      </c>
      <c r="F525" t="s">
        <v>407</v>
      </c>
      <c r="G525">
        <v>57.142857142862589</v>
      </c>
      <c r="H525" t="str">
        <f t="shared" si="8"/>
        <v>Marlborough</v>
      </c>
    </row>
    <row r="526" spans="1:8" hidden="1" x14ac:dyDescent="0.25">
      <c r="A526" s="103">
        <v>524</v>
      </c>
      <c r="B526" t="s">
        <v>422</v>
      </c>
      <c r="C526" t="s">
        <v>165</v>
      </c>
      <c r="D526" t="s">
        <v>399</v>
      </c>
      <c r="E526" t="s">
        <v>69</v>
      </c>
      <c r="F526" t="s">
        <v>407</v>
      </c>
      <c r="G526">
        <v>80</v>
      </c>
      <c r="H526" t="str">
        <f t="shared" si="8"/>
        <v>Marlborough</v>
      </c>
    </row>
    <row r="527" spans="1:8" hidden="1" x14ac:dyDescent="0.25">
      <c r="A527" s="103">
        <v>525</v>
      </c>
      <c r="B527" t="s">
        <v>422</v>
      </c>
      <c r="C527" t="s">
        <v>165</v>
      </c>
      <c r="D527" t="s">
        <v>399</v>
      </c>
      <c r="E527" t="s">
        <v>72</v>
      </c>
      <c r="F527" t="s">
        <v>407</v>
      </c>
      <c r="G527">
        <v>57.142857142857139</v>
      </c>
      <c r="H527" t="str">
        <f t="shared" si="8"/>
        <v>Marlborough</v>
      </c>
    </row>
    <row r="528" spans="1:8" x14ac:dyDescent="0.25">
      <c r="A528" s="103">
        <v>526</v>
      </c>
      <c r="B528" t="s">
        <v>422</v>
      </c>
      <c r="C528" t="s">
        <v>165</v>
      </c>
      <c r="D528" t="s">
        <v>399</v>
      </c>
      <c r="E528" t="s">
        <v>81</v>
      </c>
      <c r="F528" t="s">
        <v>407</v>
      </c>
      <c r="G528">
        <v>76.190476190482315</v>
      </c>
      <c r="H528" t="str">
        <f t="shared" si="8"/>
        <v>Marlborough</v>
      </c>
    </row>
    <row r="529" spans="1:8" hidden="1" x14ac:dyDescent="0.25">
      <c r="A529" s="103">
        <v>527</v>
      </c>
      <c r="B529" t="s">
        <v>422</v>
      </c>
      <c r="C529" t="s">
        <v>165</v>
      </c>
      <c r="D529" t="s">
        <v>399</v>
      </c>
      <c r="E529" t="s">
        <v>82</v>
      </c>
      <c r="F529" t="s">
        <v>407</v>
      </c>
      <c r="G529">
        <v>100</v>
      </c>
      <c r="H529" t="str">
        <f t="shared" si="8"/>
        <v>Marlborough</v>
      </c>
    </row>
    <row r="530" spans="1:8" hidden="1" x14ac:dyDescent="0.25">
      <c r="A530" s="103">
        <v>528</v>
      </c>
      <c r="B530" t="s">
        <v>422</v>
      </c>
      <c r="C530" t="s">
        <v>165</v>
      </c>
      <c r="D530" t="s">
        <v>408</v>
      </c>
      <c r="E530" t="s">
        <v>67</v>
      </c>
      <c r="F530" t="s">
        <v>405</v>
      </c>
      <c r="G530">
        <v>17.948717948717949</v>
      </c>
      <c r="H530" t="str">
        <f t="shared" si="8"/>
        <v>Marlborough</v>
      </c>
    </row>
    <row r="531" spans="1:8" hidden="1" x14ac:dyDescent="0.25">
      <c r="A531" s="103">
        <v>529</v>
      </c>
      <c r="B531" t="s">
        <v>422</v>
      </c>
      <c r="C531" t="s">
        <v>165</v>
      </c>
      <c r="D531" t="s">
        <v>408</v>
      </c>
      <c r="E531" t="s">
        <v>66</v>
      </c>
      <c r="F531" t="s">
        <v>405</v>
      </c>
      <c r="G531">
        <v>15.384615384608869</v>
      </c>
      <c r="H531" t="str">
        <f t="shared" si="8"/>
        <v>Marlborough</v>
      </c>
    </row>
    <row r="532" spans="1:8" hidden="1" x14ac:dyDescent="0.25">
      <c r="A532" s="103">
        <v>530</v>
      </c>
      <c r="B532" t="s">
        <v>422</v>
      </c>
      <c r="C532" t="s">
        <v>165</v>
      </c>
      <c r="D532" t="s">
        <v>408</v>
      </c>
      <c r="E532" t="s">
        <v>68</v>
      </c>
      <c r="F532" t="s">
        <v>405</v>
      </c>
      <c r="G532">
        <v>44.791666666661847</v>
      </c>
      <c r="H532" t="str">
        <f t="shared" si="8"/>
        <v>Marlborough</v>
      </c>
    </row>
    <row r="533" spans="1:8" hidden="1" x14ac:dyDescent="0.25">
      <c r="A533" s="103">
        <v>531</v>
      </c>
      <c r="B533" t="s">
        <v>422</v>
      </c>
      <c r="C533" t="s">
        <v>165</v>
      </c>
      <c r="D533" t="s">
        <v>408</v>
      </c>
      <c r="E533" t="s">
        <v>67</v>
      </c>
      <c r="F533" t="s">
        <v>406</v>
      </c>
      <c r="G533">
        <v>15.38461538461539</v>
      </c>
      <c r="H533" t="str">
        <f t="shared" si="8"/>
        <v>Marlborough</v>
      </c>
    </row>
    <row r="534" spans="1:8" hidden="1" x14ac:dyDescent="0.25">
      <c r="A534" s="103">
        <v>532</v>
      </c>
      <c r="B534" t="s">
        <v>422</v>
      </c>
      <c r="C534" t="s">
        <v>165</v>
      </c>
      <c r="D534" t="s">
        <v>408</v>
      </c>
      <c r="E534" t="s">
        <v>66</v>
      </c>
      <c r="F534" t="s">
        <v>406</v>
      </c>
      <c r="G534">
        <v>3.846153846154142</v>
      </c>
      <c r="H534" t="str">
        <f t="shared" si="8"/>
        <v>Marlborough</v>
      </c>
    </row>
    <row r="535" spans="1:8" hidden="1" x14ac:dyDescent="0.25">
      <c r="A535" s="103">
        <v>533</v>
      </c>
      <c r="B535" t="s">
        <v>422</v>
      </c>
      <c r="C535" t="s">
        <v>165</v>
      </c>
      <c r="D535" t="s">
        <v>408</v>
      </c>
      <c r="E535" t="s">
        <v>68</v>
      </c>
      <c r="F535" t="s">
        <v>406</v>
      </c>
      <c r="G535">
        <v>3.1250000000003908</v>
      </c>
      <c r="H535" t="str">
        <f t="shared" si="8"/>
        <v>Marlborough</v>
      </c>
    </row>
    <row r="536" spans="1:8" hidden="1" x14ac:dyDescent="0.25">
      <c r="A536" s="103">
        <v>534</v>
      </c>
      <c r="B536" t="s">
        <v>422</v>
      </c>
      <c r="C536" t="s">
        <v>165</v>
      </c>
      <c r="D536" t="s">
        <v>408</v>
      </c>
      <c r="E536" t="s">
        <v>67</v>
      </c>
      <c r="F536" t="s">
        <v>407</v>
      </c>
      <c r="G536">
        <v>66.666666666666657</v>
      </c>
      <c r="H536" t="str">
        <f t="shared" si="8"/>
        <v>Marlborough</v>
      </c>
    </row>
    <row r="537" spans="1:8" hidden="1" x14ac:dyDescent="0.25">
      <c r="A537" s="103">
        <v>535</v>
      </c>
      <c r="B537" t="s">
        <v>422</v>
      </c>
      <c r="C537" t="s">
        <v>165</v>
      </c>
      <c r="D537" t="s">
        <v>408</v>
      </c>
      <c r="E537" t="s">
        <v>66</v>
      </c>
      <c r="F537" t="s">
        <v>407</v>
      </c>
      <c r="G537">
        <v>80.769230769236984</v>
      </c>
      <c r="H537" t="str">
        <f t="shared" si="8"/>
        <v>Marlborough</v>
      </c>
    </row>
    <row r="538" spans="1:8" hidden="1" x14ac:dyDescent="0.25">
      <c r="A538" s="103">
        <v>536</v>
      </c>
      <c r="B538" t="s">
        <v>422</v>
      </c>
      <c r="C538" t="s">
        <v>165</v>
      </c>
      <c r="D538" t="s">
        <v>408</v>
      </c>
      <c r="E538" t="s">
        <v>68</v>
      </c>
      <c r="F538" t="s">
        <v>407</v>
      </c>
      <c r="G538">
        <v>52.083333333337762</v>
      </c>
      <c r="H538" t="str">
        <f t="shared" si="8"/>
        <v>Marlborough</v>
      </c>
    </row>
    <row r="539" spans="1:8" hidden="1" x14ac:dyDescent="0.25">
      <c r="A539" s="103">
        <v>537</v>
      </c>
      <c r="B539" t="s">
        <v>422</v>
      </c>
      <c r="C539" t="s">
        <v>165</v>
      </c>
      <c r="D539" t="s">
        <v>409</v>
      </c>
      <c r="E539" t="s">
        <v>193</v>
      </c>
      <c r="F539" t="s">
        <v>405</v>
      </c>
      <c r="G539">
        <v>18.939393939391771</v>
      </c>
      <c r="H539" t="str">
        <f t="shared" si="8"/>
        <v>Marlborough</v>
      </c>
    </row>
    <row r="540" spans="1:8" hidden="1" x14ac:dyDescent="0.25">
      <c r="A540" s="103">
        <v>538</v>
      </c>
      <c r="B540" t="s">
        <v>422</v>
      </c>
      <c r="C540" t="s">
        <v>165</v>
      </c>
      <c r="D540" t="s">
        <v>409</v>
      </c>
      <c r="E540" t="s">
        <v>194</v>
      </c>
      <c r="F540" t="s">
        <v>405</v>
      </c>
      <c r="G540">
        <v>25.806451612903221</v>
      </c>
      <c r="H540" t="str">
        <f t="shared" si="8"/>
        <v>Marlborough</v>
      </c>
    </row>
    <row r="541" spans="1:8" hidden="1" x14ac:dyDescent="0.25">
      <c r="A541" s="103">
        <v>539</v>
      </c>
      <c r="B541" t="s">
        <v>422</v>
      </c>
      <c r="C541" t="s">
        <v>165</v>
      </c>
      <c r="D541" t="s">
        <v>409</v>
      </c>
      <c r="E541" t="s">
        <v>195</v>
      </c>
      <c r="F541" t="s">
        <v>405</v>
      </c>
      <c r="G541">
        <v>40.909090909080163</v>
      </c>
      <c r="H541" t="str">
        <f t="shared" si="8"/>
        <v>Marlborough</v>
      </c>
    </row>
    <row r="542" spans="1:8" hidden="1" x14ac:dyDescent="0.25">
      <c r="A542" s="103">
        <v>540</v>
      </c>
      <c r="B542" t="s">
        <v>422</v>
      </c>
      <c r="C542" t="s">
        <v>165</v>
      </c>
      <c r="D542" t="s">
        <v>409</v>
      </c>
      <c r="E542" t="s">
        <v>193</v>
      </c>
      <c r="F542" t="s">
        <v>406</v>
      </c>
      <c r="G542">
        <v>2.272727272727376</v>
      </c>
      <c r="H542" t="str">
        <f t="shared" si="8"/>
        <v>Marlborough</v>
      </c>
    </row>
    <row r="543" spans="1:8" hidden="1" x14ac:dyDescent="0.25">
      <c r="A543" s="103">
        <v>541</v>
      </c>
      <c r="B543" t="s">
        <v>422</v>
      </c>
      <c r="C543" t="s">
        <v>165</v>
      </c>
      <c r="D543" t="s">
        <v>409</v>
      </c>
      <c r="E543" t="s">
        <v>194</v>
      </c>
      <c r="F543" t="s">
        <v>406</v>
      </c>
      <c r="G543">
        <v>19.35483870967742</v>
      </c>
      <c r="H543" t="str">
        <f t="shared" si="8"/>
        <v>Marlborough</v>
      </c>
    </row>
    <row r="544" spans="1:8" hidden="1" x14ac:dyDescent="0.25">
      <c r="A544" s="103">
        <v>542</v>
      </c>
      <c r="B544" t="s">
        <v>422</v>
      </c>
      <c r="C544" t="s">
        <v>165</v>
      </c>
      <c r="D544" t="s">
        <v>409</v>
      </c>
      <c r="E544" t="s">
        <v>195</v>
      </c>
      <c r="F544" t="s">
        <v>406</v>
      </c>
      <c r="G544">
        <v>4.5454545454553719</v>
      </c>
      <c r="H544" t="str">
        <f t="shared" si="8"/>
        <v>Marlborough</v>
      </c>
    </row>
    <row r="545" spans="1:8" hidden="1" x14ac:dyDescent="0.25">
      <c r="A545" s="103">
        <v>543</v>
      </c>
      <c r="B545" t="s">
        <v>422</v>
      </c>
      <c r="C545" t="s">
        <v>165</v>
      </c>
      <c r="D545" t="s">
        <v>409</v>
      </c>
      <c r="E545" t="s">
        <v>193</v>
      </c>
      <c r="F545" t="s">
        <v>407</v>
      </c>
      <c r="G545">
        <v>78.787878787880857</v>
      </c>
      <c r="H545" t="str">
        <f t="shared" si="8"/>
        <v>Marlborough</v>
      </c>
    </row>
    <row r="546" spans="1:8" hidden="1" x14ac:dyDescent="0.25">
      <c r="A546" s="103">
        <v>544</v>
      </c>
      <c r="B546" t="s">
        <v>422</v>
      </c>
      <c r="C546" t="s">
        <v>165</v>
      </c>
      <c r="D546" t="s">
        <v>409</v>
      </c>
      <c r="E546" t="s">
        <v>194</v>
      </c>
      <c r="F546" t="s">
        <v>407</v>
      </c>
      <c r="G546">
        <v>54.838709677419352</v>
      </c>
      <c r="H546" t="str">
        <f t="shared" si="8"/>
        <v>Marlborough</v>
      </c>
    </row>
    <row r="547" spans="1:8" hidden="1" x14ac:dyDescent="0.25">
      <c r="A547" s="103">
        <v>545</v>
      </c>
      <c r="B547" t="s">
        <v>422</v>
      </c>
      <c r="C547" t="s">
        <v>165</v>
      </c>
      <c r="D547" t="s">
        <v>409</v>
      </c>
      <c r="E547" t="s">
        <v>195</v>
      </c>
      <c r="F547" t="s">
        <v>407</v>
      </c>
      <c r="G547">
        <v>54.545454545464473</v>
      </c>
      <c r="H547" t="str">
        <f t="shared" si="8"/>
        <v>Marlborough</v>
      </c>
    </row>
    <row r="548" spans="1:8" hidden="1" x14ac:dyDescent="0.25">
      <c r="A548" s="103">
        <v>546</v>
      </c>
      <c r="B548" t="s">
        <v>423</v>
      </c>
      <c r="C548" t="s">
        <v>165</v>
      </c>
      <c r="D548" t="s">
        <v>403</v>
      </c>
      <c r="E548" t="s">
        <v>404</v>
      </c>
      <c r="F548" t="s">
        <v>405</v>
      </c>
      <c r="G548">
        <v>38.245614035086618</v>
      </c>
      <c r="H548" t="str">
        <f t="shared" si="8"/>
        <v>Nelson</v>
      </c>
    </row>
    <row r="549" spans="1:8" hidden="1" x14ac:dyDescent="0.25">
      <c r="A549" s="103">
        <v>547</v>
      </c>
      <c r="B549" t="s">
        <v>423</v>
      </c>
      <c r="C549" t="s">
        <v>165</v>
      </c>
      <c r="D549" t="s">
        <v>403</v>
      </c>
      <c r="E549" t="s">
        <v>404</v>
      </c>
      <c r="F549" t="s">
        <v>406</v>
      </c>
      <c r="G549">
        <v>13.684210526316649</v>
      </c>
      <c r="H549" t="str">
        <f t="shared" si="8"/>
        <v>Nelson</v>
      </c>
    </row>
    <row r="550" spans="1:8" hidden="1" x14ac:dyDescent="0.25">
      <c r="A550" s="103">
        <v>548</v>
      </c>
      <c r="B550" t="s">
        <v>423</v>
      </c>
      <c r="C550" t="s">
        <v>165</v>
      </c>
      <c r="D550" t="s">
        <v>403</v>
      </c>
      <c r="E550" t="s">
        <v>404</v>
      </c>
      <c r="F550" t="s">
        <v>407</v>
      </c>
      <c r="G550">
        <v>48.070175438596721</v>
      </c>
      <c r="H550" t="str">
        <f t="shared" si="8"/>
        <v>Nelson</v>
      </c>
    </row>
    <row r="551" spans="1:8" hidden="1" x14ac:dyDescent="0.25">
      <c r="A551" s="103">
        <v>549</v>
      </c>
      <c r="B551" t="s">
        <v>423</v>
      </c>
      <c r="C551" t="s">
        <v>165</v>
      </c>
      <c r="D551" t="s">
        <v>399</v>
      </c>
      <c r="E551" t="s">
        <v>70</v>
      </c>
      <c r="F551" t="s">
        <v>405</v>
      </c>
      <c r="H551" t="str">
        <f t="shared" si="8"/>
        <v>Nelson</v>
      </c>
    </row>
    <row r="552" spans="1:8" hidden="1" x14ac:dyDescent="0.25">
      <c r="A552" s="103">
        <v>550</v>
      </c>
      <c r="B552" t="s">
        <v>423</v>
      </c>
      <c r="C552" t="s">
        <v>165</v>
      </c>
      <c r="D552" t="s">
        <v>399</v>
      </c>
      <c r="E552" t="s">
        <v>71</v>
      </c>
      <c r="F552" t="s">
        <v>405</v>
      </c>
      <c r="G552">
        <v>50.833333333335077</v>
      </c>
      <c r="H552" t="str">
        <f t="shared" si="8"/>
        <v>Nelson</v>
      </c>
    </row>
    <row r="553" spans="1:8" hidden="1" x14ac:dyDescent="0.25">
      <c r="A553" s="103">
        <v>551</v>
      </c>
      <c r="B553" t="s">
        <v>423</v>
      </c>
      <c r="C553" t="s">
        <v>165</v>
      </c>
      <c r="D553" t="s">
        <v>399</v>
      </c>
      <c r="E553" t="s">
        <v>69</v>
      </c>
      <c r="F553" t="s">
        <v>405</v>
      </c>
      <c r="G553">
        <v>20</v>
      </c>
      <c r="H553" t="str">
        <f t="shared" si="8"/>
        <v>Nelson</v>
      </c>
    </row>
    <row r="554" spans="1:8" hidden="1" x14ac:dyDescent="0.25">
      <c r="A554" s="103">
        <v>552</v>
      </c>
      <c r="B554" t="s">
        <v>423</v>
      </c>
      <c r="C554" t="s">
        <v>165</v>
      </c>
      <c r="D554" t="s">
        <v>399</v>
      </c>
      <c r="E554" t="s">
        <v>72</v>
      </c>
      <c r="F554" t="s">
        <v>405</v>
      </c>
      <c r="G554">
        <v>71.428571428571431</v>
      </c>
      <c r="H554" t="str">
        <f t="shared" si="8"/>
        <v>Nelson</v>
      </c>
    </row>
    <row r="555" spans="1:8" x14ac:dyDescent="0.25">
      <c r="A555" s="103">
        <v>553</v>
      </c>
      <c r="B555" t="s">
        <v>423</v>
      </c>
      <c r="C555" t="s">
        <v>165</v>
      </c>
      <c r="D555" t="s">
        <v>399</v>
      </c>
      <c r="E555" t="s">
        <v>81</v>
      </c>
      <c r="F555" t="s">
        <v>405</v>
      </c>
      <c r="G555">
        <v>28.57142857141837</v>
      </c>
      <c r="H555" t="str">
        <f t="shared" si="8"/>
        <v>Nelson</v>
      </c>
    </row>
    <row r="556" spans="1:8" hidden="1" x14ac:dyDescent="0.25">
      <c r="A556" s="103">
        <v>554</v>
      </c>
      <c r="B556" t="s">
        <v>423</v>
      </c>
      <c r="C556" t="s">
        <v>165</v>
      </c>
      <c r="D556" t="s">
        <v>399</v>
      </c>
      <c r="E556" t="s">
        <v>82</v>
      </c>
      <c r="F556" t="s">
        <v>405</v>
      </c>
      <c r="H556" t="str">
        <f t="shared" si="8"/>
        <v>Nelson</v>
      </c>
    </row>
    <row r="557" spans="1:8" hidden="1" x14ac:dyDescent="0.25">
      <c r="A557" s="103">
        <v>555</v>
      </c>
      <c r="B557" t="s">
        <v>423</v>
      </c>
      <c r="C557" t="s">
        <v>165</v>
      </c>
      <c r="D557" t="s">
        <v>399</v>
      </c>
      <c r="E557" t="s">
        <v>70</v>
      </c>
      <c r="F557" t="s">
        <v>406</v>
      </c>
      <c r="G557">
        <v>23.07692307692308</v>
      </c>
      <c r="H557" t="str">
        <f t="shared" si="8"/>
        <v>Nelson</v>
      </c>
    </row>
    <row r="558" spans="1:8" hidden="1" x14ac:dyDescent="0.25">
      <c r="A558" s="103">
        <v>556</v>
      </c>
      <c r="B558" t="s">
        <v>423</v>
      </c>
      <c r="C558" t="s">
        <v>165</v>
      </c>
      <c r="D558" t="s">
        <v>399</v>
      </c>
      <c r="E558" t="s">
        <v>71</v>
      </c>
      <c r="F558" t="s">
        <v>406</v>
      </c>
      <c r="G558">
        <v>15.000000000001499</v>
      </c>
      <c r="H558" t="str">
        <f t="shared" si="8"/>
        <v>Nelson</v>
      </c>
    </row>
    <row r="559" spans="1:8" hidden="1" x14ac:dyDescent="0.25">
      <c r="A559" s="103">
        <v>557</v>
      </c>
      <c r="B559" t="s">
        <v>423</v>
      </c>
      <c r="C559" t="s">
        <v>165</v>
      </c>
      <c r="D559" t="s">
        <v>399</v>
      </c>
      <c r="E559" t="s">
        <v>69</v>
      </c>
      <c r="F559" t="s">
        <v>406</v>
      </c>
      <c r="G559">
        <v>20</v>
      </c>
      <c r="H559" t="str">
        <f t="shared" si="8"/>
        <v>Nelson</v>
      </c>
    </row>
    <row r="560" spans="1:8" hidden="1" x14ac:dyDescent="0.25">
      <c r="A560" s="103">
        <v>558</v>
      </c>
      <c r="B560" t="s">
        <v>423</v>
      </c>
      <c r="C560" t="s">
        <v>165</v>
      </c>
      <c r="D560" t="s">
        <v>399</v>
      </c>
      <c r="E560" t="s">
        <v>72</v>
      </c>
      <c r="F560" t="s">
        <v>406</v>
      </c>
      <c r="H560" t="str">
        <f t="shared" si="8"/>
        <v>Nelson</v>
      </c>
    </row>
    <row r="561" spans="1:8" x14ac:dyDescent="0.25">
      <c r="A561" s="103">
        <v>559</v>
      </c>
      <c r="B561" t="s">
        <v>423</v>
      </c>
      <c r="C561" t="s">
        <v>165</v>
      </c>
      <c r="D561" t="s">
        <v>399</v>
      </c>
      <c r="E561" t="s">
        <v>81</v>
      </c>
      <c r="F561" t="s">
        <v>406</v>
      </c>
      <c r="H561" t="str">
        <f t="shared" si="8"/>
        <v>Nelson</v>
      </c>
    </row>
    <row r="562" spans="1:8" hidden="1" x14ac:dyDescent="0.25">
      <c r="A562" s="103">
        <v>560</v>
      </c>
      <c r="B562" t="s">
        <v>423</v>
      </c>
      <c r="C562" t="s">
        <v>165</v>
      </c>
      <c r="D562" t="s">
        <v>399</v>
      </c>
      <c r="E562" t="s">
        <v>82</v>
      </c>
      <c r="F562" t="s">
        <v>406</v>
      </c>
      <c r="G562">
        <v>50</v>
      </c>
      <c r="H562" t="str">
        <f t="shared" si="8"/>
        <v>Nelson</v>
      </c>
    </row>
    <row r="563" spans="1:8" hidden="1" x14ac:dyDescent="0.25">
      <c r="A563" s="103">
        <v>561</v>
      </c>
      <c r="B563" t="s">
        <v>423</v>
      </c>
      <c r="C563" t="s">
        <v>165</v>
      </c>
      <c r="D563" t="s">
        <v>399</v>
      </c>
      <c r="E563" t="s">
        <v>70</v>
      </c>
      <c r="F563" t="s">
        <v>407</v>
      </c>
      <c r="G563">
        <v>76.923076923076934</v>
      </c>
      <c r="H563" t="str">
        <f t="shared" si="8"/>
        <v>Nelson</v>
      </c>
    </row>
    <row r="564" spans="1:8" hidden="1" x14ac:dyDescent="0.25">
      <c r="A564" s="103">
        <v>562</v>
      </c>
      <c r="B564" t="s">
        <v>423</v>
      </c>
      <c r="C564" t="s">
        <v>165</v>
      </c>
      <c r="D564" t="s">
        <v>399</v>
      </c>
      <c r="E564" t="s">
        <v>71</v>
      </c>
      <c r="F564" t="s">
        <v>407</v>
      </c>
      <c r="G564">
        <v>34.166666666663417</v>
      </c>
      <c r="H564" t="str">
        <f t="shared" si="8"/>
        <v>Nelson</v>
      </c>
    </row>
    <row r="565" spans="1:8" hidden="1" x14ac:dyDescent="0.25">
      <c r="A565" s="103">
        <v>563</v>
      </c>
      <c r="B565" t="s">
        <v>423</v>
      </c>
      <c r="C565" t="s">
        <v>165</v>
      </c>
      <c r="D565" t="s">
        <v>399</v>
      </c>
      <c r="E565" t="s">
        <v>69</v>
      </c>
      <c r="F565" t="s">
        <v>407</v>
      </c>
      <c r="G565">
        <v>60</v>
      </c>
      <c r="H565" t="str">
        <f t="shared" si="8"/>
        <v>Nelson</v>
      </c>
    </row>
    <row r="566" spans="1:8" hidden="1" x14ac:dyDescent="0.25">
      <c r="A566" s="103">
        <v>564</v>
      </c>
      <c r="B566" t="s">
        <v>423</v>
      </c>
      <c r="C566" t="s">
        <v>165</v>
      </c>
      <c r="D566" t="s">
        <v>399</v>
      </c>
      <c r="E566" t="s">
        <v>72</v>
      </c>
      <c r="F566" t="s">
        <v>407</v>
      </c>
      <c r="G566">
        <v>28.571428571428569</v>
      </c>
      <c r="H566" t="str">
        <f t="shared" si="8"/>
        <v>Nelson</v>
      </c>
    </row>
    <row r="567" spans="1:8" x14ac:dyDescent="0.25">
      <c r="A567" s="103">
        <v>565</v>
      </c>
      <c r="B567" t="s">
        <v>423</v>
      </c>
      <c r="C567" t="s">
        <v>165</v>
      </c>
      <c r="D567" t="s">
        <v>399</v>
      </c>
      <c r="E567" t="s">
        <v>81</v>
      </c>
      <c r="F567" t="s">
        <v>407</v>
      </c>
      <c r="G567">
        <v>71.428571428581634</v>
      </c>
      <c r="H567" t="str">
        <f t="shared" si="8"/>
        <v>Nelson</v>
      </c>
    </row>
    <row r="568" spans="1:8" hidden="1" x14ac:dyDescent="0.25">
      <c r="A568" s="103">
        <v>566</v>
      </c>
      <c r="B568" t="s">
        <v>423</v>
      </c>
      <c r="C568" t="s">
        <v>165</v>
      </c>
      <c r="D568" t="s">
        <v>399</v>
      </c>
      <c r="E568" t="s">
        <v>82</v>
      </c>
      <c r="F568" t="s">
        <v>407</v>
      </c>
      <c r="G568">
        <v>50</v>
      </c>
      <c r="H568" t="str">
        <f t="shared" si="8"/>
        <v>Nelson</v>
      </c>
    </row>
    <row r="569" spans="1:8" hidden="1" x14ac:dyDescent="0.25">
      <c r="A569" s="103">
        <v>567</v>
      </c>
      <c r="B569" t="s">
        <v>423</v>
      </c>
      <c r="C569" t="s">
        <v>165</v>
      </c>
      <c r="D569" t="s">
        <v>408</v>
      </c>
      <c r="E569" t="s">
        <v>67</v>
      </c>
      <c r="F569" t="s">
        <v>405</v>
      </c>
      <c r="G569">
        <v>37.837837837837839</v>
      </c>
      <c r="H569" t="str">
        <f t="shared" si="8"/>
        <v>Nelson</v>
      </c>
    </row>
    <row r="570" spans="1:8" hidden="1" x14ac:dyDescent="0.25">
      <c r="A570" s="103">
        <v>568</v>
      </c>
      <c r="B570" t="s">
        <v>423</v>
      </c>
      <c r="C570" t="s">
        <v>165</v>
      </c>
      <c r="D570" t="s">
        <v>408</v>
      </c>
      <c r="E570" t="s">
        <v>66</v>
      </c>
      <c r="F570" t="s">
        <v>405</v>
      </c>
      <c r="G570">
        <v>37.179487179487467</v>
      </c>
      <c r="H570" t="str">
        <f t="shared" si="8"/>
        <v>Nelson</v>
      </c>
    </row>
    <row r="571" spans="1:8" hidden="1" x14ac:dyDescent="0.25">
      <c r="A571" s="103">
        <v>569</v>
      </c>
      <c r="B571" t="s">
        <v>423</v>
      </c>
      <c r="C571" t="s">
        <v>165</v>
      </c>
      <c r="D571" t="s">
        <v>408</v>
      </c>
      <c r="E571" t="s">
        <v>68</v>
      </c>
      <c r="F571" t="s">
        <v>405</v>
      </c>
      <c r="G571">
        <v>39.583333333329954</v>
      </c>
      <c r="H571" t="str">
        <f t="shared" si="8"/>
        <v>Nelson</v>
      </c>
    </row>
    <row r="572" spans="1:8" hidden="1" x14ac:dyDescent="0.25">
      <c r="A572" s="103">
        <v>570</v>
      </c>
      <c r="B572" t="s">
        <v>423</v>
      </c>
      <c r="C572" t="s">
        <v>165</v>
      </c>
      <c r="D572" t="s">
        <v>408</v>
      </c>
      <c r="E572" t="s">
        <v>67</v>
      </c>
      <c r="F572" t="s">
        <v>406</v>
      </c>
      <c r="G572">
        <v>27.027027027027032</v>
      </c>
      <c r="H572" t="str">
        <f t="shared" si="8"/>
        <v>Nelson</v>
      </c>
    </row>
    <row r="573" spans="1:8" hidden="1" x14ac:dyDescent="0.25">
      <c r="A573" s="103">
        <v>571</v>
      </c>
      <c r="B573" t="s">
        <v>423</v>
      </c>
      <c r="C573" t="s">
        <v>165</v>
      </c>
      <c r="D573" t="s">
        <v>408</v>
      </c>
      <c r="E573" t="s">
        <v>66</v>
      </c>
      <c r="F573" t="s">
        <v>406</v>
      </c>
      <c r="G573">
        <v>7.692307692308284</v>
      </c>
      <c r="H573" t="str">
        <f t="shared" si="8"/>
        <v>Nelson</v>
      </c>
    </row>
    <row r="574" spans="1:8" hidden="1" x14ac:dyDescent="0.25">
      <c r="A574" s="103">
        <v>572</v>
      </c>
      <c r="B574" t="s">
        <v>423</v>
      </c>
      <c r="C574" t="s">
        <v>165</v>
      </c>
      <c r="D574" t="s">
        <v>408</v>
      </c>
      <c r="E574" t="s">
        <v>68</v>
      </c>
      <c r="F574" t="s">
        <v>406</v>
      </c>
      <c r="G574">
        <v>3.1250000000003908</v>
      </c>
      <c r="H574" t="str">
        <f t="shared" si="8"/>
        <v>Nelson</v>
      </c>
    </row>
    <row r="575" spans="1:8" hidden="1" x14ac:dyDescent="0.25">
      <c r="A575" s="103">
        <v>573</v>
      </c>
      <c r="B575" t="s">
        <v>423</v>
      </c>
      <c r="C575" t="s">
        <v>165</v>
      </c>
      <c r="D575" t="s">
        <v>408</v>
      </c>
      <c r="E575" t="s">
        <v>67</v>
      </c>
      <c r="F575" t="s">
        <v>407</v>
      </c>
      <c r="G575">
        <v>35.135135135135137</v>
      </c>
      <c r="H575" t="str">
        <f t="shared" si="8"/>
        <v>Nelson</v>
      </c>
    </row>
    <row r="576" spans="1:8" hidden="1" x14ac:dyDescent="0.25">
      <c r="A576" s="103">
        <v>574</v>
      </c>
      <c r="B576" t="s">
        <v>423</v>
      </c>
      <c r="C576" t="s">
        <v>165</v>
      </c>
      <c r="D576" t="s">
        <v>408</v>
      </c>
      <c r="E576" t="s">
        <v>66</v>
      </c>
      <c r="F576" t="s">
        <v>407</v>
      </c>
      <c r="G576">
        <v>55.128205128204243</v>
      </c>
      <c r="H576" t="str">
        <f t="shared" si="8"/>
        <v>Nelson</v>
      </c>
    </row>
    <row r="577" spans="1:8" hidden="1" x14ac:dyDescent="0.25">
      <c r="A577" s="103">
        <v>575</v>
      </c>
      <c r="B577" t="s">
        <v>423</v>
      </c>
      <c r="C577" t="s">
        <v>165</v>
      </c>
      <c r="D577" t="s">
        <v>408</v>
      </c>
      <c r="E577" t="s">
        <v>68</v>
      </c>
      <c r="F577" t="s">
        <v>407</v>
      </c>
      <c r="G577">
        <v>57.291666666669663</v>
      </c>
      <c r="H577" t="str">
        <f t="shared" si="8"/>
        <v>Nelson</v>
      </c>
    </row>
    <row r="578" spans="1:8" hidden="1" x14ac:dyDescent="0.25">
      <c r="A578" s="103">
        <v>576</v>
      </c>
      <c r="B578" t="s">
        <v>423</v>
      </c>
      <c r="C578" t="s">
        <v>165</v>
      </c>
      <c r="D578" t="s">
        <v>409</v>
      </c>
      <c r="E578" t="s">
        <v>193</v>
      </c>
      <c r="F578" t="s">
        <v>405</v>
      </c>
      <c r="G578">
        <v>38.095238095235153</v>
      </c>
      <c r="H578" t="str">
        <f t="shared" si="8"/>
        <v>Nelson</v>
      </c>
    </row>
    <row r="579" spans="1:8" hidden="1" x14ac:dyDescent="0.25">
      <c r="A579" s="103">
        <v>577</v>
      </c>
      <c r="B579" t="s">
        <v>423</v>
      </c>
      <c r="C579" t="s">
        <v>165</v>
      </c>
      <c r="D579" t="s">
        <v>409</v>
      </c>
      <c r="E579" t="s">
        <v>194</v>
      </c>
      <c r="F579" t="s">
        <v>405</v>
      </c>
      <c r="G579">
        <v>55.172413793103438</v>
      </c>
      <c r="H579" t="str">
        <f t="shared" ref="H579:H642" si="9">SUBSTITUTE(B579, " Region","")</f>
        <v>Nelson</v>
      </c>
    </row>
    <row r="580" spans="1:8" hidden="1" x14ac:dyDescent="0.25">
      <c r="A580" s="103">
        <v>578</v>
      </c>
      <c r="B580" t="s">
        <v>423</v>
      </c>
      <c r="C580" t="s">
        <v>165</v>
      </c>
      <c r="D580" t="s">
        <v>409</v>
      </c>
      <c r="E580" t="s">
        <v>195</v>
      </c>
      <c r="F580" t="s">
        <v>405</v>
      </c>
      <c r="G580">
        <v>18.05555555555301</v>
      </c>
      <c r="H580" t="str">
        <f t="shared" si="9"/>
        <v>Nelson</v>
      </c>
    </row>
    <row r="581" spans="1:8" hidden="1" x14ac:dyDescent="0.25">
      <c r="A581" s="103">
        <v>579</v>
      </c>
      <c r="B581" t="s">
        <v>423</v>
      </c>
      <c r="C581" t="s">
        <v>165</v>
      </c>
      <c r="D581" t="s">
        <v>409</v>
      </c>
      <c r="E581" t="s">
        <v>193</v>
      </c>
      <c r="F581" t="s">
        <v>406</v>
      </c>
      <c r="G581">
        <v>9.5238095238099785</v>
      </c>
      <c r="H581" t="str">
        <f t="shared" si="9"/>
        <v>Nelson</v>
      </c>
    </row>
    <row r="582" spans="1:8" hidden="1" x14ac:dyDescent="0.25">
      <c r="A582" s="103">
        <v>580</v>
      </c>
      <c r="B582" t="s">
        <v>423</v>
      </c>
      <c r="C582" t="s">
        <v>165</v>
      </c>
      <c r="D582" t="s">
        <v>409</v>
      </c>
      <c r="E582" t="s">
        <v>194</v>
      </c>
      <c r="F582" t="s">
        <v>406</v>
      </c>
      <c r="G582">
        <v>17.241379310344829</v>
      </c>
      <c r="H582" t="str">
        <f t="shared" si="9"/>
        <v>Nelson</v>
      </c>
    </row>
    <row r="583" spans="1:8" hidden="1" x14ac:dyDescent="0.25">
      <c r="A583" s="103">
        <v>581</v>
      </c>
      <c r="B583" t="s">
        <v>423</v>
      </c>
      <c r="C583" t="s">
        <v>165</v>
      </c>
      <c r="D583" t="s">
        <v>409</v>
      </c>
      <c r="E583" t="s">
        <v>195</v>
      </c>
      <c r="F583" t="s">
        <v>406</v>
      </c>
      <c r="G583">
        <v>16.666666666669439</v>
      </c>
      <c r="H583" t="str">
        <f t="shared" si="9"/>
        <v>Nelson</v>
      </c>
    </row>
    <row r="584" spans="1:8" hidden="1" x14ac:dyDescent="0.25">
      <c r="A584" s="103">
        <v>582</v>
      </c>
      <c r="B584" t="s">
        <v>423</v>
      </c>
      <c r="C584" t="s">
        <v>165</v>
      </c>
      <c r="D584" t="s">
        <v>409</v>
      </c>
      <c r="E584" t="s">
        <v>193</v>
      </c>
      <c r="F584" t="s">
        <v>407</v>
      </c>
      <c r="G584">
        <v>52.380952380954881</v>
      </c>
      <c r="H584" t="str">
        <f t="shared" si="9"/>
        <v>Nelson</v>
      </c>
    </row>
    <row r="585" spans="1:8" hidden="1" x14ac:dyDescent="0.25">
      <c r="A585" s="103">
        <v>583</v>
      </c>
      <c r="B585" t="s">
        <v>423</v>
      </c>
      <c r="C585" t="s">
        <v>165</v>
      </c>
      <c r="D585" t="s">
        <v>409</v>
      </c>
      <c r="E585" t="s">
        <v>194</v>
      </c>
      <c r="F585" t="s">
        <v>407</v>
      </c>
      <c r="G585">
        <v>27.586206896551719</v>
      </c>
      <c r="H585" t="str">
        <f t="shared" si="9"/>
        <v>Nelson</v>
      </c>
    </row>
    <row r="586" spans="1:8" hidden="1" x14ac:dyDescent="0.25">
      <c r="A586" s="103">
        <v>584</v>
      </c>
      <c r="B586" t="s">
        <v>423</v>
      </c>
      <c r="C586" t="s">
        <v>165</v>
      </c>
      <c r="D586" t="s">
        <v>409</v>
      </c>
      <c r="E586" t="s">
        <v>195</v>
      </c>
      <c r="F586" t="s">
        <v>407</v>
      </c>
      <c r="G586">
        <v>65.277777777777544</v>
      </c>
      <c r="H586" t="str">
        <f t="shared" si="9"/>
        <v>Nelson</v>
      </c>
    </row>
    <row r="587" spans="1:8" hidden="1" x14ac:dyDescent="0.25">
      <c r="A587" s="103">
        <v>585</v>
      </c>
      <c r="B587" t="s">
        <v>424</v>
      </c>
      <c r="C587" t="s">
        <v>165</v>
      </c>
      <c r="D587" t="s">
        <v>403</v>
      </c>
      <c r="E587" t="s">
        <v>404</v>
      </c>
      <c r="F587" t="s">
        <v>405</v>
      </c>
      <c r="G587">
        <v>31.461988304091602</v>
      </c>
      <c r="H587" t="str">
        <f t="shared" si="9"/>
        <v>Taranaki</v>
      </c>
    </row>
    <row r="588" spans="1:8" hidden="1" x14ac:dyDescent="0.25">
      <c r="A588" s="103">
        <v>586</v>
      </c>
      <c r="B588" t="s">
        <v>424</v>
      </c>
      <c r="C588" t="s">
        <v>165</v>
      </c>
      <c r="D588" t="s">
        <v>403</v>
      </c>
      <c r="E588" t="s">
        <v>404</v>
      </c>
      <c r="F588" t="s">
        <v>406</v>
      </c>
      <c r="G588">
        <v>15.78947368421071</v>
      </c>
      <c r="H588" t="str">
        <f t="shared" si="9"/>
        <v>Taranaki</v>
      </c>
    </row>
    <row r="589" spans="1:8" hidden="1" x14ac:dyDescent="0.25">
      <c r="A589" s="103">
        <v>587</v>
      </c>
      <c r="B589" t="s">
        <v>424</v>
      </c>
      <c r="C589" t="s">
        <v>165</v>
      </c>
      <c r="D589" t="s">
        <v>403</v>
      </c>
      <c r="E589" t="s">
        <v>404</v>
      </c>
      <c r="F589" t="s">
        <v>407</v>
      </c>
      <c r="G589">
        <v>52.74853801169769</v>
      </c>
      <c r="H589" t="str">
        <f t="shared" si="9"/>
        <v>Taranaki</v>
      </c>
    </row>
    <row r="590" spans="1:8" hidden="1" x14ac:dyDescent="0.25">
      <c r="A590" s="103">
        <v>588</v>
      </c>
      <c r="B590" t="s">
        <v>424</v>
      </c>
      <c r="C590" t="s">
        <v>165</v>
      </c>
      <c r="D590" t="s">
        <v>399</v>
      </c>
      <c r="E590" t="s">
        <v>70</v>
      </c>
      <c r="F590" t="s">
        <v>405</v>
      </c>
      <c r="G590">
        <v>5.1282051282051277</v>
      </c>
      <c r="H590" t="str">
        <f t="shared" si="9"/>
        <v>Taranaki</v>
      </c>
    </row>
    <row r="591" spans="1:8" hidden="1" x14ac:dyDescent="0.25">
      <c r="A591" s="103">
        <v>589</v>
      </c>
      <c r="B591" t="s">
        <v>424</v>
      </c>
      <c r="C591" t="s">
        <v>165</v>
      </c>
      <c r="D591" t="s">
        <v>399</v>
      </c>
      <c r="E591" t="s">
        <v>71</v>
      </c>
      <c r="F591" t="s">
        <v>405</v>
      </c>
      <c r="G591">
        <v>36.885245901636416</v>
      </c>
      <c r="H591" t="str">
        <f t="shared" si="9"/>
        <v>Taranaki</v>
      </c>
    </row>
    <row r="592" spans="1:8" hidden="1" x14ac:dyDescent="0.25">
      <c r="A592" s="103">
        <v>590</v>
      </c>
      <c r="B592" t="s">
        <v>424</v>
      </c>
      <c r="C592" t="s">
        <v>165</v>
      </c>
      <c r="D592" t="s">
        <v>399</v>
      </c>
      <c r="E592" t="s">
        <v>69</v>
      </c>
      <c r="F592" t="s">
        <v>405</v>
      </c>
      <c r="G592">
        <v>46.666666666666657</v>
      </c>
      <c r="H592" t="str">
        <f t="shared" si="9"/>
        <v>Taranaki</v>
      </c>
    </row>
    <row r="593" spans="1:8" hidden="1" x14ac:dyDescent="0.25">
      <c r="A593" s="103">
        <v>591</v>
      </c>
      <c r="B593" t="s">
        <v>424</v>
      </c>
      <c r="C593" t="s">
        <v>165</v>
      </c>
      <c r="D593" t="s">
        <v>399</v>
      </c>
      <c r="E593" t="s">
        <v>72</v>
      </c>
      <c r="F593" t="s">
        <v>405</v>
      </c>
      <c r="G593">
        <v>35</v>
      </c>
      <c r="H593" t="str">
        <f t="shared" si="9"/>
        <v>Taranaki</v>
      </c>
    </row>
    <row r="594" spans="1:8" x14ac:dyDescent="0.25">
      <c r="A594" s="103">
        <v>592</v>
      </c>
      <c r="B594" t="s">
        <v>424</v>
      </c>
      <c r="C594" t="s">
        <v>165</v>
      </c>
      <c r="D594" t="s">
        <v>399</v>
      </c>
      <c r="E594" t="s">
        <v>81</v>
      </c>
      <c r="F594" t="s">
        <v>405</v>
      </c>
      <c r="G594">
        <v>30.15873015872668</v>
      </c>
      <c r="H594" t="str">
        <f t="shared" si="9"/>
        <v>Taranaki</v>
      </c>
    </row>
    <row r="595" spans="1:8" hidden="1" x14ac:dyDescent="0.25">
      <c r="A595" s="103">
        <v>593</v>
      </c>
      <c r="B595" t="s">
        <v>424</v>
      </c>
      <c r="C595" t="s">
        <v>165</v>
      </c>
      <c r="D595" t="s">
        <v>399</v>
      </c>
      <c r="E595" t="s">
        <v>82</v>
      </c>
      <c r="F595" t="s">
        <v>405</v>
      </c>
      <c r="G595">
        <v>16.666666666666661</v>
      </c>
      <c r="H595" t="str">
        <f t="shared" si="9"/>
        <v>Taranaki</v>
      </c>
    </row>
    <row r="596" spans="1:8" hidden="1" x14ac:dyDescent="0.25">
      <c r="A596" s="103">
        <v>594</v>
      </c>
      <c r="B596" t="s">
        <v>424</v>
      </c>
      <c r="C596" t="s">
        <v>165</v>
      </c>
      <c r="D596" t="s">
        <v>399</v>
      </c>
      <c r="E596" t="s">
        <v>70</v>
      </c>
      <c r="F596" t="s">
        <v>406</v>
      </c>
      <c r="G596">
        <v>28.205128205128201</v>
      </c>
      <c r="H596" t="str">
        <f t="shared" si="9"/>
        <v>Taranaki</v>
      </c>
    </row>
    <row r="597" spans="1:8" hidden="1" x14ac:dyDescent="0.25">
      <c r="A597" s="103">
        <v>595</v>
      </c>
      <c r="B597" t="s">
        <v>424</v>
      </c>
      <c r="C597" t="s">
        <v>165</v>
      </c>
      <c r="D597" t="s">
        <v>399</v>
      </c>
      <c r="E597" t="s">
        <v>71</v>
      </c>
      <c r="F597" t="s">
        <v>406</v>
      </c>
      <c r="G597">
        <v>13.114754098360301</v>
      </c>
      <c r="H597" t="str">
        <f t="shared" si="9"/>
        <v>Taranaki</v>
      </c>
    </row>
    <row r="598" spans="1:8" hidden="1" x14ac:dyDescent="0.25">
      <c r="A598" s="103">
        <v>596</v>
      </c>
      <c r="B598" t="s">
        <v>424</v>
      </c>
      <c r="C598" t="s">
        <v>165</v>
      </c>
      <c r="D598" t="s">
        <v>399</v>
      </c>
      <c r="E598" t="s">
        <v>69</v>
      </c>
      <c r="F598" t="s">
        <v>406</v>
      </c>
      <c r="G598">
        <v>6.666666666666667</v>
      </c>
      <c r="H598" t="str">
        <f t="shared" si="9"/>
        <v>Taranaki</v>
      </c>
    </row>
    <row r="599" spans="1:8" hidden="1" x14ac:dyDescent="0.25">
      <c r="A599" s="103">
        <v>597</v>
      </c>
      <c r="B599" t="s">
        <v>424</v>
      </c>
      <c r="C599" t="s">
        <v>165</v>
      </c>
      <c r="D599" t="s">
        <v>399</v>
      </c>
      <c r="E599" t="s">
        <v>72</v>
      </c>
      <c r="F599" t="s">
        <v>406</v>
      </c>
      <c r="G599">
        <v>15</v>
      </c>
      <c r="H599" t="str">
        <f t="shared" si="9"/>
        <v>Taranaki</v>
      </c>
    </row>
    <row r="600" spans="1:8" x14ac:dyDescent="0.25">
      <c r="A600" s="103">
        <v>598</v>
      </c>
      <c r="B600" t="s">
        <v>424</v>
      </c>
      <c r="C600" t="s">
        <v>165</v>
      </c>
      <c r="D600" t="s">
        <v>399</v>
      </c>
      <c r="E600" t="s">
        <v>81</v>
      </c>
      <c r="F600" t="s">
        <v>406</v>
      </c>
      <c r="G600">
        <v>23.80952380952608</v>
      </c>
      <c r="H600" t="str">
        <f t="shared" si="9"/>
        <v>Taranaki</v>
      </c>
    </row>
    <row r="601" spans="1:8" hidden="1" x14ac:dyDescent="0.25">
      <c r="A601" s="103">
        <v>599</v>
      </c>
      <c r="B601" t="s">
        <v>424</v>
      </c>
      <c r="C601" t="s">
        <v>165</v>
      </c>
      <c r="D601" t="s">
        <v>399</v>
      </c>
      <c r="E601" t="s">
        <v>82</v>
      </c>
      <c r="F601" t="s">
        <v>406</v>
      </c>
      <c r="H601" t="str">
        <f t="shared" si="9"/>
        <v>Taranaki</v>
      </c>
    </row>
    <row r="602" spans="1:8" hidden="1" x14ac:dyDescent="0.25">
      <c r="A602" s="103">
        <v>600</v>
      </c>
      <c r="B602" t="s">
        <v>424</v>
      </c>
      <c r="C602" t="s">
        <v>165</v>
      </c>
      <c r="D602" t="s">
        <v>399</v>
      </c>
      <c r="E602" t="s">
        <v>70</v>
      </c>
      <c r="F602" t="s">
        <v>407</v>
      </c>
      <c r="G602">
        <v>66.666666666666657</v>
      </c>
      <c r="H602" t="str">
        <f t="shared" si="9"/>
        <v>Taranaki</v>
      </c>
    </row>
    <row r="603" spans="1:8" hidden="1" x14ac:dyDescent="0.25">
      <c r="A603" s="103">
        <v>601</v>
      </c>
      <c r="B603" t="s">
        <v>424</v>
      </c>
      <c r="C603" t="s">
        <v>165</v>
      </c>
      <c r="D603" t="s">
        <v>399</v>
      </c>
      <c r="E603" t="s">
        <v>71</v>
      </c>
      <c r="F603" t="s">
        <v>407</v>
      </c>
      <c r="G603">
        <v>50.000000000003283</v>
      </c>
      <c r="H603" t="str">
        <f t="shared" si="9"/>
        <v>Taranaki</v>
      </c>
    </row>
    <row r="604" spans="1:8" hidden="1" x14ac:dyDescent="0.25">
      <c r="A604" s="103">
        <v>602</v>
      </c>
      <c r="B604" t="s">
        <v>424</v>
      </c>
      <c r="C604" t="s">
        <v>165</v>
      </c>
      <c r="D604" t="s">
        <v>399</v>
      </c>
      <c r="E604" t="s">
        <v>69</v>
      </c>
      <c r="F604" t="s">
        <v>407</v>
      </c>
      <c r="G604">
        <v>46.666666666666657</v>
      </c>
      <c r="H604" t="str">
        <f t="shared" si="9"/>
        <v>Taranaki</v>
      </c>
    </row>
    <row r="605" spans="1:8" hidden="1" x14ac:dyDescent="0.25">
      <c r="A605" s="103">
        <v>603</v>
      </c>
      <c r="B605" t="s">
        <v>424</v>
      </c>
      <c r="C605" t="s">
        <v>165</v>
      </c>
      <c r="D605" t="s">
        <v>399</v>
      </c>
      <c r="E605" t="s">
        <v>72</v>
      </c>
      <c r="F605" t="s">
        <v>407</v>
      </c>
      <c r="G605">
        <v>50</v>
      </c>
      <c r="H605" t="str">
        <f t="shared" si="9"/>
        <v>Taranaki</v>
      </c>
    </row>
    <row r="606" spans="1:8" x14ac:dyDescent="0.25">
      <c r="A606" s="103">
        <v>604</v>
      </c>
      <c r="B606" t="s">
        <v>424</v>
      </c>
      <c r="C606" t="s">
        <v>165</v>
      </c>
      <c r="D606" t="s">
        <v>399</v>
      </c>
      <c r="E606" t="s">
        <v>81</v>
      </c>
      <c r="F606" t="s">
        <v>407</v>
      </c>
      <c r="G606">
        <v>46.03174603174724</v>
      </c>
      <c r="H606" t="str">
        <f t="shared" si="9"/>
        <v>Taranaki</v>
      </c>
    </row>
    <row r="607" spans="1:8" hidden="1" x14ac:dyDescent="0.25">
      <c r="A607" s="103">
        <v>605</v>
      </c>
      <c r="B607" t="s">
        <v>424</v>
      </c>
      <c r="C607" t="s">
        <v>165</v>
      </c>
      <c r="D607" t="s">
        <v>399</v>
      </c>
      <c r="E607" t="s">
        <v>82</v>
      </c>
      <c r="F607" t="s">
        <v>407</v>
      </c>
      <c r="G607">
        <v>83.333333333333343</v>
      </c>
      <c r="H607" t="str">
        <f t="shared" si="9"/>
        <v>Taranaki</v>
      </c>
    </row>
    <row r="608" spans="1:8" hidden="1" x14ac:dyDescent="0.25">
      <c r="A608" s="103">
        <v>606</v>
      </c>
      <c r="B608" t="s">
        <v>424</v>
      </c>
      <c r="C608" t="s">
        <v>165</v>
      </c>
      <c r="D608" t="s">
        <v>408</v>
      </c>
      <c r="E608" t="s">
        <v>67</v>
      </c>
      <c r="F608" t="s">
        <v>405</v>
      </c>
      <c r="G608">
        <v>25.217391304347821</v>
      </c>
      <c r="H608" t="str">
        <f t="shared" si="9"/>
        <v>Taranaki</v>
      </c>
    </row>
    <row r="609" spans="1:8" hidden="1" x14ac:dyDescent="0.25">
      <c r="A609" s="103">
        <v>607</v>
      </c>
      <c r="B609" t="s">
        <v>424</v>
      </c>
      <c r="C609" t="s">
        <v>165</v>
      </c>
      <c r="D609" t="s">
        <v>408</v>
      </c>
      <c r="E609" t="s">
        <v>66</v>
      </c>
      <c r="F609" t="s">
        <v>405</v>
      </c>
      <c r="G609">
        <v>24.561403508767729</v>
      </c>
      <c r="H609" t="str">
        <f t="shared" si="9"/>
        <v>Taranaki</v>
      </c>
    </row>
    <row r="610" spans="1:8" hidden="1" x14ac:dyDescent="0.25">
      <c r="A610" s="103">
        <v>608</v>
      </c>
      <c r="B610" t="s">
        <v>424</v>
      </c>
      <c r="C610" t="s">
        <v>165</v>
      </c>
      <c r="D610" t="s">
        <v>408</v>
      </c>
      <c r="E610" t="s">
        <v>68</v>
      </c>
      <c r="F610" t="s">
        <v>405</v>
      </c>
      <c r="G610">
        <v>44.680851063828158</v>
      </c>
      <c r="H610" t="str">
        <f t="shared" si="9"/>
        <v>Taranaki</v>
      </c>
    </row>
    <row r="611" spans="1:8" hidden="1" x14ac:dyDescent="0.25">
      <c r="A611" s="103">
        <v>609</v>
      </c>
      <c r="B611" t="s">
        <v>424</v>
      </c>
      <c r="C611" t="s">
        <v>165</v>
      </c>
      <c r="D611" t="s">
        <v>408</v>
      </c>
      <c r="E611" t="s">
        <v>67</v>
      </c>
      <c r="F611" t="s">
        <v>406</v>
      </c>
      <c r="G611">
        <v>15.65217391304348</v>
      </c>
      <c r="H611" t="str">
        <f t="shared" si="9"/>
        <v>Taranaki</v>
      </c>
    </row>
    <row r="612" spans="1:8" hidden="1" x14ac:dyDescent="0.25">
      <c r="A612" s="103">
        <v>610</v>
      </c>
      <c r="B612" t="s">
        <v>424</v>
      </c>
      <c r="C612" t="s">
        <v>165</v>
      </c>
      <c r="D612" t="s">
        <v>408</v>
      </c>
      <c r="E612" t="s">
        <v>66</v>
      </c>
      <c r="F612" t="s">
        <v>406</v>
      </c>
      <c r="G612">
        <v>9.2105263157902009</v>
      </c>
      <c r="H612" t="str">
        <f t="shared" si="9"/>
        <v>Taranaki</v>
      </c>
    </row>
    <row r="613" spans="1:8" hidden="1" x14ac:dyDescent="0.25">
      <c r="A613" s="103">
        <v>611</v>
      </c>
      <c r="B613" t="s">
        <v>424</v>
      </c>
      <c r="C613" t="s">
        <v>165</v>
      </c>
      <c r="D613" t="s">
        <v>408</v>
      </c>
      <c r="E613" t="s">
        <v>68</v>
      </c>
      <c r="F613" t="s">
        <v>406</v>
      </c>
      <c r="G613">
        <v>21.276595744680989</v>
      </c>
      <c r="H613" t="str">
        <f t="shared" si="9"/>
        <v>Taranaki</v>
      </c>
    </row>
    <row r="614" spans="1:8" hidden="1" x14ac:dyDescent="0.25">
      <c r="A614" s="103">
        <v>612</v>
      </c>
      <c r="B614" t="s">
        <v>424</v>
      </c>
      <c r="C614" t="s">
        <v>165</v>
      </c>
      <c r="D614" t="s">
        <v>408</v>
      </c>
      <c r="E614" t="s">
        <v>67</v>
      </c>
      <c r="F614" t="s">
        <v>407</v>
      </c>
      <c r="G614">
        <v>59.130434782608702</v>
      </c>
      <c r="H614" t="str">
        <f t="shared" si="9"/>
        <v>Taranaki</v>
      </c>
    </row>
    <row r="615" spans="1:8" hidden="1" x14ac:dyDescent="0.25">
      <c r="A615" s="103">
        <v>613</v>
      </c>
      <c r="B615" t="s">
        <v>424</v>
      </c>
      <c r="C615" t="s">
        <v>165</v>
      </c>
      <c r="D615" t="s">
        <v>408</v>
      </c>
      <c r="E615" t="s">
        <v>66</v>
      </c>
      <c r="F615" t="s">
        <v>407</v>
      </c>
      <c r="G615">
        <v>66.22807017544207</v>
      </c>
      <c r="H615" t="str">
        <f t="shared" si="9"/>
        <v>Taranaki</v>
      </c>
    </row>
    <row r="616" spans="1:8" hidden="1" x14ac:dyDescent="0.25">
      <c r="A616" s="103">
        <v>614</v>
      </c>
      <c r="B616" t="s">
        <v>424</v>
      </c>
      <c r="C616" t="s">
        <v>165</v>
      </c>
      <c r="D616" t="s">
        <v>408</v>
      </c>
      <c r="E616" t="s">
        <v>68</v>
      </c>
      <c r="F616" t="s">
        <v>407</v>
      </c>
      <c r="G616">
        <v>34.04255319149086</v>
      </c>
      <c r="H616" t="str">
        <f t="shared" si="9"/>
        <v>Taranaki</v>
      </c>
    </row>
    <row r="617" spans="1:8" hidden="1" x14ac:dyDescent="0.25">
      <c r="A617" s="103">
        <v>615</v>
      </c>
      <c r="B617" t="s">
        <v>424</v>
      </c>
      <c r="C617" t="s">
        <v>165</v>
      </c>
      <c r="D617" t="s">
        <v>409</v>
      </c>
      <c r="E617" t="s">
        <v>193</v>
      </c>
      <c r="F617" t="s">
        <v>405</v>
      </c>
      <c r="G617">
        <v>28.306878306877088</v>
      </c>
      <c r="H617" t="str">
        <f t="shared" si="9"/>
        <v>Taranaki</v>
      </c>
    </row>
    <row r="618" spans="1:8" hidden="1" x14ac:dyDescent="0.25">
      <c r="A618" s="103">
        <v>616</v>
      </c>
      <c r="B618" t="s">
        <v>424</v>
      </c>
      <c r="C618" t="s">
        <v>165</v>
      </c>
      <c r="D618" t="s">
        <v>409</v>
      </c>
      <c r="E618" t="s">
        <v>194</v>
      </c>
      <c r="F618" t="s">
        <v>405</v>
      </c>
      <c r="G618">
        <v>41.935483870967737</v>
      </c>
      <c r="H618" t="str">
        <f t="shared" si="9"/>
        <v>Taranaki</v>
      </c>
    </row>
    <row r="619" spans="1:8" hidden="1" x14ac:dyDescent="0.25">
      <c r="A619" s="103">
        <v>617</v>
      </c>
      <c r="B619" t="s">
        <v>424</v>
      </c>
      <c r="C619" t="s">
        <v>165</v>
      </c>
      <c r="D619" t="s">
        <v>409</v>
      </c>
      <c r="E619" t="s">
        <v>195</v>
      </c>
      <c r="F619" t="s">
        <v>405</v>
      </c>
      <c r="G619">
        <v>22.72727272726474</v>
      </c>
      <c r="H619" t="str">
        <f t="shared" si="9"/>
        <v>Taranaki</v>
      </c>
    </row>
    <row r="620" spans="1:8" hidden="1" x14ac:dyDescent="0.25">
      <c r="A620" s="103">
        <v>618</v>
      </c>
      <c r="B620" t="s">
        <v>424</v>
      </c>
      <c r="C620" t="s">
        <v>165</v>
      </c>
      <c r="D620" t="s">
        <v>409</v>
      </c>
      <c r="E620" t="s">
        <v>193</v>
      </c>
      <c r="F620" t="s">
        <v>406</v>
      </c>
      <c r="G620">
        <v>14.285714285714739</v>
      </c>
      <c r="H620" t="str">
        <f t="shared" si="9"/>
        <v>Taranaki</v>
      </c>
    </row>
    <row r="621" spans="1:8" hidden="1" x14ac:dyDescent="0.25">
      <c r="A621" s="103">
        <v>619</v>
      </c>
      <c r="B621" t="s">
        <v>424</v>
      </c>
      <c r="C621" t="s">
        <v>165</v>
      </c>
      <c r="D621" t="s">
        <v>409</v>
      </c>
      <c r="E621" t="s">
        <v>194</v>
      </c>
      <c r="F621" t="s">
        <v>406</v>
      </c>
      <c r="G621">
        <v>15.053763440860219</v>
      </c>
      <c r="H621" t="str">
        <f t="shared" si="9"/>
        <v>Taranaki</v>
      </c>
    </row>
    <row r="622" spans="1:8" hidden="1" x14ac:dyDescent="0.25">
      <c r="A622" s="103">
        <v>620</v>
      </c>
      <c r="B622" t="s">
        <v>424</v>
      </c>
      <c r="C622" t="s">
        <v>165</v>
      </c>
      <c r="D622" t="s">
        <v>409</v>
      </c>
      <c r="E622" t="s">
        <v>195</v>
      </c>
      <c r="F622" t="s">
        <v>406</v>
      </c>
      <c r="G622">
        <v>19.69696969697025</v>
      </c>
      <c r="H622" t="str">
        <f t="shared" si="9"/>
        <v>Taranaki</v>
      </c>
    </row>
    <row r="623" spans="1:8" hidden="1" x14ac:dyDescent="0.25">
      <c r="A623" s="103">
        <v>621</v>
      </c>
      <c r="B623" t="s">
        <v>424</v>
      </c>
      <c r="C623" t="s">
        <v>165</v>
      </c>
      <c r="D623" t="s">
        <v>409</v>
      </c>
      <c r="E623" t="s">
        <v>193</v>
      </c>
      <c r="F623" t="s">
        <v>407</v>
      </c>
      <c r="G623">
        <v>57.407407407408172</v>
      </c>
      <c r="H623" t="str">
        <f t="shared" si="9"/>
        <v>Taranaki</v>
      </c>
    </row>
    <row r="624" spans="1:8" hidden="1" x14ac:dyDescent="0.25">
      <c r="A624" s="103">
        <v>622</v>
      </c>
      <c r="B624" t="s">
        <v>424</v>
      </c>
      <c r="C624" t="s">
        <v>165</v>
      </c>
      <c r="D624" t="s">
        <v>409</v>
      </c>
      <c r="E624" t="s">
        <v>194</v>
      </c>
      <c r="F624" t="s">
        <v>407</v>
      </c>
      <c r="G624">
        <v>43.01075268817204</v>
      </c>
      <c r="H624" t="str">
        <f t="shared" si="9"/>
        <v>Taranaki</v>
      </c>
    </row>
    <row r="625" spans="1:8" hidden="1" x14ac:dyDescent="0.25">
      <c r="A625" s="103">
        <v>623</v>
      </c>
      <c r="B625" t="s">
        <v>424</v>
      </c>
      <c r="C625" t="s">
        <v>165</v>
      </c>
      <c r="D625" t="s">
        <v>409</v>
      </c>
      <c r="E625" t="s">
        <v>195</v>
      </c>
      <c r="F625" t="s">
        <v>407</v>
      </c>
      <c r="G625">
        <v>57.575757575765017</v>
      </c>
      <c r="H625" t="str">
        <f t="shared" si="9"/>
        <v>Taranaki</v>
      </c>
    </row>
    <row r="626" spans="1:8" hidden="1" x14ac:dyDescent="0.25">
      <c r="A626" s="103">
        <v>624</v>
      </c>
      <c r="B626" t="s">
        <v>425</v>
      </c>
      <c r="C626" t="s">
        <v>165</v>
      </c>
      <c r="D626" t="s">
        <v>403</v>
      </c>
      <c r="E626" t="s">
        <v>404</v>
      </c>
      <c r="F626" t="s">
        <v>405</v>
      </c>
      <c r="G626">
        <v>29.55326460480801</v>
      </c>
      <c r="H626" t="str">
        <f t="shared" si="9"/>
        <v>Tasman</v>
      </c>
    </row>
    <row r="627" spans="1:8" hidden="1" x14ac:dyDescent="0.25">
      <c r="A627" s="103">
        <v>625</v>
      </c>
      <c r="B627" t="s">
        <v>425</v>
      </c>
      <c r="C627" t="s">
        <v>165</v>
      </c>
      <c r="D627" t="s">
        <v>403</v>
      </c>
      <c r="E627" t="s">
        <v>404</v>
      </c>
      <c r="F627" t="s">
        <v>406</v>
      </c>
      <c r="G627">
        <v>11.68384879725021</v>
      </c>
      <c r="H627" t="str">
        <f t="shared" si="9"/>
        <v>Tasman</v>
      </c>
    </row>
    <row r="628" spans="1:8" hidden="1" x14ac:dyDescent="0.25">
      <c r="A628" s="103">
        <v>626</v>
      </c>
      <c r="B628" t="s">
        <v>425</v>
      </c>
      <c r="C628" t="s">
        <v>165</v>
      </c>
      <c r="D628" t="s">
        <v>403</v>
      </c>
      <c r="E628" t="s">
        <v>404</v>
      </c>
      <c r="F628" t="s">
        <v>407</v>
      </c>
      <c r="G628">
        <v>58.76288659794178</v>
      </c>
      <c r="H628" t="str">
        <f t="shared" si="9"/>
        <v>Tasman</v>
      </c>
    </row>
    <row r="629" spans="1:8" hidden="1" x14ac:dyDescent="0.25">
      <c r="A629" s="103">
        <v>627</v>
      </c>
      <c r="B629" t="s">
        <v>425</v>
      </c>
      <c r="C629" t="s">
        <v>165</v>
      </c>
      <c r="D629" t="s">
        <v>399</v>
      </c>
      <c r="E629" t="s">
        <v>70</v>
      </c>
      <c r="F629" t="s">
        <v>405</v>
      </c>
      <c r="H629" t="str">
        <f t="shared" si="9"/>
        <v>Tasman</v>
      </c>
    </row>
    <row r="630" spans="1:8" hidden="1" x14ac:dyDescent="0.25">
      <c r="A630" s="103">
        <v>628</v>
      </c>
      <c r="B630" t="s">
        <v>425</v>
      </c>
      <c r="C630" t="s">
        <v>165</v>
      </c>
      <c r="D630" t="s">
        <v>399</v>
      </c>
      <c r="E630" t="s">
        <v>71</v>
      </c>
      <c r="F630" t="s">
        <v>405</v>
      </c>
      <c r="G630">
        <v>44.9999999999945</v>
      </c>
      <c r="H630" t="str">
        <f t="shared" si="9"/>
        <v>Tasman</v>
      </c>
    </row>
    <row r="631" spans="1:8" hidden="1" x14ac:dyDescent="0.25">
      <c r="A631" s="103">
        <v>629</v>
      </c>
      <c r="B631" t="s">
        <v>425</v>
      </c>
      <c r="C631" t="s">
        <v>165</v>
      </c>
      <c r="D631" t="s">
        <v>399</v>
      </c>
      <c r="E631" t="s">
        <v>69</v>
      </c>
      <c r="F631" t="s">
        <v>405</v>
      </c>
      <c r="G631">
        <v>20</v>
      </c>
      <c r="H631" t="str">
        <f t="shared" si="9"/>
        <v>Tasman</v>
      </c>
    </row>
    <row r="632" spans="1:8" hidden="1" x14ac:dyDescent="0.25">
      <c r="A632" s="103">
        <v>630</v>
      </c>
      <c r="B632" t="s">
        <v>425</v>
      </c>
      <c r="C632" t="s">
        <v>165</v>
      </c>
      <c r="D632" t="s">
        <v>399</v>
      </c>
      <c r="E632" t="s">
        <v>72</v>
      </c>
      <c r="F632" t="s">
        <v>405</v>
      </c>
      <c r="G632">
        <v>50</v>
      </c>
      <c r="H632" t="str">
        <f t="shared" si="9"/>
        <v>Tasman</v>
      </c>
    </row>
    <row r="633" spans="1:8" x14ac:dyDescent="0.25">
      <c r="A633" s="103">
        <v>631</v>
      </c>
      <c r="B633" t="s">
        <v>425</v>
      </c>
      <c r="C633" t="s">
        <v>165</v>
      </c>
      <c r="D633" t="s">
        <v>399</v>
      </c>
      <c r="E633" t="s">
        <v>81</v>
      </c>
      <c r="F633" t="s">
        <v>405</v>
      </c>
      <c r="G633">
        <v>4.7619047619006807</v>
      </c>
      <c r="H633" t="str">
        <f t="shared" si="9"/>
        <v>Tasman</v>
      </c>
    </row>
    <row r="634" spans="1:8" hidden="1" x14ac:dyDescent="0.25">
      <c r="A634" s="103">
        <v>632</v>
      </c>
      <c r="B634" t="s">
        <v>425</v>
      </c>
      <c r="C634" t="s">
        <v>165</v>
      </c>
      <c r="D634" t="s">
        <v>399</v>
      </c>
      <c r="E634" t="s">
        <v>82</v>
      </c>
      <c r="F634" t="s">
        <v>405</v>
      </c>
      <c r="H634" t="str">
        <f t="shared" si="9"/>
        <v>Tasman</v>
      </c>
    </row>
    <row r="635" spans="1:8" hidden="1" x14ac:dyDescent="0.25">
      <c r="A635" s="103">
        <v>633</v>
      </c>
      <c r="B635" t="s">
        <v>425</v>
      </c>
      <c r="C635" t="s">
        <v>165</v>
      </c>
      <c r="D635" t="s">
        <v>399</v>
      </c>
      <c r="E635" t="s">
        <v>70</v>
      </c>
      <c r="F635" t="s">
        <v>406</v>
      </c>
      <c r="G635">
        <v>23.07692307692308</v>
      </c>
      <c r="H635" t="str">
        <f t="shared" si="9"/>
        <v>Tasman</v>
      </c>
    </row>
    <row r="636" spans="1:8" hidden="1" x14ac:dyDescent="0.25">
      <c r="A636" s="103">
        <v>634</v>
      </c>
      <c r="B636" t="s">
        <v>425</v>
      </c>
      <c r="C636" t="s">
        <v>165</v>
      </c>
      <c r="D636" t="s">
        <v>399</v>
      </c>
      <c r="E636" t="s">
        <v>71</v>
      </c>
      <c r="F636" t="s">
        <v>406</v>
      </c>
      <c r="G636">
        <v>7.5000000000007514</v>
      </c>
      <c r="H636" t="str">
        <f t="shared" si="9"/>
        <v>Tasman</v>
      </c>
    </row>
    <row r="637" spans="1:8" hidden="1" x14ac:dyDescent="0.25">
      <c r="A637" s="103">
        <v>635</v>
      </c>
      <c r="B637" t="s">
        <v>425</v>
      </c>
      <c r="C637" t="s">
        <v>165</v>
      </c>
      <c r="D637" t="s">
        <v>399</v>
      </c>
      <c r="E637" t="s">
        <v>69</v>
      </c>
      <c r="F637" t="s">
        <v>406</v>
      </c>
      <c r="G637">
        <v>20</v>
      </c>
      <c r="H637" t="str">
        <f t="shared" si="9"/>
        <v>Tasman</v>
      </c>
    </row>
    <row r="638" spans="1:8" hidden="1" x14ac:dyDescent="0.25">
      <c r="A638" s="103">
        <v>636</v>
      </c>
      <c r="B638" t="s">
        <v>425</v>
      </c>
      <c r="C638" t="s">
        <v>165</v>
      </c>
      <c r="D638" t="s">
        <v>399</v>
      </c>
      <c r="E638" t="s">
        <v>72</v>
      </c>
      <c r="F638" t="s">
        <v>406</v>
      </c>
      <c r="H638" t="str">
        <f t="shared" si="9"/>
        <v>Tasman</v>
      </c>
    </row>
    <row r="639" spans="1:8" x14ac:dyDescent="0.25">
      <c r="A639" s="103">
        <v>637</v>
      </c>
      <c r="B639" t="s">
        <v>425</v>
      </c>
      <c r="C639" t="s">
        <v>165</v>
      </c>
      <c r="D639" t="s">
        <v>399</v>
      </c>
      <c r="E639" t="s">
        <v>81</v>
      </c>
      <c r="F639" t="s">
        <v>406</v>
      </c>
      <c r="G639">
        <v>23.809523809517689</v>
      </c>
      <c r="H639" t="str">
        <f t="shared" si="9"/>
        <v>Tasman</v>
      </c>
    </row>
    <row r="640" spans="1:8" hidden="1" x14ac:dyDescent="0.25">
      <c r="A640" s="103">
        <v>638</v>
      </c>
      <c r="B640" t="s">
        <v>425</v>
      </c>
      <c r="C640" t="s">
        <v>165</v>
      </c>
      <c r="D640" t="s">
        <v>399</v>
      </c>
      <c r="E640" t="s">
        <v>82</v>
      </c>
      <c r="F640" t="s">
        <v>406</v>
      </c>
      <c r="H640" t="str">
        <f t="shared" si="9"/>
        <v>Tasman</v>
      </c>
    </row>
    <row r="641" spans="1:8" hidden="1" x14ac:dyDescent="0.25">
      <c r="A641" s="103">
        <v>639</v>
      </c>
      <c r="B641" t="s">
        <v>425</v>
      </c>
      <c r="C641" t="s">
        <v>165</v>
      </c>
      <c r="D641" t="s">
        <v>399</v>
      </c>
      <c r="E641" t="s">
        <v>70</v>
      </c>
      <c r="F641" t="s">
        <v>407</v>
      </c>
      <c r="G641">
        <v>76.923076923076934</v>
      </c>
      <c r="H641" t="str">
        <f t="shared" si="9"/>
        <v>Tasman</v>
      </c>
    </row>
    <row r="642" spans="1:8" hidden="1" x14ac:dyDescent="0.25">
      <c r="A642" s="103">
        <v>640</v>
      </c>
      <c r="B642" t="s">
        <v>425</v>
      </c>
      <c r="C642" t="s">
        <v>165</v>
      </c>
      <c r="D642" t="s">
        <v>399</v>
      </c>
      <c r="E642" t="s">
        <v>71</v>
      </c>
      <c r="F642" t="s">
        <v>407</v>
      </c>
      <c r="G642">
        <v>47.500000000004754</v>
      </c>
      <c r="H642" t="str">
        <f t="shared" si="9"/>
        <v>Tasman</v>
      </c>
    </row>
    <row r="643" spans="1:8" hidden="1" x14ac:dyDescent="0.25">
      <c r="A643" s="103">
        <v>641</v>
      </c>
      <c r="B643" t="s">
        <v>425</v>
      </c>
      <c r="C643" t="s">
        <v>165</v>
      </c>
      <c r="D643" t="s">
        <v>399</v>
      </c>
      <c r="E643" t="s">
        <v>69</v>
      </c>
      <c r="F643" t="s">
        <v>407</v>
      </c>
      <c r="G643">
        <v>60</v>
      </c>
      <c r="H643" t="str">
        <f t="shared" ref="H643:H706" si="10">SUBSTITUTE(B643, " Region","")</f>
        <v>Tasman</v>
      </c>
    </row>
    <row r="644" spans="1:8" hidden="1" x14ac:dyDescent="0.25">
      <c r="A644" s="103">
        <v>642</v>
      </c>
      <c r="B644" t="s">
        <v>425</v>
      </c>
      <c r="C644" t="s">
        <v>165</v>
      </c>
      <c r="D644" t="s">
        <v>399</v>
      </c>
      <c r="E644" t="s">
        <v>72</v>
      </c>
      <c r="F644" t="s">
        <v>407</v>
      </c>
      <c r="G644">
        <v>50</v>
      </c>
      <c r="H644" t="str">
        <f t="shared" si="10"/>
        <v>Tasman</v>
      </c>
    </row>
    <row r="645" spans="1:8" x14ac:dyDescent="0.25">
      <c r="A645" s="103">
        <v>643</v>
      </c>
      <c r="B645" t="s">
        <v>425</v>
      </c>
      <c r="C645" t="s">
        <v>165</v>
      </c>
      <c r="D645" t="s">
        <v>399</v>
      </c>
      <c r="E645" t="s">
        <v>81</v>
      </c>
      <c r="F645" t="s">
        <v>407</v>
      </c>
      <c r="G645">
        <v>71.428571428581634</v>
      </c>
      <c r="H645" t="str">
        <f t="shared" si="10"/>
        <v>Tasman</v>
      </c>
    </row>
    <row r="646" spans="1:8" hidden="1" x14ac:dyDescent="0.25">
      <c r="A646" s="103">
        <v>644</v>
      </c>
      <c r="B646" t="s">
        <v>425</v>
      </c>
      <c r="C646" t="s">
        <v>165</v>
      </c>
      <c r="D646" t="s">
        <v>399</v>
      </c>
      <c r="E646" t="s">
        <v>82</v>
      </c>
      <c r="F646" t="s">
        <v>407</v>
      </c>
      <c r="G646">
        <v>100</v>
      </c>
      <c r="H646" t="str">
        <f t="shared" si="10"/>
        <v>Tasman</v>
      </c>
    </row>
    <row r="647" spans="1:8" hidden="1" x14ac:dyDescent="0.25">
      <c r="A647" s="103">
        <v>645</v>
      </c>
      <c r="B647" t="s">
        <v>425</v>
      </c>
      <c r="C647" t="s">
        <v>165</v>
      </c>
      <c r="D647" t="s">
        <v>408</v>
      </c>
      <c r="E647" t="s">
        <v>67</v>
      </c>
      <c r="F647" t="s">
        <v>405</v>
      </c>
      <c r="G647">
        <v>28.205128205128201</v>
      </c>
      <c r="H647" t="str">
        <f t="shared" si="10"/>
        <v>Tasman</v>
      </c>
    </row>
    <row r="648" spans="1:8" hidden="1" x14ac:dyDescent="0.25">
      <c r="A648" s="103">
        <v>646</v>
      </c>
      <c r="B648" t="s">
        <v>425</v>
      </c>
      <c r="C648" t="s">
        <v>165</v>
      </c>
      <c r="D648" t="s">
        <v>408</v>
      </c>
      <c r="E648" t="s">
        <v>66</v>
      </c>
      <c r="F648" t="s">
        <v>405</v>
      </c>
      <c r="G648">
        <v>23.076923076917161</v>
      </c>
      <c r="H648" t="str">
        <f t="shared" si="10"/>
        <v>Tasman</v>
      </c>
    </row>
    <row r="649" spans="1:8" hidden="1" x14ac:dyDescent="0.25">
      <c r="A649" s="103">
        <v>647</v>
      </c>
      <c r="B649" t="s">
        <v>425</v>
      </c>
      <c r="C649" t="s">
        <v>165</v>
      </c>
      <c r="D649" t="s">
        <v>408</v>
      </c>
      <c r="E649" t="s">
        <v>68</v>
      </c>
      <c r="F649" t="s">
        <v>405</v>
      </c>
      <c r="G649">
        <v>36.458333333329563</v>
      </c>
      <c r="H649" t="str">
        <f t="shared" si="10"/>
        <v>Tasman</v>
      </c>
    </row>
    <row r="650" spans="1:8" hidden="1" x14ac:dyDescent="0.25">
      <c r="A650" s="103">
        <v>648</v>
      </c>
      <c r="B650" t="s">
        <v>425</v>
      </c>
      <c r="C650" t="s">
        <v>165</v>
      </c>
      <c r="D650" t="s">
        <v>408</v>
      </c>
      <c r="E650" t="s">
        <v>67</v>
      </c>
      <c r="F650" t="s">
        <v>406</v>
      </c>
      <c r="G650">
        <v>20.512820512820511</v>
      </c>
      <c r="H650" t="str">
        <f t="shared" si="10"/>
        <v>Tasman</v>
      </c>
    </row>
    <row r="651" spans="1:8" hidden="1" x14ac:dyDescent="0.25">
      <c r="A651" s="103">
        <v>649</v>
      </c>
      <c r="B651" t="s">
        <v>425</v>
      </c>
      <c r="C651" t="s">
        <v>165</v>
      </c>
      <c r="D651" t="s">
        <v>408</v>
      </c>
      <c r="E651" t="s">
        <v>66</v>
      </c>
      <c r="F651" t="s">
        <v>406</v>
      </c>
      <c r="G651">
        <v>3.846153846154142</v>
      </c>
      <c r="H651" t="str">
        <f t="shared" si="10"/>
        <v>Tasman</v>
      </c>
    </row>
    <row r="652" spans="1:8" hidden="1" x14ac:dyDescent="0.25">
      <c r="A652" s="103">
        <v>650</v>
      </c>
      <c r="B652" t="s">
        <v>425</v>
      </c>
      <c r="C652" t="s">
        <v>165</v>
      </c>
      <c r="D652" t="s">
        <v>408</v>
      </c>
      <c r="E652" t="s">
        <v>68</v>
      </c>
      <c r="F652" t="s">
        <v>406</v>
      </c>
      <c r="G652">
        <v>7.2916666666634118</v>
      </c>
      <c r="H652" t="str">
        <f t="shared" si="10"/>
        <v>Tasman</v>
      </c>
    </row>
    <row r="653" spans="1:8" hidden="1" x14ac:dyDescent="0.25">
      <c r="A653" s="103">
        <v>651</v>
      </c>
      <c r="B653" t="s">
        <v>425</v>
      </c>
      <c r="C653" t="s">
        <v>165</v>
      </c>
      <c r="D653" t="s">
        <v>408</v>
      </c>
      <c r="E653" t="s">
        <v>67</v>
      </c>
      <c r="F653" t="s">
        <v>407</v>
      </c>
      <c r="G653">
        <v>51.282051282051277</v>
      </c>
      <c r="H653" t="str">
        <f t="shared" si="10"/>
        <v>Tasman</v>
      </c>
    </row>
    <row r="654" spans="1:8" hidden="1" x14ac:dyDescent="0.25">
      <c r="A654" s="103">
        <v>652</v>
      </c>
      <c r="B654" t="s">
        <v>425</v>
      </c>
      <c r="C654" t="s">
        <v>165</v>
      </c>
      <c r="D654" t="s">
        <v>408</v>
      </c>
      <c r="E654" t="s">
        <v>66</v>
      </c>
      <c r="F654" t="s">
        <v>407</v>
      </c>
      <c r="G654">
        <v>73.076923076928708</v>
      </c>
      <c r="H654" t="str">
        <f t="shared" si="10"/>
        <v>Tasman</v>
      </c>
    </row>
    <row r="655" spans="1:8" hidden="1" x14ac:dyDescent="0.25">
      <c r="A655" s="103">
        <v>653</v>
      </c>
      <c r="B655" t="s">
        <v>425</v>
      </c>
      <c r="C655" t="s">
        <v>165</v>
      </c>
      <c r="D655" t="s">
        <v>408</v>
      </c>
      <c r="E655" t="s">
        <v>68</v>
      </c>
      <c r="F655" t="s">
        <v>407</v>
      </c>
      <c r="G655">
        <v>56.250000000007027</v>
      </c>
      <c r="H655" t="str">
        <f t="shared" si="10"/>
        <v>Tasman</v>
      </c>
    </row>
    <row r="656" spans="1:8" hidden="1" x14ac:dyDescent="0.25">
      <c r="A656" s="103">
        <v>654</v>
      </c>
      <c r="B656" t="s">
        <v>425</v>
      </c>
      <c r="C656" t="s">
        <v>165</v>
      </c>
      <c r="D656" t="s">
        <v>409</v>
      </c>
      <c r="E656" t="s">
        <v>193</v>
      </c>
      <c r="F656" t="s">
        <v>405</v>
      </c>
      <c r="G656">
        <v>13.492063492062551</v>
      </c>
      <c r="H656" t="str">
        <f t="shared" si="10"/>
        <v>Tasman</v>
      </c>
    </row>
    <row r="657" spans="1:8" hidden="1" x14ac:dyDescent="0.25">
      <c r="A657" s="103">
        <v>655</v>
      </c>
      <c r="B657" t="s">
        <v>425</v>
      </c>
      <c r="C657" t="s">
        <v>165</v>
      </c>
      <c r="D657" t="s">
        <v>409</v>
      </c>
      <c r="E657" t="s">
        <v>194</v>
      </c>
      <c r="F657" t="s">
        <v>405</v>
      </c>
      <c r="G657">
        <v>48.387096774193552</v>
      </c>
      <c r="H657" t="str">
        <f t="shared" si="10"/>
        <v>Tasman</v>
      </c>
    </row>
    <row r="658" spans="1:8" hidden="1" x14ac:dyDescent="0.25">
      <c r="A658" s="103">
        <v>656</v>
      </c>
      <c r="B658" t="s">
        <v>425</v>
      </c>
      <c r="C658" t="s">
        <v>165</v>
      </c>
      <c r="D658" t="s">
        <v>409</v>
      </c>
      <c r="E658" t="s">
        <v>195</v>
      </c>
      <c r="F658" t="s">
        <v>405</v>
      </c>
      <c r="G658">
        <v>33.333333333322223</v>
      </c>
      <c r="H658" t="str">
        <f t="shared" si="10"/>
        <v>Tasman</v>
      </c>
    </row>
    <row r="659" spans="1:8" hidden="1" x14ac:dyDescent="0.25">
      <c r="A659" s="103">
        <v>657</v>
      </c>
      <c r="B659" t="s">
        <v>425</v>
      </c>
      <c r="C659" t="s">
        <v>165</v>
      </c>
      <c r="D659" t="s">
        <v>409</v>
      </c>
      <c r="E659" t="s">
        <v>193</v>
      </c>
      <c r="F659" t="s">
        <v>406</v>
      </c>
      <c r="G659">
        <v>19.841269841267611</v>
      </c>
      <c r="H659" t="str">
        <f t="shared" si="10"/>
        <v>Tasman</v>
      </c>
    </row>
    <row r="660" spans="1:8" hidden="1" x14ac:dyDescent="0.25">
      <c r="A660" s="103">
        <v>658</v>
      </c>
      <c r="B660" t="s">
        <v>425</v>
      </c>
      <c r="C660" t="s">
        <v>165</v>
      </c>
      <c r="D660" t="s">
        <v>409</v>
      </c>
      <c r="E660" t="s">
        <v>194</v>
      </c>
      <c r="F660" t="s">
        <v>406</v>
      </c>
      <c r="H660" t="str">
        <f t="shared" si="10"/>
        <v>Tasman</v>
      </c>
    </row>
    <row r="661" spans="1:8" hidden="1" x14ac:dyDescent="0.25">
      <c r="A661" s="103">
        <v>659</v>
      </c>
      <c r="B661" t="s">
        <v>425</v>
      </c>
      <c r="C661" t="s">
        <v>165</v>
      </c>
      <c r="D661" t="s">
        <v>409</v>
      </c>
      <c r="E661" t="s">
        <v>195</v>
      </c>
      <c r="F661" t="s">
        <v>406</v>
      </c>
      <c r="G661">
        <v>12.50000000000208</v>
      </c>
      <c r="H661" t="str">
        <f t="shared" si="10"/>
        <v>Tasman</v>
      </c>
    </row>
    <row r="662" spans="1:8" hidden="1" x14ac:dyDescent="0.25">
      <c r="A662" s="103">
        <v>660</v>
      </c>
      <c r="B662" t="s">
        <v>425</v>
      </c>
      <c r="C662" t="s">
        <v>165</v>
      </c>
      <c r="D662" t="s">
        <v>409</v>
      </c>
      <c r="E662" t="s">
        <v>193</v>
      </c>
      <c r="F662" t="s">
        <v>407</v>
      </c>
      <c r="G662">
        <v>66.666666666669855</v>
      </c>
      <c r="H662" t="str">
        <f t="shared" si="10"/>
        <v>Tasman</v>
      </c>
    </row>
    <row r="663" spans="1:8" hidden="1" x14ac:dyDescent="0.25">
      <c r="A663" s="103">
        <v>661</v>
      </c>
      <c r="B663" t="s">
        <v>425</v>
      </c>
      <c r="C663" t="s">
        <v>165</v>
      </c>
      <c r="D663" t="s">
        <v>409</v>
      </c>
      <c r="E663" t="s">
        <v>194</v>
      </c>
      <c r="F663" t="s">
        <v>407</v>
      </c>
      <c r="G663">
        <v>51.612903225806448</v>
      </c>
      <c r="H663" t="str">
        <f t="shared" si="10"/>
        <v>Tasman</v>
      </c>
    </row>
    <row r="664" spans="1:8" hidden="1" x14ac:dyDescent="0.25">
      <c r="A664" s="103">
        <v>662</v>
      </c>
      <c r="B664" t="s">
        <v>425</v>
      </c>
      <c r="C664" t="s">
        <v>165</v>
      </c>
      <c r="D664" t="s">
        <v>409</v>
      </c>
      <c r="E664" t="s">
        <v>195</v>
      </c>
      <c r="F664" t="s">
        <v>407</v>
      </c>
      <c r="G664">
        <v>54.166666666675702</v>
      </c>
      <c r="H664" t="str">
        <f t="shared" si="10"/>
        <v>Tasman</v>
      </c>
    </row>
    <row r="665" spans="1:8" hidden="1" x14ac:dyDescent="0.25">
      <c r="A665" s="103">
        <v>663</v>
      </c>
      <c r="B665" t="s">
        <v>402</v>
      </c>
      <c r="C665" t="s">
        <v>198</v>
      </c>
      <c r="D665" t="s">
        <v>403</v>
      </c>
      <c r="E665" t="s">
        <v>404</v>
      </c>
      <c r="F665" t="s">
        <v>405</v>
      </c>
      <c r="G665">
        <v>24.873294346977019</v>
      </c>
      <c r="H665" t="str">
        <f t="shared" si="10"/>
        <v>Canterbury</v>
      </c>
    </row>
    <row r="666" spans="1:8" hidden="1" x14ac:dyDescent="0.25">
      <c r="A666" s="103">
        <v>664</v>
      </c>
      <c r="B666" t="s">
        <v>402</v>
      </c>
      <c r="C666" t="s">
        <v>198</v>
      </c>
      <c r="D666" t="s">
        <v>403</v>
      </c>
      <c r="E666" t="s">
        <v>404</v>
      </c>
      <c r="F666" t="s">
        <v>406</v>
      </c>
      <c r="G666">
        <v>14.6588693957119</v>
      </c>
      <c r="H666" t="str">
        <f t="shared" si="10"/>
        <v>Canterbury</v>
      </c>
    </row>
    <row r="667" spans="1:8" hidden="1" x14ac:dyDescent="0.25">
      <c r="A667" s="103">
        <v>665</v>
      </c>
      <c r="B667" t="s">
        <v>402</v>
      </c>
      <c r="C667" t="s">
        <v>198</v>
      </c>
      <c r="D667" t="s">
        <v>403</v>
      </c>
      <c r="E667" t="s">
        <v>404</v>
      </c>
      <c r="F667" t="s">
        <v>407</v>
      </c>
      <c r="G667">
        <v>60.46783625731107</v>
      </c>
      <c r="H667" t="str">
        <f t="shared" si="10"/>
        <v>Canterbury</v>
      </c>
    </row>
    <row r="668" spans="1:8" hidden="1" x14ac:dyDescent="0.25">
      <c r="A668" s="103">
        <v>666</v>
      </c>
      <c r="B668" t="s">
        <v>402</v>
      </c>
      <c r="C668" t="s">
        <v>198</v>
      </c>
      <c r="D668" t="s">
        <v>399</v>
      </c>
      <c r="E668" t="s">
        <v>70</v>
      </c>
      <c r="F668" t="s">
        <v>405</v>
      </c>
      <c r="G668">
        <v>1.70940170940171</v>
      </c>
      <c r="H668" t="str">
        <f t="shared" si="10"/>
        <v>Canterbury</v>
      </c>
    </row>
    <row r="669" spans="1:8" hidden="1" x14ac:dyDescent="0.25">
      <c r="A669" s="103">
        <v>667</v>
      </c>
      <c r="B669" t="s">
        <v>402</v>
      </c>
      <c r="C669" t="s">
        <v>198</v>
      </c>
      <c r="D669" t="s">
        <v>399</v>
      </c>
      <c r="E669" t="s">
        <v>71</v>
      </c>
      <c r="F669" t="s">
        <v>405</v>
      </c>
      <c r="G669">
        <v>37.359550561794798</v>
      </c>
      <c r="H669" t="str">
        <f t="shared" si="10"/>
        <v>Canterbury</v>
      </c>
    </row>
    <row r="670" spans="1:8" hidden="1" x14ac:dyDescent="0.25">
      <c r="A670" s="103">
        <v>668</v>
      </c>
      <c r="B670" t="s">
        <v>402</v>
      </c>
      <c r="C670" t="s">
        <v>198</v>
      </c>
      <c r="D670" t="s">
        <v>399</v>
      </c>
      <c r="E670" t="s">
        <v>69</v>
      </c>
      <c r="F670" t="s">
        <v>405</v>
      </c>
      <c r="G670">
        <v>22.222222222222221</v>
      </c>
      <c r="H670" t="str">
        <f t="shared" si="10"/>
        <v>Canterbury</v>
      </c>
    </row>
    <row r="671" spans="1:8" hidden="1" x14ac:dyDescent="0.25">
      <c r="A671" s="103">
        <v>669</v>
      </c>
      <c r="B671" t="s">
        <v>402</v>
      </c>
      <c r="C671" t="s">
        <v>198</v>
      </c>
      <c r="D671" t="s">
        <v>399</v>
      </c>
      <c r="E671" t="s">
        <v>72</v>
      </c>
      <c r="F671" t="s">
        <v>405</v>
      </c>
      <c r="G671">
        <v>26.92307692307692</v>
      </c>
      <c r="H671" t="str">
        <f t="shared" si="10"/>
        <v>Canterbury</v>
      </c>
    </row>
    <row r="672" spans="1:8" x14ac:dyDescent="0.25">
      <c r="A672" s="103">
        <v>670</v>
      </c>
      <c r="B672" t="s">
        <v>402</v>
      </c>
      <c r="C672" t="s">
        <v>198</v>
      </c>
      <c r="D672" t="s">
        <v>399</v>
      </c>
      <c r="E672" t="s">
        <v>81</v>
      </c>
      <c r="F672" t="s">
        <v>405</v>
      </c>
      <c r="G672">
        <v>17.989417989418879</v>
      </c>
      <c r="H672" t="str">
        <f t="shared" si="10"/>
        <v>Canterbury</v>
      </c>
    </row>
    <row r="673" spans="1:8" hidden="1" x14ac:dyDescent="0.25">
      <c r="A673" s="103">
        <v>671</v>
      </c>
      <c r="B673" t="s">
        <v>402</v>
      </c>
      <c r="C673" t="s">
        <v>198</v>
      </c>
      <c r="D673" t="s">
        <v>399</v>
      </c>
      <c r="E673" t="s">
        <v>82</v>
      </c>
      <c r="F673" t="s">
        <v>405</v>
      </c>
      <c r="H673" t="str">
        <f t="shared" si="10"/>
        <v>Canterbury</v>
      </c>
    </row>
    <row r="674" spans="1:8" hidden="1" x14ac:dyDescent="0.25">
      <c r="A674" s="103">
        <v>672</v>
      </c>
      <c r="B674" t="s">
        <v>402</v>
      </c>
      <c r="C674" t="s">
        <v>198</v>
      </c>
      <c r="D674" t="s">
        <v>399</v>
      </c>
      <c r="E674" t="s">
        <v>70</v>
      </c>
      <c r="F674" t="s">
        <v>406</v>
      </c>
      <c r="G674">
        <v>29.914529914529911</v>
      </c>
      <c r="H674" t="str">
        <f t="shared" si="10"/>
        <v>Canterbury</v>
      </c>
    </row>
    <row r="675" spans="1:8" hidden="1" x14ac:dyDescent="0.25">
      <c r="A675" s="103">
        <v>673</v>
      </c>
      <c r="B675" t="s">
        <v>402</v>
      </c>
      <c r="C675" t="s">
        <v>198</v>
      </c>
      <c r="D675" t="s">
        <v>399</v>
      </c>
      <c r="E675" t="s">
        <v>71</v>
      </c>
      <c r="F675" t="s">
        <v>406</v>
      </c>
      <c r="G675">
        <v>13.67041198501936</v>
      </c>
      <c r="H675" t="str">
        <f t="shared" si="10"/>
        <v>Canterbury</v>
      </c>
    </row>
    <row r="676" spans="1:8" hidden="1" x14ac:dyDescent="0.25">
      <c r="A676" s="103">
        <v>674</v>
      </c>
      <c r="B676" t="s">
        <v>402</v>
      </c>
      <c r="C676" t="s">
        <v>198</v>
      </c>
      <c r="D676" t="s">
        <v>399</v>
      </c>
      <c r="E676" t="s">
        <v>69</v>
      </c>
      <c r="F676" t="s">
        <v>406</v>
      </c>
      <c r="G676">
        <v>6.666666666666667</v>
      </c>
      <c r="H676" t="str">
        <f t="shared" si="10"/>
        <v>Canterbury</v>
      </c>
    </row>
    <row r="677" spans="1:8" hidden="1" x14ac:dyDescent="0.25">
      <c r="A677" s="103">
        <v>675</v>
      </c>
      <c r="B677" t="s">
        <v>402</v>
      </c>
      <c r="C677" t="s">
        <v>198</v>
      </c>
      <c r="D677" t="s">
        <v>399</v>
      </c>
      <c r="E677" t="s">
        <v>72</v>
      </c>
      <c r="F677" t="s">
        <v>406</v>
      </c>
      <c r="G677">
        <v>10</v>
      </c>
      <c r="H677" t="str">
        <f t="shared" si="10"/>
        <v>Canterbury</v>
      </c>
    </row>
    <row r="678" spans="1:8" x14ac:dyDescent="0.25">
      <c r="A678" s="103">
        <v>676</v>
      </c>
      <c r="B678" t="s">
        <v>402</v>
      </c>
      <c r="C678" t="s">
        <v>198</v>
      </c>
      <c r="D678" t="s">
        <v>399</v>
      </c>
      <c r="E678" t="s">
        <v>81</v>
      </c>
      <c r="F678" t="s">
        <v>406</v>
      </c>
      <c r="G678">
        <v>14.81481481481546</v>
      </c>
      <c r="H678" t="str">
        <f t="shared" si="10"/>
        <v>Canterbury</v>
      </c>
    </row>
    <row r="679" spans="1:8" hidden="1" x14ac:dyDescent="0.25">
      <c r="A679" s="103">
        <v>677</v>
      </c>
      <c r="B679" t="s">
        <v>402</v>
      </c>
      <c r="C679" t="s">
        <v>198</v>
      </c>
      <c r="D679" t="s">
        <v>399</v>
      </c>
      <c r="E679" t="s">
        <v>82</v>
      </c>
      <c r="F679" t="s">
        <v>406</v>
      </c>
      <c r="G679">
        <v>11.111111111111111</v>
      </c>
      <c r="H679" t="str">
        <f t="shared" si="10"/>
        <v>Canterbury</v>
      </c>
    </row>
    <row r="680" spans="1:8" hidden="1" x14ac:dyDescent="0.25">
      <c r="A680" s="103">
        <v>678</v>
      </c>
      <c r="B680" t="s">
        <v>402</v>
      </c>
      <c r="C680" t="s">
        <v>198</v>
      </c>
      <c r="D680" t="s">
        <v>399</v>
      </c>
      <c r="E680" t="s">
        <v>70</v>
      </c>
      <c r="F680" t="s">
        <v>407</v>
      </c>
      <c r="G680">
        <v>68.376068376068375</v>
      </c>
      <c r="H680" t="str">
        <f t="shared" si="10"/>
        <v>Canterbury</v>
      </c>
    </row>
    <row r="681" spans="1:8" hidden="1" x14ac:dyDescent="0.25">
      <c r="A681" s="103">
        <v>679</v>
      </c>
      <c r="B681" t="s">
        <v>402</v>
      </c>
      <c r="C681" t="s">
        <v>198</v>
      </c>
      <c r="D681" t="s">
        <v>399</v>
      </c>
      <c r="E681" t="s">
        <v>71</v>
      </c>
      <c r="F681" t="s">
        <v>407</v>
      </c>
      <c r="G681">
        <v>48.970037453185853</v>
      </c>
      <c r="H681" t="str">
        <f t="shared" si="10"/>
        <v>Canterbury</v>
      </c>
    </row>
    <row r="682" spans="1:8" hidden="1" x14ac:dyDescent="0.25">
      <c r="A682" s="103">
        <v>680</v>
      </c>
      <c r="B682" t="s">
        <v>402</v>
      </c>
      <c r="C682" t="s">
        <v>198</v>
      </c>
      <c r="D682" t="s">
        <v>399</v>
      </c>
      <c r="E682" t="s">
        <v>69</v>
      </c>
      <c r="F682" t="s">
        <v>407</v>
      </c>
      <c r="G682">
        <v>71.111111111111114</v>
      </c>
      <c r="H682" t="str">
        <f t="shared" si="10"/>
        <v>Canterbury</v>
      </c>
    </row>
    <row r="683" spans="1:8" hidden="1" x14ac:dyDescent="0.25">
      <c r="A683" s="103">
        <v>681</v>
      </c>
      <c r="B683" t="s">
        <v>402</v>
      </c>
      <c r="C683" t="s">
        <v>198</v>
      </c>
      <c r="D683" t="s">
        <v>399</v>
      </c>
      <c r="E683" t="s">
        <v>72</v>
      </c>
      <c r="F683" t="s">
        <v>407</v>
      </c>
      <c r="G683">
        <v>63.076923076923073</v>
      </c>
      <c r="H683" t="str">
        <f t="shared" si="10"/>
        <v>Canterbury</v>
      </c>
    </row>
    <row r="684" spans="1:8" x14ac:dyDescent="0.25">
      <c r="A684" s="103">
        <v>682</v>
      </c>
      <c r="B684" t="s">
        <v>402</v>
      </c>
      <c r="C684" t="s">
        <v>198</v>
      </c>
      <c r="D684" t="s">
        <v>399</v>
      </c>
      <c r="E684" t="s">
        <v>81</v>
      </c>
      <c r="F684" t="s">
        <v>407</v>
      </c>
      <c r="G684">
        <v>67.195767195765654</v>
      </c>
      <c r="H684" t="str">
        <f t="shared" si="10"/>
        <v>Canterbury</v>
      </c>
    </row>
    <row r="685" spans="1:8" hidden="1" x14ac:dyDescent="0.25">
      <c r="A685" s="103">
        <v>683</v>
      </c>
      <c r="B685" t="s">
        <v>402</v>
      </c>
      <c r="C685" t="s">
        <v>198</v>
      </c>
      <c r="D685" t="s">
        <v>399</v>
      </c>
      <c r="E685" t="s">
        <v>82</v>
      </c>
      <c r="F685" t="s">
        <v>407</v>
      </c>
      <c r="G685">
        <v>88.888888888888886</v>
      </c>
      <c r="H685" t="str">
        <f t="shared" si="10"/>
        <v>Canterbury</v>
      </c>
    </row>
    <row r="686" spans="1:8" hidden="1" x14ac:dyDescent="0.25">
      <c r="A686" s="103">
        <v>684</v>
      </c>
      <c r="B686" t="s">
        <v>402</v>
      </c>
      <c r="C686" t="s">
        <v>198</v>
      </c>
      <c r="D686" t="s">
        <v>408</v>
      </c>
      <c r="E686" t="s">
        <v>67</v>
      </c>
      <c r="F686" t="s">
        <v>405</v>
      </c>
      <c r="G686">
        <v>22.89855072463768</v>
      </c>
      <c r="H686" t="str">
        <f t="shared" si="10"/>
        <v>Canterbury</v>
      </c>
    </row>
    <row r="687" spans="1:8" hidden="1" x14ac:dyDescent="0.25">
      <c r="A687" s="103">
        <v>685</v>
      </c>
      <c r="B687" t="s">
        <v>402</v>
      </c>
      <c r="C687" t="s">
        <v>198</v>
      </c>
      <c r="D687" t="s">
        <v>408</v>
      </c>
      <c r="E687" t="s">
        <v>66</v>
      </c>
      <c r="F687" t="s">
        <v>405</v>
      </c>
      <c r="G687">
        <v>21.345029239761349</v>
      </c>
      <c r="H687" t="str">
        <f t="shared" si="10"/>
        <v>Canterbury</v>
      </c>
    </row>
    <row r="688" spans="1:8" hidden="1" x14ac:dyDescent="0.25">
      <c r="A688" s="103">
        <v>686</v>
      </c>
      <c r="B688" t="s">
        <v>402</v>
      </c>
      <c r="C688" t="s">
        <v>198</v>
      </c>
      <c r="D688" t="s">
        <v>408</v>
      </c>
      <c r="E688" t="s">
        <v>68</v>
      </c>
      <c r="F688" t="s">
        <v>405</v>
      </c>
      <c r="G688">
        <v>30.141843971630649</v>
      </c>
      <c r="H688" t="str">
        <f t="shared" si="10"/>
        <v>Canterbury</v>
      </c>
    </row>
    <row r="689" spans="1:8" hidden="1" x14ac:dyDescent="0.25">
      <c r="A689" s="103">
        <v>687</v>
      </c>
      <c r="B689" t="s">
        <v>402</v>
      </c>
      <c r="C689" t="s">
        <v>198</v>
      </c>
      <c r="D689" t="s">
        <v>408</v>
      </c>
      <c r="E689" t="s">
        <v>67</v>
      </c>
      <c r="F689" t="s">
        <v>406</v>
      </c>
      <c r="G689">
        <v>14.49275362318841</v>
      </c>
      <c r="H689" t="str">
        <f t="shared" si="10"/>
        <v>Canterbury</v>
      </c>
    </row>
    <row r="690" spans="1:8" hidden="1" x14ac:dyDescent="0.25">
      <c r="A690" s="103">
        <v>688</v>
      </c>
      <c r="B690" t="s">
        <v>402</v>
      </c>
      <c r="C690" t="s">
        <v>198</v>
      </c>
      <c r="D690" t="s">
        <v>408</v>
      </c>
      <c r="E690" t="s">
        <v>66</v>
      </c>
      <c r="F690" t="s">
        <v>406</v>
      </c>
      <c r="G690">
        <v>9.7953216374270866</v>
      </c>
      <c r="H690" t="str">
        <f t="shared" si="10"/>
        <v>Canterbury</v>
      </c>
    </row>
    <row r="691" spans="1:8" hidden="1" x14ac:dyDescent="0.25">
      <c r="A691" s="103">
        <v>689</v>
      </c>
      <c r="B691" t="s">
        <v>402</v>
      </c>
      <c r="C691" t="s">
        <v>198</v>
      </c>
      <c r="D691" t="s">
        <v>408</v>
      </c>
      <c r="E691" t="s">
        <v>68</v>
      </c>
      <c r="F691" t="s">
        <v>406</v>
      </c>
      <c r="G691">
        <v>18.794326241135909</v>
      </c>
      <c r="H691" t="str">
        <f t="shared" si="10"/>
        <v>Canterbury</v>
      </c>
    </row>
    <row r="692" spans="1:8" hidden="1" x14ac:dyDescent="0.25">
      <c r="A692" s="103">
        <v>690</v>
      </c>
      <c r="B692" t="s">
        <v>402</v>
      </c>
      <c r="C692" t="s">
        <v>198</v>
      </c>
      <c r="D692" t="s">
        <v>408</v>
      </c>
      <c r="E692" t="s">
        <v>67</v>
      </c>
      <c r="F692" t="s">
        <v>407</v>
      </c>
      <c r="G692">
        <v>62.608695652173921</v>
      </c>
      <c r="H692" t="str">
        <f t="shared" si="10"/>
        <v>Canterbury</v>
      </c>
    </row>
    <row r="693" spans="1:8" hidden="1" x14ac:dyDescent="0.25">
      <c r="A693" s="103">
        <v>691</v>
      </c>
      <c r="B693" t="s">
        <v>402</v>
      </c>
      <c r="C693" t="s">
        <v>198</v>
      </c>
      <c r="D693" t="s">
        <v>408</v>
      </c>
      <c r="E693" t="s">
        <v>66</v>
      </c>
      <c r="F693" t="s">
        <v>407</v>
      </c>
      <c r="G693">
        <v>68.859649122811561</v>
      </c>
      <c r="H693" t="str">
        <f t="shared" si="10"/>
        <v>Canterbury</v>
      </c>
    </row>
    <row r="694" spans="1:8" hidden="1" x14ac:dyDescent="0.25">
      <c r="A694" s="103">
        <v>692</v>
      </c>
      <c r="B694" t="s">
        <v>402</v>
      </c>
      <c r="C694" t="s">
        <v>198</v>
      </c>
      <c r="D694" t="s">
        <v>408</v>
      </c>
      <c r="E694" t="s">
        <v>68</v>
      </c>
      <c r="F694" t="s">
        <v>407</v>
      </c>
      <c r="G694">
        <v>51.063829787233438</v>
      </c>
      <c r="H694" t="str">
        <f t="shared" si="10"/>
        <v>Canterbury</v>
      </c>
    </row>
    <row r="695" spans="1:8" hidden="1" x14ac:dyDescent="0.25">
      <c r="A695" s="103">
        <v>693</v>
      </c>
      <c r="B695" t="s">
        <v>402</v>
      </c>
      <c r="C695" t="s">
        <v>198</v>
      </c>
      <c r="D695" t="s">
        <v>409</v>
      </c>
      <c r="E695" t="s">
        <v>193</v>
      </c>
      <c r="F695" t="s">
        <v>405</v>
      </c>
      <c r="G695">
        <v>15.90524534686995</v>
      </c>
      <c r="H695" t="str">
        <f t="shared" si="10"/>
        <v>Canterbury</v>
      </c>
    </row>
    <row r="696" spans="1:8" hidden="1" x14ac:dyDescent="0.25">
      <c r="A696" s="103">
        <v>694</v>
      </c>
      <c r="B696" t="s">
        <v>402</v>
      </c>
      <c r="C696" t="s">
        <v>198</v>
      </c>
      <c r="D696" t="s">
        <v>409</v>
      </c>
      <c r="E696" t="s">
        <v>194</v>
      </c>
      <c r="F696" t="s">
        <v>405</v>
      </c>
      <c r="G696">
        <v>32.950191570881223</v>
      </c>
      <c r="H696" t="str">
        <f t="shared" si="10"/>
        <v>Canterbury</v>
      </c>
    </row>
    <row r="697" spans="1:8" hidden="1" x14ac:dyDescent="0.25">
      <c r="A697" s="103">
        <v>695</v>
      </c>
      <c r="B697" t="s">
        <v>402</v>
      </c>
      <c r="C697" t="s">
        <v>198</v>
      </c>
      <c r="D697" t="s">
        <v>409</v>
      </c>
      <c r="E697" t="s">
        <v>195</v>
      </c>
      <c r="F697" t="s">
        <v>405</v>
      </c>
      <c r="G697">
        <v>31.999999999993779</v>
      </c>
      <c r="H697" t="str">
        <f t="shared" si="10"/>
        <v>Canterbury</v>
      </c>
    </row>
    <row r="698" spans="1:8" hidden="1" x14ac:dyDescent="0.25">
      <c r="A698" s="103">
        <v>696</v>
      </c>
      <c r="B698" t="s">
        <v>402</v>
      </c>
      <c r="C698" t="s">
        <v>198</v>
      </c>
      <c r="D698" t="s">
        <v>409</v>
      </c>
      <c r="E698" t="s">
        <v>193</v>
      </c>
      <c r="F698" t="s">
        <v>406</v>
      </c>
      <c r="G698">
        <v>16.66666666666692</v>
      </c>
      <c r="H698" t="str">
        <f t="shared" si="10"/>
        <v>Canterbury</v>
      </c>
    </row>
    <row r="699" spans="1:8" hidden="1" x14ac:dyDescent="0.25">
      <c r="A699" s="103">
        <v>697</v>
      </c>
      <c r="B699" t="s">
        <v>402</v>
      </c>
      <c r="C699" t="s">
        <v>198</v>
      </c>
      <c r="D699" t="s">
        <v>409</v>
      </c>
      <c r="E699" t="s">
        <v>194</v>
      </c>
      <c r="F699" t="s">
        <v>406</v>
      </c>
      <c r="G699">
        <v>13.793103448275859</v>
      </c>
      <c r="H699" t="str">
        <f t="shared" si="10"/>
        <v>Canterbury</v>
      </c>
    </row>
    <row r="700" spans="1:8" hidden="1" x14ac:dyDescent="0.25">
      <c r="A700" s="103">
        <v>698</v>
      </c>
      <c r="B700" t="s">
        <v>402</v>
      </c>
      <c r="C700" t="s">
        <v>198</v>
      </c>
      <c r="D700" t="s">
        <v>409</v>
      </c>
      <c r="E700" t="s">
        <v>195</v>
      </c>
      <c r="F700" t="s">
        <v>406</v>
      </c>
      <c r="G700">
        <v>11.833333333334121</v>
      </c>
      <c r="H700" t="str">
        <f t="shared" si="10"/>
        <v>Canterbury</v>
      </c>
    </row>
    <row r="701" spans="1:8" hidden="1" x14ac:dyDescent="0.25">
      <c r="A701" s="103">
        <v>699</v>
      </c>
      <c r="B701" t="s">
        <v>402</v>
      </c>
      <c r="C701" t="s">
        <v>198</v>
      </c>
      <c r="D701" t="s">
        <v>409</v>
      </c>
      <c r="E701" t="s">
        <v>193</v>
      </c>
      <c r="F701" t="s">
        <v>407</v>
      </c>
      <c r="G701">
        <v>67.42808798646314</v>
      </c>
      <c r="H701" t="str">
        <f t="shared" si="10"/>
        <v>Canterbury</v>
      </c>
    </row>
    <row r="702" spans="1:8" hidden="1" x14ac:dyDescent="0.25">
      <c r="A702" s="103">
        <v>700</v>
      </c>
      <c r="B702" t="s">
        <v>402</v>
      </c>
      <c r="C702" t="s">
        <v>198</v>
      </c>
      <c r="D702" t="s">
        <v>409</v>
      </c>
      <c r="E702" t="s">
        <v>194</v>
      </c>
      <c r="F702" t="s">
        <v>407</v>
      </c>
      <c r="G702">
        <v>53.256704980842919</v>
      </c>
      <c r="H702" t="str">
        <f t="shared" si="10"/>
        <v>Canterbury</v>
      </c>
    </row>
    <row r="703" spans="1:8" hidden="1" x14ac:dyDescent="0.25">
      <c r="A703" s="103">
        <v>701</v>
      </c>
      <c r="B703" t="s">
        <v>402</v>
      </c>
      <c r="C703" t="s">
        <v>198</v>
      </c>
      <c r="D703" t="s">
        <v>409</v>
      </c>
      <c r="E703" t="s">
        <v>195</v>
      </c>
      <c r="F703" t="s">
        <v>407</v>
      </c>
      <c r="G703">
        <v>56.166666666672093</v>
      </c>
      <c r="H703" t="str">
        <f t="shared" si="10"/>
        <v>Canterbury</v>
      </c>
    </row>
    <row r="704" spans="1:8" hidden="1" x14ac:dyDescent="0.25">
      <c r="A704" s="103">
        <v>702</v>
      </c>
      <c r="B704" t="s">
        <v>410</v>
      </c>
      <c r="C704" t="s">
        <v>198</v>
      </c>
      <c r="D704" t="s">
        <v>403</v>
      </c>
      <c r="E704" t="s">
        <v>404</v>
      </c>
      <c r="F704" t="s">
        <v>405</v>
      </c>
      <c r="G704">
        <v>26.599326599326851</v>
      </c>
      <c r="H704" t="str">
        <f t="shared" si="10"/>
        <v>Auckland</v>
      </c>
    </row>
    <row r="705" spans="1:8" hidden="1" x14ac:dyDescent="0.25">
      <c r="A705" s="103">
        <v>703</v>
      </c>
      <c r="B705" t="s">
        <v>410</v>
      </c>
      <c r="C705" t="s">
        <v>198</v>
      </c>
      <c r="D705" t="s">
        <v>403</v>
      </c>
      <c r="E705" t="s">
        <v>404</v>
      </c>
      <c r="F705" t="s">
        <v>406</v>
      </c>
      <c r="G705">
        <v>11.784511784511819</v>
      </c>
      <c r="H705" t="str">
        <f t="shared" si="10"/>
        <v>Auckland</v>
      </c>
    </row>
    <row r="706" spans="1:8" hidden="1" x14ac:dyDescent="0.25">
      <c r="A706" s="103">
        <v>704</v>
      </c>
      <c r="B706" t="s">
        <v>410</v>
      </c>
      <c r="C706" t="s">
        <v>198</v>
      </c>
      <c r="D706" t="s">
        <v>403</v>
      </c>
      <c r="E706" t="s">
        <v>404</v>
      </c>
      <c r="F706" t="s">
        <v>407</v>
      </c>
      <c r="G706">
        <v>61.616161616161307</v>
      </c>
      <c r="H706" t="str">
        <f t="shared" si="10"/>
        <v>Auckland</v>
      </c>
    </row>
    <row r="707" spans="1:8" hidden="1" x14ac:dyDescent="0.25">
      <c r="A707" s="103">
        <v>705</v>
      </c>
      <c r="B707" t="s">
        <v>410</v>
      </c>
      <c r="C707" t="s">
        <v>198</v>
      </c>
      <c r="D707" t="s">
        <v>399</v>
      </c>
      <c r="E707" t="s">
        <v>70</v>
      </c>
      <c r="F707" t="s">
        <v>405</v>
      </c>
      <c r="H707" t="str">
        <f t="shared" ref="H707:H770" si="11">SUBSTITUTE(B707, " Region","")</f>
        <v>Auckland</v>
      </c>
    </row>
    <row r="708" spans="1:8" hidden="1" x14ac:dyDescent="0.25">
      <c r="A708" s="103">
        <v>706</v>
      </c>
      <c r="B708" t="s">
        <v>410</v>
      </c>
      <c r="C708" t="s">
        <v>198</v>
      </c>
      <c r="D708" t="s">
        <v>399</v>
      </c>
      <c r="E708" t="s">
        <v>71</v>
      </c>
      <c r="F708" t="s">
        <v>405</v>
      </c>
      <c r="G708">
        <v>38.888888888889419</v>
      </c>
      <c r="H708" t="str">
        <f t="shared" si="11"/>
        <v>Auckland</v>
      </c>
    </row>
    <row r="709" spans="1:8" hidden="1" x14ac:dyDescent="0.25">
      <c r="A709" s="103">
        <v>707</v>
      </c>
      <c r="B709" t="s">
        <v>410</v>
      </c>
      <c r="C709" t="s">
        <v>198</v>
      </c>
      <c r="D709" t="s">
        <v>399</v>
      </c>
      <c r="E709" t="s">
        <v>69</v>
      </c>
      <c r="F709" t="s">
        <v>405</v>
      </c>
      <c r="G709">
        <v>40</v>
      </c>
      <c r="H709" t="str">
        <f t="shared" si="11"/>
        <v>Auckland</v>
      </c>
    </row>
    <row r="710" spans="1:8" hidden="1" x14ac:dyDescent="0.25">
      <c r="A710" s="103">
        <v>708</v>
      </c>
      <c r="B710" t="s">
        <v>410</v>
      </c>
      <c r="C710" t="s">
        <v>198</v>
      </c>
      <c r="D710" t="s">
        <v>399</v>
      </c>
      <c r="E710" t="s">
        <v>72</v>
      </c>
      <c r="F710" t="s">
        <v>405</v>
      </c>
      <c r="G710">
        <v>37.5</v>
      </c>
      <c r="H710" t="str">
        <f t="shared" si="11"/>
        <v>Auckland</v>
      </c>
    </row>
    <row r="711" spans="1:8" x14ac:dyDescent="0.25">
      <c r="A711" s="103">
        <v>709</v>
      </c>
      <c r="B711" t="s">
        <v>410</v>
      </c>
      <c r="C711" t="s">
        <v>198</v>
      </c>
      <c r="D711" t="s">
        <v>399</v>
      </c>
      <c r="E711" t="s">
        <v>81</v>
      </c>
      <c r="F711" t="s">
        <v>405</v>
      </c>
      <c r="H711" t="str">
        <f t="shared" si="11"/>
        <v>Auckland</v>
      </c>
    </row>
    <row r="712" spans="1:8" hidden="1" x14ac:dyDescent="0.25">
      <c r="A712" s="103">
        <v>710</v>
      </c>
      <c r="B712" t="s">
        <v>410</v>
      </c>
      <c r="C712" t="s">
        <v>198</v>
      </c>
      <c r="D712" t="s">
        <v>399</v>
      </c>
      <c r="E712" t="s">
        <v>82</v>
      </c>
      <c r="F712" t="s">
        <v>405</v>
      </c>
      <c r="H712" t="str">
        <f t="shared" si="11"/>
        <v>Auckland</v>
      </c>
    </row>
    <row r="713" spans="1:8" hidden="1" x14ac:dyDescent="0.25">
      <c r="A713" s="103">
        <v>711</v>
      </c>
      <c r="B713" t="s">
        <v>410</v>
      </c>
      <c r="C713" t="s">
        <v>198</v>
      </c>
      <c r="D713" t="s">
        <v>399</v>
      </c>
      <c r="E713" t="s">
        <v>70</v>
      </c>
      <c r="F713" t="s">
        <v>406</v>
      </c>
      <c r="H713" t="str">
        <f t="shared" si="11"/>
        <v>Auckland</v>
      </c>
    </row>
    <row r="714" spans="1:8" hidden="1" x14ac:dyDescent="0.25">
      <c r="A714" s="103">
        <v>712</v>
      </c>
      <c r="B714" t="s">
        <v>410</v>
      </c>
      <c r="C714" t="s">
        <v>198</v>
      </c>
      <c r="D714" t="s">
        <v>399</v>
      </c>
      <c r="E714" t="s">
        <v>71</v>
      </c>
      <c r="F714" t="s">
        <v>406</v>
      </c>
      <c r="G714">
        <v>8.7301587301579744</v>
      </c>
      <c r="H714" t="str">
        <f t="shared" si="11"/>
        <v>Auckland</v>
      </c>
    </row>
    <row r="715" spans="1:8" hidden="1" x14ac:dyDescent="0.25">
      <c r="A715" s="103">
        <v>713</v>
      </c>
      <c r="B715" t="s">
        <v>410</v>
      </c>
      <c r="C715" t="s">
        <v>198</v>
      </c>
      <c r="D715" t="s">
        <v>399</v>
      </c>
      <c r="E715" t="s">
        <v>69</v>
      </c>
      <c r="F715" t="s">
        <v>406</v>
      </c>
      <c r="G715">
        <v>20</v>
      </c>
      <c r="H715" t="str">
        <f t="shared" si="11"/>
        <v>Auckland</v>
      </c>
    </row>
    <row r="716" spans="1:8" hidden="1" x14ac:dyDescent="0.25">
      <c r="A716" s="103">
        <v>714</v>
      </c>
      <c r="B716" t="s">
        <v>410</v>
      </c>
      <c r="C716" t="s">
        <v>198</v>
      </c>
      <c r="D716" t="s">
        <v>399</v>
      </c>
      <c r="E716" t="s">
        <v>72</v>
      </c>
      <c r="F716" t="s">
        <v>406</v>
      </c>
      <c r="G716">
        <v>25</v>
      </c>
      <c r="H716" t="str">
        <f t="shared" si="11"/>
        <v>Auckland</v>
      </c>
    </row>
    <row r="717" spans="1:8" x14ac:dyDescent="0.25">
      <c r="A717" s="103">
        <v>715</v>
      </c>
      <c r="B717" t="s">
        <v>410</v>
      </c>
      <c r="C717" t="s">
        <v>198</v>
      </c>
      <c r="D717" t="s">
        <v>399</v>
      </c>
      <c r="E717" t="s">
        <v>81</v>
      </c>
      <c r="F717" t="s">
        <v>406</v>
      </c>
      <c r="G717">
        <v>14.285714285716329</v>
      </c>
      <c r="H717" t="str">
        <f t="shared" si="11"/>
        <v>Auckland</v>
      </c>
    </row>
    <row r="718" spans="1:8" hidden="1" x14ac:dyDescent="0.25">
      <c r="A718" s="103">
        <v>716</v>
      </c>
      <c r="B718" t="s">
        <v>410</v>
      </c>
      <c r="C718" t="s">
        <v>198</v>
      </c>
      <c r="D718" t="s">
        <v>399</v>
      </c>
      <c r="E718" t="s">
        <v>82</v>
      </c>
      <c r="F718" t="s">
        <v>406</v>
      </c>
      <c r="H718" t="str">
        <f t="shared" si="11"/>
        <v>Auckland</v>
      </c>
    </row>
    <row r="719" spans="1:8" hidden="1" x14ac:dyDescent="0.25">
      <c r="A719" s="103">
        <v>717</v>
      </c>
      <c r="B719" t="s">
        <v>410</v>
      </c>
      <c r="C719" t="s">
        <v>198</v>
      </c>
      <c r="D719" t="s">
        <v>399</v>
      </c>
      <c r="E719" t="s">
        <v>70</v>
      </c>
      <c r="F719" t="s">
        <v>407</v>
      </c>
      <c r="G719">
        <v>100</v>
      </c>
      <c r="H719" t="str">
        <f t="shared" si="11"/>
        <v>Auckland</v>
      </c>
    </row>
    <row r="720" spans="1:8" hidden="1" x14ac:dyDescent="0.25">
      <c r="A720" s="103">
        <v>718</v>
      </c>
      <c r="B720" t="s">
        <v>410</v>
      </c>
      <c r="C720" t="s">
        <v>198</v>
      </c>
      <c r="D720" t="s">
        <v>399</v>
      </c>
      <c r="E720" t="s">
        <v>71</v>
      </c>
      <c r="F720" t="s">
        <v>407</v>
      </c>
      <c r="G720">
        <v>52.380952380952607</v>
      </c>
      <c r="H720" t="str">
        <f t="shared" si="11"/>
        <v>Auckland</v>
      </c>
    </row>
    <row r="721" spans="1:8" hidden="1" x14ac:dyDescent="0.25">
      <c r="A721" s="103">
        <v>719</v>
      </c>
      <c r="B721" t="s">
        <v>410</v>
      </c>
      <c r="C721" t="s">
        <v>198</v>
      </c>
      <c r="D721" t="s">
        <v>399</v>
      </c>
      <c r="E721" t="s">
        <v>69</v>
      </c>
      <c r="F721" t="s">
        <v>407</v>
      </c>
      <c r="G721">
        <v>40</v>
      </c>
      <c r="H721" t="str">
        <f t="shared" si="11"/>
        <v>Auckland</v>
      </c>
    </row>
    <row r="722" spans="1:8" hidden="1" x14ac:dyDescent="0.25">
      <c r="A722" s="103">
        <v>720</v>
      </c>
      <c r="B722" t="s">
        <v>410</v>
      </c>
      <c r="C722" t="s">
        <v>198</v>
      </c>
      <c r="D722" t="s">
        <v>399</v>
      </c>
      <c r="E722" t="s">
        <v>72</v>
      </c>
      <c r="F722" t="s">
        <v>407</v>
      </c>
      <c r="G722">
        <v>37.5</v>
      </c>
      <c r="H722" t="str">
        <f t="shared" si="11"/>
        <v>Auckland</v>
      </c>
    </row>
    <row r="723" spans="1:8" x14ac:dyDescent="0.25">
      <c r="A723" s="103">
        <v>721</v>
      </c>
      <c r="B723" t="s">
        <v>410</v>
      </c>
      <c r="C723" t="s">
        <v>198</v>
      </c>
      <c r="D723" t="s">
        <v>399</v>
      </c>
      <c r="E723" t="s">
        <v>81</v>
      </c>
      <c r="F723" t="s">
        <v>407</v>
      </c>
      <c r="G723">
        <v>85.714285714283676</v>
      </c>
      <c r="H723" t="str">
        <f t="shared" si="11"/>
        <v>Auckland</v>
      </c>
    </row>
    <row r="724" spans="1:8" hidden="1" x14ac:dyDescent="0.25">
      <c r="A724" s="103">
        <v>722</v>
      </c>
      <c r="B724" t="s">
        <v>410</v>
      </c>
      <c r="C724" t="s">
        <v>198</v>
      </c>
      <c r="D724" t="s">
        <v>399</v>
      </c>
      <c r="E724" t="s">
        <v>82</v>
      </c>
      <c r="F724" t="s">
        <v>407</v>
      </c>
      <c r="G724">
        <v>100</v>
      </c>
      <c r="H724" t="str">
        <f t="shared" si="11"/>
        <v>Auckland</v>
      </c>
    </row>
    <row r="725" spans="1:8" hidden="1" x14ac:dyDescent="0.25">
      <c r="A725" s="103">
        <v>723</v>
      </c>
      <c r="B725" t="s">
        <v>410</v>
      </c>
      <c r="C725" t="s">
        <v>198</v>
      </c>
      <c r="D725" t="s">
        <v>408</v>
      </c>
      <c r="E725" t="s">
        <v>67</v>
      </c>
      <c r="F725" t="s">
        <v>405</v>
      </c>
      <c r="G725">
        <v>20.512820512820511</v>
      </c>
      <c r="H725" t="str">
        <f t="shared" si="11"/>
        <v>Auckland</v>
      </c>
    </row>
    <row r="726" spans="1:8" hidden="1" x14ac:dyDescent="0.25">
      <c r="A726" s="103">
        <v>724</v>
      </c>
      <c r="B726" t="s">
        <v>410</v>
      </c>
      <c r="C726" t="s">
        <v>198</v>
      </c>
      <c r="D726" t="s">
        <v>408</v>
      </c>
      <c r="E726" t="s">
        <v>66</v>
      </c>
      <c r="F726" t="s">
        <v>405</v>
      </c>
      <c r="G726">
        <v>32.051282051279387</v>
      </c>
      <c r="H726" t="str">
        <f t="shared" si="11"/>
        <v>Auckland</v>
      </c>
    </row>
    <row r="727" spans="1:8" hidden="1" x14ac:dyDescent="0.25">
      <c r="A727" s="103">
        <v>725</v>
      </c>
      <c r="B727" t="s">
        <v>410</v>
      </c>
      <c r="C727" t="s">
        <v>198</v>
      </c>
      <c r="D727" t="s">
        <v>408</v>
      </c>
      <c r="E727" t="s">
        <v>68</v>
      </c>
      <c r="F727" t="s">
        <v>405</v>
      </c>
      <c r="G727">
        <v>29.411764705885808</v>
      </c>
      <c r="H727" t="str">
        <f t="shared" si="11"/>
        <v>Auckland</v>
      </c>
    </row>
    <row r="728" spans="1:8" hidden="1" x14ac:dyDescent="0.25">
      <c r="A728" s="103">
        <v>726</v>
      </c>
      <c r="B728" t="s">
        <v>410</v>
      </c>
      <c r="C728" t="s">
        <v>198</v>
      </c>
      <c r="D728" t="s">
        <v>408</v>
      </c>
      <c r="E728" t="s">
        <v>67</v>
      </c>
      <c r="F728" t="s">
        <v>406</v>
      </c>
      <c r="G728">
        <v>12.820512820512819</v>
      </c>
      <c r="H728" t="str">
        <f t="shared" si="11"/>
        <v>Auckland</v>
      </c>
    </row>
    <row r="729" spans="1:8" hidden="1" x14ac:dyDescent="0.25">
      <c r="A729" s="103">
        <v>727</v>
      </c>
      <c r="B729" t="s">
        <v>410</v>
      </c>
      <c r="C729" t="s">
        <v>198</v>
      </c>
      <c r="D729" t="s">
        <v>408</v>
      </c>
      <c r="E729" t="s">
        <v>66</v>
      </c>
      <c r="F729" t="s">
        <v>406</v>
      </c>
      <c r="G729">
        <v>2.5641025641001969</v>
      </c>
      <c r="H729" t="str">
        <f t="shared" si="11"/>
        <v>Auckland</v>
      </c>
    </row>
    <row r="730" spans="1:8" hidden="1" x14ac:dyDescent="0.25">
      <c r="A730" s="103">
        <v>728</v>
      </c>
      <c r="B730" t="s">
        <v>410</v>
      </c>
      <c r="C730" t="s">
        <v>198</v>
      </c>
      <c r="D730" t="s">
        <v>408</v>
      </c>
      <c r="E730" t="s">
        <v>68</v>
      </c>
      <c r="F730" t="s">
        <v>406</v>
      </c>
      <c r="G730">
        <v>17.647058823531491</v>
      </c>
      <c r="H730" t="str">
        <f t="shared" si="11"/>
        <v>Auckland</v>
      </c>
    </row>
    <row r="731" spans="1:8" hidden="1" x14ac:dyDescent="0.25">
      <c r="A731" s="103">
        <v>729</v>
      </c>
      <c r="B731" t="s">
        <v>410</v>
      </c>
      <c r="C731" t="s">
        <v>198</v>
      </c>
      <c r="D731" t="s">
        <v>408</v>
      </c>
      <c r="E731" t="s">
        <v>67</v>
      </c>
      <c r="F731" t="s">
        <v>407</v>
      </c>
      <c r="G731">
        <v>66.666666666666657</v>
      </c>
      <c r="H731" t="str">
        <f t="shared" si="11"/>
        <v>Auckland</v>
      </c>
    </row>
    <row r="732" spans="1:8" hidden="1" x14ac:dyDescent="0.25">
      <c r="A732" s="103">
        <v>730</v>
      </c>
      <c r="B732" t="s">
        <v>410</v>
      </c>
      <c r="C732" t="s">
        <v>198</v>
      </c>
      <c r="D732" t="s">
        <v>408</v>
      </c>
      <c r="E732" t="s">
        <v>66</v>
      </c>
      <c r="F732" t="s">
        <v>407</v>
      </c>
      <c r="G732">
        <v>65.384615384620417</v>
      </c>
      <c r="H732" t="str">
        <f t="shared" si="11"/>
        <v>Auckland</v>
      </c>
    </row>
    <row r="733" spans="1:8" hidden="1" x14ac:dyDescent="0.25">
      <c r="A733" s="103">
        <v>731</v>
      </c>
      <c r="B733" t="s">
        <v>410</v>
      </c>
      <c r="C733" t="s">
        <v>198</v>
      </c>
      <c r="D733" t="s">
        <v>408</v>
      </c>
      <c r="E733" t="s">
        <v>68</v>
      </c>
      <c r="F733" t="s">
        <v>407</v>
      </c>
      <c r="G733">
        <v>52.941176470582697</v>
      </c>
      <c r="H733" t="str">
        <f t="shared" si="11"/>
        <v>Auckland</v>
      </c>
    </row>
    <row r="734" spans="1:8" hidden="1" x14ac:dyDescent="0.25">
      <c r="A734" s="103">
        <v>732</v>
      </c>
      <c r="B734" t="s">
        <v>410</v>
      </c>
      <c r="C734" t="s">
        <v>198</v>
      </c>
      <c r="D734" t="s">
        <v>409</v>
      </c>
      <c r="E734" t="s">
        <v>193</v>
      </c>
      <c r="F734" t="s">
        <v>405</v>
      </c>
      <c r="G734">
        <v>29.54545454545589</v>
      </c>
      <c r="H734" t="str">
        <f t="shared" si="11"/>
        <v>Auckland</v>
      </c>
    </row>
    <row r="735" spans="1:8" hidden="1" x14ac:dyDescent="0.25">
      <c r="A735" s="103">
        <v>733</v>
      </c>
      <c r="B735" t="s">
        <v>410</v>
      </c>
      <c r="C735" t="s">
        <v>198</v>
      </c>
      <c r="D735" t="s">
        <v>409</v>
      </c>
      <c r="E735" t="s">
        <v>194</v>
      </c>
      <c r="F735" t="s">
        <v>405</v>
      </c>
      <c r="G735">
        <v>32.258064516129032</v>
      </c>
      <c r="H735" t="str">
        <f t="shared" si="11"/>
        <v>Auckland</v>
      </c>
    </row>
    <row r="736" spans="1:8" hidden="1" x14ac:dyDescent="0.25">
      <c r="A736" s="103">
        <v>734</v>
      </c>
      <c r="B736" t="s">
        <v>410</v>
      </c>
      <c r="C736" t="s">
        <v>198</v>
      </c>
      <c r="D736" t="s">
        <v>409</v>
      </c>
      <c r="E736" t="s">
        <v>195</v>
      </c>
      <c r="F736" t="s">
        <v>405</v>
      </c>
      <c r="G736">
        <v>13.888888888885649</v>
      </c>
      <c r="H736" t="str">
        <f t="shared" si="11"/>
        <v>Auckland</v>
      </c>
    </row>
    <row r="737" spans="1:8" hidden="1" x14ac:dyDescent="0.25">
      <c r="A737" s="103">
        <v>735</v>
      </c>
      <c r="B737" t="s">
        <v>410</v>
      </c>
      <c r="C737" t="s">
        <v>198</v>
      </c>
      <c r="D737" t="s">
        <v>409</v>
      </c>
      <c r="E737" t="s">
        <v>193</v>
      </c>
      <c r="F737" t="s">
        <v>406</v>
      </c>
      <c r="G737">
        <v>9.0909090909095056</v>
      </c>
      <c r="H737" t="str">
        <f t="shared" si="11"/>
        <v>Auckland</v>
      </c>
    </row>
    <row r="738" spans="1:8" hidden="1" x14ac:dyDescent="0.25">
      <c r="A738" s="103">
        <v>736</v>
      </c>
      <c r="B738" t="s">
        <v>410</v>
      </c>
      <c r="C738" t="s">
        <v>198</v>
      </c>
      <c r="D738" t="s">
        <v>409</v>
      </c>
      <c r="E738" t="s">
        <v>194</v>
      </c>
      <c r="F738" t="s">
        <v>406</v>
      </c>
      <c r="G738">
        <v>16.12903225806452</v>
      </c>
      <c r="H738" t="str">
        <f t="shared" si="11"/>
        <v>Auckland</v>
      </c>
    </row>
    <row r="739" spans="1:8" hidden="1" x14ac:dyDescent="0.25">
      <c r="A739" s="103">
        <v>737</v>
      </c>
      <c r="B739" t="s">
        <v>410</v>
      </c>
      <c r="C739" t="s">
        <v>198</v>
      </c>
      <c r="D739" t="s">
        <v>409</v>
      </c>
      <c r="E739" t="s">
        <v>195</v>
      </c>
      <c r="F739" t="s">
        <v>406</v>
      </c>
      <c r="G739">
        <v>11.111111111110191</v>
      </c>
      <c r="H739" t="str">
        <f t="shared" si="11"/>
        <v>Auckland</v>
      </c>
    </row>
    <row r="740" spans="1:8" hidden="1" x14ac:dyDescent="0.25">
      <c r="A740" s="103">
        <v>738</v>
      </c>
      <c r="B740" t="s">
        <v>410</v>
      </c>
      <c r="C740" t="s">
        <v>198</v>
      </c>
      <c r="D740" t="s">
        <v>409</v>
      </c>
      <c r="E740" t="s">
        <v>193</v>
      </c>
      <c r="F740" t="s">
        <v>407</v>
      </c>
      <c r="G740">
        <v>61.363636363634612</v>
      </c>
      <c r="H740" t="str">
        <f t="shared" si="11"/>
        <v>Auckland</v>
      </c>
    </row>
    <row r="741" spans="1:8" hidden="1" x14ac:dyDescent="0.25">
      <c r="A741" s="103">
        <v>739</v>
      </c>
      <c r="B741" t="s">
        <v>410</v>
      </c>
      <c r="C741" t="s">
        <v>198</v>
      </c>
      <c r="D741" t="s">
        <v>409</v>
      </c>
      <c r="E741" t="s">
        <v>194</v>
      </c>
      <c r="F741" t="s">
        <v>407</v>
      </c>
      <c r="G741">
        <v>51.612903225806448</v>
      </c>
      <c r="H741" t="str">
        <f t="shared" si="11"/>
        <v>Auckland</v>
      </c>
    </row>
    <row r="742" spans="1:8" hidden="1" x14ac:dyDescent="0.25">
      <c r="A742" s="103">
        <v>740</v>
      </c>
      <c r="B742" t="s">
        <v>410</v>
      </c>
      <c r="C742" t="s">
        <v>198</v>
      </c>
      <c r="D742" t="s">
        <v>409</v>
      </c>
      <c r="E742" t="s">
        <v>195</v>
      </c>
      <c r="F742" t="s">
        <v>407</v>
      </c>
      <c r="G742">
        <v>75.000000000004164</v>
      </c>
      <c r="H742" t="str">
        <f t="shared" si="11"/>
        <v>Auckland</v>
      </c>
    </row>
    <row r="743" spans="1:8" hidden="1" x14ac:dyDescent="0.25">
      <c r="A743" s="103">
        <v>741</v>
      </c>
      <c r="B743" t="s">
        <v>411</v>
      </c>
      <c r="C743" t="s">
        <v>198</v>
      </c>
      <c r="D743" t="s">
        <v>403</v>
      </c>
      <c r="E743" t="s">
        <v>404</v>
      </c>
      <c r="F743" t="s">
        <v>405</v>
      </c>
      <c r="G743">
        <v>42.145593869730561</v>
      </c>
      <c r="H743" t="str">
        <f t="shared" si="11"/>
        <v>West Coast</v>
      </c>
    </row>
    <row r="744" spans="1:8" hidden="1" x14ac:dyDescent="0.25">
      <c r="A744" s="103">
        <v>742</v>
      </c>
      <c r="B744" t="s">
        <v>411</v>
      </c>
      <c r="C744" t="s">
        <v>198</v>
      </c>
      <c r="D744" t="s">
        <v>403</v>
      </c>
      <c r="E744" t="s">
        <v>404</v>
      </c>
      <c r="F744" t="s">
        <v>406</v>
      </c>
      <c r="G744">
        <v>9.1954022988511355</v>
      </c>
      <c r="H744" t="str">
        <f t="shared" si="11"/>
        <v>West Coast</v>
      </c>
    </row>
    <row r="745" spans="1:8" hidden="1" x14ac:dyDescent="0.25">
      <c r="A745" s="103">
        <v>743</v>
      </c>
      <c r="B745" t="s">
        <v>411</v>
      </c>
      <c r="C745" t="s">
        <v>198</v>
      </c>
      <c r="D745" t="s">
        <v>403</v>
      </c>
      <c r="E745" t="s">
        <v>404</v>
      </c>
      <c r="F745" t="s">
        <v>407</v>
      </c>
      <c r="G745">
        <v>48.65900383141831</v>
      </c>
      <c r="H745" t="str">
        <f t="shared" si="11"/>
        <v>West Coast</v>
      </c>
    </row>
    <row r="746" spans="1:8" hidden="1" x14ac:dyDescent="0.25">
      <c r="A746" s="103">
        <v>744</v>
      </c>
      <c r="B746" t="s">
        <v>411</v>
      </c>
      <c r="C746" t="s">
        <v>198</v>
      </c>
      <c r="D746" t="s">
        <v>399</v>
      </c>
      <c r="E746" t="s">
        <v>70</v>
      </c>
      <c r="F746" t="s">
        <v>405</v>
      </c>
      <c r="H746" t="str">
        <f t="shared" si="11"/>
        <v>West Coast</v>
      </c>
    </row>
    <row r="747" spans="1:8" hidden="1" x14ac:dyDescent="0.25">
      <c r="A747" s="103">
        <v>745</v>
      </c>
      <c r="B747" t="s">
        <v>411</v>
      </c>
      <c r="C747" t="s">
        <v>198</v>
      </c>
      <c r="D747" t="s">
        <v>399</v>
      </c>
      <c r="E747" t="s">
        <v>71</v>
      </c>
      <c r="F747" t="s">
        <v>405</v>
      </c>
      <c r="G747">
        <v>46.938775510199633</v>
      </c>
      <c r="H747" t="str">
        <f t="shared" si="11"/>
        <v>West Coast</v>
      </c>
    </row>
    <row r="748" spans="1:8" hidden="1" x14ac:dyDescent="0.25">
      <c r="A748" s="103">
        <v>746</v>
      </c>
      <c r="B748" t="s">
        <v>411</v>
      </c>
      <c r="C748" t="s">
        <v>198</v>
      </c>
      <c r="D748" t="s">
        <v>399</v>
      </c>
      <c r="E748" t="s">
        <v>69</v>
      </c>
      <c r="F748" t="s">
        <v>405</v>
      </c>
      <c r="G748">
        <v>86.666666666666671</v>
      </c>
      <c r="H748" t="str">
        <f t="shared" si="11"/>
        <v>West Coast</v>
      </c>
    </row>
    <row r="749" spans="1:8" hidden="1" x14ac:dyDescent="0.25">
      <c r="A749" s="103">
        <v>747</v>
      </c>
      <c r="B749" t="s">
        <v>411</v>
      </c>
      <c r="C749" t="s">
        <v>198</v>
      </c>
      <c r="D749" t="s">
        <v>399</v>
      </c>
      <c r="E749" t="s">
        <v>72</v>
      </c>
      <c r="F749" t="s">
        <v>405</v>
      </c>
      <c r="G749">
        <v>30</v>
      </c>
      <c r="H749" t="str">
        <f t="shared" si="11"/>
        <v>West Coast</v>
      </c>
    </row>
    <row r="750" spans="1:8" x14ac:dyDescent="0.25">
      <c r="A750" s="103">
        <v>748</v>
      </c>
      <c r="B750" t="s">
        <v>411</v>
      </c>
      <c r="C750" t="s">
        <v>198</v>
      </c>
      <c r="D750" t="s">
        <v>399</v>
      </c>
      <c r="E750" t="s">
        <v>81</v>
      </c>
      <c r="F750" t="s">
        <v>405</v>
      </c>
      <c r="G750">
        <v>57.142857142862589</v>
      </c>
      <c r="H750" t="str">
        <f t="shared" si="11"/>
        <v>West Coast</v>
      </c>
    </row>
    <row r="751" spans="1:8" hidden="1" x14ac:dyDescent="0.25">
      <c r="A751" s="103">
        <v>749</v>
      </c>
      <c r="B751" t="s">
        <v>411</v>
      </c>
      <c r="C751" t="s">
        <v>198</v>
      </c>
      <c r="D751" t="s">
        <v>399</v>
      </c>
      <c r="E751" t="s">
        <v>82</v>
      </c>
      <c r="F751" t="s">
        <v>405</v>
      </c>
      <c r="G751">
        <v>16.666666666666661</v>
      </c>
      <c r="H751" t="str">
        <f t="shared" si="11"/>
        <v>West Coast</v>
      </c>
    </row>
    <row r="752" spans="1:8" hidden="1" x14ac:dyDescent="0.25">
      <c r="A752" s="103">
        <v>750</v>
      </c>
      <c r="B752" t="s">
        <v>411</v>
      </c>
      <c r="C752" t="s">
        <v>198</v>
      </c>
      <c r="D752" t="s">
        <v>399</v>
      </c>
      <c r="E752" t="s">
        <v>70</v>
      </c>
      <c r="F752" t="s">
        <v>406</v>
      </c>
      <c r="G752">
        <v>10.256410256410261</v>
      </c>
      <c r="H752" t="str">
        <f t="shared" si="11"/>
        <v>West Coast</v>
      </c>
    </row>
    <row r="753" spans="1:8" hidden="1" x14ac:dyDescent="0.25">
      <c r="A753" s="103">
        <v>751</v>
      </c>
      <c r="B753" t="s">
        <v>411</v>
      </c>
      <c r="C753" t="s">
        <v>198</v>
      </c>
      <c r="D753" t="s">
        <v>399</v>
      </c>
      <c r="E753" t="s">
        <v>71</v>
      </c>
      <c r="F753" t="s">
        <v>406</v>
      </c>
      <c r="G753">
        <v>8.1632653061234475</v>
      </c>
      <c r="H753" t="str">
        <f t="shared" si="11"/>
        <v>West Coast</v>
      </c>
    </row>
    <row r="754" spans="1:8" hidden="1" x14ac:dyDescent="0.25">
      <c r="A754" s="103">
        <v>752</v>
      </c>
      <c r="B754" t="s">
        <v>411</v>
      </c>
      <c r="C754" t="s">
        <v>198</v>
      </c>
      <c r="D754" t="s">
        <v>399</v>
      </c>
      <c r="E754" t="s">
        <v>69</v>
      </c>
      <c r="F754" t="s">
        <v>406</v>
      </c>
      <c r="H754" t="str">
        <f t="shared" si="11"/>
        <v>West Coast</v>
      </c>
    </row>
    <row r="755" spans="1:8" hidden="1" x14ac:dyDescent="0.25">
      <c r="A755" s="103">
        <v>753</v>
      </c>
      <c r="B755" t="s">
        <v>411</v>
      </c>
      <c r="C755" t="s">
        <v>198</v>
      </c>
      <c r="D755" t="s">
        <v>399</v>
      </c>
      <c r="E755" t="s">
        <v>72</v>
      </c>
      <c r="F755" t="s">
        <v>406</v>
      </c>
      <c r="G755">
        <v>15</v>
      </c>
      <c r="H755" t="str">
        <f t="shared" si="11"/>
        <v>West Coast</v>
      </c>
    </row>
    <row r="756" spans="1:8" x14ac:dyDescent="0.25">
      <c r="A756" s="103">
        <v>754</v>
      </c>
      <c r="B756" t="s">
        <v>411</v>
      </c>
      <c r="C756" t="s">
        <v>198</v>
      </c>
      <c r="D756" t="s">
        <v>399</v>
      </c>
      <c r="E756" t="s">
        <v>81</v>
      </c>
      <c r="F756" t="s">
        <v>406</v>
      </c>
      <c r="G756">
        <v>14.285714285715651</v>
      </c>
      <c r="H756" t="str">
        <f t="shared" si="11"/>
        <v>West Coast</v>
      </c>
    </row>
    <row r="757" spans="1:8" hidden="1" x14ac:dyDescent="0.25">
      <c r="A757" s="103">
        <v>755</v>
      </c>
      <c r="B757" t="s">
        <v>411</v>
      </c>
      <c r="C757" t="s">
        <v>198</v>
      </c>
      <c r="D757" t="s">
        <v>399</v>
      </c>
      <c r="E757" t="s">
        <v>82</v>
      </c>
      <c r="F757" t="s">
        <v>406</v>
      </c>
      <c r="H757" t="str">
        <f t="shared" si="11"/>
        <v>West Coast</v>
      </c>
    </row>
    <row r="758" spans="1:8" hidden="1" x14ac:dyDescent="0.25">
      <c r="A758" s="103">
        <v>756</v>
      </c>
      <c r="B758" t="s">
        <v>411</v>
      </c>
      <c r="C758" t="s">
        <v>198</v>
      </c>
      <c r="D758" t="s">
        <v>399</v>
      </c>
      <c r="E758" t="s">
        <v>70</v>
      </c>
      <c r="F758" t="s">
        <v>407</v>
      </c>
      <c r="G758">
        <v>89.743589743589752</v>
      </c>
      <c r="H758" t="str">
        <f t="shared" si="11"/>
        <v>West Coast</v>
      </c>
    </row>
    <row r="759" spans="1:8" hidden="1" x14ac:dyDescent="0.25">
      <c r="A759" s="103">
        <v>757</v>
      </c>
      <c r="B759" t="s">
        <v>411</v>
      </c>
      <c r="C759" t="s">
        <v>198</v>
      </c>
      <c r="D759" t="s">
        <v>399</v>
      </c>
      <c r="E759" t="s">
        <v>71</v>
      </c>
      <c r="F759" t="s">
        <v>407</v>
      </c>
      <c r="G759">
        <v>44.897959183676917</v>
      </c>
      <c r="H759" t="str">
        <f t="shared" si="11"/>
        <v>West Coast</v>
      </c>
    </row>
    <row r="760" spans="1:8" hidden="1" x14ac:dyDescent="0.25">
      <c r="A760" s="103">
        <v>758</v>
      </c>
      <c r="B760" t="s">
        <v>411</v>
      </c>
      <c r="C760" t="s">
        <v>198</v>
      </c>
      <c r="D760" t="s">
        <v>399</v>
      </c>
      <c r="E760" t="s">
        <v>69</v>
      </c>
      <c r="F760" t="s">
        <v>407</v>
      </c>
      <c r="G760">
        <v>13.33333333333333</v>
      </c>
      <c r="H760" t="str">
        <f t="shared" si="11"/>
        <v>West Coast</v>
      </c>
    </row>
    <row r="761" spans="1:8" hidden="1" x14ac:dyDescent="0.25">
      <c r="A761" s="103">
        <v>759</v>
      </c>
      <c r="B761" t="s">
        <v>411</v>
      </c>
      <c r="C761" t="s">
        <v>198</v>
      </c>
      <c r="D761" t="s">
        <v>399</v>
      </c>
      <c r="E761" t="s">
        <v>72</v>
      </c>
      <c r="F761" t="s">
        <v>407</v>
      </c>
      <c r="G761">
        <v>55.000000000000007</v>
      </c>
      <c r="H761" t="str">
        <f t="shared" si="11"/>
        <v>West Coast</v>
      </c>
    </row>
    <row r="762" spans="1:8" x14ac:dyDescent="0.25">
      <c r="A762" s="103">
        <v>760</v>
      </c>
      <c r="B762" t="s">
        <v>411</v>
      </c>
      <c r="C762" t="s">
        <v>198</v>
      </c>
      <c r="D762" t="s">
        <v>399</v>
      </c>
      <c r="E762" t="s">
        <v>81</v>
      </c>
      <c r="F762" t="s">
        <v>407</v>
      </c>
      <c r="G762">
        <v>28.57142857142177</v>
      </c>
      <c r="H762" t="str">
        <f t="shared" si="11"/>
        <v>West Coast</v>
      </c>
    </row>
    <row r="763" spans="1:8" hidden="1" x14ac:dyDescent="0.25">
      <c r="A763" s="103">
        <v>761</v>
      </c>
      <c r="B763" t="s">
        <v>411</v>
      </c>
      <c r="C763" t="s">
        <v>198</v>
      </c>
      <c r="D763" t="s">
        <v>399</v>
      </c>
      <c r="E763" t="s">
        <v>82</v>
      </c>
      <c r="F763" t="s">
        <v>407</v>
      </c>
      <c r="G763">
        <v>83.333333333333343</v>
      </c>
      <c r="H763" t="str">
        <f t="shared" si="11"/>
        <v>West Coast</v>
      </c>
    </row>
    <row r="764" spans="1:8" hidden="1" x14ac:dyDescent="0.25">
      <c r="A764" s="103">
        <v>762</v>
      </c>
      <c r="B764" t="s">
        <v>411</v>
      </c>
      <c r="C764" t="s">
        <v>198</v>
      </c>
      <c r="D764" t="s">
        <v>408</v>
      </c>
      <c r="E764" t="s">
        <v>67</v>
      </c>
      <c r="F764" t="s">
        <v>405</v>
      </c>
      <c r="G764">
        <v>34.285714285714278</v>
      </c>
      <c r="H764" t="str">
        <f t="shared" si="11"/>
        <v>West Coast</v>
      </c>
    </row>
    <row r="765" spans="1:8" hidden="1" x14ac:dyDescent="0.25">
      <c r="A765" s="103">
        <v>763</v>
      </c>
      <c r="B765" t="s">
        <v>411</v>
      </c>
      <c r="C765" t="s">
        <v>198</v>
      </c>
      <c r="D765" t="s">
        <v>408</v>
      </c>
      <c r="E765" t="s">
        <v>66</v>
      </c>
      <c r="F765" t="s">
        <v>405</v>
      </c>
      <c r="G765">
        <v>57.843137254899212</v>
      </c>
      <c r="H765" t="str">
        <f t="shared" si="11"/>
        <v>West Coast</v>
      </c>
    </row>
    <row r="766" spans="1:8" hidden="1" x14ac:dyDescent="0.25">
      <c r="A766" s="103">
        <v>764</v>
      </c>
      <c r="B766" t="s">
        <v>411</v>
      </c>
      <c r="C766" t="s">
        <v>198</v>
      </c>
      <c r="D766" t="s">
        <v>408</v>
      </c>
      <c r="E766" t="s">
        <v>68</v>
      </c>
      <c r="F766" t="s">
        <v>405</v>
      </c>
      <c r="G766">
        <v>39.393939393938567</v>
      </c>
      <c r="H766" t="str">
        <f t="shared" si="11"/>
        <v>West Coast</v>
      </c>
    </row>
    <row r="767" spans="1:8" hidden="1" x14ac:dyDescent="0.25">
      <c r="A767" s="103">
        <v>765</v>
      </c>
      <c r="B767" t="s">
        <v>411</v>
      </c>
      <c r="C767" t="s">
        <v>198</v>
      </c>
      <c r="D767" t="s">
        <v>408</v>
      </c>
      <c r="E767" t="s">
        <v>67</v>
      </c>
      <c r="F767" t="s">
        <v>406</v>
      </c>
      <c r="G767">
        <v>12.38095238095238</v>
      </c>
      <c r="H767" t="str">
        <f t="shared" si="11"/>
        <v>West Coast</v>
      </c>
    </row>
    <row r="768" spans="1:8" hidden="1" x14ac:dyDescent="0.25">
      <c r="A768" s="103">
        <v>766</v>
      </c>
      <c r="B768" t="s">
        <v>411</v>
      </c>
      <c r="C768" t="s">
        <v>198</v>
      </c>
      <c r="D768" t="s">
        <v>408</v>
      </c>
      <c r="E768" t="s">
        <v>66</v>
      </c>
      <c r="F768" t="s">
        <v>406</v>
      </c>
      <c r="G768">
        <v>2.9411764705884949</v>
      </c>
      <c r="H768" t="str">
        <f t="shared" si="11"/>
        <v>West Coast</v>
      </c>
    </row>
    <row r="769" spans="1:8" hidden="1" x14ac:dyDescent="0.25">
      <c r="A769" s="103">
        <v>767</v>
      </c>
      <c r="B769" t="s">
        <v>411</v>
      </c>
      <c r="C769" t="s">
        <v>198</v>
      </c>
      <c r="D769" t="s">
        <v>408</v>
      </c>
      <c r="E769" t="s">
        <v>68</v>
      </c>
      <c r="F769" t="s">
        <v>406</v>
      </c>
      <c r="G769">
        <v>10.22727272727389</v>
      </c>
      <c r="H769" t="str">
        <f t="shared" si="11"/>
        <v>West Coast</v>
      </c>
    </row>
    <row r="770" spans="1:8" hidden="1" x14ac:dyDescent="0.25">
      <c r="A770" s="103">
        <v>768</v>
      </c>
      <c r="B770" t="s">
        <v>411</v>
      </c>
      <c r="C770" t="s">
        <v>198</v>
      </c>
      <c r="D770" t="s">
        <v>408</v>
      </c>
      <c r="E770" t="s">
        <v>67</v>
      </c>
      <c r="F770" t="s">
        <v>407</v>
      </c>
      <c r="G770">
        <v>53.333333333333343</v>
      </c>
      <c r="H770" t="str">
        <f t="shared" si="11"/>
        <v>West Coast</v>
      </c>
    </row>
    <row r="771" spans="1:8" hidden="1" x14ac:dyDescent="0.25">
      <c r="A771" s="103">
        <v>769</v>
      </c>
      <c r="B771" t="s">
        <v>411</v>
      </c>
      <c r="C771" t="s">
        <v>198</v>
      </c>
      <c r="D771" t="s">
        <v>408</v>
      </c>
      <c r="E771" t="s">
        <v>66</v>
      </c>
      <c r="F771" t="s">
        <v>407</v>
      </c>
      <c r="G771">
        <v>39.215686274512279</v>
      </c>
      <c r="H771" t="str">
        <f t="shared" ref="H771:H834" si="12">SUBSTITUTE(B771, " Region","")</f>
        <v>West Coast</v>
      </c>
    </row>
    <row r="772" spans="1:8" hidden="1" x14ac:dyDescent="0.25">
      <c r="A772" s="103">
        <v>770</v>
      </c>
      <c r="B772" t="s">
        <v>411</v>
      </c>
      <c r="C772" t="s">
        <v>198</v>
      </c>
      <c r="D772" t="s">
        <v>408</v>
      </c>
      <c r="E772" t="s">
        <v>68</v>
      </c>
      <c r="F772" t="s">
        <v>407</v>
      </c>
      <c r="G772">
        <v>50.378787878787548</v>
      </c>
      <c r="H772" t="str">
        <f t="shared" si="12"/>
        <v>West Coast</v>
      </c>
    </row>
    <row r="773" spans="1:8" hidden="1" x14ac:dyDescent="0.25">
      <c r="A773" s="103">
        <v>771</v>
      </c>
      <c r="B773" t="s">
        <v>411</v>
      </c>
      <c r="C773" t="s">
        <v>198</v>
      </c>
      <c r="D773" t="s">
        <v>409</v>
      </c>
      <c r="E773" t="s">
        <v>193</v>
      </c>
      <c r="F773" t="s">
        <v>405</v>
      </c>
      <c r="G773">
        <v>39.473684210527693</v>
      </c>
      <c r="H773" t="str">
        <f t="shared" si="12"/>
        <v>West Coast</v>
      </c>
    </row>
    <row r="774" spans="1:8" hidden="1" x14ac:dyDescent="0.25">
      <c r="A774" s="103">
        <v>772</v>
      </c>
      <c r="B774" t="s">
        <v>411</v>
      </c>
      <c r="C774" t="s">
        <v>198</v>
      </c>
      <c r="D774" t="s">
        <v>409</v>
      </c>
      <c r="E774" t="s">
        <v>194</v>
      </c>
      <c r="F774" t="s">
        <v>405</v>
      </c>
      <c r="G774">
        <v>56.962025316455701</v>
      </c>
      <c r="H774" t="str">
        <f t="shared" si="12"/>
        <v>West Coast</v>
      </c>
    </row>
    <row r="775" spans="1:8" hidden="1" x14ac:dyDescent="0.25">
      <c r="A775" s="103">
        <v>773</v>
      </c>
      <c r="B775" t="s">
        <v>411</v>
      </c>
      <c r="C775" t="s">
        <v>198</v>
      </c>
      <c r="D775" t="s">
        <v>409</v>
      </c>
      <c r="E775" t="s">
        <v>195</v>
      </c>
      <c r="F775" t="s">
        <v>405</v>
      </c>
      <c r="G775">
        <v>29.41176470587283</v>
      </c>
      <c r="H775" t="str">
        <f t="shared" si="12"/>
        <v>West Coast</v>
      </c>
    </row>
    <row r="776" spans="1:8" hidden="1" x14ac:dyDescent="0.25">
      <c r="A776" s="103">
        <v>774</v>
      </c>
      <c r="B776" t="s">
        <v>411</v>
      </c>
      <c r="C776" t="s">
        <v>198</v>
      </c>
      <c r="D776" t="s">
        <v>409</v>
      </c>
      <c r="E776" t="s">
        <v>193</v>
      </c>
      <c r="F776" t="s">
        <v>406</v>
      </c>
      <c r="G776">
        <v>9.6491228070178803</v>
      </c>
      <c r="H776" t="str">
        <f t="shared" si="12"/>
        <v>West Coast</v>
      </c>
    </row>
    <row r="777" spans="1:8" hidden="1" x14ac:dyDescent="0.25">
      <c r="A777" s="103">
        <v>775</v>
      </c>
      <c r="B777" t="s">
        <v>411</v>
      </c>
      <c r="C777" t="s">
        <v>198</v>
      </c>
      <c r="D777" t="s">
        <v>409</v>
      </c>
      <c r="E777" t="s">
        <v>194</v>
      </c>
      <c r="F777" t="s">
        <v>406</v>
      </c>
      <c r="G777">
        <v>6.3291139240506329</v>
      </c>
      <c r="H777" t="str">
        <f t="shared" si="12"/>
        <v>West Coast</v>
      </c>
    </row>
    <row r="778" spans="1:8" hidden="1" x14ac:dyDescent="0.25">
      <c r="A778" s="103">
        <v>776</v>
      </c>
      <c r="B778" t="s">
        <v>411</v>
      </c>
      <c r="C778" t="s">
        <v>198</v>
      </c>
      <c r="D778" t="s">
        <v>409</v>
      </c>
      <c r="E778" t="s">
        <v>195</v>
      </c>
      <c r="F778" t="s">
        <v>406</v>
      </c>
      <c r="G778">
        <v>11.76470588235502</v>
      </c>
      <c r="H778" t="str">
        <f t="shared" si="12"/>
        <v>West Coast</v>
      </c>
    </row>
    <row r="779" spans="1:8" hidden="1" x14ac:dyDescent="0.25">
      <c r="A779" s="103">
        <v>777</v>
      </c>
      <c r="B779" t="s">
        <v>411</v>
      </c>
      <c r="C779" t="s">
        <v>198</v>
      </c>
      <c r="D779" t="s">
        <v>409</v>
      </c>
      <c r="E779" t="s">
        <v>193</v>
      </c>
      <c r="F779" t="s">
        <v>407</v>
      </c>
      <c r="G779">
        <v>50.877192982454417</v>
      </c>
      <c r="H779" t="str">
        <f t="shared" si="12"/>
        <v>West Coast</v>
      </c>
    </row>
    <row r="780" spans="1:8" hidden="1" x14ac:dyDescent="0.25">
      <c r="A780" s="103">
        <v>778</v>
      </c>
      <c r="B780" t="s">
        <v>411</v>
      </c>
      <c r="C780" t="s">
        <v>198</v>
      </c>
      <c r="D780" t="s">
        <v>409</v>
      </c>
      <c r="E780" t="s">
        <v>194</v>
      </c>
      <c r="F780" t="s">
        <v>407</v>
      </c>
      <c r="G780">
        <v>36.708860759493668</v>
      </c>
      <c r="H780" t="str">
        <f t="shared" si="12"/>
        <v>West Coast</v>
      </c>
    </row>
    <row r="781" spans="1:8" hidden="1" x14ac:dyDescent="0.25">
      <c r="A781" s="103">
        <v>779</v>
      </c>
      <c r="B781" t="s">
        <v>411</v>
      </c>
      <c r="C781" t="s">
        <v>198</v>
      </c>
      <c r="D781" t="s">
        <v>409</v>
      </c>
      <c r="E781" t="s">
        <v>195</v>
      </c>
      <c r="F781" t="s">
        <v>407</v>
      </c>
      <c r="G781">
        <v>58.823529411772149</v>
      </c>
      <c r="H781" t="str">
        <f t="shared" si="12"/>
        <v>West Coast</v>
      </c>
    </row>
    <row r="782" spans="1:8" hidden="1" x14ac:dyDescent="0.25">
      <c r="A782" s="103">
        <v>780</v>
      </c>
      <c r="B782" t="s">
        <v>412</v>
      </c>
      <c r="C782" t="s">
        <v>198</v>
      </c>
      <c r="D782" t="s">
        <v>403</v>
      </c>
      <c r="E782" t="s">
        <v>404</v>
      </c>
      <c r="F782" t="s">
        <v>405</v>
      </c>
      <c r="G782">
        <v>30.22959183673435</v>
      </c>
      <c r="H782" t="str">
        <f t="shared" si="12"/>
        <v>Wellington</v>
      </c>
    </row>
    <row r="783" spans="1:8" hidden="1" x14ac:dyDescent="0.25">
      <c r="A783" s="103">
        <v>781</v>
      </c>
      <c r="B783" t="s">
        <v>412</v>
      </c>
      <c r="C783" t="s">
        <v>198</v>
      </c>
      <c r="D783" t="s">
        <v>403</v>
      </c>
      <c r="E783" t="s">
        <v>404</v>
      </c>
      <c r="F783" t="s">
        <v>406</v>
      </c>
      <c r="G783">
        <v>14.71088435374164</v>
      </c>
      <c r="H783" t="str">
        <f t="shared" si="12"/>
        <v>Wellington</v>
      </c>
    </row>
    <row r="784" spans="1:8" hidden="1" x14ac:dyDescent="0.25">
      <c r="A784" s="103">
        <v>782</v>
      </c>
      <c r="B784" t="s">
        <v>412</v>
      </c>
      <c r="C784" t="s">
        <v>198</v>
      </c>
      <c r="D784" t="s">
        <v>403</v>
      </c>
      <c r="E784" t="s">
        <v>404</v>
      </c>
      <c r="F784" t="s">
        <v>407</v>
      </c>
      <c r="G784">
        <v>55.059523809524002</v>
      </c>
      <c r="H784" t="str">
        <f t="shared" si="12"/>
        <v>Wellington</v>
      </c>
    </row>
    <row r="785" spans="1:8" hidden="1" x14ac:dyDescent="0.25">
      <c r="A785" s="103">
        <v>783</v>
      </c>
      <c r="B785" t="s">
        <v>412</v>
      </c>
      <c r="C785" t="s">
        <v>198</v>
      </c>
      <c r="D785" t="s">
        <v>399</v>
      </c>
      <c r="E785" t="s">
        <v>70</v>
      </c>
      <c r="F785" t="s">
        <v>405</v>
      </c>
      <c r="G785">
        <v>5.7692307692307692</v>
      </c>
      <c r="H785" t="str">
        <f t="shared" si="12"/>
        <v>Wellington</v>
      </c>
    </row>
    <row r="786" spans="1:8" hidden="1" x14ac:dyDescent="0.25">
      <c r="A786" s="103">
        <v>784</v>
      </c>
      <c r="B786" t="s">
        <v>412</v>
      </c>
      <c r="C786" t="s">
        <v>198</v>
      </c>
      <c r="D786" t="s">
        <v>399</v>
      </c>
      <c r="E786" t="s">
        <v>71</v>
      </c>
      <c r="F786" t="s">
        <v>405</v>
      </c>
      <c r="G786">
        <v>34.623015873015213</v>
      </c>
      <c r="H786" t="str">
        <f t="shared" si="12"/>
        <v>Wellington</v>
      </c>
    </row>
    <row r="787" spans="1:8" hidden="1" x14ac:dyDescent="0.25">
      <c r="A787" s="103">
        <v>785</v>
      </c>
      <c r="B787" t="s">
        <v>412</v>
      </c>
      <c r="C787" t="s">
        <v>198</v>
      </c>
      <c r="D787" t="s">
        <v>399</v>
      </c>
      <c r="E787" t="s">
        <v>69</v>
      </c>
      <c r="F787" t="s">
        <v>405</v>
      </c>
      <c r="G787">
        <v>35</v>
      </c>
      <c r="H787" t="str">
        <f t="shared" si="12"/>
        <v>Wellington</v>
      </c>
    </row>
    <row r="788" spans="1:8" hidden="1" x14ac:dyDescent="0.25">
      <c r="A788" s="103">
        <v>786</v>
      </c>
      <c r="B788" t="s">
        <v>412</v>
      </c>
      <c r="C788" t="s">
        <v>198</v>
      </c>
      <c r="D788" t="s">
        <v>399</v>
      </c>
      <c r="E788" t="s">
        <v>72</v>
      </c>
      <c r="F788" t="s">
        <v>405</v>
      </c>
      <c r="G788">
        <v>45</v>
      </c>
      <c r="H788" t="str">
        <f t="shared" si="12"/>
        <v>Wellington</v>
      </c>
    </row>
    <row r="789" spans="1:8" x14ac:dyDescent="0.25">
      <c r="A789" s="103">
        <v>787</v>
      </c>
      <c r="B789" t="s">
        <v>412</v>
      </c>
      <c r="C789" t="s">
        <v>198</v>
      </c>
      <c r="D789" t="s">
        <v>399</v>
      </c>
      <c r="E789" t="s">
        <v>81</v>
      </c>
      <c r="F789" t="s">
        <v>405</v>
      </c>
      <c r="G789">
        <v>25.59523809523845</v>
      </c>
      <c r="H789" t="str">
        <f t="shared" si="12"/>
        <v>Wellington</v>
      </c>
    </row>
    <row r="790" spans="1:8" hidden="1" x14ac:dyDescent="0.25">
      <c r="A790" s="103">
        <v>788</v>
      </c>
      <c r="B790" t="s">
        <v>412</v>
      </c>
      <c r="C790" t="s">
        <v>198</v>
      </c>
      <c r="D790" t="s">
        <v>399</v>
      </c>
      <c r="E790" t="s">
        <v>82</v>
      </c>
      <c r="F790" t="s">
        <v>405</v>
      </c>
      <c r="G790">
        <v>12.5</v>
      </c>
      <c r="H790" t="str">
        <f t="shared" si="12"/>
        <v>Wellington</v>
      </c>
    </row>
    <row r="791" spans="1:8" hidden="1" x14ac:dyDescent="0.25">
      <c r="A791" s="103">
        <v>789</v>
      </c>
      <c r="B791" t="s">
        <v>412</v>
      </c>
      <c r="C791" t="s">
        <v>198</v>
      </c>
      <c r="D791" t="s">
        <v>399</v>
      </c>
      <c r="E791" t="s">
        <v>70</v>
      </c>
      <c r="F791" t="s">
        <v>406</v>
      </c>
      <c r="G791">
        <v>21.15384615384615</v>
      </c>
      <c r="H791" t="str">
        <f t="shared" si="12"/>
        <v>Wellington</v>
      </c>
    </row>
    <row r="792" spans="1:8" hidden="1" x14ac:dyDescent="0.25">
      <c r="A792" s="103">
        <v>790</v>
      </c>
      <c r="B792" t="s">
        <v>412</v>
      </c>
      <c r="C792" t="s">
        <v>198</v>
      </c>
      <c r="D792" t="s">
        <v>399</v>
      </c>
      <c r="E792" t="s">
        <v>71</v>
      </c>
      <c r="F792" t="s">
        <v>406</v>
      </c>
      <c r="G792">
        <v>13.88888888888882</v>
      </c>
      <c r="H792" t="str">
        <f t="shared" si="12"/>
        <v>Wellington</v>
      </c>
    </row>
    <row r="793" spans="1:8" hidden="1" x14ac:dyDescent="0.25">
      <c r="A793" s="103">
        <v>791</v>
      </c>
      <c r="B793" t="s">
        <v>412</v>
      </c>
      <c r="C793" t="s">
        <v>198</v>
      </c>
      <c r="D793" t="s">
        <v>399</v>
      </c>
      <c r="E793" t="s">
        <v>69</v>
      </c>
      <c r="F793" t="s">
        <v>406</v>
      </c>
      <c r="G793">
        <v>20</v>
      </c>
      <c r="H793" t="str">
        <f t="shared" si="12"/>
        <v>Wellington</v>
      </c>
    </row>
    <row r="794" spans="1:8" hidden="1" x14ac:dyDescent="0.25">
      <c r="A794" s="103">
        <v>792</v>
      </c>
      <c r="B794" t="s">
        <v>412</v>
      </c>
      <c r="C794" t="s">
        <v>198</v>
      </c>
      <c r="D794" t="s">
        <v>399</v>
      </c>
      <c r="E794" t="s">
        <v>72</v>
      </c>
      <c r="F794" t="s">
        <v>406</v>
      </c>
      <c r="G794">
        <v>3.333333333333333</v>
      </c>
      <c r="H794" t="str">
        <f t="shared" si="12"/>
        <v>Wellington</v>
      </c>
    </row>
    <row r="795" spans="1:8" x14ac:dyDescent="0.25">
      <c r="A795" s="103">
        <v>793</v>
      </c>
      <c r="B795" t="s">
        <v>412</v>
      </c>
      <c r="C795" t="s">
        <v>198</v>
      </c>
      <c r="D795" t="s">
        <v>399</v>
      </c>
      <c r="E795" t="s">
        <v>81</v>
      </c>
      <c r="F795" t="s">
        <v>406</v>
      </c>
      <c r="G795">
        <v>16.666666666667862</v>
      </c>
      <c r="H795" t="str">
        <f t="shared" si="12"/>
        <v>Wellington</v>
      </c>
    </row>
    <row r="796" spans="1:8" hidden="1" x14ac:dyDescent="0.25">
      <c r="A796" s="103">
        <v>794</v>
      </c>
      <c r="B796" t="s">
        <v>412</v>
      </c>
      <c r="C796" t="s">
        <v>198</v>
      </c>
      <c r="D796" t="s">
        <v>399</v>
      </c>
      <c r="E796" t="s">
        <v>82</v>
      </c>
      <c r="F796" t="s">
        <v>406</v>
      </c>
      <c r="G796">
        <v>25</v>
      </c>
      <c r="H796" t="str">
        <f t="shared" si="12"/>
        <v>Wellington</v>
      </c>
    </row>
    <row r="797" spans="1:8" hidden="1" x14ac:dyDescent="0.25">
      <c r="A797" s="103">
        <v>795</v>
      </c>
      <c r="B797" t="s">
        <v>412</v>
      </c>
      <c r="C797" t="s">
        <v>198</v>
      </c>
      <c r="D797" t="s">
        <v>399</v>
      </c>
      <c r="E797" t="s">
        <v>70</v>
      </c>
      <c r="F797" t="s">
        <v>407</v>
      </c>
      <c r="G797">
        <v>73.076923076923066</v>
      </c>
      <c r="H797" t="str">
        <f t="shared" si="12"/>
        <v>Wellington</v>
      </c>
    </row>
    <row r="798" spans="1:8" hidden="1" x14ac:dyDescent="0.25">
      <c r="A798" s="103">
        <v>796</v>
      </c>
      <c r="B798" t="s">
        <v>412</v>
      </c>
      <c r="C798" t="s">
        <v>198</v>
      </c>
      <c r="D798" t="s">
        <v>399</v>
      </c>
      <c r="E798" t="s">
        <v>71</v>
      </c>
      <c r="F798" t="s">
        <v>407</v>
      </c>
      <c r="G798">
        <v>51.48809523809598</v>
      </c>
      <c r="H798" t="str">
        <f t="shared" si="12"/>
        <v>Wellington</v>
      </c>
    </row>
    <row r="799" spans="1:8" hidden="1" x14ac:dyDescent="0.25">
      <c r="A799" s="103">
        <v>797</v>
      </c>
      <c r="B799" t="s">
        <v>412</v>
      </c>
      <c r="C799" t="s">
        <v>198</v>
      </c>
      <c r="D799" t="s">
        <v>399</v>
      </c>
      <c r="E799" t="s">
        <v>69</v>
      </c>
      <c r="F799" t="s">
        <v>407</v>
      </c>
      <c r="G799">
        <v>45</v>
      </c>
      <c r="H799" t="str">
        <f t="shared" si="12"/>
        <v>Wellington</v>
      </c>
    </row>
    <row r="800" spans="1:8" hidden="1" x14ac:dyDescent="0.25">
      <c r="A800" s="103">
        <v>798</v>
      </c>
      <c r="B800" t="s">
        <v>412</v>
      </c>
      <c r="C800" t="s">
        <v>198</v>
      </c>
      <c r="D800" t="s">
        <v>399</v>
      </c>
      <c r="E800" t="s">
        <v>72</v>
      </c>
      <c r="F800" t="s">
        <v>407</v>
      </c>
      <c r="G800">
        <v>51.666666666666671</v>
      </c>
      <c r="H800" t="str">
        <f t="shared" si="12"/>
        <v>Wellington</v>
      </c>
    </row>
    <row r="801" spans="1:8" x14ac:dyDescent="0.25">
      <c r="A801" s="103">
        <v>799</v>
      </c>
      <c r="B801" t="s">
        <v>412</v>
      </c>
      <c r="C801" t="s">
        <v>198</v>
      </c>
      <c r="D801" t="s">
        <v>399</v>
      </c>
      <c r="E801" t="s">
        <v>81</v>
      </c>
      <c r="F801" t="s">
        <v>407</v>
      </c>
      <c r="G801">
        <v>57.738095238093692</v>
      </c>
      <c r="H801" t="str">
        <f t="shared" si="12"/>
        <v>Wellington</v>
      </c>
    </row>
    <row r="802" spans="1:8" hidden="1" x14ac:dyDescent="0.25">
      <c r="A802" s="103">
        <v>800</v>
      </c>
      <c r="B802" t="s">
        <v>412</v>
      </c>
      <c r="C802" t="s">
        <v>198</v>
      </c>
      <c r="D802" t="s">
        <v>399</v>
      </c>
      <c r="E802" t="s">
        <v>82</v>
      </c>
      <c r="F802" t="s">
        <v>407</v>
      </c>
      <c r="G802">
        <v>62.5</v>
      </c>
      <c r="H802" t="str">
        <f t="shared" si="12"/>
        <v>Wellington</v>
      </c>
    </row>
    <row r="803" spans="1:8" hidden="1" x14ac:dyDescent="0.25">
      <c r="A803" s="103">
        <v>801</v>
      </c>
      <c r="B803" t="s">
        <v>412</v>
      </c>
      <c r="C803" t="s">
        <v>198</v>
      </c>
      <c r="D803" t="s">
        <v>408</v>
      </c>
      <c r="E803" t="s">
        <v>67</v>
      </c>
      <c r="F803" t="s">
        <v>405</v>
      </c>
      <c r="G803">
        <v>28.06451612903226</v>
      </c>
      <c r="H803" t="str">
        <f t="shared" si="12"/>
        <v>Wellington</v>
      </c>
    </row>
    <row r="804" spans="1:8" hidden="1" x14ac:dyDescent="0.25">
      <c r="A804" s="103">
        <v>802</v>
      </c>
      <c r="B804" t="s">
        <v>412</v>
      </c>
      <c r="C804" t="s">
        <v>198</v>
      </c>
      <c r="D804" t="s">
        <v>408</v>
      </c>
      <c r="E804" t="s">
        <v>66</v>
      </c>
      <c r="F804" t="s">
        <v>405</v>
      </c>
      <c r="G804">
        <v>28.52564102563873</v>
      </c>
      <c r="H804" t="str">
        <f t="shared" si="12"/>
        <v>Wellington</v>
      </c>
    </row>
    <row r="805" spans="1:8" hidden="1" x14ac:dyDescent="0.25">
      <c r="A805" s="103">
        <v>803</v>
      </c>
      <c r="B805" t="s">
        <v>412</v>
      </c>
      <c r="C805" t="s">
        <v>198</v>
      </c>
      <c r="D805" t="s">
        <v>408</v>
      </c>
      <c r="E805" t="s">
        <v>68</v>
      </c>
      <c r="F805" t="s">
        <v>405</v>
      </c>
      <c r="G805">
        <v>34.085213032582537</v>
      </c>
      <c r="H805" t="str">
        <f t="shared" si="12"/>
        <v>Wellington</v>
      </c>
    </row>
    <row r="806" spans="1:8" hidden="1" x14ac:dyDescent="0.25">
      <c r="A806" s="103">
        <v>804</v>
      </c>
      <c r="B806" t="s">
        <v>412</v>
      </c>
      <c r="C806" t="s">
        <v>198</v>
      </c>
      <c r="D806" t="s">
        <v>408</v>
      </c>
      <c r="E806" t="s">
        <v>67</v>
      </c>
      <c r="F806" t="s">
        <v>406</v>
      </c>
      <c r="G806">
        <v>19.677419354838712</v>
      </c>
      <c r="H806" t="str">
        <f t="shared" si="12"/>
        <v>Wellington</v>
      </c>
    </row>
    <row r="807" spans="1:8" hidden="1" x14ac:dyDescent="0.25">
      <c r="A807" s="103">
        <v>805</v>
      </c>
      <c r="B807" t="s">
        <v>412</v>
      </c>
      <c r="C807" t="s">
        <v>198</v>
      </c>
      <c r="D807" t="s">
        <v>408</v>
      </c>
      <c r="E807" t="s">
        <v>66</v>
      </c>
      <c r="F807" t="s">
        <v>406</v>
      </c>
      <c r="G807">
        <v>10.89743589743545</v>
      </c>
      <c r="H807" t="str">
        <f t="shared" si="12"/>
        <v>Wellington</v>
      </c>
    </row>
    <row r="808" spans="1:8" hidden="1" x14ac:dyDescent="0.25">
      <c r="A808" s="103">
        <v>806</v>
      </c>
      <c r="B808" t="s">
        <v>412</v>
      </c>
      <c r="C808" t="s">
        <v>198</v>
      </c>
      <c r="D808" t="s">
        <v>408</v>
      </c>
      <c r="E808" t="s">
        <v>68</v>
      </c>
      <c r="F808" t="s">
        <v>406</v>
      </c>
      <c r="G808">
        <v>11.90476190476215</v>
      </c>
      <c r="H808" t="str">
        <f t="shared" si="12"/>
        <v>Wellington</v>
      </c>
    </row>
    <row r="809" spans="1:8" hidden="1" x14ac:dyDescent="0.25">
      <c r="A809" s="103">
        <v>807</v>
      </c>
      <c r="B809" t="s">
        <v>412</v>
      </c>
      <c r="C809" t="s">
        <v>198</v>
      </c>
      <c r="D809" t="s">
        <v>408</v>
      </c>
      <c r="E809" t="s">
        <v>67</v>
      </c>
      <c r="F809" t="s">
        <v>407</v>
      </c>
      <c r="G809">
        <v>52.258064516129032</v>
      </c>
      <c r="H809" t="str">
        <f t="shared" si="12"/>
        <v>Wellington</v>
      </c>
    </row>
    <row r="810" spans="1:8" hidden="1" x14ac:dyDescent="0.25">
      <c r="A810" s="103">
        <v>808</v>
      </c>
      <c r="B810" t="s">
        <v>412</v>
      </c>
      <c r="C810" t="s">
        <v>198</v>
      </c>
      <c r="D810" t="s">
        <v>408</v>
      </c>
      <c r="E810" t="s">
        <v>66</v>
      </c>
      <c r="F810" t="s">
        <v>407</v>
      </c>
      <c r="G810">
        <v>60.576923076925802</v>
      </c>
      <c r="H810" t="str">
        <f t="shared" si="12"/>
        <v>Wellington</v>
      </c>
    </row>
    <row r="811" spans="1:8" hidden="1" x14ac:dyDescent="0.25">
      <c r="A811" s="103">
        <v>809</v>
      </c>
      <c r="B811" t="s">
        <v>412</v>
      </c>
      <c r="C811" t="s">
        <v>198</v>
      </c>
      <c r="D811" t="s">
        <v>408</v>
      </c>
      <c r="E811" t="s">
        <v>68</v>
      </c>
      <c r="F811" t="s">
        <v>407</v>
      </c>
      <c r="G811">
        <v>54.010025062655323</v>
      </c>
      <c r="H811" t="str">
        <f t="shared" si="12"/>
        <v>Wellington</v>
      </c>
    </row>
    <row r="812" spans="1:8" hidden="1" x14ac:dyDescent="0.25">
      <c r="A812" s="103">
        <v>810</v>
      </c>
      <c r="B812" t="s">
        <v>412</v>
      </c>
      <c r="C812" t="s">
        <v>198</v>
      </c>
      <c r="D812" t="s">
        <v>409</v>
      </c>
      <c r="E812" t="s">
        <v>193</v>
      </c>
      <c r="F812" t="s">
        <v>405</v>
      </c>
      <c r="G812">
        <v>24.053030303030361</v>
      </c>
      <c r="H812" t="str">
        <f t="shared" si="12"/>
        <v>Wellington</v>
      </c>
    </row>
    <row r="813" spans="1:8" hidden="1" x14ac:dyDescent="0.25">
      <c r="A813" s="103">
        <v>811</v>
      </c>
      <c r="B813" t="s">
        <v>412</v>
      </c>
      <c r="C813" t="s">
        <v>198</v>
      </c>
      <c r="D813" t="s">
        <v>409</v>
      </c>
      <c r="E813" t="s">
        <v>194</v>
      </c>
      <c r="F813" t="s">
        <v>405</v>
      </c>
      <c r="G813">
        <v>44.308943089430898</v>
      </c>
      <c r="H813" t="str">
        <f t="shared" si="12"/>
        <v>Wellington</v>
      </c>
    </row>
    <row r="814" spans="1:8" hidden="1" x14ac:dyDescent="0.25">
      <c r="A814" s="103">
        <v>812</v>
      </c>
      <c r="B814" t="s">
        <v>412</v>
      </c>
      <c r="C814" t="s">
        <v>198</v>
      </c>
      <c r="D814" t="s">
        <v>409</v>
      </c>
      <c r="E814" t="s">
        <v>195</v>
      </c>
      <c r="F814" t="s">
        <v>405</v>
      </c>
      <c r="G814">
        <v>23.29749103942336</v>
      </c>
      <c r="H814" t="str">
        <f t="shared" si="12"/>
        <v>Wellington</v>
      </c>
    </row>
    <row r="815" spans="1:8" hidden="1" x14ac:dyDescent="0.25">
      <c r="A815" s="103">
        <v>813</v>
      </c>
      <c r="B815" t="s">
        <v>412</v>
      </c>
      <c r="C815" t="s">
        <v>198</v>
      </c>
      <c r="D815" t="s">
        <v>409</v>
      </c>
      <c r="E815" t="s">
        <v>193</v>
      </c>
      <c r="F815" t="s">
        <v>406</v>
      </c>
      <c r="G815">
        <v>14.109848484848779</v>
      </c>
      <c r="H815" t="str">
        <f t="shared" si="12"/>
        <v>Wellington</v>
      </c>
    </row>
    <row r="816" spans="1:8" hidden="1" x14ac:dyDescent="0.25">
      <c r="A816" s="103">
        <v>814</v>
      </c>
      <c r="B816" t="s">
        <v>412</v>
      </c>
      <c r="C816" t="s">
        <v>198</v>
      </c>
      <c r="D816" t="s">
        <v>409</v>
      </c>
      <c r="E816" t="s">
        <v>194</v>
      </c>
      <c r="F816" t="s">
        <v>406</v>
      </c>
      <c r="G816">
        <v>15.853658536585369</v>
      </c>
      <c r="H816" t="str">
        <f t="shared" si="12"/>
        <v>Wellington</v>
      </c>
    </row>
    <row r="817" spans="1:8" hidden="1" x14ac:dyDescent="0.25">
      <c r="A817" s="103">
        <v>815</v>
      </c>
      <c r="B817" t="s">
        <v>412</v>
      </c>
      <c r="C817" t="s">
        <v>198</v>
      </c>
      <c r="D817" t="s">
        <v>409</v>
      </c>
      <c r="E817" t="s">
        <v>195</v>
      </c>
      <c r="F817" t="s">
        <v>406</v>
      </c>
      <c r="G817">
        <v>14.33691756272397</v>
      </c>
      <c r="H817" t="str">
        <f t="shared" si="12"/>
        <v>Wellington</v>
      </c>
    </row>
    <row r="818" spans="1:8" hidden="1" x14ac:dyDescent="0.25">
      <c r="A818" s="103">
        <v>816</v>
      </c>
      <c r="B818" t="s">
        <v>412</v>
      </c>
      <c r="C818" t="s">
        <v>198</v>
      </c>
      <c r="D818" t="s">
        <v>409</v>
      </c>
      <c r="E818" t="s">
        <v>193</v>
      </c>
      <c r="F818" t="s">
        <v>407</v>
      </c>
      <c r="G818">
        <v>61.837121212120849</v>
      </c>
      <c r="H818" t="str">
        <f t="shared" si="12"/>
        <v>Wellington</v>
      </c>
    </row>
    <row r="819" spans="1:8" hidden="1" x14ac:dyDescent="0.25">
      <c r="A819" s="103">
        <v>817</v>
      </c>
      <c r="B819" t="s">
        <v>412</v>
      </c>
      <c r="C819" t="s">
        <v>198</v>
      </c>
      <c r="D819" t="s">
        <v>409</v>
      </c>
      <c r="E819" t="s">
        <v>194</v>
      </c>
      <c r="F819" t="s">
        <v>407</v>
      </c>
      <c r="G819">
        <v>39.837398373983739</v>
      </c>
      <c r="H819" t="str">
        <f t="shared" si="12"/>
        <v>Wellington</v>
      </c>
    </row>
    <row r="820" spans="1:8" hidden="1" x14ac:dyDescent="0.25">
      <c r="A820" s="103">
        <v>818</v>
      </c>
      <c r="B820" t="s">
        <v>412</v>
      </c>
      <c r="C820" t="s">
        <v>198</v>
      </c>
      <c r="D820" t="s">
        <v>409</v>
      </c>
      <c r="E820" t="s">
        <v>195</v>
      </c>
      <c r="F820" t="s">
        <v>407</v>
      </c>
      <c r="G820">
        <v>62.365591397852683</v>
      </c>
      <c r="H820" t="str">
        <f t="shared" si="12"/>
        <v>Wellington</v>
      </c>
    </row>
    <row r="821" spans="1:8" hidden="1" x14ac:dyDescent="0.25">
      <c r="A821" s="103">
        <v>819</v>
      </c>
      <c r="B821" t="s">
        <v>413</v>
      </c>
      <c r="C821" t="s">
        <v>198</v>
      </c>
      <c r="D821" t="s">
        <v>403</v>
      </c>
      <c r="E821" t="s">
        <v>404</v>
      </c>
      <c r="F821" t="s">
        <v>405</v>
      </c>
      <c r="G821">
        <v>23.333333333333108</v>
      </c>
      <c r="H821" t="str">
        <f t="shared" si="12"/>
        <v>Hawke's Bay</v>
      </c>
    </row>
    <row r="822" spans="1:8" hidden="1" x14ac:dyDescent="0.25">
      <c r="A822" s="103">
        <v>820</v>
      </c>
      <c r="B822" t="s">
        <v>413</v>
      </c>
      <c r="C822" t="s">
        <v>198</v>
      </c>
      <c r="D822" t="s">
        <v>403</v>
      </c>
      <c r="E822" t="s">
        <v>404</v>
      </c>
      <c r="F822" t="s">
        <v>406</v>
      </c>
      <c r="G822">
        <v>16.239316239316299</v>
      </c>
      <c r="H822" t="str">
        <f t="shared" si="12"/>
        <v>Hawke's Bay</v>
      </c>
    </row>
    <row r="823" spans="1:8" hidden="1" x14ac:dyDescent="0.25">
      <c r="A823" s="103">
        <v>821</v>
      </c>
      <c r="B823" t="s">
        <v>413</v>
      </c>
      <c r="C823" t="s">
        <v>198</v>
      </c>
      <c r="D823" t="s">
        <v>403</v>
      </c>
      <c r="E823" t="s">
        <v>404</v>
      </c>
      <c r="F823" t="s">
        <v>407</v>
      </c>
      <c r="G823">
        <v>60.427350427350589</v>
      </c>
      <c r="H823" t="str">
        <f t="shared" si="12"/>
        <v>Hawke's Bay</v>
      </c>
    </row>
    <row r="824" spans="1:8" hidden="1" x14ac:dyDescent="0.25">
      <c r="A824" s="103">
        <v>822</v>
      </c>
      <c r="B824" t="s">
        <v>413</v>
      </c>
      <c r="C824" t="s">
        <v>198</v>
      </c>
      <c r="D824" t="s">
        <v>399</v>
      </c>
      <c r="E824" t="s">
        <v>70</v>
      </c>
      <c r="F824" t="s">
        <v>405</v>
      </c>
      <c r="H824" t="str">
        <f t="shared" si="12"/>
        <v>Hawke's Bay</v>
      </c>
    </row>
    <row r="825" spans="1:8" hidden="1" x14ac:dyDescent="0.25">
      <c r="A825" s="103">
        <v>823</v>
      </c>
      <c r="B825" t="s">
        <v>413</v>
      </c>
      <c r="C825" t="s">
        <v>198</v>
      </c>
      <c r="D825" t="s">
        <v>399</v>
      </c>
      <c r="E825" t="s">
        <v>71</v>
      </c>
      <c r="F825" t="s">
        <v>405</v>
      </c>
      <c r="G825">
        <v>36.144578313252879</v>
      </c>
      <c r="H825" t="str">
        <f t="shared" si="12"/>
        <v>Hawke's Bay</v>
      </c>
    </row>
    <row r="826" spans="1:8" hidden="1" x14ac:dyDescent="0.25">
      <c r="A826" s="103">
        <v>824</v>
      </c>
      <c r="B826" t="s">
        <v>413</v>
      </c>
      <c r="C826" t="s">
        <v>198</v>
      </c>
      <c r="D826" t="s">
        <v>399</v>
      </c>
      <c r="E826" t="s">
        <v>69</v>
      </c>
      <c r="F826" t="s">
        <v>405</v>
      </c>
      <c r="G826">
        <v>15</v>
      </c>
      <c r="H826" t="str">
        <f t="shared" si="12"/>
        <v>Hawke's Bay</v>
      </c>
    </row>
    <row r="827" spans="1:8" hidden="1" x14ac:dyDescent="0.25">
      <c r="A827" s="103">
        <v>825</v>
      </c>
      <c r="B827" t="s">
        <v>413</v>
      </c>
      <c r="C827" t="s">
        <v>198</v>
      </c>
      <c r="D827" t="s">
        <v>399</v>
      </c>
      <c r="E827" t="s">
        <v>72</v>
      </c>
      <c r="F827" t="s">
        <v>405</v>
      </c>
      <c r="G827">
        <v>41.666666666666671</v>
      </c>
      <c r="H827" t="str">
        <f t="shared" si="12"/>
        <v>Hawke's Bay</v>
      </c>
    </row>
    <row r="828" spans="1:8" x14ac:dyDescent="0.25">
      <c r="A828" s="103">
        <v>826</v>
      </c>
      <c r="B828" t="s">
        <v>413</v>
      </c>
      <c r="C828" t="s">
        <v>198</v>
      </c>
      <c r="D828" t="s">
        <v>399</v>
      </c>
      <c r="E828" t="s">
        <v>81</v>
      </c>
      <c r="F828" t="s">
        <v>405</v>
      </c>
      <c r="H828" t="str">
        <f t="shared" si="12"/>
        <v>Hawke's Bay</v>
      </c>
    </row>
    <row r="829" spans="1:8" hidden="1" x14ac:dyDescent="0.25">
      <c r="A829" s="103">
        <v>827</v>
      </c>
      <c r="B829" t="s">
        <v>413</v>
      </c>
      <c r="C829" t="s">
        <v>198</v>
      </c>
      <c r="D829" t="s">
        <v>399</v>
      </c>
      <c r="E829" t="s">
        <v>82</v>
      </c>
      <c r="F829" t="s">
        <v>405</v>
      </c>
      <c r="H829" t="str">
        <f t="shared" si="12"/>
        <v>Hawke's Bay</v>
      </c>
    </row>
    <row r="830" spans="1:8" hidden="1" x14ac:dyDescent="0.25">
      <c r="A830" s="103">
        <v>828</v>
      </c>
      <c r="B830" t="s">
        <v>413</v>
      </c>
      <c r="C830" t="s">
        <v>198</v>
      </c>
      <c r="D830" t="s">
        <v>399</v>
      </c>
      <c r="E830" t="s">
        <v>70</v>
      </c>
      <c r="F830" t="s">
        <v>406</v>
      </c>
      <c r="G830">
        <v>25</v>
      </c>
      <c r="H830" t="str">
        <f t="shared" si="12"/>
        <v>Hawke's Bay</v>
      </c>
    </row>
    <row r="831" spans="1:8" hidden="1" x14ac:dyDescent="0.25">
      <c r="A831" s="103">
        <v>829</v>
      </c>
      <c r="B831" t="s">
        <v>413</v>
      </c>
      <c r="C831" t="s">
        <v>198</v>
      </c>
      <c r="D831" t="s">
        <v>399</v>
      </c>
      <c r="E831" t="s">
        <v>71</v>
      </c>
      <c r="F831" t="s">
        <v>406</v>
      </c>
      <c r="G831">
        <v>14.056224899597741</v>
      </c>
      <c r="H831" t="str">
        <f t="shared" si="12"/>
        <v>Hawke's Bay</v>
      </c>
    </row>
    <row r="832" spans="1:8" hidden="1" x14ac:dyDescent="0.25">
      <c r="A832" s="103">
        <v>830</v>
      </c>
      <c r="B832" t="s">
        <v>413</v>
      </c>
      <c r="C832" t="s">
        <v>198</v>
      </c>
      <c r="D832" t="s">
        <v>399</v>
      </c>
      <c r="E832" t="s">
        <v>69</v>
      </c>
      <c r="F832" t="s">
        <v>406</v>
      </c>
      <c r="G832">
        <v>15</v>
      </c>
      <c r="H832" t="str">
        <f t="shared" si="12"/>
        <v>Hawke's Bay</v>
      </c>
    </row>
    <row r="833" spans="1:8" hidden="1" x14ac:dyDescent="0.25">
      <c r="A833" s="103">
        <v>831</v>
      </c>
      <c r="B833" t="s">
        <v>413</v>
      </c>
      <c r="C833" t="s">
        <v>198</v>
      </c>
      <c r="D833" t="s">
        <v>399</v>
      </c>
      <c r="E833" t="s">
        <v>72</v>
      </c>
      <c r="F833" t="s">
        <v>406</v>
      </c>
      <c r="G833">
        <v>11.66666666666667</v>
      </c>
      <c r="H833" t="str">
        <f t="shared" si="12"/>
        <v>Hawke's Bay</v>
      </c>
    </row>
    <row r="834" spans="1:8" x14ac:dyDescent="0.25">
      <c r="A834" s="103">
        <v>832</v>
      </c>
      <c r="B834" t="s">
        <v>413</v>
      </c>
      <c r="C834" t="s">
        <v>198</v>
      </c>
      <c r="D834" t="s">
        <v>399</v>
      </c>
      <c r="E834" t="s">
        <v>81</v>
      </c>
      <c r="F834" t="s">
        <v>406</v>
      </c>
      <c r="G834">
        <v>21.428571428573719</v>
      </c>
      <c r="H834" t="str">
        <f t="shared" si="12"/>
        <v>Hawke's Bay</v>
      </c>
    </row>
    <row r="835" spans="1:8" hidden="1" x14ac:dyDescent="0.25">
      <c r="A835" s="103">
        <v>833</v>
      </c>
      <c r="B835" t="s">
        <v>413</v>
      </c>
      <c r="C835" t="s">
        <v>198</v>
      </c>
      <c r="D835" t="s">
        <v>399</v>
      </c>
      <c r="E835" t="s">
        <v>82</v>
      </c>
      <c r="F835" t="s">
        <v>406</v>
      </c>
      <c r="G835">
        <v>12.5</v>
      </c>
      <c r="H835" t="str">
        <f t="shared" ref="H835:H898" si="13">SUBSTITUTE(B835, " Region","")</f>
        <v>Hawke's Bay</v>
      </c>
    </row>
    <row r="836" spans="1:8" hidden="1" x14ac:dyDescent="0.25">
      <c r="A836" s="103">
        <v>834</v>
      </c>
      <c r="B836" t="s">
        <v>413</v>
      </c>
      <c r="C836" t="s">
        <v>198</v>
      </c>
      <c r="D836" t="s">
        <v>399</v>
      </c>
      <c r="E836" t="s">
        <v>70</v>
      </c>
      <c r="F836" t="s">
        <v>407</v>
      </c>
      <c r="G836">
        <v>75</v>
      </c>
      <c r="H836" t="str">
        <f t="shared" si="13"/>
        <v>Hawke's Bay</v>
      </c>
    </row>
    <row r="837" spans="1:8" hidden="1" x14ac:dyDescent="0.25">
      <c r="A837" s="103">
        <v>835</v>
      </c>
      <c r="B837" t="s">
        <v>413</v>
      </c>
      <c r="C837" t="s">
        <v>198</v>
      </c>
      <c r="D837" t="s">
        <v>399</v>
      </c>
      <c r="E837" t="s">
        <v>71</v>
      </c>
      <c r="F837" t="s">
        <v>407</v>
      </c>
      <c r="G837">
        <v>49.799196787149377</v>
      </c>
      <c r="H837" t="str">
        <f t="shared" si="13"/>
        <v>Hawke's Bay</v>
      </c>
    </row>
    <row r="838" spans="1:8" hidden="1" x14ac:dyDescent="0.25">
      <c r="A838" s="103">
        <v>836</v>
      </c>
      <c r="B838" t="s">
        <v>413</v>
      </c>
      <c r="C838" t="s">
        <v>198</v>
      </c>
      <c r="D838" t="s">
        <v>399</v>
      </c>
      <c r="E838" t="s">
        <v>69</v>
      </c>
      <c r="F838" t="s">
        <v>407</v>
      </c>
      <c r="G838">
        <v>70</v>
      </c>
      <c r="H838" t="str">
        <f t="shared" si="13"/>
        <v>Hawke's Bay</v>
      </c>
    </row>
    <row r="839" spans="1:8" hidden="1" x14ac:dyDescent="0.25">
      <c r="A839" s="103">
        <v>837</v>
      </c>
      <c r="B839" t="s">
        <v>413</v>
      </c>
      <c r="C839" t="s">
        <v>198</v>
      </c>
      <c r="D839" t="s">
        <v>399</v>
      </c>
      <c r="E839" t="s">
        <v>72</v>
      </c>
      <c r="F839" t="s">
        <v>407</v>
      </c>
      <c r="G839">
        <v>46.666666666666657</v>
      </c>
      <c r="H839" t="str">
        <f t="shared" si="13"/>
        <v>Hawke's Bay</v>
      </c>
    </row>
    <row r="840" spans="1:8" x14ac:dyDescent="0.25">
      <c r="A840" s="103">
        <v>838</v>
      </c>
      <c r="B840" t="s">
        <v>413</v>
      </c>
      <c r="C840" t="s">
        <v>198</v>
      </c>
      <c r="D840" t="s">
        <v>399</v>
      </c>
      <c r="E840" t="s">
        <v>81</v>
      </c>
      <c r="F840" t="s">
        <v>407</v>
      </c>
      <c r="G840">
        <v>78.571428571426267</v>
      </c>
      <c r="H840" t="str">
        <f t="shared" si="13"/>
        <v>Hawke's Bay</v>
      </c>
    </row>
    <row r="841" spans="1:8" hidden="1" x14ac:dyDescent="0.25">
      <c r="A841" s="103">
        <v>839</v>
      </c>
      <c r="B841" t="s">
        <v>413</v>
      </c>
      <c r="C841" t="s">
        <v>198</v>
      </c>
      <c r="D841" t="s">
        <v>399</v>
      </c>
      <c r="E841" t="s">
        <v>82</v>
      </c>
      <c r="F841" t="s">
        <v>407</v>
      </c>
      <c r="G841">
        <v>87.5</v>
      </c>
      <c r="H841" t="str">
        <f t="shared" si="13"/>
        <v>Hawke's Bay</v>
      </c>
    </row>
    <row r="842" spans="1:8" hidden="1" x14ac:dyDescent="0.25">
      <c r="A842" s="103">
        <v>840</v>
      </c>
      <c r="B842" t="s">
        <v>413</v>
      </c>
      <c r="C842" t="s">
        <v>198</v>
      </c>
      <c r="D842" t="s">
        <v>408</v>
      </c>
      <c r="E842" t="s">
        <v>67</v>
      </c>
      <c r="F842" t="s">
        <v>405</v>
      </c>
      <c r="G842">
        <v>24.675324675324671</v>
      </c>
      <c r="H842" t="str">
        <f t="shared" si="13"/>
        <v>Hawke's Bay</v>
      </c>
    </row>
    <row r="843" spans="1:8" hidden="1" x14ac:dyDescent="0.25">
      <c r="A843" s="103">
        <v>841</v>
      </c>
      <c r="B843" t="s">
        <v>413</v>
      </c>
      <c r="C843" t="s">
        <v>198</v>
      </c>
      <c r="D843" t="s">
        <v>408</v>
      </c>
      <c r="E843" t="s">
        <v>66</v>
      </c>
      <c r="F843" t="s">
        <v>405</v>
      </c>
      <c r="G843">
        <v>18.910256410253378</v>
      </c>
      <c r="H843" t="str">
        <f t="shared" si="13"/>
        <v>Hawke's Bay</v>
      </c>
    </row>
    <row r="844" spans="1:8" hidden="1" x14ac:dyDescent="0.25">
      <c r="A844" s="103">
        <v>842</v>
      </c>
      <c r="B844" t="s">
        <v>413</v>
      </c>
      <c r="C844" t="s">
        <v>198</v>
      </c>
      <c r="D844" t="s">
        <v>408</v>
      </c>
      <c r="E844" t="s">
        <v>68</v>
      </c>
      <c r="F844" t="s">
        <v>405</v>
      </c>
      <c r="G844">
        <v>25.252525252526919</v>
      </c>
      <c r="H844" t="str">
        <f t="shared" si="13"/>
        <v>Hawke's Bay</v>
      </c>
    </row>
    <row r="845" spans="1:8" hidden="1" x14ac:dyDescent="0.25">
      <c r="A845" s="103">
        <v>843</v>
      </c>
      <c r="B845" t="s">
        <v>413</v>
      </c>
      <c r="C845" t="s">
        <v>198</v>
      </c>
      <c r="D845" t="s">
        <v>408</v>
      </c>
      <c r="E845" t="s">
        <v>67</v>
      </c>
      <c r="F845" t="s">
        <v>406</v>
      </c>
      <c r="G845">
        <v>14.935064935064929</v>
      </c>
      <c r="H845" t="str">
        <f t="shared" si="13"/>
        <v>Hawke's Bay</v>
      </c>
    </row>
    <row r="846" spans="1:8" hidden="1" x14ac:dyDescent="0.25">
      <c r="A846" s="103">
        <v>844</v>
      </c>
      <c r="B846" t="s">
        <v>413</v>
      </c>
      <c r="C846" t="s">
        <v>198</v>
      </c>
      <c r="D846" t="s">
        <v>408</v>
      </c>
      <c r="E846" t="s">
        <v>66</v>
      </c>
      <c r="F846" t="s">
        <v>406</v>
      </c>
      <c r="G846">
        <v>12.17948717948555</v>
      </c>
      <c r="H846" t="str">
        <f t="shared" si="13"/>
        <v>Hawke's Bay</v>
      </c>
    </row>
    <row r="847" spans="1:8" hidden="1" x14ac:dyDescent="0.25">
      <c r="A847" s="103">
        <v>845</v>
      </c>
      <c r="B847" t="s">
        <v>413</v>
      </c>
      <c r="C847" t="s">
        <v>198</v>
      </c>
      <c r="D847" t="s">
        <v>408</v>
      </c>
      <c r="E847" t="s">
        <v>68</v>
      </c>
      <c r="F847" t="s">
        <v>406</v>
      </c>
      <c r="G847">
        <v>20.959595959597671</v>
      </c>
      <c r="H847" t="str">
        <f t="shared" si="13"/>
        <v>Hawke's Bay</v>
      </c>
    </row>
    <row r="848" spans="1:8" hidden="1" x14ac:dyDescent="0.25">
      <c r="A848" s="103">
        <v>846</v>
      </c>
      <c r="B848" t="s">
        <v>413</v>
      </c>
      <c r="C848" t="s">
        <v>198</v>
      </c>
      <c r="D848" t="s">
        <v>408</v>
      </c>
      <c r="E848" t="s">
        <v>67</v>
      </c>
      <c r="F848" t="s">
        <v>407</v>
      </c>
      <c r="G848">
        <v>60.389610389610397</v>
      </c>
      <c r="H848" t="str">
        <f t="shared" si="13"/>
        <v>Hawke's Bay</v>
      </c>
    </row>
    <row r="849" spans="1:8" hidden="1" x14ac:dyDescent="0.25">
      <c r="A849" s="103">
        <v>847</v>
      </c>
      <c r="B849" t="s">
        <v>413</v>
      </c>
      <c r="C849" t="s">
        <v>198</v>
      </c>
      <c r="D849" t="s">
        <v>408</v>
      </c>
      <c r="E849" t="s">
        <v>66</v>
      </c>
      <c r="F849" t="s">
        <v>407</v>
      </c>
      <c r="G849">
        <v>68.91025641026107</v>
      </c>
      <c r="H849" t="str">
        <f t="shared" si="13"/>
        <v>Hawke's Bay</v>
      </c>
    </row>
    <row r="850" spans="1:8" hidden="1" x14ac:dyDescent="0.25">
      <c r="A850" s="103">
        <v>848</v>
      </c>
      <c r="B850" t="s">
        <v>413</v>
      </c>
      <c r="C850" t="s">
        <v>198</v>
      </c>
      <c r="D850" t="s">
        <v>408</v>
      </c>
      <c r="E850" t="s">
        <v>68</v>
      </c>
      <c r="F850" t="s">
        <v>407</v>
      </c>
      <c r="G850">
        <v>53.787878787875421</v>
      </c>
      <c r="H850" t="str">
        <f t="shared" si="13"/>
        <v>Hawke's Bay</v>
      </c>
    </row>
    <row r="851" spans="1:8" hidden="1" x14ac:dyDescent="0.25">
      <c r="A851" s="103">
        <v>849</v>
      </c>
      <c r="B851" t="s">
        <v>413</v>
      </c>
      <c r="C851" t="s">
        <v>198</v>
      </c>
      <c r="D851" t="s">
        <v>409</v>
      </c>
      <c r="E851" t="s">
        <v>193</v>
      </c>
      <c r="F851" t="s">
        <v>405</v>
      </c>
      <c r="G851">
        <v>17.241379310345419</v>
      </c>
      <c r="H851" t="str">
        <f t="shared" si="13"/>
        <v>Hawke's Bay</v>
      </c>
    </row>
    <row r="852" spans="1:8" hidden="1" x14ac:dyDescent="0.25">
      <c r="A852" s="103">
        <v>850</v>
      </c>
      <c r="B852" t="s">
        <v>413</v>
      </c>
      <c r="C852" t="s">
        <v>198</v>
      </c>
      <c r="D852" t="s">
        <v>409</v>
      </c>
      <c r="E852" t="s">
        <v>194</v>
      </c>
      <c r="F852" t="s">
        <v>405</v>
      </c>
      <c r="G852">
        <v>37.704918032786892</v>
      </c>
      <c r="H852" t="str">
        <f t="shared" si="13"/>
        <v>Hawke's Bay</v>
      </c>
    </row>
    <row r="853" spans="1:8" hidden="1" x14ac:dyDescent="0.25">
      <c r="A853" s="103">
        <v>851</v>
      </c>
      <c r="B853" t="s">
        <v>413</v>
      </c>
      <c r="C853" t="s">
        <v>198</v>
      </c>
      <c r="D853" t="s">
        <v>409</v>
      </c>
      <c r="E853" t="s">
        <v>195</v>
      </c>
      <c r="F853" t="s">
        <v>405</v>
      </c>
      <c r="G853">
        <v>15.957446808506971</v>
      </c>
      <c r="H853" t="str">
        <f t="shared" si="13"/>
        <v>Hawke's Bay</v>
      </c>
    </row>
    <row r="854" spans="1:8" hidden="1" x14ac:dyDescent="0.25">
      <c r="A854" s="103">
        <v>852</v>
      </c>
      <c r="B854" t="s">
        <v>413</v>
      </c>
      <c r="C854" t="s">
        <v>198</v>
      </c>
      <c r="D854" t="s">
        <v>409</v>
      </c>
      <c r="E854" t="s">
        <v>193</v>
      </c>
      <c r="F854" t="s">
        <v>406</v>
      </c>
      <c r="G854">
        <v>15.51724137931088</v>
      </c>
      <c r="H854" t="str">
        <f t="shared" si="13"/>
        <v>Hawke's Bay</v>
      </c>
    </row>
    <row r="855" spans="1:8" hidden="1" x14ac:dyDescent="0.25">
      <c r="A855" s="103">
        <v>853</v>
      </c>
      <c r="B855" t="s">
        <v>413</v>
      </c>
      <c r="C855" t="s">
        <v>198</v>
      </c>
      <c r="D855" t="s">
        <v>409</v>
      </c>
      <c r="E855" t="s">
        <v>194</v>
      </c>
      <c r="F855" t="s">
        <v>406</v>
      </c>
      <c r="G855">
        <v>12.295081967213109</v>
      </c>
      <c r="H855" t="str">
        <f t="shared" si="13"/>
        <v>Hawke's Bay</v>
      </c>
    </row>
    <row r="856" spans="1:8" hidden="1" x14ac:dyDescent="0.25">
      <c r="A856" s="103">
        <v>854</v>
      </c>
      <c r="B856" t="s">
        <v>413</v>
      </c>
      <c r="C856" t="s">
        <v>198</v>
      </c>
      <c r="D856" t="s">
        <v>409</v>
      </c>
      <c r="E856" t="s">
        <v>195</v>
      </c>
      <c r="F856" t="s">
        <v>406</v>
      </c>
      <c r="G856">
        <v>22.695035460993221</v>
      </c>
      <c r="H856" t="str">
        <f t="shared" si="13"/>
        <v>Hawke's Bay</v>
      </c>
    </row>
    <row r="857" spans="1:8" hidden="1" x14ac:dyDescent="0.25">
      <c r="A857" s="103">
        <v>855</v>
      </c>
      <c r="B857" t="s">
        <v>413</v>
      </c>
      <c r="C857" t="s">
        <v>198</v>
      </c>
      <c r="D857" t="s">
        <v>409</v>
      </c>
      <c r="E857" t="s">
        <v>193</v>
      </c>
      <c r="F857" t="s">
        <v>407</v>
      </c>
      <c r="G857">
        <v>67.241379310343703</v>
      </c>
      <c r="H857" t="str">
        <f t="shared" si="13"/>
        <v>Hawke's Bay</v>
      </c>
    </row>
    <row r="858" spans="1:8" hidden="1" x14ac:dyDescent="0.25">
      <c r="A858" s="103">
        <v>856</v>
      </c>
      <c r="B858" t="s">
        <v>413</v>
      </c>
      <c r="C858" t="s">
        <v>198</v>
      </c>
      <c r="D858" t="s">
        <v>409</v>
      </c>
      <c r="E858" t="s">
        <v>194</v>
      </c>
      <c r="F858" t="s">
        <v>407</v>
      </c>
      <c r="G858">
        <v>50</v>
      </c>
      <c r="H858" t="str">
        <f t="shared" si="13"/>
        <v>Hawke's Bay</v>
      </c>
    </row>
    <row r="859" spans="1:8" hidden="1" x14ac:dyDescent="0.25">
      <c r="A859" s="103">
        <v>857</v>
      </c>
      <c r="B859" t="s">
        <v>413</v>
      </c>
      <c r="C859" t="s">
        <v>198</v>
      </c>
      <c r="D859" t="s">
        <v>409</v>
      </c>
      <c r="E859" t="s">
        <v>195</v>
      </c>
      <c r="F859" t="s">
        <v>407</v>
      </c>
      <c r="G859">
        <v>61.34751773049981</v>
      </c>
      <c r="H859" t="str">
        <f t="shared" si="13"/>
        <v>Hawke's Bay</v>
      </c>
    </row>
    <row r="860" spans="1:8" hidden="1" x14ac:dyDescent="0.25">
      <c r="A860" s="103">
        <v>858</v>
      </c>
      <c r="B860" t="s">
        <v>414</v>
      </c>
      <c r="C860" t="s">
        <v>198</v>
      </c>
      <c r="D860" t="s">
        <v>403</v>
      </c>
      <c r="E860" t="s">
        <v>404</v>
      </c>
      <c r="F860" t="s">
        <v>405</v>
      </c>
      <c r="G860">
        <v>17.869415807558902</v>
      </c>
      <c r="H860" t="str">
        <f t="shared" si="13"/>
        <v>Otago</v>
      </c>
    </row>
    <row r="861" spans="1:8" hidden="1" x14ac:dyDescent="0.25">
      <c r="A861" s="103">
        <v>859</v>
      </c>
      <c r="B861" t="s">
        <v>414</v>
      </c>
      <c r="C861" t="s">
        <v>198</v>
      </c>
      <c r="D861" t="s">
        <v>403</v>
      </c>
      <c r="E861" t="s">
        <v>404</v>
      </c>
      <c r="F861" t="s">
        <v>406</v>
      </c>
      <c r="G861">
        <v>11.134020618556891</v>
      </c>
      <c r="H861" t="str">
        <f t="shared" si="13"/>
        <v>Otago</v>
      </c>
    </row>
    <row r="862" spans="1:8" hidden="1" x14ac:dyDescent="0.25">
      <c r="A862" s="103">
        <v>860</v>
      </c>
      <c r="B862" t="s">
        <v>414</v>
      </c>
      <c r="C862" t="s">
        <v>198</v>
      </c>
      <c r="D862" t="s">
        <v>403</v>
      </c>
      <c r="E862" t="s">
        <v>404</v>
      </c>
      <c r="F862" t="s">
        <v>407</v>
      </c>
      <c r="G862">
        <v>70.996563573884217</v>
      </c>
      <c r="H862" t="str">
        <f t="shared" si="13"/>
        <v>Otago</v>
      </c>
    </row>
    <row r="863" spans="1:8" hidden="1" x14ac:dyDescent="0.25">
      <c r="A863" s="103">
        <v>861</v>
      </c>
      <c r="B863" t="s">
        <v>414</v>
      </c>
      <c r="C863" t="s">
        <v>198</v>
      </c>
      <c r="D863" t="s">
        <v>399</v>
      </c>
      <c r="E863" t="s">
        <v>70</v>
      </c>
      <c r="F863" t="s">
        <v>405</v>
      </c>
      <c r="G863">
        <v>3.0769230769230771</v>
      </c>
      <c r="H863" t="str">
        <f t="shared" si="13"/>
        <v>Otago</v>
      </c>
    </row>
    <row r="864" spans="1:8" hidden="1" x14ac:dyDescent="0.25">
      <c r="A864" s="103">
        <v>862</v>
      </c>
      <c r="B864" t="s">
        <v>414</v>
      </c>
      <c r="C864" t="s">
        <v>198</v>
      </c>
      <c r="D864" t="s">
        <v>399</v>
      </c>
      <c r="E864" t="s">
        <v>71</v>
      </c>
      <c r="F864" t="s">
        <v>405</v>
      </c>
      <c r="G864">
        <v>24.67320261437693</v>
      </c>
      <c r="H864" t="str">
        <f t="shared" si="13"/>
        <v>Otago</v>
      </c>
    </row>
    <row r="865" spans="1:8" hidden="1" x14ac:dyDescent="0.25">
      <c r="A865" s="103">
        <v>863</v>
      </c>
      <c r="B865" t="s">
        <v>414</v>
      </c>
      <c r="C865" t="s">
        <v>198</v>
      </c>
      <c r="D865" t="s">
        <v>399</v>
      </c>
      <c r="E865" t="s">
        <v>69</v>
      </c>
      <c r="F865" t="s">
        <v>405</v>
      </c>
      <c r="G865">
        <v>16</v>
      </c>
      <c r="H865" t="str">
        <f t="shared" si="13"/>
        <v>Otago</v>
      </c>
    </row>
    <row r="866" spans="1:8" hidden="1" x14ac:dyDescent="0.25">
      <c r="A866" s="103">
        <v>864</v>
      </c>
      <c r="B866" t="s">
        <v>414</v>
      </c>
      <c r="C866" t="s">
        <v>198</v>
      </c>
      <c r="D866" t="s">
        <v>399</v>
      </c>
      <c r="E866" t="s">
        <v>72</v>
      </c>
      <c r="F866" t="s">
        <v>405</v>
      </c>
      <c r="G866">
        <v>30.263157894736839</v>
      </c>
      <c r="H866" t="str">
        <f t="shared" si="13"/>
        <v>Otago</v>
      </c>
    </row>
    <row r="867" spans="1:8" x14ac:dyDescent="0.25">
      <c r="A867" s="103">
        <v>865</v>
      </c>
      <c r="B867" t="s">
        <v>414</v>
      </c>
      <c r="C867" t="s">
        <v>198</v>
      </c>
      <c r="D867" t="s">
        <v>399</v>
      </c>
      <c r="E867" t="s">
        <v>81</v>
      </c>
      <c r="F867" t="s">
        <v>405</v>
      </c>
      <c r="G867">
        <v>4.7619047619032653</v>
      </c>
      <c r="H867" t="str">
        <f t="shared" si="13"/>
        <v>Otago</v>
      </c>
    </row>
    <row r="868" spans="1:8" hidden="1" x14ac:dyDescent="0.25">
      <c r="A868" s="103">
        <v>866</v>
      </c>
      <c r="B868" t="s">
        <v>414</v>
      </c>
      <c r="C868" t="s">
        <v>198</v>
      </c>
      <c r="D868" t="s">
        <v>399</v>
      </c>
      <c r="E868" t="s">
        <v>82</v>
      </c>
      <c r="F868" t="s">
        <v>405</v>
      </c>
      <c r="H868" t="str">
        <f t="shared" si="13"/>
        <v>Otago</v>
      </c>
    </row>
    <row r="869" spans="1:8" hidden="1" x14ac:dyDescent="0.25">
      <c r="A869" s="103">
        <v>867</v>
      </c>
      <c r="B869" t="s">
        <v>414</v>
      </c>
      <c r="C869" t="s">
        <v>198</v>
      </c>
      <c r="D869" t="s">
        <v>399</v>
      </c>
      <c r="E869" t="s">
        <v>70</v>
      </c>
      <c r="F869" t="s">
        <v>406</v>
      </c>
      <c r="G869">
        <v>18.46153846153846</v>
      </c>
      <c r="H869" t="str">
        <f t="shared" si="13"/>
        <v>Otago</v>
      </c>
    </row>
    <row r="870" spans="1:8" hidden="1" x14ac:dyDescent="0.25">
      <c r="A870" s="103">
        <v>868</v>
      </c>
      <c r="B870" t="s">
        <v>414</v>
      </c>
      <c r="C870" t="s">
        <v>198</v>
      </c>
      <c r="D870" t="s">
        <v>399</v>
      </c>
      <c r="E870" t="s">
        <v>71</v>
      </c>
      <c r="F870" t="s">
        <v>406</v>
      </c>
      <c r="G870">
        <v>5.8823529411760642</v>
      </c>
      <c r="H870" t="str">
        <f t="shared" si="13"/>
        <v>Otago</v>
      </c>
    </row>
    <row r="871" spans="1:8" hidden="1" x14ac:dyDescent="0.25">
      <c r="A871" s="103">
        <v>869</v>
      </c>
      <c r="B871" t="s">
        <v>414</v>
      </c>
      <c r="C871" t="s">
        <v>198</v>
      </c>
      <c r="D871" t="s">
        <v>399</v>
      </c>
      <c r="E871" t="s">
        <v>69</v>
      </c>
      <c r="F871" t="s">
        <v>406</v>
      </c>
      <c r="G871">
        <v>12</v>
      </c>
      <c r="H871" t="str">
        <f t="shared" si="13"/>
        <v>Otago</v>
      </c>
    </row>
    <row r="872" spans="1:8" hidden="1" x14ac:dyDescent="0.25">
      <c r="A872" s="103">
        <v>870</v>
      </c>
      <c r="B872" t="s">
        <v>414</v>
      </c>
      <c r="C872" t="s">
        <v>198</v>
      </c>
      <c r="D872" t="s">
        <v>399</v>
      </c>
      <c r="E872" t="s">
        <v>72</v>
      </c>
      <c r="F872" t="s">
        <v>406</v>
      </c>
      <c r="G872">
        <v>13.157894736842101</v>
      </c>
      <c r="H872" t="str">
        <f t="shared" si="13"/>
        <v>Otago</v>
      </c>
    </row>
    <row r="873" spans="1:8" x14ac:dyDescent="0.25">
      <c r="A873" s="103">
        <v>871</v>
      </c>
      <c r="B873" t="s">
        <v>414</v>
      </c>
      <c r="C873" t="s">
        <v>198</v>
      </c>
      <c r="D873" t="s">
        <v>399</v>
      </c>
      <c r="E873" t="s">
        <v>81</v>
      </c>
      <c r="F873" t="s">
        <v>406</v>
      </c>
      <c r="G873">
        <v>20.000000000001709</v>
      </c>
      <c r="H873" t="str">
        <f t="shared" si="13"/>
        <v>Otago</v>
      </c>
    </row>
    <row r="874" spans="1:8" hidden="1" x14ac:dyDescent="0.25">
      <c r="A874" s="103">
        <v>872</v>
      </c>
      <c r="B874" t="s">
        <v>414</v>
      </c>
      <c r="C874" t="s">
        <v>198</v>
      </c>
      <c r="D874" t="s">
        <v>399</v>
      </c>
      <c r="E874" t="s">
        <v>82</v>
      </c>
      <c r="F874" t="s">
        <v>406</v>
      </c>
      <c r="H874" t="str">
        <f t="shared" si="13"/>
        <v>Otago</v>
      </c>
    </row>
    <row r="875" spans="1:8" hidden="1" x14ac:dyDescent="0.25">
      <c r="A875" s="103">
        <v>873</v>
      </c>
      <c r="B875" t="s">
        <v>414</v>
      </c>
      <c r="C875" t="s">
        <v>198</v>
      </c>
      <c r="D875" t="s">
        <v>399</v>
      </c>
      <c r="E875" t="s">
        <v>70</v>
      </c>
      <c r="F875" t="s">
        <v>407</v>
      </c>
      <c r="G875">
        <v>78.461538461538467</v>
      </c>
      <c r="H875" t="str">
        <f t="shared" si="13"/>
        <v>Otago</v>
      </c>
    </row>
    <row r="876" spans="1:8" hidden="1" x14ac:dyDescent="0.25">
      <c r="A876" s="103">
        <v>874</v>
      </c>
      <c r="B876" t="s">
        <v>414</v>
      </c>
      <c r="C876" t="s">
        <v>198</v>
      </c>
      <c r="D876" t="s">
        <v>399</v>
      </c>
      <c r="E876" t="s">
        <v>71</v>
      </c>
      <c r="F876" t="s">
        <v>407</v>
      </c>
      <c r="G876">
        <v>69.444444444447001</v>
      </c>
      <c r="H876" t="str">
        <f t="shared" si="13"/>
        <v>Otago</v>
      </c>
    </row>
    <row r="877" spans="1:8" hidden="1" x14ac:dyDescent="0.25">
      <c r="A877" s="103">
        <v>875</v>
      </c>
      <c r="B877" t="s">
        <v>414</v>
      </c>
      <c r="C877" t="s">
        <v>198</v>
      </c>
      <c r="D877" t="s">
        <v>399</v>
      </c>
      <c r="E877" t="s">
        <v>69</v>
      </c>
      <c r="F877" t="s">
        <v>407</v>
      </c>
      <c r="G877">
        <v>72</v>
      </c>
      <c r="H877" t="str">
        <f t="shared" si="13"/>
        <v>Otago</v>
      </c>
    </row>
    <row r="878" spans="1:8" hidden="1" x14ac:dyDescent="0.25">
      <c r="A878" s="103">
        <v>876</v>
      </c>
      <c r="B878" t="s">
        <v>414</v>
      </c>
      <c r="C878" t="s">
        <v>198</v>
      </c>
      <c r="D878" t="s">
        <v>399</v>
      </c>
      <c r="E878" t="s">
        <v>72</v>
      </c>
      <c r="F878" t="s">
        <v>407</v>
      </c>
      <c r="G878">
        <v>56.578947368421048</v>
      </c>
      <c r="H878" t="str">
        <f t="shared" si="13"/>
        <v>Otago</v>
      </c>
    </row>
    <row r="879" spans="1:8" x14ac:dyDescent="0.25">
      <c r="A879" s="103">
        <v>877</v>
      </c>
      <c r="B879" t="s">
        <v>414</v>
      </c>
      <c r="C879" t="s">
        <v>198</v>
      </c>
      <c r="D879" t="s">
        <v>399</v>
      </c>
      <c r="E879" t="s">
        <v>81</v>
      </c>
      <c r="F879" t="s">
        <v>407</v>
      </c>
      <c r="G879">
        <v>75.238095238095028</v>
      </c>
      <c r="H879" t="str">
        <f t="shared" si="13"/>
        <v>Otago</v>
      </c>
    </row>
    <row r="880" spans="1:8" hidden="1" x14ac:dyDescent="0.25">
      <c r="A880" s="103">
        <v>878</v>
      </c>
      <c r="B880" t="s">
        <v>414</v>
      </c>
      <c r="C880" t="s">
        <v>198</v>
      </c>
      <c r="D880" t="s">
        <v>399</v>
      </c>
      <c r="E880" t="s">
        <v>82</v>
      </c>
      <c r="F880" t="s">
        <v>407</v>
      </c>
      <c r="G880">
        <v>100</v>
      </c>
      <c r="H880" t="str">
        <f t="shared" si="13"/>
        <v>Otago</v>
      </c>
    </row>
    <row r="881" spans="1:8" hidden="1" x14ac:dyDescent="0.25">
      <c r="A881" s="103">
        <v>879</v>
      </c>
      <c r="B881" t="s">
        <v>414</v>
      </c>
      <c r="C881" t="s">
        <v>198</v>
      </c>
      <c r="D881" t="s">
        <v>408</v>
      </c>
      <c r="E881" t="s">
        <v>67</v>
      </c>
      <c r="F881" t="s">
        <v>405</v>
      </c>
      <c r="G881">
        <v>18.652849740932641</v>
      </c>
      <c r="H881" t="str">
        <f t="shared" si="13"/>
        <v>Otago</v>
      </c>
    </row>
    <row r="882" spans="1:8" hidden="1" x14ac:dyDescent="0.25">
      <c r="A882" s="103">
        <v>880</v>
      </c>
      <c r="B882" t="s">
        <v>414</v>
      </c>
      <c r="C882" t="s">
        <v>198</v>
      </c>
      <c r="D882" t="s">
        <v>408</v>
      </c>
      <c r="E882" t="s">
        <v>66</v>
      </c>
      <c r="F882" t="s">
        <v>405</v>
      </c>
      <c r="G882">
        <v>7.1794871794836279</v>
      </c>
      <c r="H882" t="str">
        <f t="shared" si="13"/>
        <v>Otago</v>
      </c>
    </row>
    <row r="883" spans="1:8" hidden="1" x14ac:dyDescent="0.25">
      <c r="A883" s="103">
        <v>881</v>
      </c>
      <c r="B883" t="s">
        <v>414</v>
      </c>
      <c r="C883" t="s">
        <v>198</v>
      </c>
      <c r="D883" t="s">
        <v>408</v>
      </c>
      <c r="E883" t="s">
        <v>68</v>
      </c>
      <c r="F883" t="s">
        <v>405</v>
      </c>
      <c r="G883">
        <v>25.51440329218029</v>
      </c>
      <c r="H883" t="str">
        <f t="shared" si="13"/>
        <v>Otago</v>
      </c>
    </row>
    <row r="884" spans="1:8" hidden="1" x14ac:dyDescent="0.25">
      <c r="A884" s="103">
        <v>882</v>
      </c>
      <c r="B884" t="s">
        <v>414</v>
      </c>
      <c r="C884" t="s">
        <v>198</v>
      </c>
      <c r="D884" t="s">
        <v>408</v>
      </c>
      <c r="E884" t="s">
        <v>67</v>
      </c>
      <c r="F884" t="s">
        <v>406</v>
      </c>
      <c r="G884">
        <v>17.616580310880831</v>
      </c>
      <c r="H884" t="str">
        <f t="shared" si="13"/>
        <v>Otago</v>
      </c>
    </row>
    <row r="885" spans="1:8" hidden="1" x14ac:dyDescent="0.25">
      <c r="A885" s="103">
        <v>883</v>
      </c>
      <c r="B885" t="s">
        <v>414</v>
      </c>
      <c r="C885" t="s">
        <v>198</v>
      </c>
      <c r="D885" t="s">
        <v>408</v>
      </c>
      <c r="E885" t="s">
        <v>66</v>
      </c>
      <c r="F885" t="s">
        <v>406</v>
      </c>
      <c r="G885">
        <v>2.5641025641017352</v>
      </c>
      <c r="H885" t="str">
        <f t="shared" si="13"/>
        <v>Otago</v>
      </c>
    </row>
    <row r="886" spans="1:8" hidden="1" x14ac:dyDescent="0.25">
      <c r="A886" s="103">
        <v>884</v>
      </c>
      <c r="B886" t="s">
        <v>414</v>
      </c>
      <c r="C886" t="s">
        <v>198</v>
      </c>
      <c r="D886" t="s">
        <v>408</v>
      </c>
      <c r="E886" t="s">
        <v>68</v>
      </c>
      <c r="F886" t="s">
        <v>406</v>
      </c>
      <c r="G886">
        <v>10.288065843622</v>
      </c>
      <c r="H886" t="str">
        <f t="shared" si="13"/>
        <v>Otago</v>
      </c>
    </row>
    <row r="887" spans="1:8" hidden="1" x14ac:dyDescent="0.25">
      <c r="A887" s="103">
        <v>885</v>
      </c>
      <c r="B887" t="s">
        <v>414</v>
      </c>
      <c r="C887" t="s">
        <v>198</v>
      </c>
      <c r="D887" t="s">
        <v>408</v>
      </c>
      <c r="E887" t="s">
        <v>67</v>
      </c>
      <c r="F887" t="s">
        <v>407</v>
      </c>
      <c r="G887">
        <v>63.730569948186528</v>
      </c>
      <c r="H887" t="str">
        <f t="shared" si="13"/>
        <v>Otago</v>
      </c>
    </row>
    <row r="888" spans="1:8" hidden="1" x14ac:dyDescent="0.25">
      <c r="A888" s="103">
        <v>886</v>
      </c>
      <c r="B888" t="s">
        <v>414</v>
      </c>
      <c r="C888" t="s">
        <v>198</v>
      </c>
      <c r="D888" t="s">
        <v>408</v>
      </c>
      <c r="E888" t="s">
        <v>66</v>
      </c>
      <c r="F888" t="s">
        <v>407</v>
      </c>
      <c r="G888">
        <v>90.256410256414625</v>
      </c>
      <c r="H888" t="str">
        <f t="shared" si="13"/>
        <v>Otago</v>
      </c>
    </row>
    <row r="889" spans="1:8" hidden="1" x14ac:dyDescent="0.25">
      <c r="A889" s="103">
        <v>887</v>
      </c>
      <c r="B889" t="s">
        <v>414</v>
      </c>
      <c r="C889" t="s">
        <v>198</v>
      </c>
      <c r="D889" t="s">
        <v>408</v>
      </c>
      <c r="E889" t="s">
        <v>68</v>
      </c>
      <c r="F889" t="s">
        <v>407</v>
      </c>
      <c r="G889">
        <v>64.197530864197702</v>
      </c>
      <c r="H889" t="str">
        <f t="shared" si="13"/>
        <v>Otago</v>
      </c>
    </row>
    <row r="890" spans="1:8" hidden="1" x14ac:dyDescent="0.25">
      <c r="A890" s="103">
        <v>888</v>
      </c>
      <c r="B890" t="s">
        <v>414</v>
      </c>
      <c r="C890" t="s">
        <v>198</v>
      </c>
      <c r="D890" t="s">
        <v>409</v>
      </c>
      <c r="E890" t="s">
        <v>193</v>
      </c>
      <c r="F890" t="s">
        <v>405</v>
      </c>
      <c r="G890">
        <v>9.034267912772215</v>
      </c>
      <c r="H890" t="str">
        <f t="shared" si="13"/>
        <v>Otago</v>
      </c>
    </row>
    <row r="891" spans="1:8" hidden="1" x14ac:dyDescent="0.25">
      <c r="A891" s="103">
        <v>889</v>
      </c>
      <c r="B891" t="s">
        <v>414</v>
      </c>
      <c r="C891" t="s">
        <v>198</v>
      </c>
      <c r="D891" t="s">
        <v>409</v>
      </c>
      <c r="E891" t="s">
        <v>194</v>
      </c>
      <c r="F891" t="s">
        <v>405</v>
      </c>
      <c r="G891">
        <v>31.372549019607838</v>
      </c>
      <c r="H891" t="str">
        <f t="shared" si="13"/>
        <v>Otago</v>
      </c>
    </row>
    <row r="892" spans="1:8" hidden="1" x14ac:dyDescent="0.25">
      <c r="A892" s="103">
        <v>890</v>
      </c>
      <c r="B892" t="s">
        <v>414</v>
      </c>
      <c r="C892" t="s">
        <v>198</v>
      </c>
      <c r="D892" t="s">
        <v>409</v>
      </c>
      <c r="E892" t="s">
        <v>195</v>
      </c>
      <c r="F892" t="s">
        <v>405</v>
      </c>
      <c r="G892">
        <v>16.38418079095532</v>
      </c>
      <c r="H892" t="str">
        <f t="shared" si="13"/>
        <v>Otago</v>
      </c>
    </row>
    <row r="893" spans="1:8" hidden="1" x14ac:dyDescent="0.25">
      <c r="A893" s="103">
        <v>891</v>
      </c>
      <c r="B893" t="s">
        <v>414</v>
      </c>
      <c r="C893" t="s">
        <v>198</v>
      </c>
      <c r="D893" t="s">
        <v>409</v>
      </c>
      <c r="E893" t="s">
        <v>193</v>
      </c>
      <c r="F893" t="s">
        <v>406</v>
      </c>
      <c r="G893">
        <v>11.214953271028349</v>
      </c>
      <c r="H893" t="str">
        <f t="shared" si="13"/>
        <v>Otago</v>
      </c>
    </row>
    <row r="894" spans="1:8" hidden="1" x14ac:dyDescent="0.25">
      <c r="A894" s="103">
        <v>892</v>
      </c>
      <c r="B894" t="s">
        <v>414</v>
      </c>
      <c r="C894" t="s">
        <v>198</v>
      </c>
      <c r="D894" t="s">
        <v>409</v>
      </c>
      <c r="E894" t="s">
        <v>194</v>
      </c>
      <c r="F894" t="s">
        <v>406</v>
      </c>
      <c r="G894">
        <v>11.111111111111111</v>
      </c>
      <c r="H894" t="str">
        <f t="shared" si="13"/>
        <v>Otago</v>
      </c>
    </row>
    <row r="895" spans="1:8" hidden="1" x14ac:dyDescent="0.25">
      <c r="A895" s="103">
        <v>893</v>
      </c>
      <c r="B895" t="s">
        <v>414</v>
      </c>
      <c r="C895" t="s">
        <v>198</v>
      </c>
      <c r="D895" t="s">
        <v>409</v>
      </c>
      <c r="E895" t="s">
        <v>195</v>
      </c>
      <c r="F895" t="s">
        <v>406</v>
      </c>
      <c r="G895">
        <v>11.016949152542541</v>
      </c>
      <c r="H895" t="str">
        <f t="shared" si="13"/>
        <v>Otago</v>
      </c>
    </row>
    <row r="896" spans="1:8" hidden="1" x14ac:dyDescent="0.25">
      <c r="A896" s="103">
        <v>894</v>
      </c>
      <c r="B896" t="s">
        <v>414</v>
      </c>
      <c r="C896" t="s">
        <v>198</v>
      </c>
      <c r="D896" t="s">
        <v>409</v>
      </c>
      <c r="E896" t="s">
        <v>193</v>
      </c>
      <c r="F896" t="s">
        <v>407</v>
      </c>
      <c r="G896">
        <v>79.750778816199428</v>
      </c>
      <c r="H896" t="str">
        <f t="shared" si="13"/>
        <v>Otago</v>
      </c>
    </row>
    <row r="897" spans="1:8" hidden="1" x14ac:dyDescent="0.25">
      <c r="A897" s="103">
        <v>895</v>
      </c>
      <c r="B897" t="s">
        <v>414</v>
      </c>
      <c r="C897" t="s">
        <v>198</v>
      </c>
      <c r="D897" t="s">
        <v>409</v>
      </c>
      <c r="E897" t="s">
        <v>194</v>
      </c>
      <c r="F897" t="s">
        <v>407</v>
      </c>
      <c r="G897">
        <v>57.51633986928104</v>
      </c>
      <c r="H897" t="str">
        <f t="shared" si="13"/>
        <v>Otago</v>
      </c>
    </row>
    <row r="898" spans="1:8" hidden="1" x14ac:dyDescent="0.25">
      <c r="A898" s="103">
        <v>896</v>
      </c>
      <c r="B898" t="s">
        <v>414</v>
      </c>
      <c r="C898" t="s">
        <v>198</v>
      </c>
      <c r="D898" t="s">
        <v>409</v>
      </c>
      <c r="E898" t="s">
        <v>195</v>
      </c>
      <c r="F898" t="s">
        <v>407</v>
      </c>
      <c r="G898">
        <v>72.59887005650215</v>
      </c>
      <c r="H898" t="str">
        <f t="shared" si="13"/>
        <v>Otago</v>
      </c>
    </row>
    <row r="899" spans="1:8" hidden="1" x14ac:dyDescent="0.25">
      <c r="A899" s="103">
        <v>897</v>
      </c>
      <c r="B899" t="s">
        <v>415</v>
      </c>
      <c r="C899" t="s">
        <v>198</v>
      </c>
      <c r="D899" t="s">
        <v>403</v>
      </c>
      <c r="E899" t="s">
        <v>404</v>
      </c>
      <c r="F899" t="s">
        <v>405</v>
      </c>
      <c r="G899">
        <v>19.298245614034489</v>
      </c>
      <c r="H899" t="str">
        <f t="shared" ref="H899:H962" si="14">SUBSTITUTE(B899, " Region","")</f>
        <v>Chatham Islands</v>
      </c>
    </row>
    <row r="900" spans="1:8" hidden="1" x14ac:dyDescent="0.25">
      <c r="A900" s="103">
        <v>898</v>
      </c>
      <c r="B900" t="s">
        <v>415</v>
      </c>
      <c r="C900" t="s">
        <v>198</v>
      </c>
      <c r="D900" t="s">
        <v>403</v>
      </c>
      <c r="E900" t="s">
        <v>404</v>
      </c>
      <c r="F900" t="s">
        <v>406</v>
      </c>
      <c r="G900">
        <v>10.87719298245519</v>
      </c>
      <c r="H900" t="str">
        <f t="shared" si="14"/>
        <v>Chatham Islands</v>
      </c>
    </row>
    <row r="901" spans="1:8" hidden="1" x14ac:dyDescent="0.25">
      <c r="A901" s="103">
        <v>899</v>
      </c>
      <c r="B901" t="s">
        <v>415</v>
      </c>
      <c r="C901" t="s">
        <v>198</v>
      </c>
      <c r="D901" t="s">
        <v>403</v>
      </c>
      <c r="E901" t="s">
        <v>404</v>
      </c>
      <c r="F901" t="s">
        <v>407</v>
      </c>
      <c r="G901">
        <v>69.824561403510302</v>
      </c>
      <c r="H901" t="str">
        <f t="shared" si="14"/>
        <v>Chatham Islands</v>
      </c>
    </row>
    <row r="902" spans="1:8" hidden="1" x14ac:dyDescent="0.25">
      <c r="A902" s="103">
        <v>900</v>
      </c>
      <c r="B902" t="s">
        <v>415</v>
      </c>
      <c r="C902" t="s">
        <v>198</v>
      </c>
      <c r="D902" t="s">
        <v>399</v>
      </c>
      <c r="E902" t="s">
        <v>70</v>
      </c>
      <c r="F902" t="s">
        <v>405</v>
      </c>
      <c r="H902" t="str">
        <f t="shared" si="14"/>
        <v>Chatham Islands</v>
      </c>
    </row>
    <row r="903" spans="1:8" hidden="1" x14ac:dyDescent="0.25">
      <c r="A903" s="103">
        <v>901</v>
      </c>
      <c r="B903" t="s">
        <v>415</v>
      </c>
      <c r="C903" t="s">
        <v>198</v>
      </c>
      <c r="D903" t="s">
        <v>399</v>
      </c>
      <c r="E903" t="s">
        <v>71</v>
      </c>
      <c r="F903" t="s">
        <v>405</v>
      </c>
      <c r="G903">
        <v>24.60317460317377</v>
      </c>
      <c r="H903" t="str">
        <f t="shared" si="14"/>
        <v>Chatham Islands</v>
      </c>
    </row>
    <row r="904" spans="1:8" hidden="1" x14ac:dyDescent="0.25">
      <c r="A904" s="103">
        <v>902</v>
      </c>
      <c r="B904" t="s">
        <v>415</v>
      </c>
      <c r="C904" t="s">
        <v>198</v>
      </c>
      <c r="D904" t="s">
        <v>399</v>
      </c>
      <c r="E904" t="s">
        <v>69</v>
      </c>
      <c r="F904" t="s">
        <v>405</v>
      </c>
      <c r="G904">
        <v>20</v>
      </c>
      <c r="H904" t="str">
        <f t="shared" si="14"/>
        <v>Chatham Islands</v>
      </c>
    </row>
    <row r="905" spans="1:8" hidden="1" x14ac:dyDescent="0.25">
      <c r="A905" s="103">
        <v>903</v>
      </c>
      <c r="B905" t="s">
        <v>415</v>
      </c>
      <c r="C905" t="s">
        <v>198</v>
      </c>
      <c r="D905" t="s">
        <v>399</v>
      </c>
      <c r="E905" t="s">
        <v>72</v>
      </c>
      <c r="F905" t="s">
        <v>405</v>
      </c>
      <c r="G905">
        <v>50</v>
      </c>
      <c r="H905" t="str">
        <f t="shared" si="14"/>
        <v>Chatham Islands</v>
      </c>
    </row>
    <row r="906" spans="1:8" x14ac:dyDescent="0.25">
      <c r="A906" s="103">
        <v>904</v>
      </c>
      <c r="B906" t="s">
        <v>415</v>
      </c>
      <c r="C906" t="s">
        <v>198</v>
      </c>
      <c r="D906" t="s">
        <v>399</v>
      </c>
      <c r="E906" t="s">
        <v>81</v>
      </c>
      <c r="F906" t="s">
        <v>405</v>
      </c>
      <c r="H906" t="str">
        <f t="shared" si="14"/>
        <v>Chatham Islands</v>
      </c>
    </row>
    <row r="907" spans="1:8" hidden="1" x14ac:dyDescent="0.25">
      <c r="A907" s="103">
        <v>905</v>
      </c>
      <c r="B907" t="s">
        <v>415</v>
      </c>
      <c r="C907" t="s">
        <v>198</v>
      </c>
      <c r="D907" t="s">
        <v>399</v>
      </c>
      <c r="E907" t="s">
        <v>82</v>
      </c>
      <c r="F907" t="s">
        <v>405</v>
      </c>
      <c r="H907" t="str">
        <f t="shared" si="14"/>
        <v>Chatham Islands</v>
      </c>
    </row>
    <row r="908" spans="1:8" hidden="1" x14ac:dyDescent="0.25">
      <c r="A908" s="103">
        <v>906</v>
      </c>
      <c r="B908" t="s">
        <v>415</v>
      </c>
      <c r="C908" t="s">
        <v>198</v>
      </c>
      <c r="D908" t="s">
        <v>399</v>
      </c>
      <c r="E908" t="s">
        <v>70</v>
      </c>
      <c r="F908" t="s">
        <v>406</v>
      </c>
      <c r="G908">
        <v>7.6923076923076934</v>
      </c>
      <c r="H908" t="str">
        <f t="shared" si="14"/>
        <v>Chatham Islands</v>
      </c>
    </row>
    <row r="909" spans="1:8" hidden="1" x14ac:dyDescent="0.25">
      <c r="A909" s="103">
        <v>907</v>
      </c>
      <c r="B909" t="s">
        <v>415</v>
      </c>
      <c r="C909" t="s">
        <v>198</v>
      </c>
      <c r="D909" t="s">
        <v>399</v>
      </c>
      <c r="E909" t="s">
        <v>71</v>
      </c>
      <c r="F909" t="s">
        <v>406</v>
      </c>
      <c r="G909">
        <v>10.31746031745813</v>
      </c>
      <c r="H909" t="str">
        <f t="shared" si="14"/>
        <v>Chatham Islands</v>
      </c>
    </row>
    <row r="910" spans="1:8" hidden="1" x14ac:dyDescent="0.25">
      <c r="A910" s="103">
        <v>908</v>
      </c>
      <c r="B910" t="s">
        <v>415</v>
      </c>
      <c r="C910" t="s">
        <v>198</v>
      </c>
      <c r="D910" t="s">
        <v>399</v>
      </c>
      <c r="E910" t="s">
        <v>69</v>
      </c>
      <c r="F910" t="s">
        <v>406</v>
      </c>
      <c r="H910" t="str">
        <f t="shared" si="14"/>
        <v>Chatham Islands</v>
      </c>
    </row>
    <row r="911" spans="1:8" hidden="1" x14ac:dyDescent="0.25">
      <c r="A911" s="103">
        <v>909</v>
      </c>
      <c r="B911" t="s">
        <v>415</v>
      </c>
      <c r="C911" t="s">
        <v>198</v>
      </c>
      <c r="D911" t="s">
        <v>399</v>
      </c>
      <c r="E911" t="s">
        <v>72</v>
      </c>
      <c r="F911" t="s">
        <v>406</v>
      </c>
      <c r="G911">
        <v>8.3333333333333321</v>
      </c>
      <c r="H911" t="str">
        <f t="shared" si="14"/>
        <v>Chatham Islands</v>
      </c>
    </row>
    <row r="912" spans="1:8" x14ac:dyDescent="0.25">
      <c r="A912" s="103">
        <v>910</v>
      </c>
      <c r="B912" t="s">
        <v>415</v>
      </c>
      <c r="C912" t="s">
        <v>198</v>
      </c>
      <c r="D912" t="s">
        <v>399</v>
      </c>
      <c r="E912" t="s">
        <v>81</v>
      </c>
      <c r="F912" t="s">
        <v>406</v>
      </c>
      <c r="G912">
        <v>28.571428571428569</v>
      </c>
      <c r="H912" t="str">
        <f t="shared" si="14"/>
        <v>Chatham Islands</v>
      </c>
    </row>
    <row r="913" spans="1:8" hidden="1" x14ac:dyDescent="0.25">
      <c r="A913" s="103">
        <v>911</v>
      </c>
      <c r="B913" t="s">
        <v>415</v>
      </c>
      <c r="C913" t="s">
        <v>198</v>
      </c>
      <c r="D913" t="s">
        <v>399</v>
      </c>
      <c r="E913" t="s">
        <v>82</v>
      </c>
      <c r="F913" t="s">
        <v>406</v>
      </c>
      <c r="H913" t="str">
        <f t="shared" si="14"/>
        <v>Chatham Islands</v>
      </c>
    </row>
    <row r="914" spans="1:8" hidden="1" x14ac:dyDescent="0.25">
      <c r="A914" s="103">
        <v>912</v>
      </c>
      <c r="B914" t="s">
        <v>415</v>
      </c>
      <c r="C914" t="s">
        <v>198</v>
      </c>
      <c r="D914" t="s">
        <v>399</v>
      </c>
      <c r="E914" t="s">
        <v>70</v>
      </c>
      <c r="F914" t="s">
        <v>407</v>
      </c>
      <c r="G914">
        <v>92.307692307692307</v>
      </c>
      <c r="H914" t="str">
        <f t="shared" si="14"/>
        <v>Chatham Islands</v>
      </c>
    </row>
    <row r="915" spans="1:8" hidden="1" x14ac:dyDescent="0.25">
      <c r="A915" s="103">
        <v>913</v>
      </c>
      <c r="B915" t="s">
        <v>415</v>
      </c>
      <c r="C915" t="s">
        <v>198</v>
      </c>
      <c r="D915" t="s">
        <v>399</v>
      </c>
      <c r="E915" t="s">
        <v>71</v>
      </c>
      <c r="F915" t="s">
        <v>407</v>
      </c>
      <c r="G915">
        <v>65.079365079368102</v>
      </c>
      <c r="H915" t="str">
        <f t="shared" si="14"/>
        <v>Chatham Islands</v>
      </c>
    </row>
    <row r="916" spans="1:8" hidden="1" x14ac:dyDescent="0.25">
      <c r="A916" s="103">
        <v>914</v>
      </c>
      <c r="B916" t="s">
        <v>415</v>
      </c>
      <c r="C916" t="s">
        <v>198</v>
      </c>
      <c r="D916" t="s">
        <v>399</v>
      </c>
      <c r="E916" t="s">
        <v>69</v>
      </c>
      <c r="F916" t="s">
        <v>407</v>
      </c>
      <c r="G916">
        <v>80</v>
      </c>
      <c r="H916" t="str">
        <f t="shared" si="14"/>
        <v>Chatham Islands</v>
      </c>
    </row>
    <row r="917" spans="1:8" hidden="1" x14ac:dyDescent="0.25">
      <c r="A917" s="103">
        <v>915</v>
      </c>
      <c r="B917" t="s">
        <v>415</v>
      </c>
      <c r="C917" t="s">
        <v>198</v>
      </c>
      <c r="D917" t="s">
        <v>399</v>
      </c>
      <c r="E917" t="s">
        <v>72</v>
      </c>
      <c r="F917" t="s">
        <v>407</v>
      </c>
      <c r="G917">
        <v>41.666666666666671</v>
      </c>
      <c r="H917" t="str">
        <f t="shared" si="14"/>
        <v>Chatham Islands</v>
      </c>
    </row>
    <row r="918" spans="1:8" x14ac:dyDescent="0.25">
      <c r="A918" s="103">
        <v>916</v>
      </c>
      <c r="B918" t="s">
        <v>415</v>
      </c>
      <c r="C918" t="s">
        <v>198</v>
      </c>
      <c r="D918" t="s">
        <v>399</v>
      </c>
      <c r="E918" t="s">
        <v>81</v>
      </c>
      <c r="F918" t="s">
        <v>407</v>
      </c>
      <c r="G918">
        <v>71.428571428571431</v>
      </c>
      <c r="H918" t="str">
        <f t="shared" si="14"/>
        <v>Chatham Islands</v>
      </c>
    </row>
    <row r="919" spans="1:8" hidden="1" x14ac:dyDescent="0.25">
      <c r="A919" s="103">
        <v>917</v>
      </c>
      <c r="B919" t="s">
        <v>415</v>
      </c>
      <c r="C919" t="s">
        <v>198</v>
      </c>
      <c r="D919" t="s">
        <v>399</v>
      </c>
      <c r="E919" t="s">
        <v>82</v>
      </c>
      <c r="F919" t="s">
        <v>407</v>
      </c>
      <c r="G919">
        <v>100</v>
      </c>
      <c r="H919" t="str">
        <f t="shared" si="14"/>
        <v>Chatham Islands</v>
      </c>
    </row>
    <row r="920" spans="1:8" hidden="1" x14ac:dyDescent="0.25">
      <c r="A920" s="103">
        <v>918</v>
      </c>
      <c r="B920" t="s">
        <v>415</v>
      </c>
      <c r="C920" t="s">
        <v>198</v>
      </c>
      <c r="D920" t="s">
        <v>408</v>
      </c>
      <c r="E920" t="s">
        <v>67</v>
      </c>
      <c r="F920" t="s">
        <v>405</v>
      </c>
      <c r="G920">
        <v>27.027027027027032</v>
      </c>
      <c r="H920" t="str">
        <f t="shared" si="14"/>
        <v>Chatham Islands</v>
      </c>
    </row>
    <row r="921" spans="1:8" hidden="1" x14ac:dyDescent="0.25">
      <c r="A921" s="103">
        <v>919</v>
      </c>
      <c r="B921" t="s">
        <v>415</v>
      </c>
      <c r="C921" t="s">
        <v>198</v>
      </c>
      <c r="D921" t="s">
        <v>408</v>
      </c>
      <c r="E921" t="s">
        <v>66</v>
      </c>
      <c r="F921" t="s">
        <v>405</v>
      </c>
      <c r="G921">
        <v>14.102564102562621</v>
      </c>
      <c r="H921" t="str">
        <f t="shared" si="14"/>
        <v>Chatham Islands</v>
      </c>
    </row>
    <row r="922" spans="1:8" hidden="1" x14ac:dyDescent="0.25">
      <c r="A922" s="103">
        <v>920</v>
      </c>
      <c r="B922" t="s">
        <v>415</v>
      </c>
      <c r="C922" t="s">
        <v>198</v>
      </c>
      <c r="D922" t="s">
        <v>408</v>
      </c>
      <c r="E922" t="s">
        <v>68</v>
      </c>
      <c r="F922" t="s">
        <v>405</v>
      </c>
      <c r="G922">
        <v>14.58333333333216</v>
      </c>
      <c r="H922" t="str">
        <f t="shared" si="14"/>
        <v>Chatham Islands</v>
      </c>
    </row>
    <row r="923" spans="1:8" hidden="1" x14ac:dyDescent="0.25">
      <c r="A923" s="103">
        <v>921</v>
      </c>
      <c r="B923" t="s">
        <v>415</v>
      </c>
      <c r="C923" t="s">
        <v>198</v>
      </c>
      <c r="D923" t="s">
        <v>408</v>
      </c>
      <c r="E923" t="s">
        <v>67</v>
      </c>
      <c r="F923" t="s">
        <v>406</v>
      </c>
      <c r="G923">
        <v>8.1081081081081088</v>
      </c>
      <c r="H923" t="str">
        <f t="shared" si="14"/>
        <v>Chatham Islands</v>
      </c>
    </row>
    <row r="924" spans="1:8" hidden="1" x14ac:dyDescent="0.25">
      <c r="A924" s="103">
        <v>922</v>
      </c>
      <c r="B924" t="s">
        <v>415</v>
      </c>
      <c r="C924" t="s">
        <v>198</v>
      </c>
      <c r="D924" t="s">
        <v>408</v>
      </c>
      <c r="E924" t="s">
        <v>66</v>
      </c>
      <c r="F924" t="s">
        <v>406</v>
      </c>
      <c r="G924">
        <v>6.4102564102543393</v>
      </c>
      <c r="H924" t="str">
        <f t="shared" si="14"/>
        <v>Chatham Islands</v>
      </c>
    </row>
    <row r="925" spans="1:8" hidden="1" x14ac:dyDescent="0.25">
      <c r="A925" s="103">
        <v>923</v>
      </c>
      <c r="B925" t="s">
        <v>415</v>
      </c>
      <c r="C925" t="s">
        <v>198</v>
      </c>
      <c r="D925" t="s">
        <v>408</v>
      </c>
      <c r="E925" t="s">
        <v>68</v>
      </c>
      <c r="F925" t="s">
        <v>406</v>
      </c>
      <c r="G925">
        <v>17.708333333332359</v>
      </c>
      <c r="H925" t="str">
        <f t="shared" si="14"/>
        <v>Chatham Islands</v>
      </c>
    </row>
    <row r="926" spans="1:8" hidden="1" x14ac:dyDescent="0.25">
      <c r="A926" s="103">
        <v>924</v>
      </c>
      <c r="B926" t="s">
        <v>415</v>
      </c>
      <c r="C926" t="s">
        <v>198</v>
      </c>
      <c r="D926" t="s">
        <v>408</v>
      </c>
      <c r="E926" t="s">
        <v>67</v>
      </c>
      <c r="F926" t="s">
        <v>407</v>
      </c>
      <c r="G926">
        <v>64.86486486486487</v>
      </c>
      <c r="H926" t="str">
        <f t="shared" si="14"/>
        <v>Chatham Islands</v>
      </c>
    </row>
    <row r="927" spans="1:8" hidden="1" x14ac:dyDescent="0.25">
      <c r="A927" s="103">
        <v>925</v>
      </c>
      <c r="B927" t="s">
        <v>415</v>
      </c>
      <c r="C927" t="s">
        <v>198</v>
      </c>
      <c r="D927" t="s">
        <v>408</v>
      </c>
      <c r="E927" t="s">
        <v>66</v>
      </c>
      <c r="F927" t="s">
        <v>407</v>
      </c>
      <c r="G927">
        <v>79.487179487183042</v>
      </c>
      <c r="H927" t="str">
        <f t="shared" si="14"/>
        <v>Chatham Islands</v>
      </c>
    </row>
    <row r="928" spans="1:8" hidden="1" x14ac:dyDescent="0.25">
      <c r="A928" s="103">
        <v>926</v>
      </c>
      <c r="B928" t="s">
        <v>415</v>
      </c>
      <c r="C928" t="s">
        <v>198</v>
      </c>
      <c r="D928" t="s">
        <v>408</v>
      </c>
      <c r="E928" t="s">
        <v>68</v>
      </c>
      <c r="F928" t="s">
        <v>407</v>
      </c>
      <c r="G928">
        <v>67.708333333335474</v>
      </c>
      <c r="H928" t="str">
        <f t="shared" si="14"/>
        <v>Chatham Islands</v>
      </c>
    </row>
    <row r="929" spans="1:8" hidden="1" x14ac:dyDescent="0.25">
      <c r="A929" s="103">
        <v>927</v>
      </c>
      <c r="B929" t="s">
        <v>415</v>
      </c>
      <c r="C929" t="s">
        <v>198</v>
      </c>
      <c r="D929" t="s">
        <v>409</v>
      </c>
      <c r="E929" t="s">
        <v>193</v>
      </c>
      <c r="F929" t="s">
        <v>405</v>
      </c>
      <c r="G929">
        <v>9.0909090909090917</v>
      </c>
      <c r="H929" t="str">
        <f t="shared" si="14"/>
        <v>Chatham Islands</v>
      </c>
    </row>
    <row r="930" spans="1:8" hidden="1" x14ac:dyDescent="0.25">
      <c r="A930" s="103">
        <v>928</v>
      </c>
      <c r="B930" t="s">
        <v>415</v>
      </c>
      <c r="C930" t="s">
        <v>198</v>
      </c>
      <c r="D930" t="s">
        <v>409</v>
      </c>
      <c r="E930" t="s">
        <v>194</v>
      </c>
      <c r="F930" t="s">
        <v>405</v>
      </c>
      <c r="G930">
        <v>37.931034482758619</v>
      </c>
      <c r="H930" t="str">
        <f t="shared" si="14"/>
        <v>Chatham Islands</v>
      </c>
    </row>
    <row r="931" spans="1:8" hidden="1" x14ac:dyDescent="0.25">
      <c r="A931" s="103">
        <v>929</v>
      </c>
      <c r="B931" t="s">
        <v>415</v>
      </c>
      <c r="C931" t="s">
        <v>198</v>
      </c>
      <c r="D931" t="s">
        <v>409</v>
      </c>
      <c r="E931" t="s">
        <v>195</v>
      </c>
      <c r="F931" t="s">
        <v>405</v>
      </c>
      <c r="G931">
        <v>15.15151515151185</v>
      </c>
      <c r="H931" t="str">
        <f t="shared" si="14"/>
        <v>Chatham Islands</v>
      </c>
    </row>
    <row r="932" spans="1:8" hidden="1" x14ac:dyDescent="0.25">
      <c r="A932" s="103">
        <v>930</v>
      </c>
      <c r="B932" t="s">
        <v>415</v>
      </c>
      <c r="C932" t="s">
        <v>198</v>
      </c>
      <c r="D932" t="s">
        <v>409</v>
      </c>
      <c r="E932" t="s">
        <v>193</v>
      </c>
      <c r="F932" t="s">
        <v>406</v>
      </c>
      <c r="G932">
        <v>9.0909090909090917</v>
      </c>
      <c r="H932" t="str">
        <f t="shared" si="14"/>
        <v>Chatham Islands</v>
      </c>
    </row>
    <row r="933" spans="1:8" hidden="1" x14ac:dyDescent="0.25">
      <c r="A933" s="103">
        <v>931</v>
      </c>
      <c r="B933" t="s">
        <v>415</v>
      </c>
      <c r="C933" t="s">
        <v>198</v>
      </c>
      <c r="D933" t="s">
        <v>409</v>
      </c>
      <c r="E933" t="s">
        <v>194</v>
      </c>
      <c r="F933" t="s">
        <v>406</v>
      </c>
      <c r="G933">
        <v>17.241379310344829</v>
      </c>
      <c r="H933" t="str">
        <f t="shared" si="14"/>
        <v>Chatham Islands</v>
      </c>
    </row>
    <row r="934" spans="1:8" hidden="1" x14ac:dyDescent="0.25">
      <c r="A934" s="103">
        <v>932</v>
      </c>
      <c r="B934" t="s">
        <v>415</v>
      </c>
      <c r="C934" t="s">
        <v>198</v>
      </c>
      <c r="D934" t="s">
        <v>409</v>
      </c>
      <c r="E934" t="s">
        <v>195</v>
      </c>
      <c r="F934" t="s">
        <v>406</v>
      </c>
      <c r="G934">
        <v>6.0606060606011019</v>
      </c>
      <c r="H934" t="str">
        <f t="shared" si="14"/>
        <v>Chatham Islands</v>
      </c>
    </row>
    <row r="935" spans="1:8" hidden="1" x14ac:dyDescent="0.25">
      <c r="A935" s="103">
        <v>933</v>
      </c>
      <c r="B935" t="s">
        <v>415</v>
      </c>
      <c r="C935" t="s">
        <v>198</v>
      </c>
      <c r="D935" t="s">
        <v>409</v>
      </c>
      <c r="E935" t="s">
        <v>193</v>
      </c>
      <c r="F935" t="s">
        <v>407</v>
      </c>
      <c r="G935">
        <v>81.818181818181827</v>
      </c>
      <c r="H935" t="str">
        <f t="shared" si="14"/>
        <v>Chatham Islands</v>
      </c>
    </row>
    <row r="936" spans="1:8" hidden="1" x14ac:dyDescent="0.25">
      <c r="A936" s="103">
        <v>934</v>
      </c>
      <c r="B936" t="s">
        <v>415</v>
      </c>
      <c r="C936" t="s">
        <v>198</v>
      </c>
      <c r="D936" t="s">
        <v>409</v>
      </c>
      <c r="E936" t="s">
        <v>194</v>
      </c>
      <c r="F936" t="s">
        <v>407</v>
      </c>
      <c r="G936">
        <v>44.827586206896562</v>
      </c>
      <c r="H936" t="str">
        <f t="shared" si="14"/>
        <v>Chatham Islands</v>
      </c>
    </row>
    <row r="937" spans="1:8" hidden="1" x14ac:dyDescent="0.25">
      <c r="A937" s="103">
        <v>935</v>
      </c>
      <c r="B937" t="s">
        <v>415</v>
      </c>
      <c r="C937" t="s">
        <v>198</v>
      </c>
      <c r="D937" t="s">
        <v>409</v>
      </c>
      <c r="E937" t="s">
        <v>195</v>
      </c>
      <c r="F937" t="s">
        <v>407</v>
      </c>
      <c r="G937">
        <v>78.787878787887053</v>
      </c>
      <c r="H937" t="str">
        <f t="shared" si="14"/>
        <v>Chatham Islands</v>
      </c>
    </row>
    <row r="938" spans="1:8" hidden="1" x14ac:dyDescent="0.25">
      <c r="A938" s="103">
        <v>936</v>
      </c>
      <c r="B938" t="s">
        <v>416</v>
      </c>
      <c r="C938" t="s">
        <v>198</v>
      </c>
      <c r="D938" t="s">
        <v>403</v>
      </c>
      <c r="E938" t="s">
        <v>404</v>
      </c>
      <c r="F938" t="s">
        <v>405</v>
      </c>
      <c r="G938">
        <v>20.847651775487051</v>
      </c>
      <c r="H938" t="str">
        <f t="shared" si="14"/>
        <v>Northland</v>
      </c>
    </row>
    <row r="939" spans="1:8" hidden="1" x14ac:dyDescent="0.25">
      <c r="A939" s="103">
        <v>937</v>
      </c>
      <c r="B939" t="s">
        <v>416</v>
      </c>
      <c r="C939" t="s">
        <v>198</v>
      </c>
      <c r="D939" t="s">
        <v>403</v>
      </c>
      <c r="E939" t="s">
        <v>404</v>
      </c>
      <c r="F939" t="s">
        <v>406</v>
      </c>
      <c r="G939">
        <v>15.120274914089491</v>
      </c>
      <c r="H939" t="str">
        <f t="shared" si="14"/>
        <v>Northland</v>
      </c>
    </row>
    <row r="940" spans="1:8" hidden="1" x14ac:dyDescent="0.25">
      <c r="A940" s="103">
        <v>938</v>
      </c>
      <c r="B940" t="s">
        <v>416</v>
      </c>
      <c r="C940" t="s">
        <v>198</v>
      </c>
      <c r="D940" t="s">
        <v>403</v>
      </c>
      <c r="E940" t="s">
        <v>404</v>
      </c>
      <c r="F940" t="s">
        <v>407</v>
      </c>
      <c r="G940">
        <v>64.032073310423456</v>
      </c>
      <c r="H940" t="str">
        <f t="shared" si="14"/>
        <v>Northland</v>
      </c>
    </row>
    <row r="941" spans="1:8" hidden="1" x14ac:dyDescent="0.25">
      <c r="A941" s="103">
        <v>939</v>
      </c>
      <c r="B941" t="s">
        <v>416</v>
      </c>
      <c r="C941" t="s">
        <v>198</v>
      </c>
      <c r="D941" t="s">
        <v>399</v>
      </c>
      <c r="E941" t="s">
        <v>70</v>
      </c>
      <c r="F941" t="s">
        <v>405</v>
      </c>
      <c r="H941" t="str">
        <f t="shared" si="14"/>
        <v>Northland</v>
      </c>
    </row>
    <row r="942" spans="1:8" hidden="1" x14ac:dyDescent="0.25">
      <c r="A942" s="103">
        <v>940</v>
      </c>
      <c r="B942" t="s">
        <v>416</v>
      </c>
      <c r="C942" t="s">
        <v>198</v>
      </c>
      <c r="D942" t="s">
        <v>399</v>
      </c>
      <c r="E942" t="s">
        <v>71</v>
      </c>
      <c r="F942" t="s">
        <v>405</v>
      </c>
      <c r="G942">
        <v>33.0687830687841</v>
      </c>
      <c r="H942" t="str">
        <f t="shared" si="14"/>
        <v>Northland</v>
      </c>
    </row>
    <row r="943" spans="1:8" hidden="1" x14ac:dyDescent="0.25">
      <c r="A943" s="103">
        <v>941</v>
      </c>
      <c r="B943" t="s">
        <v>416</v>
      </c>
      <c r="C943" t="s">
        <v>198</v>
      </c>
      <c r="D943" t="s">
        <v>399</v>
      </c>
      <c r="E943" t="s">
        <v>69</v>
      </c>
      <c r="F943" t="s">
        <v>405</v>
      </c>
      <c r="H943" t="str">
        <f t="shared" si="14"/>
        <v>Northland</v>
      </c>
    </row>
    <row r="944" spans="1:8" hidden="1" x14ac:dyDescent="0.25">
      <c r="A944" s="103">
        <v>942</v>
      </c>
      <c r="B944" t="s">
        <v>416</v>
      </c>
      <c r="C944" t="s">
        <v>198</v>
      </c>
      <c r="D944" t="s">
        <v>399</v>
      </c>
      <c r="E944" t="s">
        <v>72</v>
      </c>
      <c r="F944" t="s">
        <v>405</v>
      </c>
      <c r="G944">
        <v>35.714285714285722</v>
      </c>
      <c r="H944" t="str">
        <f t="shared" si="14"/>
        <v>Northland</v>
      </c>
    </row>
    <row r="945" spans="1:8" x14ac:dyDescent="0.25">
      <c r="A945" s="103">
        <v>943</v>
      </c>
      <c r="B945" t="s">
        <v>416</v>
      </c>
      <c r="C945" t="s">
        <v>198</v>
      </c>
      <c r="D945" t="s">
        <v>399</v>
      </c>
      <c r="E945" t="s">
        <v>81</v>
      </c>
      <c r="F945" t="s">
        <v>405</v>
      </c>
      <c r="G945">
        <v>9.5238095238104314</v>
      </c>
      <c r="H945" t="str">
        <f t="shared" si="14"/>
        <v>Northland</v>
      </c>
    </row>
    <row r="946" spans="1:8" hidden="1" x14ac:dyDescent="0.25">
      <c r="A946" s="103">
        <v>944</v>
      </c>
      <c r="B946" t="s">
        <v>416</v>
      </c>
      <c r="C946" t="s">
        <v>198</v>
      </c>
      <c r="D946" t="s">
        <v>399</v>
      </c>
      <c r="E946" t="s">
        <v>82</v>
      </c>
      <c r="F946" t="s">
        <v>405</v>
      </c>
      <c r="H946" t="str">
        <f t="shared" si="14"/>
        <v>Northland</v>
      </c>
    </row>
    <row r="947" spans="1:8" hidden="1" x14ac:dyDescent="0.25">
      <c r="A947" s="103">
        <v>945</v>
      </c>
      <c r="B947" t="s">
        <v>416</v>
      </c>
      <c r="C947" t="s">
        <v>198</v>
      </c>
      <c r="D947" t="s">
        <v>399</v>
      </c>
      <c r="E947" t="s">
        <v>70</v>
      </c>
      <c r="F947" t="s">
        <v>406</v>
      </c>
      <c r="G947">
        <v>25.641025641025639</v>
      </c>
      <c r="H947" t="str">
        <f t="shared" si="14"/>
        <v>Northland</v>
      </c>
    </row>
    <row r="948" spans="1:8" hidden="1" x14ac:dyDescent="0.25">
      <c r="A948" s="103">
        <v>946</v>
      </c>
      <c r="B948" t="s">
        <v>416</v>
      </c>
      <c r="C948" t="s">
        <v>198</v>
      </c>
      <c r="D948" t="s">
        <v>399</v>
      </c>
      <c r="E948" t="s">
        <v>71</v>
      </c>
      <c r="F948" t="s">
        <v>406</v>
      </c>
      <c r="G948">
        <v>14.285714285714061</v>
      </c>
      <c r="H948" t="str">
        <f t="shared" si="14"/>
        <v>Northland</v>
      </c>
    </row>
    <row r="949" spans="1:8" hidden="1" x14ac:dyDescent="0.25">
      <c r="A949" s="103">
        <v>947</v>
      </c>
      <c r="B949" t="s">
        <v>416</v>
      </c>
      <c r="C949" t="s">
        <v>198</v>
      </c>
      <c r="D949" t="s">
        <v>399</v>
      </c>
      <c r="E949" t="s">
        <v>69</v>
      </c>
      <c r="F949" t="s">
        <v>406</v>
      </c>
      <c r="H949" t="str">
        <f t="shared" si="14"/>
        <v>Northland</v>
      </c>
    </row>
    <row r="950" spans="1:8" hidden="1" x14ac:dyDescent="0.25">
      <c r="A950" s="103">
        <v>948</v>
      </c>
      <c r="B950" t="s">
        <v>416</v>
      </c>
      <c r="C950" t="s">
        <v>198</v>
      </c>
      <c r="D950" t="s">
        <v>399</v>
      </c>
      <c r="E950" t="s">
        <v>72</v>
      </c>
      <c r="F950" t="s">
        <v>406</v>
      </c>
      <c r="G950">
        <v>4.7619047619047619</v>
      </c>
      <c r="H950" t="str">
        <f t="shared" si="14"/>
        <v>Northland</v>
      </c>
    </row>
    <row r="951" spans="1:8" x14ac:dyDescent="0.25">
      <c r="A951" s="103">
        <v>949</v>
      </c>
      <c r="B951" t="s">
        <v>416</v>
      </c>
      <c r="C951" t="s">
        <v>198</v>
      </c>
      <c r="D951" t="s">
        <v>399</v>
      </c>
      <c r="E951" t="s">
        <v>81</v>
      </c>
      <c r="F951" t="s">
        <v>406</v>
      </c>
      <c r="G951">
        <v>33.333333333336498</v>
      </c>
      <c r="H951" t="str">
        <f t="shared" si="14"/>
        <v>Northland</v>
      </c>
    </row>
    <row r="952" spans="1:8" hidden="1" x14ac:dyDescent="0.25">
      <c r="A952" s="103">
        <v>950</v>
      </c>
      <c r="B952" t="s">
        <v>416</v>
      </c>
      <c r="C952" t="s">
        <v>198</v>
      </c>
      <c r="D952" t="s">
        <v>399</v>
      </c>
      <c r="E952" t="s">
        <v>82</v>
      </c>
      <c r="F952" t="s">
        <v>406</v>
      </c>
      <c r="H952" t="str">
        <f t="shared" si="14"/>
        <v>Northland</v>
      </c>
    </row>
    <row r="953" spans="1:8" hidden="1" x14ac:dyDescent="0.25">
      <c r="A953" s="103">
        <v>951</v>
      </c>
      <c r="B953" t="s">
        <v>416</v>
      </c>
      <c r="C953" t="s">
        <v>198</v>
      </c>
      <c r="D953" t="s">
        <v>399</v>
      </c>
      <c r="E953" t="s">
        <v>70</v>
      </c>
      <c r="F953" t="s">
        <v>407</v>
      </c>
      <c r="G953">
        <v>74.358974358974365</v>
      </c>
      <c r="H953" t="str">
        <f t="shared" si="14"/>
        <v>Northland</v>
      </c>
    </row>
    <row r="954" spans="1:8" hidden="1" x14ac:dyDescent="0.25">
      <c r="A954" s="103">
        <v>952</v>
      </c>
      <c r="B954" t="s">
        <v>416</v>
      </c>
      <c r="C954" t="s">
        <v>198</v>
      </c>
      <c r="D954" t="s">
        <v>399</v>
      </c>
      <c r="E954" t="s">
        <v>71</v>
      </c>
      <c r="F954" t="s">
        <v>407</v>
      </c>
      <c r="G954">
        <v>52.64550264550185</v>
      </c>
      <c r="H954" t="str">
        <f t="shared" si="14"/>
        <v>Northland</v>
      </c>
    </row>
    <row r="955" spans="1:8" hidden="1" x14ac:dyDescent="0.25">
      <c r="A955" s="103">
        <v>953</v>
      </c>
      <c r="B955" t="s">
        <v>416</v>
      </c>
      <c r="C955" t="s">
        <v>198</v>
      </c>
      <c r="D955" t="s">
        <v>399</v>
      </c>
      <c r="E955" t="s">
        <v>69</v>
      </c>
      <c r="F955" t="s">
        <v>407</v>
      </c>
      <c r="G955">
        <v>100</v>
      </c>
      <c r="H955" t="str">
        <f t="shared" si="14"/>
        <v>Northland</v>
      </c>
    </row>
    <row r="956" spans="1:8" hidden="1" x14ac:dyDescent="0.25">
      <c r="A956" s="103">
        <v>954</v>
      </c>
      <c r="B956" t="s">
        <v>416</v>
      </c>
      <c r="C956" t="s">
        <v>198</v>
      </c>
      <c r="D956" t="s">
        <v>399</v>
      </c>
      <c r="E956" t="s">
        <v>72</v>
      </c>
      <c r="F956" t="s">
        <v>407</v>
      </c>
      <c r="G956">
        <v>59.523809523809533</v>
      </c>
      <c r="H956" t="str">
        <f t="shared" si="14"/>
        <v>Northland</v>
      </c>
    </row>
    <row r="957" spans="1:8" x14ac:dyDescent="0.25">
      <c r="A957" s="103">
        <v>955</v>
      </c>
      <c r="B957" t="s">
        <v>416</v>
      </c>
      <c r="C957" t="s">
        <v>198</v>
      </c>
      <c r="D957" t="s">
        <v>399</v>
      </c>
      <c r="E957" t="s">
        <v>81</v>
      </c>
      <c r="F957" t="s">
        <v>407</v>
      </c>
      <c r="G957">
        <v>57.142857142853067</v>
      </c>
      <c r="H957" t="str">
        <f t="shared" si="14"/>
        <v>Northland</v>
      </c>
    </row>
    <row r="958" spans="1:8" hidden="1" x14ac:dyDescent="0.25">
      <c r="A958" s="103">
        <v>956</v>
      </c>
      <c r="B958" t="s">
        <v>416</v>
      </c>
      <c r="C958" t="s">
        <v>198</v>
      </c>
      <c r="D958" t="s">
        <v>399</v>
      </c>
      <c r="E958" t="s">
        <v>82</v>
      </c>
      <c r="F958" t="s">
        <v>407</v>
      </c>
      <c r="G958">
        <v>100</v>
      </c>
      <c r="H958" t="str">
        <f t="shared" si="14"/>
        <v>Northland</v>
      </c>
    </row>
    <row r="959" spans="1:8" hidden="1" x14ac:dyDescent="0.25">
      <c r="A959" s="103">
        <v>957</v>
      </c>
      <c r="B959" t="s">
        <v>416</v>
      </c>
      <c r="C959" t="s">
        <v>198</v>
      </c>
      <c r="D959" t="s">
        <v>408</v>
      </c>
      <c r="E959" t="s">
        <v>67</v>
      </c>
      <c r="F959" t="s">
        <v>405</v>
      </c>
      <c r="G959">
        <v>21.621621621621621</v>
      </c>
      <c r="H959" t="str">
        <f t="shared" si="14"/>
        <v>Northland</v>
      </c>
    </row>
    <row r="960" spans="1:8" hidden="1" x14ac:dyDescent="0.25">
      <c r="A960" s="103">
        <v>958</v>
      </c>
      <c r="B960" t="s">
        <v>416</v>
      </c>
      <c r="C960" t="s">
        <v>198</v>
      </c>
      <c r="D960" t="s">
        <v>408</v>
      </c>
      <c r="E960" t="s">
        <v>66</v>
      </c>
      <c r="F960" t="s">
        <v>405</v>
      </c>
      <c r="G960">
        <v>15.384615384613999</v>
      </c>
      <c r="H960" t="str">
        <f t="shared" si="14"/>
        <v>Northland</v>
      </c>
    </row>
    <row r="961" spans="1:8" hidden="1" x14ac:dyDescent="0.25">
      <c r="A961" s="103">
        <v>959</v>
      </c>
      <c r="B961" t="s">
        <v>416</v>
      </c>
      <c r="C961" t="s">
        <v>198</v>
      </c>
      <c r="D961" t="s">
        <v>408</v>
      </c>
      <c r="E961" t="s">
        <v>68</v>
      </c>
      <c r="F961" t="s">
        <v>405</v>
      </c>
      <c r="G961">
        <v>24.183006535949421</v>
      </c>
      <c r="H961" t="str">
        <f t="shared" si="14"/>
        <v>Northland</v>
      </c>
    </row>
    <row r="962" spans="1:8" hidden="1" x14ac:dyDescent="0.25">
      <c r="A962" s="103">
        <v>960</v>
      </c>
      <c r="B962" t="s">
        <v>416</v>
      </c>
      <c r="C962" t="s">
        <v>198</v>
      </c>
      <c r="D962" t="s">
        <v>408</v>
      </c>
      <c r="E962" t="s">
        <v>67</v>
      </c>
      <c r="F962" t="s">
        <v>406</v>
      </c>
      <c r="G962">
        <v>17.117117117117122</v>
      </c>
      <c r="H962" t="str">
        <f t="shared" si="14"/>
        <v>Northland</v>
      </c>
    </row>
    <row r="963" spans="1:8" hidden="1" x14ac:dyDescent="0.25">
      <c r="A963" s="103">
        <v>961</v>
      </c>
      <c r="B963" t="s">
        <v>416</v>
      </c>
      <c r="C963" t="s">
        <v>198</v>
      </c>
      <c r="D963" t="s">
        <v>408</v>
      </c>
      <c r="E963" t="s">
        <v>66</v>
      </c>
      <c r="F963" t="s">
        <v>406</v>
      </c>
      <c r="G963">
        <v>13.67521367521387</v>
      </c>
      <c r="H963" t="str">
        <f t="shared" ref="H963:H1026" si="15">SUBSTITUTE(B963, " Region","")</f>
        <v>Northland</v>
      </c>
    </row>
    <row r="964" spans="1:8" hidden="1" x14ac:dyDescent="0.25">
      <c r="A964" s="103">
        <v>962</v>
      </c>
      <c r="B964" t="s">
        <v>416</v>
      </c>
      <c r="C964" t="s">
        <v>198</v>
      </c>
      <c r="D964" t="s">
        <v>408</v>
      </c>
      <c r="E964" t="s">
        <v>68</v>
      </c>
      <c r="F964" t="s">
        <v>406</v>
      </c>
      <c r="G964">
        <v>14.05228758169941</v>
      </c>
      <c r="H964" t="str">
        <f t="shared" si="15"/>
        <v>Northland</v>
      </c>
    </row>
    <row r="965" spans="1:8" hidden="1" x14ac:dyDescent="0.25">
      <c r="A965" s="103">
        <v>963</v>
      </c>
      <c r="B965" t="s">
        <v>416</v>
      </c>
      <c r="C965" t="s">
        <v>198</v>
      </c>
      <c r="D965" t="s">
        <v>408</v>
      </c>
      <c r="E965" t="s">
        <v>67</v>
      </c>
      <c r="F965" t="s">
        <v>407</v>
      </c>
      <c r="G965">
        <v>61.261261261261247</v>
      </c>
      <c r="H965" t="str">
        <f t="shared" si="15"/>
        <v>Northland</v>
      </c>
    </row>
    <row r="966" spans="1:8" hidden="1" x14ac:dyDescent="0.25">
      <c r="A966" s="103">
        <v>964</v>
      </c>
      <c r="B966" t="s">
        <v>416</v>
      </c>
      <c r="C966" t="s">
        <v>198</v>
      </c>
      <c r="D966" t="s">
        <v>408</v>
      </c>
      <c r="E966" t="s">
        <v>66</v>
      </c>
      <c r="F966" t="s">
        <v>407</v>
      </c>
      <c r="G966">
        <v>70.940170940172138</v>
      </c>
      <c r="H966" t="str">
        <f t="shared" si="15"/>
        <v>Northland</v>
      </c>
    </row>
    <row r="967" spans="1:8" hidden="1" x14ac:dyDescent="0.25">
      <c r="A967" s="103">
        <v>965</v>
      </c>
      <c r="B967" t="s">
        <v>416</v>
      </c>
      <c r="C967" t="s">
        <v>198</v>
      </c>
      <c r="D967" t="s">
        <v>408</v>
      </c>
      <c r="E967" t="s">
        <v>68</v>
      </c>
      <c r="F967" t="s">
        <v>407</v>
      </c>
      <c r="G967">
        <v>61.764705882351159</v>
      </c>
      <c r="H967" t="str">
        <f t="shared" si="15"/>
        <v>Northland</v>
      </c>
    </row>
    <row r="968" spans="1:8" hidden="1" x14ac:dyDescent="0.25">
      <c r="A968" s="103">
        <v>966</v>
      </c>
      <c r="B968" t="s">
        <v>416</v>
      </c>
      <c r="C968" t="s">
        <v>198</v>
      </c>
      <c r="D968" t="s">
        <v>409</v>
      </c>
      <c r="E968" t="s">
        <v>193</v>
      </c>
      <c r="F968" t="s">
        <v>405</v>
      </c>
      <c r="G968">
        <v>21.212121212121851</v>
      </c>
      <c r="H968" t="str">
        <f t="shared" si="15"/>
        <v>Northland</v>
      </c>
    </row>
    <row r="969" spans="1:8" hidden="1" x14ac:dyDescent="0.25">
      <c r="A969" s="103">
        <v>967</v>
      </c>
      <c r="B969" t="s">
        <v>416</v>
      </c>
      <c r="C969" t="s">
        <v>198</v>
      </c>
      <c r="D969" t="s">
        <v>409</v>
      </c>
      <c r="E969" t="s">
        <v>194</v>
      </c>
      <c r="F969" t="s">
        <v>405</v>
      </c>
      <c r="G969">
        <v>27.586206896551719</v>
      </c>
      <c r="H969" t="str">
        <f t="shared" si="15"/>
        <v>Northland</v>
      </c>
    </row>
    <row r="970" spans="1:8" hidden="1" x14ac:dyDescent="0.25">
      <c r="A970" s="103">
        <v>968</v>
      </c>
      <c r="B970" t="s">
        <v>416</v>
      </c>
      <c r="C970" t="s">
        <v>198</v>
      </c>
      <c r="D970" t="s">
        <v>409</v>
      </c>
      <c r="E970" t="s">
        <v>195</v>
      </c>
      <c r="F970" t="s">
        <v>405</v>
      </c>
      <c r="G970">
        <v>12.03703703703534</v>
      </c>
      <c r="H970" t="str">
        <f t="shared" si="15"/>
        <v>Northland</v>
      </c>
    </row>
    <row r="971" spans="1:8" hidden="1" x14ac:dyDescent="0.25">
      <c r="A971" s="103">
        <v>969</v>
      </c>
      <c r="B971" t="s">
        <v>416</v>
      </c>
      <c r="C971" t="s">
        <v>198</v>
      </c>
      <c r="D971" t="s">
        <v>409</v>
      </c>
      <c r="E971" t="s">
        <v>193</v>
      </c>
      <c r="F971" t="s">
        <v>406</v>
      </c>
      <c r="G971">
        <v>14.39393939393983</v>
      </c>
      <c r="H971" t="str">
        <f t="shared" si="15"/>
        <v>Northland</v>
      </c>
    </row>
    <row r="972" spans="1:8" hidden="1" x14ac:dyDescent="0.25">
      <c r="A972" s="103">
        <v>970</v>
      </c>
      <c r="B972" t="s">
        <v>416</v>
      </c>
      <c r="C972" t="s">
        <v>198</v>
      </c>
      <c r="D972" t="s">
        <v>409</v>
      </c>
      <c r="E972" t="s">
        <v>194</v>
      </c>
      <c r="F972" t="s">
        <v>406</v>
      </c>
      <c r="G972">
        <v>16.09195402298851</v>
      </c>
      <c r="H972" t="str">
        <f t="shared" si="15"/>
        <v>Northland</v>
      </c>
    </row>
    <row r="973" spans="1:8" hidden="1" x14ac:dyDescent="0.25">
      <c r="A973" s="103">
        <v>971</v>
      </c>
      <c r="B973" t="s">
        <v>416</v>
      </c>
      <c r="C973" t="s">
        <v>198</v>
      </c>
      <c r="D973" t="s">
        <v>409</v>
      </c>
      <c r="E973" t="s">
        <v>195</v>
      </c>
      <c r="F973" t="s">
        <v>406</v>
      </c>
      <c r="G973">
        <v>15.277777777777541</v>
      </c>
      <c r="H973" t="str">
        <f t="shared" si="15"/>
        <v>Northland</v>
      </c>
    </row>
    <row r="974" spans="1:8" hidden="1" x14ac:dyDescent="0.25">
      <c r="A974" s="103">
        <v>972</v>
      </c>
      <c r="B974" t="s">
        <v>416</v>
      </c>
      <c r="C974" t="s">
        <v>198</v>
      </c>
      <c r="D974" t="s">
        <v>409</v>
      </c>
      <c r="E974" t="s">
        <v>193</v>
      </c>
      <c r="F974" t="s">
        <v>407</v>
      </c>
      <c r="G974">
        <v>64.393939393938311</v>
      </c>
      <c r="H974" t="str">
        <f t="shared" si="15"/>
        <v>Northland</v>
      </c>
    </row>
    <row r="975" spans="1:8" hidden="1" x14ac:dyDescent="0.25">
      <c r="A975" s="103">
        <v>973</v>
      </c>
      <c r="B975" t="s">
        <v>416</v>
      </c>
      <c r="C975" t="s">
        <v>198</v>
      </c>
      <c r="D975" t="s">
        <v>409</v>
      </c>
      <c r="E975" t="s">
        <v>194</v>
      </c>
      <c r="F975" t="s">
        <v>407</v>
      </c>
      <c r="G975">
        <v>56.321839080459768</v>
      </c>
      <c r="H975" t="str">
        <f t="shared" si="15"/>
        <v>Northland</v>
      </c>
    </row>
    <row r="976" spans="1:8" hidden="1" x14ac:dyDescent="0.25">
      <c r="A976" s="103">
        <v>974</v>
      </c>
      <c r="B976" t="s">
        <v>416</v>
      </c>
      <c r="C976" t="s">
        <v>198</v>
      </c>
      <c r="D976" t="s">
        <v>409</v>
      </c>
      <c r="E976" t="s">
        <v>195</v>
      </c>
      <c r="F976" t="s">
        <v>407</v>
      </c>
      <c r="G976">
        <v>72.685185185187123</v>
      </c>
      <c r="H976" t="str">
        <f t="shared" si="15"/>
        <v>Northland</v>
      </c>
    </row>
    <row r="977" spans="1:8" hidden="1" x14ac:dyDescent="0.25">
      <c r="A977" s="103">
        <v>975</v>
      </c>
      <c r="B977" t="s">
        <v>417</v>
      </c>
      <c r="C977" t="s">
        <v>198</v>
      </c>
      <c r="D977" t="s">
        <v>403</v>
      </c>
      <c r="E977" t="s">
        <v>404</v>
      </c>
      <c r="F977" t="s">
        <v>405</v>
      </c>
      <c r="G977">
        <v>20.27491408934765</v>
      </c>
      <c r="H977" t="str">
        <f t="shared" si="15"/>
        <v>Gisborne</v>
      </c>
    </row>
    <row r="978" spans="1:8" hidden="1" x14ac:dyDescent="0.25">
      <c r="A978" s="103">
        <v>976</v>
      </c>
      <c r="B978" t="s">
        <v>417</v>
      </c>
      <c r="C978" t="s">
        <v>198</v>
      </c>
      <c r="D978" t="s">
        <v>403</v>
      </c>
      <c r="E978" t="s">
        <v>404</v>
      </c>
      <c r="F978" t="s">
        <v>406</v>
      </c>
      <c r="G978">
        <v>25.773195876288192</v>
      </c>
      <c r="H978" t="str">
        <f t="shared" si="15"/>
        <v>Gisborne</v>
      </c>
    </row>
    <row r="979" spans="1:8" hidden="1" x14ac:dyDescent="0.25">
      <c r="A979" s="103">
        <v>977</v>
      </c>
      <c r="B979" t="s">
        <v>417</v>
      </c>
      <c r="C979" t="s">
        <v>198</v>
      </c>
      <c r="D979" t="s">
        <v>403</v>
      </c>
      <c r="E979" t="s">
        <v>404</v>
      </c>
      <c r="F979" t="s">
        <v>407</v>
      </c>
      <c r="G979">
        <v>53.951890034364148</v>
      </c>
      <c r="H979" t="str">
        <f t="shared" si="15"/>
        <v>Gisborne</v>
      </c>
    </row>
    <row r="980" spans="1:8" hidden="1" x14ac:dyDescent="0.25">
      <c r="A980" s="103">
        <v>978</v>
      </c>
      <c r="B980" t="s">
        <v>417</v>
      </c>
      <c r="C980" t="s">
        <v>198</v>
      </c>
      <c r="D980" t="s">
        <v>399</v>
      </c>
      <c r="E980" t="s">
        <v>70</v>
      </c>
      <c r="F980" t="s">
        <v>405</v>
      </c>
      <c r="G980">
        <v>15.38461538461539</v>
      </c>
      <c r="H980" t="str">
        <f t="shared" si="15"/>
        <v>Gisborne</v>
      </c>
    </row>
    <row r="981" spans="1:8" hidden="1" x14ac:dyDescent="0.25">
      <c r="A981" s="103">
        <v>979</v>
      </c>
      <c r="B981" t="s">
        <v>417</v>
      </c>
      <c r="C981" t="s">
        <v>198</v>
      </c>
      <c r="D981" t="s">
        <v>399</v>
      </c>
      <c r="E981" t="s">
        <v>71</v>
      </c>
      <c r="F981" t="s">
        <v>405</v>
      </c>
      <c r="G981">
        <v>30.158730158731441</v>
      </c>
      <c r="H981" t="str">
        <f t="shared" si="15"/>
        <v>Gisborne</v>
      </c>
    </row>
    <row r="982" spans="1:8" hidden="1" x14ac:dyDescent="0.25">
      <c r="A982" s="103">
        <v>980</v>
      </c>
      <c r="B982" t="s">
        <v>417</v>
      </c>
      <c r="C982" t="s">
        <v>198</v>
      </c>
      <c r="D982" t="s">
        <v>399</v>
      </c>
      <c r="E982" t="s">
        <v>69</v>
      </c>
      <c r="F982" t="s">
        <v>405</v>
      </c>
      <c r="H982" t="str">
        <f t="shared" si="15"/>
        <v>Gisborne</v>
      </c>
    </row>
    <row r="983" spans="1:8" hidden="1" x14ac:dyDescent="0.25">
      <c r="A983" s="103">
        <v>981</v>
      </c>
      <c r="B983" t="s">
        <v>417</v>
      </c>
      <c r="C983" t="s">
        <v>198</v>
      </c>
      <c r="D983" t="s">
        <v>399</v>
      </c>
      <c r="E983" t="s">
        <v>72</v>
      </c>
      <c r="F983" t="s">
        <v>405</v>
      </c>
      <c r="G983">
        <v>7.1428571428571423</v>
      </c>
      <c r="H983" t="str">
        <f t="shared" si="15"/>
        <v>Gisborne</v>
      </c>
    </row>
    <row r="984" spans="1:8" x14ac:dyDescent="0.25">
      <c r="A984" s="103">
        <v>982</v>
      </c>
      <c r="B984" t="s">
        <v>417</v>
      </c>
      <c r="C984" t="s">
        <v>198</v>
      </c>
      <c r="D984" t="s">
        <v>399</v>
      </c>
      <c r="E984" t="s">
        <v>81</v>
      </c>
      <c r="F984" t="s">
        <v>405</v>
      </c>
      <c r="G984">
        <v>28.571428571432659</v>
      </c>
      <c r="H984" t="str">
        <f t="shared" si="15"/>
        <v>Gisborne</v>
      </c>
    </row>
    <row r="985" spans="1:8" hidden="1" x14ac:dyDescent="0.25">
      <c r="A985" s="103">
        <v>983</v>
      </c>
      <c r="B985" t="s">
        <v>417</v>
      </c>
      <c r="C985" t="s">
        <v>198</v>
      </c>
      <c r="D985" t="s">
        <v>399</v>
      </c>
      <c r="E985" t="s">
        <v>82</v>
      </c>
      <c r="F985" t="s">
        <v>405</v>
      </c>
      <c r="H985" t="str">
        <f t="shared" si="15"/>
        <v>Gisborne</v>
      </c>
    </row>
    <row r="986" spans="1:8" hidden="1" x14ac:dyDescent="0.25">
      <c r="A986" s="103">
        <v>984</v>
      </c>
      <c r="B986" t="s">
        <v>417</v>
      </c>
      <c r="C986" t="s">
        <v>198</v>
      </c>
      <c r="D986" t="s">
        <v>399</v>
      </c>
      <c r="E986" t="s">
        <v>70</v>
      </c>
      <c r="F986" t="s">
        <v>406</v>
      </c>
      <c r="G986">
        <v>23.07692307692308</v>
      </c>
      <c r="H986" t="str">
        <f t="shared" si="15"/>
        <v>Gisborne</v>
      </c>
    </row>
    <row r="987" spans="1:8" hidden="1" x14ac:dyDescent="0.25">
      <c r="A987" s="103">
        <v>985</v>
      </c>
      <c r="B987" t="s">
        <v>417</v>
      </c>
      <c r="C987" t="s">
        <v>198</v>
      </c>
      <c r="D987" t="s">
        <v>399</v>
      </c>
      <c r="E987" t="s">
        <v>71</v>
      </c>
      <c r="F987" t="s">
        <v>406</v>
      </c>
      <c r="G987">
        <v>26.19047619047392</v>
      </c>
      <c r="H987" t="str">
        <f t="shared" si="15"/>
        <v>Gisborne</v>
      </c>
    </row>
    <row r="988" spans="1:8" hidden="1" x14ac:dyDescent="0.25">
      <c r="A988" s="103">
        <v>986</v>
      </c>
      <c r="B988" t="s">
        <v>417</v>
      </c>
      <c r="C988" t="s">
        <v>198</v>
      </c>
      <c r="D988" t="s">
        <v>399</v>
      </c>
      <c r="E988" t="s">
        <v>69</v>
      </c>
      <c r="F988" t="s">
        <v>406</v>
      </c>
      <c r="G988">
        <v>40</v>
      </c>
      <c r="H988" t="str">
        <f t="shared" si="15"/>
        <v>Gisborne</v>
      </c>
    </row>
    <row r="989" spans="1:8" hidden="1" x14ac:dyDescent="0.25">
      <c r="A989" s="103">
        <v>987</v>
      </c>
      <c r="B989" t="s">
        <v>417</v>
      </c>
      <c r="C989" t="s">
        <v>198</v>
      </c>
      <c r="D989" t="s">
        <v>399</v>
      </c>
      <c r="E989" t="s">
        <v>72</v>
      </c>
      <c r="F989" t="s">
        <v>406</v>
      </c>
      <c r="G989">
        <v>21.428571428571431</v>
      </c>
      <c r="H989" t="str">
        <f t="shared" si="15"/>
        <v>Gisborne</v>
      </c>
    </row>
    <row r="990" spans="1:8" x14ac:dyDescent="0.25">
      <c r="A990" s="103">
        <v>988</v>
      </c>
      <c r="B990" t="s">
        <v>417</v>
      </c>
      <c r="C990" t="s">
        <v>198</v>
      </c>
      <c r="D990" t="s">
        <v>399</v>
      </c>
      <c r="E990" t="s">
        <v>81</v>
      </c>
      <c r="F990" t="s">
        <v>406</v>
      </c>
      <c r="G990">
        <v>28.571428571432659</v>
      </c>
      <c r="H990" t="str">
        <f t="shared" si="15"/>
        <v>Gisborne</v>
      </c>
    </row>
    <row r="991" spans="1:8" hidden="1" x14ac:dyDescent="0.25">
      <c r="A991" s="103">
        <v>989</v>
      </c>
      <c r="B991" t="s">
        <v>417</v>
      </c>
      <c r="C991" t="s">
        <v>198</v>
      </c>
      <c r="D991" t="s">
        <v>399</v>
      </c>
      <c r="E991" t="s">
        <v>82</v>
      </c>
      <c r="F991" t="s">
        <v>406</v>
      </c>
      <c r="H991" t="str">
        <f t="shared" si="15"/>
        <v>Gisborne</v>
      </c>
    </row>
    <row r="992" spans="1:8" hidden="1" x14ac:dyDescent="0.25">
      <c r="A992" s="103">
        <v>990</v>
      </c>
      <c r="B992" t="s">
        <v>417</v>
      </c>
      <c r="C992" t="s">
        <v>198</v>
      </c>
      <c r="D992" t="s">
        <v>399</v>
      </c>
      <c r="E992" t="s">
        <v>70</v>
      </c>
      <c r="F992" t="s">
        <v>407</v>
      </c>
      <c r="G992">
        <v>61.53846153846154</v>
      </c>
      <c r="H992" t="str">
        <f t="shared" si="15"/>
        <v>Gisborne</v>
      </c>
    </row>
    <row r="993" spans="1:8" hidden="1" x14ac:dyDescent="0.25">
      <c r="A993" s="103">
        <v>991</v>
      </c>
      <c r="B993" t="s">
        <v>417</v>
      </c>
      <c r="C993" t="s">
        <v>198</v>
      </c>
      <c r="D993" t="s">
        <v>399</v>
      </c>
      <c r="E993" t="s">
        <v>71</v>
      </c>
      <c r="F993" t="s">
        <v>407</v>
      </c>
      <c r="G993">
        <v>43.650793650794633</v>
      </c>
      <c r="H993" t="str">
        <f t="shared" si="15"/>
        <v>Gisborne</v>
      </c>
    </row>
    <row r="994" spans="1:8" hidden="1" x14ac:dyDescent="0.25">
      <c r="A994" s="103">
        <v>992</v>
      </c>
      <c r="B994" t="s">
        <v>417</v>
      </c>
      <c r="C994" t="s">
        <v>198</v>
      </c>
      <c r="D994" t="s">
        <v>399</v>
      </c>
      <c r="E994" t="s">
        <v>69</v>
      </c>
      <c r="F994" t="s">
        <v>407</v>
      </c>
      <c r="G994">
        <v>60</v>
      </c>
      <c r="H994" t="str">
        <f t="shared" si="15"/>
        <v>Gisborne</v>
      </c>
    </row>
    <row r="995" spans="1:8" hidden="1" x14ac:dyDescent="0.25">
      <c r="A995" s="103">
        <v>993</v>
      </c>
      <c r="B995" t="s">
        <v>417</v>
      </c>
      <c r="C995" t="s">
        <v>198</v>
      </c>
      <c r="D995" t="s">
        <v>399</v>
      </c>
      <c r="E995" t="s">
        <v>72</v>
      </c>
      <c r="F995" t="s">
        <v>407</v>
      </c>
      <c r="G995">
        <v>71.428571428571431</v>
      </c>
      <c r="H995" t="str">
        <f t="shared" si="15"/>
        <v>Gisborne</v>
      </c>
    </row>
    <row r="996" spans="1:8" x14ac:dyDescent="0.25">
      <c r="A996" s="103">
        <v>994</v>
      </c>
      <c r="B996" t="s">
        <v>417</v>
      </c>
      <c r="C996" t="s">
        <v>198</v>
      </c>
      <c r="D996" t="s">
        <v>399</v>
      </c>
      <c r="E996" t="s">
        <v>81</v>
      </c>
      <c r="F996" t="s">
        <v>407</v>
      </c>
      <c r="G996">
        <v>42.857142857134697</v>
      </c>
      <c r="H996" t="str">
        <f t="shared" si="15"/>
        <v>Gisborne</v>
      </c>
    </row>
    <row r="997" spans="1:8" hidden="1" x14ac:dyDescent="0.25">
      <c r="A997" s="103">
        <v>995</v>
      </c>
      <c r="B997" t="s">
        <v>417</v>
      </c>
      <c r="C997" t="s">
        <v>198</v>
      </c>
      <c r="D997" t="s">
        <v>399</v>
      </c>
      <c r="E997" t="s">
        <v>82</v>
      </c>
      <c r="F997" t="s">
        <v>407</v>
      </c>
      <c r="G997">
        <v>100</v>
      </c>
      <c r="H997" t="str">
        <f t="shared" si="15"/>
        <v>Gisborne</v>
      </c>
    </row>
    <row r="998" spans="1:8" hidden="1" x14ac:dyDescent="0.25">
      <c r="A998" s="103">
        <v>996</v>
      </c>
      <c r="B998" t="s">
        <v>417</v>
      </c>
      <c r="C998" t="s">
        <v>198</v>
      </c>
      <c r="D998" t="s">
        <v>408</v>
      </c>
      <c r="E998" t="s">
        <v>67</v>
      </c>
      <c r="F998" t="s">
        <v>405</v>
      </c>
      <c r="G998">
        <v>17.948717948717949</v>
      </c>
      <c r="H998" t="str">
        <f t="shared" si="15"/>
        <v>Gisborne</v>
      </c>
    </row>
    <row r="999" spans="1:8" hidden="1" x14ac:dyDescent="0.25">
      <c r="A999" s="103">
        <v>997</v>
      </c>
      <c r="B999" t="s">
        <v>417</v>
      </c>
      <c r="C999" t="s">
        <v>198</v>
      </c>
      <c r="D999" t="s">
        <v>408</v>
      </c>
      <c r="E999" t="s">
        <v>66</v>
      </c>
      <c r="F999" t="s">
        <v>405</v>
      </c>
      <c r="G999">
        <v>17.948717948716769</v>
      </c>
      <c r="H999" t="str">
        <f t="shared" si="15"/>
        <v>Gisborne</v>
      </c>
    </row>
    <row r="1000" spans="1:8" hidden="1" x14ac:dyDescent="0.25">
      <c r="A1000" s="103">
        <v>998</v>
      </c>
      <c r="B1000" t="s">
        <v>417</v>
      </c>
      <c r="C1000" t="s">
        <v>198</v>
      </c>
      <c r="D1000" t="s">
        <v>408</v>
      </c>
      <c r="E1000" t="s">
        <v>68</v>
      </c>
      <c r="F1000" t="s">
        <v>405</v>
      </c>
      <c r="G1000">
        <v>25.00000000000313</v>
      </c>
      <c r="H1000" t="str">
        <f t="shared" si="15"/>
        <v>Gisborne</v>
      </c>
    </row>
    <row r="1001" spans="1:8" hidden="1" x14ac:dyDescent="0.25">
      <c r="A1001" s="103">
        <v>999</v>
      </c>
      <c r="B1001" t="s">
        <v>417</v>
      </c>
      <c r="C1001" t="s">
        <v>198</v>
      </c>
      <c r="D1001" t="s">
        <v>408</v>
      </c>
      <c r="E1001" t="s">
        <v>67</v>
      </c>
      <c r="F1001" t="s">
        <v>406</v>
      </c>
      <c r="G1001">
        <v>30.76923076923077</v>
      </c>
      <c r="H1001" t="str">
        <f t="shared" si="15"/>
        <v>Gisborne</v>
      </c>
    </row>
    <row r="1002" spans="1:8" hidden="1" x14ac:dyDescent="0.25">
      <c r="A1002" s="103">
        <v>1000</v>
      </c>
      <c r="B1002" t="s">
        <v>417</v>
      </c>
      <c r="C1002" t="s">
        <v>198</v>
      </c>
      <c r="D1002" t="s">
        <v>408</v>
      </c>
      <c r="E1002" t="s">
        <v>66</v>
      </c>
      <c r="F1002" t="s">
        <v>406</v>
      </c>
      <c r="G1002">
        <v>24.358974358971111</v>
      </c>
      <c r="H1002" t="str">
        <f t="shared" si="15"/>
        <v>Gisborne</v>
      </c>
    </row>
    <row r="1003" spans="1:8" hidden="1" x14ac:dyDescent="0.25">
      <c r="A1003" s="103">
        <v>1001</v>
      </c>
      <c r="B1003" t="s">
        <v>417</v>
      </c>
      <c r="C1003" t="s">
        <v>198</v>
      </c>
      <c r="D1003" t="s">
        <v>408</v>
      </c>
      <c r="E1003" t="s">
        <v>68</v>
      </c>
      <c r="F1003" t="s">
        <v>406</v>
      </c>
      <c r="G1003">
        <v>20.833333333333851</v>
      </c>
      <c r="H1003" t="str">
        <f t="shared" si="15"/>
        <v>Gisborne</v>
      </c>
    </row>
    <row r="1004" spans="1:8" hidden="1" x14ac:dyDescent="0.25">
      <c r="A1004" s="103">
        <v>1002</v>
      </c>
      <c r="B1004" t="s">
        <v>417</v>
      </c>
      <c r="C1004" t="s">
        <v>198</v>
      </c>
      <c r="D1004" t="s">
        <v>408</v>
      </c>
      <c r="E1004" t="s">
        <v>67</v>
      </c>
      <c r="F1004" t="s">
        <v>407</v>
      </c>
      <c r="G1004">
        <v>51.282051282051277</v>
      </c>
      <c r="H1004" t="str">
        <f t="shared" si="15"/>
        <v>Gisborne</v>
      </c>
    </row>
    <row r="1005" spans="1:8" hidden="1" x14ac:dyDescent="0.25">
      <c r="A1005" s="103">
        <v>1003</v>
      </c>
      <c r="B1005" t="s">
        <v>417</v>
      </c>
      <c r="C1005" t="s">
        <v>198</v>
      </c>
      <c r="D1005" t="s">
        <v>408</v>
      </c>
      <c r="E1005" t="s">
        <v>66</v>
      </c>
      <c r="F1005" t="s">
        <v>407</v>
      </c>
      <c r="G1005">
        <v>57.692307692312127</v>
      </c>
      <c r="H1005" t="str">
        <f t="shared" si="15"/>
        <v>Gisborne</v>
      </c>
    </row>
    <row r="1006" spans="1:8" hidden="1" x14ac:dyDescent="0.25">
      <c r="A1006" s="103">
        <v>1004</v>
      </c>
      <c r="B1006" t="s">
        <v>417</v>
      </c>
      <c r="C1006" t="s">
        <v>198</v>
      </c>
      <c r="D1006" t="s">
        <v>408</v>
      </c>
      <c r="E1006" t="s">
        <v>68</v>
      </c>
      <c r="F1006" t="s">
        <v>407</v>
      </c>
      <c r="G1006">
        <v>54.166666666663019</v>
      </c>
      <c r="H1006" t="str">
        <f t="shared" si="15"/>
        <v>Gisborne</v>
      </c>
    </row>
    <row r="1007" spans="1:8" hidden="1" x14ac:dyDescent="0.25">
      <c r="A1007" s="103">
        <v>1005</v>
      </c>
      <c r="B1007" t="s">
        <v>417</v>
      </c>
      <c r="C1007" t="s">
        <v>198</v>
      </c>
      <c r="D1007" t="s">
        <v>409</v>
      </c>
      <c r="E1007" t="s">
        <v>193</v>
      </c>
      <c r="F1007" t="s">
        <v>405</v>
      </c>
      <c r="G1007">
        <v>20.454545454546381</v>
      </c>
      <c r="H1007" t="str">
        <f t="shared" si="15"/>
        <v>Gisborne</v>
      </c>
    </row>
    <row r="1008" spans="1:8" hidden="1" x14ac:dyDescent="0.25">
      <c r="A1008" s="103">
        <v>1006</v>
      </c>
      <c r="B1008" t="s">
        <v>417</v>
      </c>
      <c r="C1008" t="s">
        <v>198</v>
      </c>
      <c r="D1008" t="s">
        <v>409</v>
      </c>
      <c r="E1008" t="s">
        <v>194</v>
      </c>
      <c r="F1008" t="s">
        <v>405</v>
      </c>
      <c r="G1008">
        <v>32.258064516129032</v>
      </c>
      <c r="H1008" t="str">
        <f t="shared" si="15"/>
        <v>Gisborne</v>
      </c>
    </row>
    <row r="1009" spans="1:8" hidden="1" x14ac:dyDescent="0.25">
      <c r="A1009" s="103">
        <v>1007</v>
      </c>
      <c r="B1009" t="s">
        <v>417</v>
      </c>
      <c r="C1009" t="s">
        <v>198</v>
      </c>
      <c r="D1009" t="s">
        <v>409</v>
      </c>
      <c r="E1009" t="s">
        <v>195</v>
      </c>
      <c r="F1009" t="s">
        <v>405</v>
      </c>
      <c r="G1009">
        <v>3.0303030303005509</v>
      </c>
      <c r="H1009" t="str">
        <f t="shared" si="15"/>
        <v>Gisborne</v>
      </c>
    </row>
    <row r="1010" spans="1:8" hidden="1" x14ac:dyDescent="0.25">
      <c r="A1010" s="103">
        <v>1008</v>
      </c>
      <c r="B1010" t="s">
        <v>417</v>
      </c>
      <c r="C1010" t="s">
        <v>198</v>
      </c>
      <c r="D1010" t="s">
        <v>409</v>
      </c>
      <c r="E1010" t="s">
        <v>193</v>
      </c>
      <c r="F1010" t="s">
        <v>406</v>
      </c>
      <c r="G1010">
        <v>27.27272727272851</v>
      </c>
      <c r="H1010" t="str">
        <f t="shared" si="15"/>
        <v>Gisborne</v>
      </c>
    </row>
    <row r="1011" spans="1:8" hidden="1" x14ac:dyDescent="0.25">
      <c r="A1011" s="103">
        <v>1009</v>
      </c>
      <c r="B1011" t="s">
        <v>417</v>
      </c>
      <c r="C1011" t="s">
        <v>198</v>
      </c>
      <c r="D1011" t="s">
        <v>409</v>
      </c>
      <c r="E1011" t="s">
        <v>194</v>
      </c>
      <c r="F1011" t="s">
        <v>406</v>
      </c>
      <c r="G1011">
        <v>12.90322580645161</v>
      </c>
      <c r="H1011" t="str">
        <f t="shared" si="15"/>
        <v>Gisborne</v>
      </c>
    </row>
    <row r="1012" spans="1:8" hidden="1" x14ac:dyDescent="0.25">
      <c r="A1012" s="103">
        <v>1010</v>
      </c>
      <c r="B1012" t="s">
        <v>417</v>
      </c>
      <c r="C1012" t="s">
        <v>198</v>
      </c>
      <c r="D1012" t="s">
        <v>409</v>
      </c>
      <c r="E1012" t="s">
        <v>195</v>
      </c>
      <c r="F1012" t="s">
        <v>406</v>
      </c>
      <c r="G1012">
        <v>40.909090909089258</v>
      </c>
      <c r="H1012" t="str">
        <f t="shared" si="15"/>
        <v>Gisborne</v>
      </c>
    </row>
    <row r="1013" spans="1:8" hidden="1" x14ac:dyDescent="0.25">
      <c r="A1013" s="103">
        <v>1011</v>
      </c>
      <c r="B1013" t="s">
        <v>417</v>
      </c>
      <c r="C1013" t="s">
        <v>198</v>
      </c>
      <c r="D1013" t="s">
        <v>409</v>
      </c>
      <c r="E1013" t="s">
        <v>193</v>
      </c>
      <c r="F1013" t="s">
        <v>407</v>
      </c>
      <c r="G1013">
        <v>52.272727272725113</v>
      </c>
      <c r="H1013" t="str">
        <f t="shared" si="15"/>
        <v>Gisborne</v>
      </c>
    </row>
    <row r="1014" spans="1:8" hidden="1" x14ac:dyDescent="0.25">
      <c r="A1014" s="103">
        <v>1012</v>
      </c>
      <c r="B1014" t="s">
        <v>417</v>
      </c>
      <c r="C1014" t="s">
        <v>198</v>
      </c>
      <c r="D1014" t="s">
        <v>409</v>
      </c>
      <c r="E1014" t="s">
        <v>194</v>
      </c>
      <c r="F1014" t="s">
        <v>407</v>
      </c>
      <c r="G1014">
        <v>54.838709677419352</v>
      </c>
      <c r="H1014" t="str">
        <f t="shared" si="15"/>
        <v>Gisborne</v>
      </c>
    </row>
    <row r="1015" spans="1:8" hidden="1" x14ac:dyDescent="0.25">
      <c r="A1015" s="103">
        <v>1013</v>
      </c>
      <c r="B1015" t="s">
        <v>417</v>
      </c>
      <c r="C1015" t="s">
        <v>198</v>
      </c>
      <c r="D1015" t="s">
        <v>409</v>
      </c>
      <c r="E1015" t="s">
        <v>195</v>
      </c>
      <c r="F1015" t="s">
        <v>407</v>
      </c>
      <c r="G1015">
        <v>56.060606060610198</v>
      </c>
      <c r="H1015" t="str">
        <f t="shared" si="15"/>
        <v>Gisborne</v>
      </c>
    </row>
    <row r="1016" spans="1:8" hidden="1" x14ac:dyDescent="0.25">
      <c r="A1016" s="103">
        <v>1014</v>
      </c>
      <c r="B1016" t="s">
        <v>418</v>
      </c>
      <c r="C1016" t="s">
        <v>198</v>
      </c>
      <c r="D1016" t="s">
        <v>403</v>
      </c>
      <c r="E1016" t="s">
        <v>404</v>
      </c>
      <c r="F1016" t="s">
        <v>405</v>
      </c>
      <c r="G1016">
        <v>21.1072664359851</v>
      </c>
      <c r="H1016" t="str">
        <f t="shared" si="15"/>
        <v>Southland</v>
      </c>
    </row>
    <row r="1017" spans="1:8" hidden="1" x14ac:dyDescent="0.25">
      <c r="A1017" s="103">
        <v>1015</v>
      </c>
      <c r="B1017" t="s">
        <v>418</v>
      </c>
      <c r="C1017" t="s">
        <v>198</v>
      </c>
      <c r="D1017" t="s">
        <v>403</v>
      </c>
      <c r="E1017" t="s">
        <v>404</v>
      </c>
      <c r="F1017" t="s">
        <v>406</v>
      </c>
      <c r="G1017">
        <v>18.223760092272158</v>
      </c>
      <c r="H1017" t="str">
        <f t="shared" si="15"/>
        <v>Southland</v>
      </c>
    </row>
    <row r="1018" spans="1:8" hidden="1" x14ac:dyDescent="0.25">
      <c r="A1018" s="103">
        <v>1016</v>
      </c>
      <c r="B1018" t="s">
        <v>418</v>
      </c>
      <c r="C1018" t="s">
        <v>198</v>
      </c>
      <c r="D1018" t="s">
        <v>403</v>
      </c>
      <c r="E1018" t="s">
        <v>404</v>
      </c>
      <c r="F1018" t="s">
        <v>407</v>
      </c>
      <c r="G1018">
        <v>60.668973471742717</v>
      </c>
      <c r="H1018" t="str">
        <f t="shared" si="15"/>
        <v>Southland</v>
      </c>
    </row>
    <row r="1019" spans="1:8" hidden="1" x14ac:dyDescent="0.25">
      <c r="A1019" s="103">
        <v>1017</v>
      </c>
      <c r="B1019" t="s">
        <v>418</v>
      </c>
      <c r="C1019" t="s">
        <v>198</v>
      </c>
      <c r="D1019" t="s">
        <v>399</v>
      </c>
      <c r="E1019" t="s">
        <v>70</v>
      </c>
      <c r="F1019" t="s">
        <v>405</v>
      </c>
      <c r="H1019" t="str">
        <f t="shared" si="15"/>
        <v>Southland</v>
      </c>
    </row>
    <row r="1020" spans="1:8" hidden="1" x14ac:dyDescent="0.25">
      <c r="A1020" s="103">
        <v>1018</v>
      </c>
      <c r="B1020" t="s">
        <v>418</v>
      </c>
      <c r="C1020" t="s">
        <v>198</v>
      </c>
      <c r="D1020" t="s">
        <v>399</v>
      </c>
      <c r="E1020" t="s">
        <v>71</v>
      </c>
      <c r="F1020" t="s">
        <v>405</v>
      </c>
      <c r="G1020">
        <v>28.333333333331169</v>
      </c>
      <c r="H1020" t="str">
        <f t="shared" si="15"/>
        <v>Southland</v>
      </c>
    </row>
    <row r="1021" spans="1:8" hidden="1" x14ac:dyDescent="0.25">
      <c r="A1021" s="103">
        <v>1019</v>
      </c>
      <c r="B1021" t="s">
        <v>418</v>
      </c>
      <c r="C1021" t="s">
        <v>198</v>
      </c>
      <c r="D1021" t="s">
        <v>399</v>
      </c>
      <c r="E1021" t="s">
        <v>69</v>
      </c>
      <c r="F1021" t="s">
        <v>405</v>
      </c>
      <c r="G1021">
        <v>13.33333333333333</v>
      </c>
      <c r="H1021" t="str">
        <f t="shared" si="15"/>
        <v>Southland</v>
      </c>
    </row>
    <row r="1022" spans="1:8" hidden="1" x14ac:dyDescent="0.25">
      <c r="A1022" s="103">
        <v>1020</v>
      </c>
      <c r="B1022" t="s">
        <v>418</v>
      </c>
      <c r="C1022" t="s">
        <v>198</v>
      </c>
      <c r="D1022" t="s">
        <v>399</v>
      </c>
      <c r="E1022" t="s">
        <v>72</v>
      </c>
      <c r="F1022" t="s">
        <v>405</v>
      </c>
      <c r="G1022">
        <v>28.260869565217391</v>
      </c>
      <c r="H1022" t="str">
        <f t="shared" si="15"/>
        <v>Southland</v>
      </c>
    </row>
    <row r="1023" spans="1:8" x14ac:dyDescent="0.25">
      <c r="A1023" s="103">
        <v>1021</v>
      </c>
      <c r="B1023" t="s">
        <v>418</v>
      </c>
      <c r="C1023" t="s">
        <v>198</v>
      </c>
      <c r="D1023" t="s">
        <v>399</v>
      </c>
      <c r="E1023" t="s">
        <v>81</v>
      </c>
      <c r="F1023" t="s">
        <v>405</v>
      </c>
      <c r="G1023">
        <v>23.809523809524951</v>
      </c>
      <c r="H1023" t="str">
        <f t="shared" si="15"/>
        <v>Southland</v>
      </c>
    </row>
    <row r="1024" spans="1:8" hidden="1" x14ac:dyDescent="0.25">
      <c r="A1024" s="103">
        <v>1022</v>
      </c>
      <c r="B1024" t="s">
        <v>418</v>
      </c>
      <c r="C1024" t="s">
        <v>198</v>
      </c>
      <c r="D1024" t="s">
        <v>399</v>
      </c>
      <c r="E1024" t="s">
        <v>82</v>
      </c>
      <c r="F1024" t="s">
        <v>405</v>
      </c>
      <c r="H1024" t="str">
        <f t="shared" si="15"/>
        <v>Southland</v>
      </c>
    </row>
    <row r="1025" spans="1:8" hidden="1" x14ac:dyDescent="0.25">
      <c r="A1025" s="103">
        <v>1023</v>
      </c>
      <c r="B1025" t="s">
        <v>418</v>
      </c>
      <c r="C1025" t="s">
        <v>198</v>
      </c>
      <c r="D1025" t="s">
        <v>399</v>
      </c>
      <c r="E1025" t="s">
        <v>70</v>
      </c>
      <c r="F1025" t="s">
        <v>406</v>
      </c>
      <c r="G1025">
        <v>35.897435897435898</v>
      </c>
      <c r="H1025" t="str">
        <f t="shared" si="15"/>
        <v>Southland</v>
      </c>
    </row>
    <row r="1026" spans="1:8" hidden="1" x14ac:dyDescent="0.25">
      <c r="A1026" s="103">
        <v>1024</v>
      </c>
      <c r="B1026" t="s">
        <v>418</v>
      </c>
      <c r="C1026" t="s">
        <v>198</v>
      </c>
      <c r="D1026" t="s">
        <v>399</v>
      </c>
      <c r="E1026" t="s">
        <v>71</v>
      </c>
      <c r="F1026" t="s">
        <v>406</v>
      </c>
      <c r="G1026">
        <v>12.499999999999581</v>
      </c>
      <c r="H1026" t="str">
        <f t="shared" si="15"/>
        <v>Southland</v>
      </c>
    </row>
    <row r="1027" spans="1:8" hidden="1" x14ac:dyDescent="0.25">
      <c r="A1027" s="103">
        <v>1025</v>
      </c>
      <c r="B1027" t="s">
        <v>418</v>
      </c>
      <c r="C1027" t="s">
        <v>198</v>
      </c>
      <c r="D1027" t="s">
        <v>399</v>
      </c>
      <c r="E1027" t="s">
        <v>69</v>
      </c>
      <c r="F1027" t="s">
        <v>406</v>
      </c>
      <c r="G1027">
        <v>20</v>
      </c>
      <c r="H1027" t="str">
        <f t="shared" ref="H1027:H1090" si="16">SUBSTITUTE(B1027, " Region","")</f>
        <v>Southland</v>
      </c>
    </row>
    <row r="1028" spans="1:8" hidden="1" x14ac:dyDescent="0.25">
      <c r="A1028" s="103">
        <v>1026</v>
      </c>
      <c r="B1028" t="s">
        <v>418</v>
      </c>
      <c r="C1028" t="s">
        <v>198</v>
      </c>
      <c r="D1028" t="s">
        <v>399</v>
      </c>
      <c r="E1028" t="s">
        <v>72</v>
      </c>
      <c r="F1028" t="s">
        <v>406</v>
      </c>
      <c r="G1028">
        <v>6.5217391304347823</v>
      </c>
      <c r="H1028" t="str">
        <f t="shared" si="16"/>
        <v>Southland</v>
      </c>
    </row>
    <row r="1029" spans="1:8" x14ac:dyDescent="0.25">
      <c r="A1029" s="103">
        <v>1027</v>
      </c>
      <c r="B1029" t="s">
        <v>418</v>
      </c>
      <c r="C1029" t="s">
        <v>198</v>
      </c>
      <c r="D1029" t="s">
        <v>399</v>
      </c>
      <c r="E1029" t="s">
        <v>81</v>
      </c>
      <c r="F1029" t="s">
        <v>406</v>
      </c>
      <c r="G1029">
        <v>30.158730158730009</v>
      </c>
      <c r="H1029" t="str">
        <f t="shared" si="16"/>
        <v>Southland</v>
      </c>
    </row>
    <row r="1030" spans="1:8" hidden="1" x14ac:dyDescent="0.25">
      <c r="A1030" s="103">
        <v>1028</v>
      </c>
      <c r="B1030" t="s">
        <v>418</v>
      </c>
      <c r="C1030" t="s">
        <v>198</v>
      </c>
      <c r="D1030" t="s">
        <v>399</v>
      </c>
      <c r="E1030" t="s">
        <v>82</v>
      </c>
      <c r="F1030" t="s">
        <v>406</v>
      </c>
      <c r="G1030">
        <v>16.666666666666661</v>
      </c>
      <c r="H1030" t="str">
        <f t="shared" si="16"/>
        <v>Southland</v>
      </c>
    </row>
    <row r="1031" spans="1:8" hidden="1" x14ac:dyDescent="0.25">
      <c r="A1031" s="103">
        <v>1029</v>
      </c>
      <c r="B1031" t="s">
        <v>418</v>
      </c>
      <c r="C1031" t="s">
        <v>198</v>
      </c>
      <c r="D1031" t="s">
        <v>399</v>
      </c>
      <c r="E1031" t="s">
        <v>70</v>
      </c>
      <c r="F1031" t="s">
        <v>407</v>
      </c>
      <c r="G1031">
        <v>64.102564102564102</v>
      </c>
      <c r="H1031" t="str">
        <f t="shared" si="16"/>
        <v>Southland</v>
      </c>
    </row>
    <row r="1032" spans="1:8" hidden="1" x14ac:dyDescent="0.25">
      <c r="A1032" s="103">
        <v>1030</v>
      </c>
      <c r="B1032" t="s">
        <v>418</v>
      </c>
      <c r="C1032" t="s">
        <v>198</v>
      </c>
      <c r="D1032" t="s">
        <v>399</v>
      </c>
      <c r="E1032" t="s">
        <v>71</v>
      </c>
      <c r="F1032" t="s">
        <v>407</v>
      </c>
      <c r="G1032">
        <v>59.166666666669258</v>
      </c>
      <c r="H1032" t="str">
        <f t="shared" si="16"/>
        <v>Southland</v>
      </c>
    </row>
    <row r="1033" spans="1:8" hidden="1" x14ac:dyDescent="0.25">
      <c r="A1033" s="103">
        <v>1031</v>
      </c>
      <c r="B1033" t="s">
        <v>418</v>
      </c>
      <c r="C1033" t="s">
        <v>198</v>
      </c>
      <c r="D1033" t="s">
        <v>399</v>
      </c>
      <c r="E1033" t="s">
        <v>69</v>
      </c>
      <c r="F1033" t="s">
        <v>407</v>
      </c>
      <c r="G1033">
        <v>66.666666666666657</v>
      </c>
      <c r="H1033" t="str">
        <f t="shared" si="16"/>
        <v>Southland</v>
      </c>
    </row>
    <row r="1034" spans="1:8" hidden="1" x14ac:dyDescent="0.25">
      <c r="A1034" s="103">
        <v>1032</v>
      </c>
      <c r="B1034" t="s">
        <v>418</v>
      </c>
      <c r="C1034" t="s">
        <v>198</v>
      </c>
      <c r="D1034" t="s">
        <v>399</v>
      </c>
      <c r="E1034" t="s">
        <v>72</v>
      </c>
      <c r="F1034" t="s">
        <v>407</v>
      </c>
      <c r="G1034">
        <v>65.217391304347828</v>
      </c>
      <c r="H1034" t="str">
        <f t="shared" si="16"/>
        <v>Southland</v>
      </c>
    </row>
    <row r="1035" spans="1:8" x14ac:dyDescent="0.25">
      <c r="A1035" s="103">
        <v>1033</v>
      </c>
      <c r="B1035" t="s">
        <v>418</v>
      </c>
      <c r="C1035" t="s">
        <v>198</v>
      </c>
      <c r="D1035" t="s">
        <v>399</v>
      </c>
      <c r="E1035" t="s">
        <v>81</v>
      </c>
      <c r="F1035" t="s">
        <v>407</v>
      </c>
      <c r="G1035">
        <v>46.031746031745051</v>
      </c>
      <c r="H1035" t="str">
        <f t="shared" si="16"/>
        <v>Southland</v>
      </c>
    </row>
    <row r="1036" spans="1:8" hidden="1" x14ac:dyDescent="0.25">
      <c r="A1036" s="103">
        <v>1034</v>
      </c>
      <c r="B1036" t="s">
        <v>418</v>
      </c>
      <c r="C1036" t="s">
        <v>198</v>
      </c>
      <c r="D1036" t="s">
        <v>399</v>
      </c>
      <c r="E1036" t="s">
        <v>82</v>
      </c>
      <c r="F1036" t="s">
        <v>407</v>
      </c>
      <c r="G1036">
        <v>83.333333333333343</v>
      </c>
      <c r="H1036" t="str">
        <f t="shared" si="16"/>
        <v>Southland</v>
      </c>
    </row>
    <row r="1037" spans="1:8" hidden="1" x14ac:dyDescent="0.25">
      <c r="A1037" s="103">
        <v>1035</v>
      </c>
      <c r="B1037" t="s">
        <v>418</v>
      </c>
      <c r="C1037" t="s">
        <v>198</v>
      </c>
      <c r="D1037" t="s">
        <v>408</v>
      </c>
      <c r="E1037" t="s">
        <v>67</v>
      </c>
      <c r="F1037" t="s">
        <v>405</v>
      </c>
      <c r="G1037">
        <v>17.39130434782609</v>
      </c>
      <c r="H1037" t="str">
        <f t="shared" si="16"/>
        <v>Southland</v>
      </c>
    </row>
    <row r="1038" spans="1:8" hidden="1" x14ac:dyDescent="0.25">
      <c r="A1038" s="103">
        <v>1036</v>
      </c>
      <c r="B1038" t="s">
        <v>418</v>
      </c>
      <c r="C1038" t="s">
        <v>198</v>
      </c>
      <c r="D1038" t="s">
        <v>408</v>
      </c>
      <c r="E1038" t="s">
        <v>66</v>
      </c>
      <c r="F1038" t="s">
        <v>405</v>
      </c>
      <c r="G1038">
        <v>9.649122807013919</v>
      </c>
      <c r="H1038" t="str">
        <f t="shared" si="16"/>
        <v>Southland</v>
      </c>
    </row>
    <row r="1039" spans="1:8" hidden="1" x14ac:dyDescent="0.25">
      <c r="A1039" s="103">
        <v>1037</v>
      </c>
      <c r="B1039" t="s">
        <v>418</v>
      </c>
      <c r="C1039" t="s">
        <v>198</v>
      </c>
      <c r="D1039" t="s">
        <v>408</v>
      </c>
      <c r="E1039" t="s">
        <v>68</v>
      </c>
      <c r="F1039" t="s">
        <v>405</v>
      </c>
      <c r="G1039">
        <v>34.353741496598722</v>
      </c>
      <c r="H1039" t="str">
        <f t="shared" si="16"/>
        <v>Southland</v>
      </c>
    </row>
    <row r="1040" spans="1:8" hidden="1" x14ac:dyDescent="0.25">
      <c r="A1040" s="103">
        <v>1038</v>
      </c>
      <c r="B1040" t="s">
        <v>418</v>
      </c>
      <c r="C1040" t="s">
        <v>198</v>
      </c>
      <c r="D1040" t="s">
        <v>408</v>
      </c>
      <c r="E1040" t="s">
        <v>67</v>
      </c>
      <c r="F1040" t="s">
        <v>406</v>
      </c>
      <c r="G1040">
        <v>19.130434782608699</v>
      </c>
      <c r="H1040" t="str">
        <f t="shared" si="16"/>
        <v>Southland</v>
      </c>
    </row>
    <row r="1041" spans="1:8" hidden="1" x14ac:dyDescent="0.25">
      <c r="A1041" s="103">
        <v>1039</v>
      </c>
      <c r="B1041" t="s">
        <v>418</v>
      </c>
      <c r="C1041" t="s">
        <v>198</v>
      </c>
      <c r="D1041" t="s">
        <v>408</v>
      </c>
      <c r="E1041" t="s">
        <v>66</v>
      </c>
      <c r="F1041" t="s">
        <v>406</v>
      </c>
      <c r="G1041">
        <v>12.71929824561416</v>
      </c>
      <c r="H1041" t="str">
        <f t="shared" si="16"/>
        <v>Southland</v>
      </c>
    </row>
    <row r="1042" spans="1:8" hidden="1" x14ac:dyDescent="0.25">
      <c r="A1042" s="103">
        <v>1040</v>
      </c>
      <c r="B1042" t="s">
        <v>418</v>
      </c>
      <c r="C1042" t="s">
        <v>198</v>
      </c>
      <c r="D1042" t="s">
        <v>408</v>
      </c>
      <c r="E1042" t="s">
        <v>68</v>
      </c>
      <c r="F1042" t="s">
        <v>406</v>
      </c>
      <c r="G1042">
        <v>21.428571428571139</v>
      </c>
      <c r="H1042" t="str">
        <f t="shared" si="16"/>
        <v>Southland</v>
      </c>
    </row>
    <row r="1043" spans="1:8" hidden="1" x14ac:dyDescent="0.25">
      <c r="A1043" s="103">
        <v>1041</v>
      </c>
      <c r="B1043" t="s">
        <v>418</v>
      </c>
      <c r="C1043" t="s">
        <v>198</v>
      </c>
      <c r="D1043" t="s">
        <v>408</v>
      </c>
      <c r="E1043" t="s">
        <v>67</v>
      </c>
      <c r="F1043" t="s">
        <v>407</v>
      </c>
      <c r="G1043">
        <v>63.478260869565219</v>
      </c>
      <c r="H1043" t="str">
        <f t="shared" si="16"/>
        <v>Southland</v>
      </c>
    </row>
    <row r="1044" spans="1:8" hidden="1" x14ac:dyDescent="0.25">
      <c r="A1044" s="103">
        <v>1042</v>
      </c>
      <c r="B1044" t="s">
        <v>418</v>
      </c>
      <c r="C1044" t="s">
        <v>198</v>
      </c>
      <c r="D1044" t="s">
        <v>408</v>
      </c>
      <c r="E1044" t="s">
        <v>66</v>
      </c>
      <c r="F1044" t="s">
        <v>407</v>
      </c>
      <c r="G1044">
        <v>77.631578947371921</v>
      </c>
      <c r="H1044" t="str">
        <f t="shared" si="16"/>
        <v>Southland</v>
      </c>
    </row>
    <row r="1045" spans="1:8" hidden="1" x14ac:dyDescent="0.25">
      <c r="A1045" s="103">
        <v>1043</v>
      </c>
      <c r="B1045" t="s">
        <v>418</v>
      </c>
      <c r="C1045" t="s">
        <v>198</v>
      </c>
      <c r="D1045" t="s">
        <v>408</v>
      </c>
      <c r="E1045" t="s">
        <v>68</v>
      </c>
      <c r="F1045" t="s">
        <v>407</v>
      </c>
      <c r="G1045">
        <v>44.217687074830152</v>
      </c>
      <c r="H1045" t="str">
        <f t="shared" si="16"/>
        <v>Southland</v>
      </c>
    </row>
    <row r="1046" spans="1:8" hidden="1" x14ac:dyDescent="0.25">
      <c r="A1046" s="103">
        <v>1044</v>
      </c>
      <c r="B1046" t="s">
        <v>418</v>
      </c>
      <c r="C1046" t="s">
        <v>198</v>
      </c>
      <c r="D1046" t="s">
        <v>409</v>
      </c>
      <c r="E1046" t="s">
        <v>193</v>
      </c>
      <c r="F1046" t="s">
        <v>405</v>
      </c>
      <c r="G1046">
        <v>15.90909090909115</v>
      </c>
      <c r="H1046" t="str">
        <f t="shared" si="16"/>
        <v>Southland</v>
      </c>
    </row>
    <row r="1047" spans="1:8" hidden="1" x14ac:dyDescent="0.25">
      <c r="A1047" s="103">
        <v>1045</v>
      </c>
      <c r="B1047" t="s">
        <v>418</v>
      </c>
      <c r="C1047" t="s">
        <v>198</v>
      </c>
      <c r="D1047" t="s">
        <v>409</v>
      </c>
      <c r="E1047" t="s">
        <v>194</v>
      </c>
      <c r="F1047" t="s">
        <v>405</v>
      </c>
      <c r="G1047">
        <v>31.03448275862069</v>
      </c>
      <c r="H1047" t="str">
        <f t="shared" si="16"/>
        <v>Southland</v>
      </c>
    </row>
    <row r="1048" spans="1:8" hidden="1" x14ac:dyDescent="0.25">
      <c r="A1048" s="103">
        <v>1046</v>
      </c>
      <c r="B1048" t="s">
        <v>418</v>
      </c>
      <c r="C1048" t="s">
        <v>198</v>
      </c>
      <c r="D1048" t="s">
        <v>409</v>
      </c>
      <c r="E1048" t="s">
        <v>195</v>
      </c>
      <c r="F1048" t="s">
        <v>405</v>
      </c>
      <c r="G1048">
        <v>18.57142857142318</v>
      </c>
      <c r="H1048" t="str">
        <f t="shared" si="16"/>
        <v>Southland</v>
      </c>
    </row>
    <row r="1049" spans="1:8" hidden="1" x14ac:dyDescent="0.25">
      <c r="A1049" s="103">
        <v>1047</v>
      </c>
      <c r="B1049" t="s">
        <v>418</v>
      </c>
      <c r="C1049" t="s">
        <v>198</v>
      </c>
      <c r="D1049" t="s">
        <v>409</v>
      </c>
      <c r="E1049" t="s">
        <v>193</v>
      </c>
      <c r="F1049" t="s">
        <v>406</v>
      </c>
      <c r="G1049">
        <v>21.717171717171539</v>
      </c>
      <c r="H1049" t="str">
        <f t="shared" si="16"/>
        <v>Southland</v>
      </c>
    </row>
    <row r="1050" spans="1:8" hidden="1" x14ac:dyDescent="0.25">
      <c r="A1050" s="103">
        <v>1048</v>
      </c>
      <c r="B1050" t="s">
        <v>418</v>
      </c>
      <c r="C1050" t="s">
        <v>198</v>
      </c>
      <c r="D1050" t="s">
        <v>409</v>
      </c>
      <c r="E1050" t="s">
        <v>194</v>
      </c>
      <c r="F1050" t="s">
        <v>406</v>
      </c>
      <c r="G1050">
        <v>9.1954022988505741</v>
      </c>
      <c r="H1050" t="str">
        <f t="shared" si="16"/>
        <v>Southland</v>
      </c>
    </row>
    <row r="1051" spans="1:8" hidden="1" x14ac:dyDescent="0.25">
      <c r="A1051" s="103">
        <v>1049</v>
      </c>
      <c r="B1051" t="s">
        <v>418</v>
      </c>
      <c r="C1051" t="s">
        <v>198</v>
      </c>
      <c r="D1051" t="s">
        <v>409</v>
      </c>
      <c r="E1051" t="s">
        <v>195</v>
      </c>
      <c r="F1051" t="s">
        <v>406</v>
      </c>
      <c r="G1051">
        <v>22.85714285714392</v>
      </c>
      <c r="H1051" t="str">
        <f t="shared" si="16"/>
        <v>Southland</v>
      </c>
    </row>
    <row r="1052" spans="1:8" hidden="1" x14ac:dyDescent="0.25">
      <c r="A1052" s="103">
        <v>1050</v>
      </c>
      <c r="B1052" t="s">
        <v>418</v>
      </c>
      <c r="C1052" t="s">
        <v>198</v>
      </c>
      <c r="D1052" t="s">
        <v>409</v>
      </c>
      <c r="E1052" t="s">
        <v>193</v>
      </c>
      <c r="F1052" t="s">
        <v>407</v>
      </c>
      <c r="G1052">
        <v>62.373737373737313</v>
      </c>
      <c r="H1052" t="str">
        <f t="shared" si="16"/>
        <v>Southland</v>
      </c>
    </row>
    <row r="1053" spans="1:8" hidden="1" x14ac:dyDescent="0.25">
      <c r="A1053" s="103">
        <v>1051</v>
      </c>
      <c r="B1053" t="s">
        <v>418</v>
      </c>
      <c r="C1053" t="s">
        <v>198</v>
      </c>
      <c r="D1053" t="s">
        <v>409</v>
      </c>
      <c r="E1053" t="s">
        <v>194</v>
      </c>
      <c r="F1053" t="s">
        <v>407</v>
      </c>
      <c r="G1053">
        <v>59.770114942528743</v>
      </c>
      <c r="H1053" t="str">
        <f t="shared" si="16"/>
        <v>Southland</v>
      </c>
    </row>
    <row r="1054" spans="1:8" hidden="1" x14ac:dyDescent="0.25">
      <c r="A1054" s="103">
        <v>1052</v>
      </c>
      <c r="B1054" t="s">
        <v>418</v>
      </c>
      <c r="C1054" t="s">
        <v>198</v>
      </c>
      <c r="D1054" t="s">
        <v>409</v>
      </c>
      <c r="E1054" t="s">
        <v>195</v>
      </c>
      <c r="F1054" t="s">
        <v>407</v>
      </c>
      <c r="G1054">
        <v>58.571428571432889</v>
      </c>
      <c r="H1054" t="str">
        <f t="shared" si="16"/>
        <v>Southland</v>
      </c>
    </row>
    <row r="1055" spans="1:8" hidden="1" x14ac:dyDescent="0.25">
      <c r="A1055" s="103">
        <v>1053</v>
      </c>
      <c r="B1055" t="s">
        <v>419</v>
      </c>
      <c r="C1055" t="s">
        <v>198</v>
      </c>
      <c r="D1055" t="s">
        <v>403</v>
      </c>
      <c r="E1055" t="s">
        <v>404</v>
      </c>
      <c r="F1055" t="s">
        <v>405</v>
      </c>
      <c r="G1055">
        <v>17.07317073170702</v>
      </c>
      <c r="H1055" t="str">
        <f t="shared" si="16"/>
        <v>Waikato</v>
      </c>
    </row>
    <row r="1056" spans="1:8" hidden="1" x14ac:dyDescent="0.25">
      <c r="A1056" s="103">
        <v>1054</v>
      </c>
      <c r="B1056" t="s">
        <v>419</v>
      </c>
      <c r="C1056" t="s">
        <v>198</v>
      </c>
      <c r="D1056" t="s">
        <v>403</v>
      </c>
      <c r="E1056" t="s">
        <v>404</v>
      </c>
      <c r="F1056" t="s">
        <v>406</v>
      </c>
      <c r="G1056">
        <v>9.5867208672084416</v>
      </c>
      <c r="H1056" t="str">
        <f t="shared" si="16"/>
        <v>Waikato</v>
      </c>
    </row>
    <row r="1057" spans="1:8" hidden="1" x14ac:dyDescent="0.25">
      <c r="A1057" s="103">
        <v>1055</v>
      </c>
      <c r="B1057" t="s">
        <v>419</v>
      </c>
      <c r="C1057" t="s">
        <v>198</v>
      </c>
      <c r="D1057" t="s">
        <v>403</v>
      </c>
      <c r="E1057" t="s">
        <v>404</v>
      </c>
      <c r="F1057" t="s">
        <v>407</v>
      </c>
      <c r="G1057">
        <v>73.340108401084549</v>
      </c>
      <c r="H1057" t="str">
        <f t="shared" si="16"/>
        <v>Waikato</v>
      </c>
    </row>
    <row r="1058" spans="1:8" hidden="1" x14ac:dyDescent="0.25">
      <c r="A1058" s="103">
        <v>1056</v>
      </c>
      <c r="B1058" t="s">
        <v>419</v>
      </c>
      <c r="C1058" t="s">
        <v>198</v>
      </c>
      <c r="D1058" t="s">
        <v>399</v>
      </c>
      <c r="E1058" t="s">
        <v>70</v>
      </c>
      <c r="F1058" t="s">
        <v>405</v>
      </c>
      <c r="G1058">
        <v>3.0769230769230771</v>
      </c>
      <c r="H1058" t="str">
        <f t="shared" si="16"/>
        <v>Waikato</v>
      </c>
    </row>
    <row r="1059" spans="1:8" hidden="1" x14ac:dyDescent="0.25">
      <c r="A1059" s="103">
        <v>1057</v>
      </c>
      <c r="B1059" t="s">
        <v>419</v>
      </c>
      <c r="C1059" t="s">
        <v>198</v>
      </c>
      <c r="D1059" t="s">
        <v>399</v>
      </c>
      <c r="E1059" t="s">
        <v>71</v>
      </c>
      <c r="F1059" t="s">
        <v>405</v>
      </c>
      <c r="G1059">
        <v>22.00956937799015</v>
      </c>
      <c r="H1059" t="str">
        <f t="shared" si="16"/>
        <v>Waikato</v>
      </c>
    </row>
    <row r="1060" spans="1:8" hidden="1" x14ac:dyDescent="0.25">
      <c r="A1060" s="103">
        <v>1058</v>
      </c>
      <c r="B1060" t="s">
        <v>419</v>
      </c>
      <c r="C1060" t="s">
        <v>198</v>
      </c>
      <c r="D1060" t="s">
        <v>399</v>
      </c>
      <c r="E1060" t="s">
        <v>69</v>
      </c>
      <c r="F1060" t="s">
        <v>405</v>
      </c>
      <c r="G1060">
        <v>8</v>
      </c>
      <c r="H1060" t="str">
        <f t="shared" si="16"/>
        <v>Waikato</v>
      </c>
    </row>
    <row r="1061" spans="1:8" hidden="1" x14ac:dyDescent="0.25">
      <c r="A1061" s="103">
        <v>1059</v>
      </c>
      <c r="B1061" t="s">
        <v>419</v>
      </c>
      <c r="C1061" t="s">
        <v>198</v>
      </c>
      <c r="D1061" t="s">
        <v>399</v>
      </c>
      <c r="E1061" t="s">
        <v>72</v>
      </c>
      <c r="F1061" t="s">
        <v>405</v>
      </c>
      <c r="G1061">
        <v>33.333333333333329</v>
      </c>
      <c r="H1061" t="str">
        <f t="shared" si="16"/>
        <v>Waikato</v>
      </c>
    </row>
    <row r="1062" spans="1:8" x14ac:dyDescent="0.25">
      <c r="A1062" s="103">
        <v>1060</v>
      </c>
      <c r="B1062" t="s">
        <v>419</v>
      </c>
      <c r="C1062" t="s">
        <v>198</v>
      </c>
      <c r="D1062" t="s">
        <v>399</v>
      </c>
      <c r="E1062" t="s">
        <v>81</v>
      </c>
      <c r="F1062" t="s">
        <v>405</v>
      </c>
      <c r="G1062">
        <v>7.1428571428563226</v>
      </c>
      <c r="H1062" t="str">
        <f t="shared" si="16"/>
        <v>Waikato</v>
      </c>
    </row>
    <row r="1063" spans="1:8" hidden="1" x14ac:dyDescent="0.25">
      <c r="A1063" s="103">
        <v>1061</v>
      </c>
      <c r="B1063" t="s">
        <v>419</v>
      </c>
      <c r="C1063" t="s">
        <v>198</v>
      </c>
      <c r="D1063" t="s">
        <v>399</v>
      </c>
      <c r="E1063" t="s">
        <v>82</v>
      </c>
      <c r="F1063" t="s">
        <v>405</v>
      </c>
      <c r="G1063">
        <v>5</v>
      </c>
      <c r="H1063" t="str">
        <f t="shared" si="16"/>
        <v>Waikato</v>
      </c>
    </row>
    <row r="1064" spans="1:8" hidden="1" x14ac:dyDescent="0.25">
      <c r="A1064" s="103">
        <v>1062</v>
      </c>
      <c r="B1064" t="s">
        <v>419</v>
      </c>
      <c r="C1064" t="s">
        <v>198</v>
      </c>
      <c r="D1064" t="s">
        <v>399</v>
      </c>
      <c r="E1064" t="s">
        <v>70</v>
      </c>
      <c r="F1064" t="s">
        <v>406</v>
      </c>
      <c r="G1064">
        <v>10</v>
      </c>
      <c r="H1064" t="str">
        <f t="shared" si="16"/>
        <v>Waikato</v>
      </c>
    </row>
    <row r="1065" spans="1:8" hidden="1" x14ac:dyDescent="0.25">
      <c r="A1065" s="103">
        <v>1063</v>
      </c>
      <c r="B1065" t="s">
        <v>419</v>
      </c>
      <c r="C1065" t="s">
        <v>198</v>
      </c>
      <c r="D1065" t="s">
        <v>399</v>
      </c>
      <c r="E1065" t="s">
        <v>71</v>
      </c>
      <c r="F1065" t="s">
        <v>406</v>
      </c>
      <c r="G1065">
        <v>9.4896331738430106</v>
      </c>
      <c r="H1065" t="str">
        <f t="shared" si="16"/>
        <v>Waikato</v>
      </c>
    </row>
    <row r="1066" spans="1:8" hidden="1" x14ac:dyDescent="0.25">
      <c r="A1066" s="103">
        <v>1064</v>
      </c>
      <c r="B1066" t="s">
        <v>419</v>
      </c>
      <c r="C1066" t="s">
        <v>198</v>
      </c>
      <c r="D1066" t="s">
        <v>399</v>
      </c>
      <c r="E1066" t="s">
        <v>69</v>
      </c>
      <c r="F1066" t="s">
        <v>406</v>
      </c>
      <c r="G1066">
        <v>16</v>
      </c>
      <c r="H1066" t="str">
        <f t="shared" si="16"/>
        <v>Waikato</v>
      </c>
    </row>
    <row r="1067" spans="1:8" hidden="1" x14ac:dyDescent="0.25">
      <c r="A1067" s="103">
        <v>1065</v>
      </c>
      <c r="B1067" t="s">
        <v>419</v>
      </c>
      <c r="C1067" t="s">
        <v>198</v>
      </c>
      <c r="D1067" t="s">
        <v>399</v>
      </c>
      <c r="E1067" t="s">
        <v>72</v>
      </c>
      <c r="F1067" t="s">
        <v>406</v>
      </c>
      <c r="G1067">
        <v>5.7692307692307692</v>
      </c>
      <c r="H1067" t="str">
        <f t="shared" si="16"/>
        <v>Waikato</v>
      </c>
    </row>
    <row r="1068" spans="1:8" x14ac:dyDescent="0.25">
      <c r="A1068" s="103">
        <v>1066</v>
      </c>
      <c r="B1068" t="s">
        <v>419</v>
      </c>
      <c r="C1068" t="s">
        <v>198</v>
      </c>
      <c r="D1068" t="s">
        <v>399</v>
      </c>
      <c r="E1068" t="s">
        <v>81</v>
      </c>
      <c r="F1068" t="s">
        <v>406</v>
      </c>
      <c r="G1068">
        <v>11.90476190476244</v>
      </c>
      <c r="H1068" t="str">
        <f t="shared" si="16"/>
        <v>Waikato</v>
      </c>
    </row>
    <row r="1069" spans="1:8" hidden="1" x14ac:dyDescent="0.25">
      <c r="A1069" s="103">
        <v>1067</v>
      </c>
      <c r="B1069" t="s">
        <v>419</v>
      </c>
      <c r="C1069" t="s">
        <v>198</v>
      </c>
      <c r="D1069" t="s">
        <v>399</v>
      </c>
      <c r="E1069" t="s">
        <v>82</v>
      </c>
      <c r="F1069" t="s">
        <v>406</v>
      </c>
      <c r="H1069" t="str">
        <f t="shared" si="16"/>
        <v>Waikato</v>
      </c>
    </row>
    <row r="1070" spans="1:8" hidden="1" x14ac:dyDescent="0.25">
      <c r="A1070" s="103">
        <v>1068</v>
      </c>
      <c r="B1070" t="s">
        <v>419</v>
      </c>
      <c r="C1070" t="s">
        <v>198</v>
      </c>
      <c r="D1070" t="s">
        <v>399</v>
      </c>
      <c r="E1070" t="s">
        <v>70</v>
      </c>
      <c r="F1070" t="s">
        <v>407</v>
      </c>
      <c r="G1070">
        <v>86.92307692307692</v>
      </c>
      <c r="H1070" t="str">
        <f t="shared" si="16"/>
        <v>Waikato</v>
      </c>
    </row>
    <row r="1071" spans="1:8" hidden="1" x14ac:dyDescent="0.25">
      <c r="A1071" s="103">
        <v>1069</v>
      </c>
      <c r="B1071" t="s">
        <v>419</v>
      </c>
      <c r="C1071" t="s">
        <v>198</v>
      </c>
      <c r="D1071" t="s">
        <v>399</v>
      </c>
      <c r="E1071" t="s">
        <v>71</v>
      </c>
      <c r="F1071" t="s">
        <v>407</v>
      </c>
      <c r="G1071">
        <v>68.500797448166836</v>
      </c>
      <c r="H1071" t="str">
        <f t="shared" si="16"/>
        <v>Waikato</v>
      </c>
    </row>
    <row r="1072" spans="1:8" hidden="1" x14ac:dyDescent="0.25">
      <c r="A1072" s="103">
        <v>1070</v>
      </c>
      <c r="B1072" t="s">
        <v>419</v>
      </c>
      <c r="C1072" t="s">
        <v>198</v>
      </c>
      <c r="D1072" t="s">
        <v>399</v>
      </c>
      <c r="E1072" t="s">
        <v>69</v>
      </c>
      <c r="F1072" t="s">
        <v>407</v>
      </c>
      <c r="G1072">
        <v>76</v>
      </c>
      <c r="H1072" t="str">
        <f t="shared" si="16"/>
        <v>Waikato</v>
      </c>
    </row>
    <row r="1073" spans="1:8" hidden="1" x14ac:dyDescent="0.25">
      <c r="A1073" s="103">
        <v>1071</v>
      </c>
      <c r="B1073" t="s">
        <v>419</v>
      </c>
      <c r="C1073" t="s">
        <v>198</v>
      </c>
      <c r="D1073" t="s">
        <v>399</v>
      </c>
      <c r="E1073" t="s">
        <v>72</v>
      </c>
      <c r="F1073" t="s">
        <v>407</v>
      </c>
      <c r="G1073">
        <v>60.897435897435891</v>
      </c>
      <c r="H1073" t="str">
        <f t="shared" si="16"/>
        <v>Waikato</v>
      </c>
    </row>
    <row r="1074" spans="1:8" x14ac:dyDescent="0.25">
      <c r="A1074" s="103">
        <v>1072</v>
      </c>
      <c r="B1074" t="s">
        <v>419</v>
      </c>
      <c r="C1074" t="s">
        <v>198</v>
      </c>
      <c r="D1074" t="s">
        <v>399</v>
      </c>
      <c r="E1074" t="s">
        <v>81</v>
      </c>
      <c r="F1074" t="s">
        <v>407</v>
      </c>
      <c r="G1074">
        <v>80.952380952381219</v>
      </c>
      <c r="H1074" t="str">
        <f t="shared" si="16"/>
        <v>Waikato</v>
      </c>
    </row>
    <row r="1075" spans="1:8" hidden="1" x14ac:dyDescent="0.25">
      <c r="A1075" s="103">
        <v>1073</v>
      </c>
      <c r="B1075" t="s">
        <v>419</v>
      </c>
      <c r="C1075" t="s">
        <v>198</v>
      </c>
      <c r="D1075" t="s">
        <v>399</v>
      </c>
      <c r="E1075" t="s">
        <v>82</v>
      </c>
      <c r="F1075" t="s">
        <v>407</v>
      </c>
      <c r="G1075">
        <v>95</v>
      </c>
      <c r="H1075" t="str">
        <f t="shared" si="16"/>
        <v>Waikato</v>
      </c>
    </row>
    <row r="1076" spans="1:8" hidden="1" x14ac:dyDescent="0.25">
      <c r="A1076" s="103">
        <v>1074</v>
      </c>
      <c r="B1076" t="s">
        <v>419</v>
      </c>
      <c r="C1076" t="s">
        <v>198</v>
      </c>
      <c r="D1076" t="s">
        <v>408</v>
      </c>
      <c r="E1076" t="s">
        <v>67</v>
      </c>
      <c r="F1076" t="s">
        <v>405</v>
      </c>
      <c r="G1076">
        <v>14.24870466321244</v>
      </c>
      <c r="H1076" t="str">
        <f t="shared" si="16"/>
        <v>Waikato</v>
      </c>
    </row>
    <row r="1077" spans="1:8" hidden="1" x14ac:dyDescent="0.25">
      <c r="A1077" s="103">
        <v>1075</v>
      </c>
      <c r="B1077" t="s">
        <v>419</v>
      </c>
      <c r="C1077" t="s">
        <v>198</v>
      </c>
      <c r="D1077" t="s">
        <v>408</v>
      </c>
      <c r="E1077" t="s">
        <v>66</v>
      </c>
      <c r="F1077" t="s">
        <v>405</v>
      </c>
      <c r="G1077">
        <v>8.7179487179460526</v>
      </c>
      <c r="H1077" t="str">
        <f t="shared" si="16"/>
        <v>Waikato</v>
      </c>
    </row>
    <row r="1078" spans="1:8" hidden="1" x14ac:dyDescent="0.25">
      <c r="A1078" s="103">
        <v>1076</v>
      </c>
      <c r="B1078" t="s">
        <v>419</v>
      </c>
      <c r="C1078" t="s">
        <v>198</v>
      </c>
      <c r="D1078" t="s">
        <v>408</v>
      </c>
      <c r="E1078" t="s">
        <v>68</v>
      </c>
      <c r="F1078" t="s">
        <v>405</v>
      </c>
      <c r="G1078">
        <v>26.725838264301341</v>
      </c>
      <c r="H1078" t="str">
        <f t="shared" si="16"/>
        <v>Waikato</v>
      </c>
    </row>
    <row r="1079" spans="1:8" hidden="1" x14ac:dyDescent="0.25">
      <c r="A1079" s="103">
        <v>1077</v>
      </c>
      <c r="B1079" t="s">
        <v>419</v>
      </c>
      <c r="C1079" t="s">
        <v>198</v>
      </c>
      <c r="D1079" t="s">
        <v>408</v>
      </c>
      <c r="E1079" t="s">
        <v>67</v>
      </c>
      <c r="F1079" t="s">
        <v>406</v>
      </c>
      <c r="G1079">
        <v>13.47150259067358</v>
      </c>
      <c r="H1079" t="str">
        <f t="shared" si="16"/>
        <v>Waikato</v>
      </c>
    </row>
    <row r="1080" spans="1:8" hidden="1" x14ac:dyDescent="0.25">
      <c r="A1080" s="103">
        <v>1078</v>
      </c>
      <c r="B1080" t="s">
        <v>419</v>
      </c>
      <c r="C1080" t="s">
        <v>198</v>
      </c>
      <c r="D1080" t="s">
        <v>408</v>
      </c>
      <c r="E1080" t="s">
        <v>66</v>
      </c>
      <c r="F1080" t="s">
        <v>406</v>
      </c>
      <c r="G1080">
        <v>6.4102564102551067</v>
      </c>
      <c r="H1080" t="str">
        <f t="shared" si="16"/>
        <v>Waikato</v>
      </c>
    </row>
    <row r="1081" spans="1:8" hidden="1" x14ac:dyDescent="0.25">
      <c r="A1081" s="103">
        <v>1079</v>
      </c>
      <c r="B1081" t="s">
        <v>419</v>
      </c>
      <c r="C1081" t="s">
        <v>198</v>
      </c>
      <c r="D1081" t="s">
        <v>408</v>
      </c>
      <c r="E1081" t="s">
        <v>68</v>
      </c>
      <c r="F1081" t="s">
        <v>406</v>
      </c>
      <c r="G1081">
        <v>7.5936883629190604</v>
      </c>
      <c r="H1081" t="str">
        <f t="shared" si="16"/>
        <v>Waikato</v>
      </c>
    </row>
    <row r="1082" spans="1:8" hidden="1" x14ac:dyDescent="0.25">
      <c r="A1082" s="103">
        <v>1080</v>
      </c>
      <c r="B1082" t="s">
        <v>419</v>
      </c>
      <c r="C1082" t="s">
        <v>198</v>
      </c>
      <c r="D1082" t="s">
        <v>408</v>
      </c>
      <c r="E1082" t="s">
        <v>67</v>
      </c>
      <c r="F1082" t="s">
        <v>407</v>
      </c>
      <c r="G1082">
        <v>72.279792746113998</v>
      </c>
      <c r="H1082" t="str">
        <f t="shared" si="16"/>
        <v>Waikato</v>
      </c>
    </row>
    <row r="1083" spans="1:8" hidden="1" x14ac:dyDescent="0.25">
      <c r="A1083" s="103">
        <v>1081</v>
      </c>
      <c r="B1083" t="s">
        <v>419</v>
      </c>
      <c r="C1083" t="s">
        <v>198</v>
      </c>
      <c r="D1083" t="s">
        <v>408</v>
      </c>
      <c r="E1083" t="s">
        <v>66</v>
      </c>
      <c r="F1083" t="s">
        <v>407</v>
      </c>
      <c r="G1083">
        <v>84.871794871798841</v>
      </c>
      <c r="H1083" t="str">
        <f t="shared" si="16"/>
        <v>Waikato</v>
      </c>
    </row>
    <row r="1084" spans="1:8" hidden="1" x14ac:dyDescent="0.25">
      <c r="A1084" s="103">
        <v>1082</v>
      </c>
      <c r="B1084" t="s">
        <v>419</v>
      </c>
      <c r="C1084" t="s">
        <v>198</v>
      </c>
      <c r="D1084" t="s">
        <v>408</v>
      </c>
      <c r="E1084" t="s">
        <v>68</v>
      </c>
      <c r="F1084" t="s">
        <v>407</v>
      </c>
      <c r="G1084">
        <v>65.680473372779588</v>
      </c>
      <c r="H1084" t="str">
        <f t="shared" si="16"/>
        <v>Waikato</v>
      </c>
    </row>
    <row r="1085" spans="1:8" hidden="1" x14ac:dyDescent="0.25">
      <c r="A1085" s="103">
        <v>1083</v>
      </c>
      <c r="B1085" t="s">
        <v>419</v>
      </c>
      <c r="C1085" t="s">
        <v>198</v>
      </c>
      <c r="D1085" t="s">
        <v>409</v>
      </c>
      <c r="E1085" t="s">
        <v>193</v>
      </c>
      <c r="F1085" t="s">
        <v>405</v>
      </c>
      <c r="G1085">
        <v>14.38356164383555</v>
      </c>
      <c r="H1085" t="str">
        <f t="shared" si="16"/>
        <v>Waikato</v>
      </c>
    </row>
    <row r="1086" spans="1:8" hidden="1" x14ac:dyDescent="0.25">
      <c r="A1086" s="103">
        <v>1084</v>
      </c>
      <c r="B1086" t="s">
        <v>419</v>
      </c>
      <c r="C1086" t="s">
        <v>198</v>
      </c>
      <c r="D1086" t="s">
        <v>409</v>
      </c>
      <c r="E1086" t="s">
        <v>194</v>
      </c>
      <c r="F1086" t="s">
        <v>405</v>
      </c>
      <c r="G1086">
        <v>24.509803921568629</v>
      </c>
      <c r="H1086" t="str">
        <f t="shared" si="16"/>
        <v>Waikato</v>
      </c>
    </row>
    <row r="1087" spans="1:8" hidden="1" x14ac:dyDescent="0.25">
      <c r="A1087" s="103">
        <v>1085</v>
      </c>
      <c r="B1087" t="s">
        <v>419</v>
      </c>
      <c r="C1087" t="s">
        <v>198</v>
      </c>
      <c r="D1087" t="s">
        <v>409</v>
      </c>
      <c r="E1087" t="s">
        <v>195</v>
      </c>
      <c r="F1087" t="s">
        <v>405</v>
      </c>
      <c r="G1087">
        <v>12.499999999997909</v>
      </c>
      <c r="H1087" t="str">
        <f t="shared" si="16"/>
        <v>Waikato</v>
      </c>
    </row>
    <row r="1088" spans="1:8" hidden="1" x14ac:dyDescent="0.25">
      <c r="A1088" s="103">
        <v>1086</v>
      </c>
      <c r="B1088" t="s">
        <v>419</v>
      </c>
      <c r="C1088" t="s">
        <v>198</v>
      </c>
      <c r="D1088" t="s">
        <v>409</v>
      </c>
      <c r="E1088" t="s">
        <v>193</v>
      </c>
      <c r="F1088" t="s">
        <v>406</v>
      </c>
      <c r="G1088">
        <v>7.0015220700152589</v>
      </c>
      <c r="H1088" t="str">
        <f t="shared" si="16"/>
        <v>Waikato</v>
      </c>
    </row>
    <row r="1089" spans="1:8" hidden="1" x14ac:dyDescent="0.25">
      <c r="A1089" s="103">
        <v>1087</v>
      </c>
      <c r="B1089" t="s">
        <v>419</v>
      </c>
      <c r="C1089" t="s">
        <v>198</v>
      </c>
      <c r="D1089" t="s">
        <v>409</v>
      </c>
      <c r="E1089" t="s">
        <v>194</v>
      </c>
      <c r="F1089" t="s">
        <v>406</v>
      </c>
      <c r="G1089">
        <v>12.745098039215691</v>
      </c>
      <c r="H1089" t="str">
        <f t="shared" si="16"/>
        <v>Waikato</v>
      </c>
    </row>
    <row r="1090" spans="1:8" hidden="1" x14ac:dyDescent="0.25">
      <c r="A1090" s="103">
        <v>1088</v>
      </c>
      <c r="B1090" t="s">
        <v>419</v>
      </c>
      <c r="C1090" t="s">
        <v>198</v>
      </c>
      <c r="D1090" t="s">
        <v>409</v>
      </c>
      <c r="E1090" t="s">
        <v>195</v>
      </c>
      <c r="F1090" t="s">
        <v>406</v>
      </c>
      <c r="G1090">
        <v>10.277777777776709</v>
      </c>
      <c r="H1090" t="str">
        <f t="shared" si="16"/>
        <v>Waikato</v>
      </c>
    </row>
    <row r="1091" spans="1:8" hidden="1" x14ac:dyDescent="0.25">
      <c r="A1091" s="103">
        <v>1089</v>
      </c>
      <c r="B1091" t="s">
        <v>419</v>
      </c>
      <c r="C1091" t="s">
        <v>198</v>
      </c>
      <c r="D1091" t="s">
        <v>409</v>
      </c>
      <c r="E1091" t="s">
        <v>193</v>
      </c>
      <c r="F1091" t="s">
        <v>407</v>
      </c>
      <c r="G1091">
        <v>78.614916286149182</v>
      </c>
      <c r="H1091" t="str">
        <f t="shared" ref="H1091:H1154" si="17">SUBSTITUTE(B1091, " Region","")</f>
        <v>Waikato</v>
      </c>
    </row>
    <row r="1092" spans="1:8" hidden="1" x14ac:dyDescent="0.25">
      <c r="A1092" s="103">
        <v>1090</v>
      </c>
      <c r="B1092" t="s">
        <v>419</v>
      </c>
      <c r="C1092" t="s">
        <v>198</v>
      </c>
      <c r="D1092" t="s">
        <v>409</v>
      </c>
      <c r="E1092" t="s">
        <v>194</v>
      </c>
      <c r="F1092" t="s">
        <v>407</v>
      </c>
      <c r="G1092">
        <v>62.745098039215677</v>
      </c>
      <c r="H1092" t="str">
        <f t="shared" si="17"/>
        <v>Waikato</v>
      </c>
    </row>
    <row r="1093" spans="1:8" hidden="1" x14ac:dyDescent="0.25">
      <c r="A1093" s="103">
        <v>1091</v>
      </c>
      <c r="B1093" t="s">
        <v>419</v>
      </c>
      <c r="C1093" t="s">
        <v>198</v>
      </c>
      <c r="D1093" t="s">
        <v>409</v>
      </c>
      <c r="E1093" t="s">
        <v>195</v>
      </c>
      <c r="F1093" t="s">
        <v>407</v>
      </c>
      <c r="G1093">
        <v>77.222222222225383</v>
      </c>
      <c r="H1093" t="str">
        <f t="shared" si="17"/>
        <v>Waikato</v>
      </c>
    </row>
    <row r="1094" spans="1:8" hidden="1" x14ac:dyDescent="0.25">
      <c r="A1094" s="103">
        <v>1092</v>
      </c>
      <c r="B1094" t="s">
        <v>420</v>
      </c>
      <c r="C1094" t="s">
        <v>198</v>
      </c>
      <c r="D1094" t="s">
        <v>403</v>
      </c>
      <c r="E1094" t="s">
        <v>404</v>
      </c>
      <c r="F1094" t="s">
        <v>405</v>
      </c>
      <c r="G1094">
        <v>23.32845290385437</v>
      </c>
      <c r="H1094" t="str">
        <f t="shared" si="17"/>
        <v>Manawatu/Whanganui</v>
      </c>
    </row>
    <row r="1095" spans="1:8" hidden="1" x14ac:dyDescent="0.25">
      <c r="A1095" s="103">
        <v>1093</v>
      </c>
      <c r="B1095" t="s">
        <v>420</v>
      </c>
      <c r="C1095" t="s">
        <v>198</v>
      </c>
      <c r="D1095" t="s">
        <v>403</v>
      </c>
      <c r="E1095" t="s">
        <v>404</v>
      </c>
      <c r="F1095" t="s">
        <v>406</v>
      </c>
      <c r="G1095">
        <v>13.567593948267559</v>
      </c>
      <c r="H1095" t="str">
        <f t="shared" si="17"/>
        <v>Manawatu/Whanganui</v>
      </c>
    </row>
    <row r="1096" spans="1:8" hidden="1" x14ac:dyDescent="0.25">
      <c r="A1096" s="103">
        <v>1094</v>
      </c>
      <c r="B1096" t="s">
        <v>420</v>
      </c>
      <c r="C1096" t="s">
        <v>198</v>
      </c>
      <c r="D1096" t="s">
        <v>403</v>
      </c>
      <c r="E1096" t="s">
        <v>404</v>
      </c>
      <c r="F1096" t="s">
        <v>407</v>
      </c>
      <c r="G1096">
        <v>63.103953147878073</v>
      </c>
      <c r="H1096" t="str">
        <f t="shared" si="17"/>
        <v>Manawatu/Whanganui</v>
      </c>
    </row>
    <row r="1097" spans="1:8" hidden="1" x14ac:dyDescent="0.25">
      <c r="A1097" s="103">
        <v>1095</v>
      </c>
      <c r="B1097" t="s">
        <v>420</v>
      </c>
      <c r="C1097" t="s">
        <v>198</v>
      </c>
      <c r="D1097" t="s">
        <v>399</v>
      </c>
      <c r="E1097" t="s">
        <v>70</v>
      </c>
      <c r="F1097" t="s">
        <v>405</v>
      </c>
      <c r="G1097">
        <v>3.296703296703297</v>
      </c>
      <c r="H1097" t="str">
        <f t="shared" si="17"/>
        <v>Manawatu/Whanganui</v>
      </c>
    </row>
    <row r="1098" spans="1:8" hidden="1" x14ac:dyDescent="0.25">
      <c r="A1098" s="103">
        <v>1096</v>
      </c>
      <c r="B1098" t="s">
        <v>420</v>
      </c>
      <c r="C1098" t="s">
        <v>198</v>
      </c>
      <c r="D1098" t="s">
        <v>399</v>
      </c>
      <c r="E1098" t="s">
        <v>71</v>
      </c>
      <c r="F1098" t="s">
        <v>405</v>
      </c>
      <c r="G1098">
        <v>25.510204081630331</v>
      </c>
      <c r="H1098" t="str">
        <f t="shared" si="17"/>
        <v>Manawatu/Whanganui</v>
      </c>
    </row>
    <row r="1099" spans="1:8" hidden="1" x14ac:dyDescent="0.25">
      <c r="A1099" s="103">
        <v>1097</v>
      </c>
      <c r="B1099" t="s">
        <v>420</v>
      </c>
      <c r="C1099" t="s">
        <v>198</v>
      </c>
      <c r="D1099" t="s">
        <v>399</v>
      </c>
      <c r="E1099" t="s">
        <v>69</v>
      </c>
      <c r="F1099" t="s">
        <v>405</v>
      </c>
      <c r="G1099">
        <v>17.142857142857139</v>
      </c>
      <c r="H1099" t="str">
        <f t="shared" si="17"/>
        <v>Manawatu/Whanganui</v>
      </c>
    </row>
    <row r="1100" spans="1:8" hidden="1" x14ac:dyDescent="0.25">
      <c r="A1100" s="103">
        <v>1098</v>
      </c>
      <c r="B1100" t="s">
        <v>420</v>
      </c>
      <c r="C1100" t="s">
        <v>198</v>
      </c>
      <c r="D1100" t="s">
        <v>399</v>
      </c>
      <c r="E1100" t="s">
        <v>72</v>
      </c>
      <c r="F1100" t="s">
        <v>405</v>
      </c>
      <c r="G1100">
        <v>45.098039215686278</v>
      </c>
      <c r="H1100" t="str">
        <f t="shared" si="17"/>
        <v>Manawatu/Whanganui</v>
      </c>
    </row>
    <row r="1101" spans="1:8" x14ac:dyDescent="0.25">
      <c r="A1101" s="103">
        <v>1099</v>
      </c>
      <c r="B1101" t="s">
        <v>420</v>
      </c>
      <c r="C1101" t="s">
        <v>198</v>
      </c>
      <c r="D1101" t="s">
        <v>399</v>
      </c>
      <c r="E1101" t="s">
        <v>81</v>
      </c>
      <c r="F1101" t="s">
        <v>405</v>
      </c>
      <c r="G1101">
        <v>21.768707482992461</v>
      </c>
      <c r="H1101" t="str">
        <f t="shared" si="17"/>
        <v>Manawatu/Whanganui</v>
      </c>
    </row>
    <row r="1102" spans="1:8" hidden="1" x14ac:dyDescent="0.25">
      <c r="A1102" s="103">
        <v>1100</v>
      </c>
      <c r="B1102" t="s">
        <v>420</v>
      </c>
      <c r="C1102" t="s">
        <v>198</v>
      </c>
      <c r="D1102" t="s">
        <v>399</v>
      </c>
      <c r="E1102" t="s">
        <v>82</v>
      </c>
      <c r="F1102" t="s">
        <v>405</v>
      </c>
      <c r="G1102">
        <v>7.1428571428571423</v>
      </c>
      <c r="H1102" t="str">
        <f t="shared" si="17"/>
        <v>Manawatu/Whanganui</v>
      </c>
    </row>
    <row r="1103" spans="1:8" hidden="1" x14ac:dyDescent="0.25">
      <c r="A1103" s="103">
        <v>1101</v>
      </c>
      <c r="B1103" t="s">
        <v>420</v>
      </c>
      <c r="C1103" t="s">
        <v>198</v>
      </c>
      <c r="D1103" t="s">
        <v>399</v>
      </c>
      <c r="E1103" t="s">
        <v>70</v>
      </c>
      <c r="F1103" t="s">
        <v>406</v>
      </c>
      <c r="G1103">
        <v>18.681318681318679</v>
      </c>
      <c r="H1103" t="str">
        <f t="shared" si="17"/>
        <v>Manawatu/Whanganui</v>
      </c>
    </row>
    <row r="1104" spans="1:8" hidden="1" x14ac:dyDescent="0.25">
      <c r="A1104" s="103">
        <v>1102</v>
      </c>
      <c r="B1104" t="s">
        <v>420</v>
      </c>
      <c r="C1104" t="s">
        <v>198</v>
      </c>
      <c r="D1104" t="s">
        <v>399</v>
      </c>
      <c r="E1104" t="s">
        <v>71</v>
      </c>
      <c r="F1104" t="s">
        <v>406</v>
      </c>
      <c r="G1104">
        <v>15.646258503401491</v>
      </c>
      <c r="H1104" t="str">
        <f t="shared" si="17"/>
        <v>Manawatu/Whanganui</v>
      </c>
    </row>
    <row r="1105" spans="1:8" hidden="1" x14ac:dyDescent="0.25">
      <c r="A1105" s="103">
        <v>1103</v>
      </c>
      <c r="B1105" t="s">
        <v>420</v>
      </c>
      <c r="C1105" t="s">
        <v>198</v>
      </c>
      <c r="D1105" t="s">
        <v>399</v>
      </c>
      <c r="E1105" t="s">
        <v>69</v>
      </c>
      <c r="F1105" t="s">
        <v>406</v>
      </c>
      <c r="G1105">
        <v>5.7142857142857144</v>
      </c>
      <c r="H1105" t="str">
        <f t="shared" si="17"/>
        <v>Manawatu/Whanganui</v>
      </c>
    </row>
    <row r="1106" spans="1:8" hidden="1" x14ac:dyDescent="0.25">
      <c r="A1106" s="103">
        <v>1104</v>
      </c>
      <c r="B1106" t="s">
        <v>420</v>
      </c>
      <c r="C1106" t="s">
        <v>198</v>
      </c>
      <c r="D1106" t="s">
        <v>399</v>
      </c>
      <c r="E1106" t="s">
        <v>72</v>
      </c>
      <c r="F1106" t="s">
        <v>406</v>
      </c>
      <c r="G1106">
        <v>6.8627450980392162</v>
      </c>
      <c r="H1106" t="str">
        <f t="shared" si="17"/>
        <v>Manawatu/Whanganui</v>
      </c>
    </row>
    <row r="1107" spans="1:8" x14ac:dyDescent="0.25">
      <c r="A1107" s="103">
        <v>1105</v>
      </c>
      <c r="B1107" t="s">
        <v>420</v>
      </c>
      <c r="C1107" t="s">
        <v>198</v>
      </c>
      <c r="D1107" t="s">
        <v>399</v>
      </c>
      <c r="E1107" t="s">
        <v>81</v>
      </c>
      <c r="F1107" t="s">
        <v>406</v>
      </c>
      <c r="G1107">
        <v>12.925170068028111</v>
      </c>
      <c r="H1107" t="str">
        <f t="shared" si="17"/>
        <v>Manawatu/Whanganui</v>
      </c>
    </row>
    <row r="1108" spans="1:8" hidden="1" x14ac:dyDescent="0.25">
      <c r="A1108" s="103">
        <v>1106</v>
      </c>
      <c r="B1108" t="s">
        <v>420</v>
      </c>
      <c r="C1108" t="s">
        <v>198</v>
      </c>
      <c r="D1108" t="s">
        <v>399</v>
      </c>
      <c r="E1108" t="s">
        <v>82</v>
      </c>
      <c r="F1108" t="s">
        <v>406</v>
      </c>
      <c r="G1108">
        <v>21.428571428571431</v>
      </c>
      <c r="H1108" t="str">
        <f t="shared" si="17"/>
        <v>Manawatu/Whanganui</v>
      </c>
    </row>
    <row r="1109" spans="1:8" hidden="1" x14ac:dyDescent="0.25">
      <c r="A1109" s="103">
        <v>1107</v>
      </c>
      <c r="B1109" t="s">
        <v>420</v>
      </c>
      <c r="C1109" t="s">
        <v>198</v>
      </c>
      <c r="D1109" t="s">
        <v>399</v>
      </c>
      <c r="E1109" t="s">
        <v>70</v>
      </c>
      <c r="F1109" t="s">
        <v>407</v>
      </c>
      <c r="G1109">
        <v>78.021978021978029</v>
      </c>
      <c r="H1109" t="str">
        <f t="shared" si="17"/>
        <v>Manawatu/Whanganui</v>
      </c>
    </row>
    <row r="1110" spans="1:8" hidden="1" x14ac:dyDescent="0.25">
      <c r="A1110" s="103">
        <v>1108</v>
      </c>
      <c r="B1110" t="s">
        <v>420</v>
      </c>
      <c r="C1110" t="s">
        <v>198</v>
      </c>
      <c r="D1110" t="s">
        <v>399</v>
      </c>
      <c r="E1110" t="s">
        <v>71</v>
      </c>
      <c r="F1110" t="s">
        <v>407</v>
      </c>
      <c r="G1110">
        <v>58.843537414968182</v>
      </c>
      <c r="H1110" t="str">
        <f t="shared" si="17"/>
        <v>Manawatu/Whanganui</v>
      </c>
    </row>
    <row r="1111" spans="1:8" hidden="1" x14ac:dyDescent="0.25">
      <c r="A1111" s="103">
        <v>1109</v>
      </c>
      <c r="B1111" t="s">
        <v>420</v>
      </c>
      <c r="C1111" t="s">
        <v>198</v>
      </c>
      <c r="D1111" t="s">
        <v>399</v>
      </c>
      <c r="E1111" t="s">
        <v>69</v>
      </c>
      <c r="F1111" t="s">
        <v>407</v>
      </c>
      <c r="G1111">
        <v>77.142857142857153</v>
      </c>
      <c r="H1111" t="str">
        <f t="shared" si="17"/>
        <v>Manawatu/Whanganui</v>
      </c>
    </row>
    <row r="1112" spans="1:8" hidden="1" x14ac:dyDescent="0.25">
      <c r="A1112" s="103">
        <v>1110</v>
      </c>
      <c r="B1112" t="s">
        <v>420</v>
      </c>
      <c r="C1112" t="s">
        <v>198</v>
      </c>
      <c r="D1112" t="s">
        <v>399</v>
      </c>
      <c r="E1112" t="s">
        <v>72</v>
      </c>
      <c r="F1112" t="s">
        <v>407</v>
      </c>
      <c r="G1112">
        <v>48.03921568627451</v>
      </c>
      <c r="H1112" t="str">
        <f t="shared" si="17"/>
        <v>Manawatu/Whanganui</v>
      </c>
    </row>
    <row r="1113" spans="1:8" x14ac:dyDescent="0.25">
      <c r="A1113" s="103">
        <v>1111</v>
      </c>
      <c r="B1113" t="s">
        <v>420</v>
      </c>
      <c r="C1113" t="s">
        <v>198</v>
      </c>
      <c r="D1113" t="s">
        <v>399</v>
      </c>
      <c r="E1113" t="s">
        <v>81</v>
      </c>
      <c r="F1113" t="s">
        <v>407</v>
      </c>
      <c r="G1113">
        <v>65.306122448979423</v>
      </c>
      <c r="H1113" t="str">
        <f t="shared" si="17"/>
        <v>Manawatu/Whanganui</v>
      </c>
    </row>
    <row r="1114" spans="1:8" hidden="1" x14ac:dyDescent="0.25">
      <c r="A1114" s="103">
        <v>1112</v>
      </c>
      <c r="B1114" t="s">
        <v>420</v>
      </c>
      <c r="C1114" t="s">
        <v>198</v>
      </c>
      <c r="D1114" t="s">
        <v>399</v>
      </c>
      <c r="E1114" t="s">
        <v>82</v>
      </c>
      <c r="F1114" t="s">
        <v>407</v>
      </c>
      <c r="G1114">
        <v>71.428571428571431</v>
      </c>
      <c r="H1114" t="str">
        <f t="shared" si="17"/>
        <v>Manawatu/Whanganui</v>
      </c>
    </row>
    <row r="1115" spans="1:8" hidden="1" x14ac:dyDescent="0.25">
      <c r="A1115" s="103">
        <v>1113</v>
      </c>
      <c r="B1115" t="s">
        <v>420</v>
      </c>
      <c r="C1115" t="s">
        <v>198</v>
      </c>
      <c r="D1115" t="s">
        <v>408</v>
      </c>
      <c r="E1115" t="s">
        <v>67</v>
      </c>
      <c r="F1115" t="s">
        <v>405</v>
      </c>
      <c r="G1115">
        <v>19.101123595505619</v>
      </c>
      <c r="H1115" t="str">
        <f t="shared" si="17"/>
        <v>Manawatu/Whanganui</v>
      </c>
    </row>
    <row r="1116" spans="1:8" hidden="1" x14ac:dyDescent="0.25">
      <c r="A1116" s="103">
        <v>1114</v>
      </c>
      <c r="B1116" t="s">
        <v>420</v>
      </c>
      <c r="C1116" t="s">
        <v>198</v>
      </c>
      <c r="D1116" t="s">
        <v>408</v>
      </c>
      <c r="E1116" t="s">
        <v>66</v>
      </c>
      <c r="F1116" t="s">
        <v>405</v>
      </c>
      <c r="G1116">
        <v>18.315018315014591</v>
      </c>
      <c r="H1116" t="str">
        <f t="shared" si="17"/>
        <v>Manawatu/Whanganui</v>
      </c>
    </row>
    <row r="1117" spans="1:8" hidden="1" x14ac:dyDescent="0.25">
      <c r="A1117" s="103">
        <v>1115</v>
      </c>
      <c r="B1117" t="s">
        <v>420</v>
      </c>
      <c r="C1117" t="s">
        <v>198</v>
      </c>
      <c r="D1117" t="s">
        <v>408</v>
      </c>
      <c r="E1117" t="s">
        <v>68</v>
      </c>
      <c r="F1117" t="s">
        <v>405</v>
      </c>
      <c r="G1117">
        <v>32.051282051282193</v>
      </c>
      <c r="H1117" t="str">
        <f t="shared" si="17"/>
        <v>Manawatu/Whanganui</v>
      </c>
    </row>
    <row r="1118" spans="1:8" hidden="1" x14ac:dyDescent="0.25">
      <c r="A1118" s="103">
        <v>1116</v>
      </c>
      <c r="B1118" t="s">
        <v>420</v>
      </c>
      <c r="C1118" t="s">
        <v>198</v>
      </c>
      <c r="D1118" t="s">
        <v>408</v>
      </c>
      <c r="E1118" t="s">
        <v>67</v>
      </c>
      <c r="F1118" t="s">
        <v>406</v>
      </c>
      <c r="G1118">
        <v>18.72659176029963</v>
      </c>
      <c r="H1118" t="str">
        <f t="shared" si="17"/>
        <v>Manawatu/Whanganui</v>
      </c>
    </row>
    <row r="1119" spans="1:8" hidden="1" x14ac:dyDescent="0.25">
      <c r="A1119" s="103">
        <v>1117</v>
      </c>
      <c r="B1119" t="s">
        <v>420</v>
      </c>
      <c r="C1119" t="s">
        <v>198</v>
      </c>
      <c r="D1119" t="s">
        <v>408</v>
      </c>
      <c r="E1119" t="s">
        <v>66</v>
      </c>
      <c r="F1119" t="s">
        <v>406</v>
      </c>
      <c r="G1119">
        <v>5.3113553113553529</v>
      </c>
      <c r="H1119" t="str">
        <f t="shared" si="17"/>
        <v>Manawatu/Whanganui</v>
      </c>
    </row>
    <row r="1120" spans="1:8" hidden="1" x14ac:dyDescent="0.25">
      <c r="A1120" s="103">
        <v>1118</v>
      </c>
      <c r="B1120" t="s">
        <v>420</v>
      </c>
      <c r="C1120" t="s">
        <v>198</v>
      </c>
      <c r="D1120" t="s">
        <v>408</v>
      </c>
      <c r="E1120" t="s">
        <v>68</v>
      </c>
      <c r="F1120" t="s">
        <v>406</v>
      </c>
      <c r="G1120">
        <v>14.10256410256396</v>
      </c>
      <c r="H1120" t="str">
        <f t="shared" si="17"/>
        <v>Manawatu/Whanganui</v>
      </c>
    </row>
    <row r="1121" spans="1:8" hidden="1" x14ac:dyDescent="0.25">
      <c r="A1121" s="103">
        <v>1119</v>
      </c>
      <c r="B1121" t="s">
        <v>420</v>
      </c>
      <c r="C1121" t="s">
        <v>198</v>
      </c>
      <c r="D1121" t="s">
        <v>408</v>
      </c>
      <c r="E1121" t="s">
        <v>67</v>
      </c>
      <c r="F1121" t="s">
        <v>407</v>
      </c>
      <c r="G1121">
        <v>62.172284644194747</v>
      </c>
      <c r="H1121" t="str">
        <f t="shared" si="17"/>
        <v>Manawatu/Whanganui</v>
      </c>
    </row>
    <row r="1122" spans="1:8" hidden="1" x14ac:dyDescent="0.25">
      <c r="A1122" s="103">
        <v>1120</v>
      </c>
      <c r="B1122" t="s">
        <v>420</v>
      </c>
      <c r="C1122" t="s">
        <v>198</v>
      </c>
      <c r="D1122" t="s">
        <v>408</v>
      </c>
      <c r="E1122" t="s">
        <v>66</v>
      </c>
      <c r="F1122" t="s">
        <v>407</v>
      </c>
      <c r="G1122">
        <v>76.37362637363006</v>
      </c>
      <c r="H1122" t="str">
        <f t="shared" si="17"/>
        <v>Manawatu/Whanganui</v>
      </c>
    </row>
    <row r="1123" spans="1:8" hidden="1" x14ac:dyDescent="0.25">
      <c r="A1123" s="103">
        <v>1121</v>
      </c>
      <c r="B1123" t="s">
        <v>420</v>
      </c>
      <c r="C1123" t="s">
        <v>198</v>
      </c>
      <c r="D1123" t="s">
        <v>408</v>
      </c>
      <c r="E1123" t="s">
        <v>68</v>
      </c>
      <c r="F1123" t="s">
        <v>407</v>
      </c>
      <c r="G1123">
        <v>53.846153846153847</v>
      </c>
      <c r="H1123" t="str">
        <f t="shared" si="17"/>
        <v>Manawatu/Whanganui</v>
      </c>
    </row>
    <row r="1124" spans="1:8" hidden="1" x14ac:dyDescent="0.25">
      <c r="A1124" s="103">
        <v>1122</v>
      </c>
      <c r="B1124" t="s">
        <v>420</v>
      </c>
      <c r="C1124" t="s">
        <v>198</v>
      </c>
      <c r="D1124" t="s">
        <v>409</v>
      </c>
      <c r="E1124" t="s">
        <v>193</v>
      </c>
      <c r="F1124" t="s">
        <v>405</v>
      </c>
      <c r="G1124">
        <v>17.96536796536758</v>
      </c>
      <c r="H1124" t="str">
        <f t="shared" si="17"/>
        <v>Manawatu/Whanganui</v>
      </c>
    </row>
    <row r="1125" spans="1:8" hidden="1" x14ac:dyDescent="0.25">
      <c r="A1125" s="103">
        <v>1123</v>
      </c>
      <c r="B1125" t="s">
        <v>420</v>
      </c>
      <c r="C1125" t="s">
        <v>198</v>
      </c>
      <c r="D1125" t="s">
        <v>409</v>
      </c>
      <c r="E1125" t="s">
        <v>194</v>
      </c>
      <c r="F1125" t="s">
        <v>405</v>
      </c>
      <c r="G1125">
        <v>33.175355450236957</v>
      </c>
      <c r="H1125" t="str">
        <f t="shared" si="17"/>
        <v>Manawatu/Whanganui</v>
      </c>
    </row>
    <row r="1126" spans="1:8" hidden="1" x14ac:dyDescent="0.25">
      <c r="A1126" s="103">
        <v>1124</v>
      </c>
      <c r="B1126" t="s">
        <v>420</v>
      </c>
      <c r="C1126" t="s">
        <v>198</v>
      </c>
      <c r="D1126" t="s">
        <v>409</v>
      </c>
      <c r="E1126" t="s">
        <v>195</v>
      </c>
      <c r="F1126" t="s">
        <v>405</v>
      </c>
      <c r="G1126">
        <v>20.731707317068171</v>
      </c>
      <c r="H1126" t="str">
        <f t="shared" si="17"/>
        <v>Manawatu/Whanganui</v>
      </c>
    </row>
    <row r="1127" spans="1:8" hidden="1" x14ac:dyDescent="0.25">
      <c r="A1127" s="103">
        <v>1125</v>
      </c>
      <c r="B1127" t="s">
        <v>420</v>
      </c>
      <c r="C1127" t="s">
        <v>198</v>
      </c>
      <c r="D1127" t="s">
        <v>409</v>
      </c>
      <c r="E1127" t="s">
        <v>193</v>
      </c>
      <c r="F1127" t="s">
        <v>406</v>
      </c>
      <c r="G1127">
        <v>8.0086580086581041</v>
      </c>
      <c r="H1127" t="str">
        <f t="shared" si="17"/>
        <v>Manawatu/Whanganui</v>
      </c>
    </row>
    <row r="1128" spans="1:8" hidden="1" x14ac:dyDescent="0.25">
      <c r="A1128" s="103">
        <v>1126</v>
      </c>
      <c r="B1128" t="s">
        <v>420</v>
      </c>
      <c r="C1128" t="s">
        <v>198</v>
      </c>
      <c r="D1128" t="s">
        <v>409</v>
      </c>
      <c r="E1128" t="s">
        <v>194</v>
      </c>
      <c r="F1128" t="s">
        <v>406</v>
      </c>
      <c r="G1128">
        <v>16.587677725118478</v>
      </c>
      <c r="H1128" t="str">
        <f t="shared" si="17"/>
        <v>Manawatu/Whanganui</v>
      </c>
    </row>
    <row r="1129" spans="1:8" hidden="1" x14ac:dyDescent="0.25">
      <c r="A1129" s="103">
        <v>1127</v>
      </c>
      <c r="B1129" t="s">
        <v>420</v>
      </c>
      <c r="C1129" t="s">
        <v>198</v>
      </c>
      <c r="D1129" t="s">
        <v>409</v>
      </c>
      <c r="E1129" t="s">
        <v>195</v>
      </c>
      <c r="F1129" t="s">
        <v>406</v>
      </c>
      <c r="G1129">
        <v>20.121951219513189</v>
      </c>
      <c r="H1129" t="str">
        <f t="shared" si="17"/>
        <v>Manawatu/Whanganui</v>
      </c>
    </row>
    <row r="1130" spans="1:8" hidden="1" x14ac:dyDescent="0.25">
      <c r="A1130" s="103">
        <v>1128</v>
      </c>
      <c r="B1130" t="s">
        <v>420</v>
      </c>
      <c r="C1130" t="s">
        <v>198</v>
      </c>
      <c r="D1130" t="s">
        <v>409</v>
      </c>
      <c r="E1130" t="s">
        <v>193</v>
      </c>
      <c r="F1130" t="s">
        <v>407</v>
      </c>
      <c r="G1130">
        <v>74.025974025974321</v>
      </c>
      <c r="H1130" t="str">
        <f t="shared" si="17"/>
        <v>Manawatu/Whanganui</v>
      </c>
    </row>
    <row r="1131" spans="1:8" hidden="1" x14ac:dyDescent="0.25">
      <c r="A1131" s="103">
        <v>1129</v>
      </c>
      <c r="B1131" t="s">
        <v>420</v>
      </c>
      <c r="C1131" t="s">
        <v>198</v>
      </c>
      <c r="D1131" t="s">
        <v>409</v>
      </c>
      <c r="E1131" t="s">
        <v>194</v>
      </c>
      <c r="F1131" t="s">
        <v>407</v>
      </c>
      <c r="G1131">
        <v>50.236966824644547</v>
      </c>
      <c r="H1131" t="str">
        <f t="shared" si="17"/>
        <v>Manawatu/Whanganui</v>
      </c>
    </row>
    <row r="1132" spans="1:8" hidden="1" x14ac:dyDescent="0.25">
      <c r="A1132" s="103">
        <v>1130</v>
      </c>
      <c r="B1132" t="s">
        <v>420</v>
      </c>
      <c r="C1132" t="s">
        <v>198</v>
      </c>
      <c r="D1132" t="s">
        <v>409</v>
      </c>
      <c r="E1132" t="s">
        <v>195</v>
      </c>
      <c r="F1132" t="s">
        <v>407</v>
      </c>
      <c r="G1132">
        <v>59.146341463418644</v>
      </c>
      <c r="H1132" t="str">
        <f t="shared" si="17"/>
        <v>Manawatu/Whanganui</v>
      </c>
    </row>
    <row r="1133" spans="1:8" hidden="1" x14ac:dyDescent="0.25">
      <c r="A1133" s="103">
        <v>1131</v>
      </c>
      <c r="B1133" t="s">
        <v>421</v>
      </c>
      <c r="C1133" t="s">
        <v>198</v>
      </c>
      <c r="D1133" t="s">
        <v>403</v>
      </c>
      <c r="E1133" t="s">
        <v>404</v>
      </c>
      <c r="F1133" t="s">
        <v>405</v>
      </c>
      <c r="G1133">
        <v>22.380952380951719</v>
      </c>
      <c r="H1133" t="str">
        <f t="shared" si="17"/>
        <v>Bay of Plenty</v>
      </c>
    </row>
    <row r="1134" spans="1:8" hidden="1" x14ac:dyDescent="0.25">
      <c r="A1134" s="103">
        <v>1132</v>
      </c>
      <c r="B1134" t="s">
        <v>421</v>
      </c>
      <c r="C1134" t="s">
        <v>198</v>
      </c>
      <c r="D1134" t="s">
        <v>403</v>
      </c>
      <c r="E1134" t="s">
        <v>404</v>
      </c>
      <c r="F1134" t="s">
        <v>406</v>
      </c>
      <c r="G1134">
        <v>11.785714285715001</v>
      </c>
      <c r="H1134" t="str">
        <f t="shared" si="17"/>
        <v>Bay of Plenty</v>
      </c>
    </row>
    <row r="1135" spans="1:8" hidden="1" x14ac:dyDescent="0.25">
      <c r="A1135" s="103">
        <v>1133</v>
      </c>
      <c r="B1135" t="s">
        <v>421</v>
      </c>
      <c r="C1135" t="s">
        <v>198</v>
      </c>
      <c r="D1135" t="s">
        <v>403</v>
      </c>
      <c r="E1135" t="s">
        <v>404</v>
      </c>
      <c r="F1135" t="s">
        <v>407</v>
      </c>
      <c r="G1135">
        <v>65.833333333333286</v>
      </c>
      <c r="H1135" t="str">
        <f t="shared" si="17"/>
        <v>Bay of Plenty</v>
      </c>
    </row>
    <row r="1136" spans="1:8" hidden="1" x14ac:dyDescent="0.25">
      <c r="A1136" s="103">
        <v>1134</v>
      </c>
      <c r="B1136" t="s">
        <v>421</v>
      </c>
      <c r="C1136" t="s">
        <v>198</v>
      </c>
      <c r="D1136" t="s">
        <v>399</v>
      </c>
      <c r="E1136" t="s">
        <v>70</v>
      </c>
      <c r="F1136" t="s">
        <v>405</v>
      </c>
      <c r="H1136" t="str">
        <f t="shared" si="17"/>
        <v>Bay of Plenty</v>
      </c>
    </row>
    <row r="1137" spans="1:8" hidden="1" x14ac:dyDescent="0.25">
      <c r="A1137" s="103">
        <v>1135</v>
      </c>
      <c r="B1137" t="s">
        <v>421</v>
      </c>
      <c r="C1137" t="s">
        <v>198</v>
      </c>
      <c r="D1137" t="s">
        <v>399</v>
      </c>
      <c r="E1137" t="s">
        <v>71</v>
      </c>
      <c r="F1137" t="s">
        <v>405</v>
      </c>
      <c r="G1137">
        <v>28.070175438595069</v>
      </c>
      <c r="H1137" t="str">
        <f t="shared" si="17"/>
        <v>Bay of Plenty</v>
      </c>
    </row>
    <row r="1138" spans="1:8" hidden="1" x14ac:dyDescent="0.25">
      <c r="A1138" s="103">
        <v>1136</v>
      </c>
      <c r="B1138" t="s">
        <v>421</v>
      </c>
      <c r="C1138" t="s">
        <v>198</v>
      </c>
      <c r="D1138" t="s">
        <v>399</v>
      </c>
      <c r="E1138" t="s">
        <v>69</v>
      </c>
      <c r="F1138" t="s">
        <v>405</v>
      </c>
      <c r="G1138">
        <v>23.333333333333329</v>
      </c>
      <c r="H1138" t="str">
        <f t="shared" si="17"/>
        <v>Bay of Plenty</v>
      </c>
    </row>
    <row r="1139" spans="1:8" hidden="1" x14ac:dyDescent="0.25">
      <c r="A1139" s="103">
        <v>1137</v>
      </c>
      <c r="B1139" t="s">
        <v>421</v>
      </c>
      <c r="C1139" t="s">
        <v>198</v>
      </c>
      <c r="D1139" t="s">
        <v>399</v>
      </c>
      <c r="E1139" t="s">
        <v>72</v>
      </c>
      <c r="F1139" t="s">
        <v>405</v>
      </c>
      <c r="G1139">
        <v>36.363636363636367</v>
      </c>
      <c r="H1139" t="str">
        <f t="shared" si="17"/>
        <v>Bay of Plenty</v>
      </c>
    </row>
    <row r="1140" spans="1:8" x14ac:dyDescent="0.25">
      <c r="A1140" s="103">
        <v>1138</v>
      </c>
      <c r="B1140" t="s">
        <v>421</v>
      </c>
      <c r="C1140" t="s">
        <v>198</v>
      </c>
      <c r="D1140" t="s">
        <v>399</v>
      </c>
      <c r="E1140" t="s">
        <v>81</v>
      </c>
      <c r="F1140" t="s">
        <v>405</v>
      </c>
      <c r="G1140">
        <v>18.253968253968839</v>
      </c>
      <c r="H1140" t="str">
        <f t="shared" si="17"/>
        <v>Bay of Plenty</v>
      </c>
    </row>
    <row r="1141" spans="1:8" hidden="1" x14ac:dyDescent="0.25">
      <c r="A1141" s="103">
        <v>1139</v>
      </c>
      <c r="B1141" t="s">
        <v>421</v>
      </c>
      <c r="C1141" t="s">
        <v>198</v>
      </c>
      <c r="D1141" t="s">
        <v>399</v>
      </c>
      <c r="E1141" t="s">
        <v>82</v>
      </c>
      <c r="F1141" t="s">
        <v>405</v>
      </c>
      <c r="H1141" t="str">
        <f t="shared" si="17"/>
        <v>Bay of Plenty</v>
      </c>
    </row>
    <row r="1142" spans="1:8" hidden="1" x14ac:dyDescent="0.25">
      <c r="A1142" s="103">
        <v>1140</v>
      </c>
      <c r="B1142" t="s">
        <v>421</v>
      </c>
      <c r="C1142" t="s">
        <v>198</v>
      </c>
      <c r="D1142" t="s">
        <v>399</v>
      </c>
      <c r="E1142" t="s">
        <v>70</v>
      </c>
      <c r="F1142" t="s">
        <v>406</v>
      </c>
      <c r="G1142">
        <v>17.10526315789474</v>
      </c>
      <c r="H1142" t="str">
        <f t="shared" si="17"/>
        <v>Bay of Plenty</v>
      </c>
    </row>
    <row r="1143" spans="1:8" hidden="1" x14ac:dyDescent="0.25">
      <c r="A1143" s="103">
        <v>1141</v>
      </c>
      <c r="B1143" t="s">
        <v>421</v>
      </c>
      <c r="C1143" t="s">
        <v>198</v>
      </c>
      <c r="D1143" t="s">
        <v>399</v>
      </c>
      <c r="E1143" t="s">
        <v>71</v>
      </c>
      <c r="F1143" t="s">
        <v>406</v>
      </c>
      <c r="G1143">
        <v>10.08771929824667</v>
      </c>
      <c r="H1143" t="str">
        <f t="shared" si="17"/>
        <v>Bay of Plenty</v>
      </c>
    </row>
    <row r="1144" spans="1:8" hidden="1" x14ac:dyDescent="0.25">
      <c r="A1144" s="103">
        <v>1142</v>
      </c>
      <c r="B1144" t="s">
        <v>421</v>
      </c>
      <c r="C1144" t="s">
        <v>198</v>
      </c>
      <c r="D1144" t="s">
        <v>399</v>
      </c>
      <c r="E1144" t="s">
        <v>69</v>
      </c>
      <c r="F1144" t="s">
        <v>406</v>
      </c>
      <c r="G1144">
        <v>16.666666666666661</v>
      </c>
      <c r="H1144" t="str">
        <f t="shared" si="17"/>
        <v>Bay of Plenty</v>
      </c>
    </row>
    <row r="1145" spans="1:8" hidden="1" x14ac:dyDescent="0.25">
      <c r="A1145" s="103">
        <v>1143</v>
      </c>
      <c r="B1145" t="s">
        <v>421</v>
      </c>
      <c r="C1145" t="s">
        <v>198</v>
      </c>
      <c r="D1145" t="s">
        <v>399</v>
      </c>
      <c r="E1145" t="s">
        <v>72</v>
      </c>
      <c r="F1145" t="s">
        <v>406</v>
      </c>
      <c r="G1145">
        <v>9.0909090909090917</v>
      </c>
      <c r="H1145" t="str">
        <f t="shared" si="17"/>
        <v>Bay of Plenty</v>
      </c>
    </row>
    <row r="1146" spans="1:8" x14ac:dyDescent="0.25">
      <c r="A1146" s="103">
        <v>1144</v>
      </c>
      <c r="B1146" t="s">
        <v>421</v>
      </c>
      <c r="C1146" t="s">
        <v>198</v>
      </c>
      <c r="D1146" t="s">
        <v>399</v>
      </c>
      <c r="E1146" t="s">
        <v>81</v>
      </c>
      <c r="F1146" t="s">
        <v>406</v>
      </c>
      <c r="G1146">
        <v>11.904761904763321</v>
      </c>
      <c r="H1146" t="str">
        <f t="shared" si="17"/>
        <v>Bay of Plenty</v>
      </c>
    </row>
    <row r="1147" spans="1:8" hidden="1" x14ac:dyDescent="0.25">
      <c r="A1147" s="103">
        <v>1145</v>
      </c>
      <c r="B1147" t="s">
        <v>421</v>
      </c>
      <c r="C1147" t="s">
        <v>198</v>
      </c>
      <c r="D1147" t="s">
        <v>399</v>
      </c>
      <c r="E1147" t="s">
        <v>82</v>
      </c>
      <c r="F1147" t="s">
        <v>406</v>
      </c>
      <c r="G1147">
        <v>8.3333333333333321</v>
      </c>
      <c r="H1147" t="str">
        <f t="shared" si="17"/>
        <v>Bay of Plenty</v>
      </c>
    </row>
    <row r="1148" spans="1:8" hidden="1" x14ac:dyDescent="0.25">
      <c r="A1148" s="103">
        <v>1146</v>
      </c>
      <c r="B1148" t="s">
        <v>421</v>
      </c>
      <c r="C1148" t="s">
        <v>198</v>
      </c>
      <c r="D1148" t="s">
        <v>399</v>
      </c>
      <c r="E1148" t="s">
        <v>70</v>
      </c>
      <c r="F1148" t="s">
        <v>407</v>
      </c>
      <c r="G1148">
        <v>82.89473684210526</v>
      </c>
      <c r="H1148" t="str">
        <f t="shared" si="17"/>
        <v>Bay of Plenty</v>
      </c>
    </row>
    <row r="1149" spans="1:8" hidden="1" x14ac:dyDescent="0.25">
      <c r="A1149" s="103">
        <v>1147</v>
      </c>
      <c r="B1149" t="s">
        <v>421</v>
      </c>
      <c r="C1149" t="s">
        <v>198</v>
      </c>
      <c r="D1149" t="s">
        <v>399</v>
      </c>
      <c r="E1149" t="s">
        <v>71</v>
      </c>
      <c r="F1149" t="s">
        <v>407</v>
      </c>
      <c r="G1149">
        <v>61.842105263158267</v>
      </c>
      <c r="H1149" t="str">
        <f t="shared" si="17"/>
        <v>Bay of Plenty</v>
      </c>
    </row>
    <row r="1150" spans="1:8" hidden="1" x14ac:dyDescent="0.25">
      <c r="A1150" s="103">
        <v>1148</v>
      </c>
      <c r="B1150" t="s">
        <v>421</v>
      </c>
      <c r="C1150" t="s">
        <v>198</v>
      </c>
      <c r="D1150" t="s">
        <v>399</v>
      </c>
      <c r="E1150" t="s">
        <v>69</v>
      </c>
      <c r="F1150" t="s">
        <v>407</v>
      </c>
      <c r="G1150">
        <v>60</v>
      </c>
      <c r="H1150" t="str">
        <f t="shared" si="17"/>
        <v>Bay of Plenty</v>
      </c>
    </row>
    <row r="1151" spans="1:8" hidden="1" x14ac:dyDescent="0.25">
      <c r="A1151" s="103">
        <v>1149</v>
      </c>
      <c r="B1151" t="s">
        <v>421</v>
      </c>
      <c r="C1151" t="s">
        <v>198</v>
      </c>
      <c r="D1151" t="s">
        <v>399</v>
      </c>
      <c r="E1151" t="s">
        <v>72</v>
      </c>
      <c r="F1151" t="s">
        <v>407</v>
      </c>
      <c r="G1151">
        <v>54.54545454545454</v>
      </c>
      <c r="H1151" t="str">
        <f t="shared" si="17"/>
        <v>Bay of Plenty</v>
      </c>
    </row>
    <row r="1152" spans="1:8" x14ac:dyDescent="0.25">
      <c r="A1152" s="103">
        <v>1150</v>
      </c>
      <c r="B1152" t="s">
        <v>421</v>
      </c>
      <c r="C1152" t="s">
        <v>198</v>
      </c>
      <c r="D1152" t="s">
        <v>399</v>
      </c>
      <c r="E1152" t="s">
        <v>81</v>
      </c>
      <c r="F1152" t="s">
        <v>407</v>
      </c>
      <c r="G1152">
        <v>69.841269841267845</v>
      </c>
      <c r="H1152" t="str">
        <f t="shared" si="17"/>
        <v>Bay of Plenty</v>
      </c>
    </row>
    <row r="1153" spans="1:8" hidden="1" x14ac:dyDescent="0.25">
      <c r="A1153" s="103">
        <v>1151</v>
      </c>
      <c r="B1153" t="s">
        <v>421</v>
      </c>
      <c r="C1153" t="s">
        <v>198</v>
      </c>
      <c r="D1153" t="s">
        <v>399</v>
      </c>
      <c r="E1153" t="s">
        <v>82</v>
      </c>
      <c r="F1153" t="s">
        <v>407</v>
      </c>
      <c r="G1153">
        <v>91.666666666666657</v>
      </c>
      <c r="H1153" t="str">
        <f t="shared" si="17"/>
        <v>Bay of Plenty</v>
      </c>
    </row>
    <row r="1154" spans="1:8" hidden="1" x14ac:dyDescent="0.25">
      <c r="A1154" s="103">
        <v>1152</v>
      </c>
      <c r="B1154" t="s">
        <v>421</v>
      </c>
      <c r="C1154" t="s">
        <v>198</v>
      </c>
      <c r="D1154" t="s">
        <v>408</v>
      </c>
      <c r="E1154" t="s">
        <v>67</v>
      </c>
      <c r="F1154" t="s">
        <v>405</v>
      </c>
      <c r="G1154">
        <v>19.46902654867257</v>
      </c>
      <c r="H1154" t="str">
        <f t="shared" si="17"/>
        <v>Bay of Plenty</v>
      </c>
    </row>
    <row r="1155" spans="1:8" hidden="1" x14ac:dyDescent="0.25">
      <c r="A1155" s="103">
        <v>1153</v>
      </c>
      <c r="B1155" t="s">
        <v>421</v>
      </c>
      <c r="C1155" t="s">
        <v>198</v>
      </c>
      <c r="D1155" t="s">
        <v>408</v>
      </c>
      <c r="E1155" t="s">
        <v>66</v>
      </c>
      <c r="F1155" t="s">
        <v>405</v>
      </c>
      <c r="G1155">
        <v>17.80821917807954</v>
      </c>
      <c r="H1155" t="str">
        <f t="shared" ref="H1155:H1218" si="18">SUBSTITUTE(B1155, " Region","")</f>
        <v>Bay of Plenty</v>
      </c>
    </row>
    <row r="1156" spans="1:8" hidden="1" x14ac:dyDescent="0.25">
      <c r="A1156" s="103">
        <v>1154</v>
      </c>
      <c r="B1156" t="s">
        <v>421</v>
      </c>
      <c r="C1156" t="s">
        <v>198</v>
      </c>
      <c r="D1156" t="s">
        <v>408</v>
      </c>
      <c r="E1156" t="s">
        <v>68</v>
      </c>
      <c r="F1156" t="s">
        <v>405</v>
      </c>
      <c r="G1156">
        <v>29.432624113475779</v>
      </c>
      <c r="H1156" t="str">
        <f t="shared" si="18"/>
        <v>Bay of Plenty</v>
      </c>
    </row>
    <row r="1157" spans="1:8" hidden="1" x14ac:dyDescent="0.25">
      <c r="A1157" s="103">
        <v>1155</v>
      </c>
      <c r="B1157" t="s">
        <v>421</v>
      </c>
      <c r="C1157" t="s">
        <v>198</v>
      </c>
      <c r="D1157" t="s">
        <v>408</v>
      </c>
      <c r="E1157" t="s">
        <v>67</v>
      </c>
      <c r="F1157" t="s">
        <v>406</v>
      </c>
      <c r="G1157">
        <v>15.044247787610621</v>
      </c>
      <c r="H1157" t="str">
        <f t="shared" si="18"/>
        <v>Bay of Plenty</v>
      </c>
    </row>
    <row r="1158" spans="1:8" hidden="1" x14ac:dyDescent="0.25">
      <c r="A1158" s="103">
        <v>1156</v>
      </c>
      <c r="B1158" t="s">
        <v>421</v>
      </c>
      <c r="C1158" t="s">
        <v>198</v>
      </c>
      <c r="D1158" t="s">
        <v>408</v>
      </c>
      <c r="E1158" t="s">
        <v>66</v>
      </c>
      <c r="F1158" t="s">
        <v>406</v>
      </c>
      <c r="G1158">
        <v>6.1643835616443408</v>
      </c>
      <c r="H1158" t="str">
        <f t="shared" si="18"/>
        <v>Bay of Plenty</v>
      </c>
    </row>
    <row r="1159" spans="1:8" hidden="1" x14ac:dyDescent="0.25">
      <c r="A1159" s="103">
        <v>1157</v>
      </c>
      <c r="B1159" t="s">
        <v>421</v>
      </c>
      <c r="C1159" t="s">
        <v>198</v>
      </c>
      <c r="D1159" t="s">
        <v>408</v>
      </c>
      <c r="E1159" t="s">
        <v>68</v>
      </c>
      <c r="F1159" t="s">
        <v>406</v>
      </c>
      <c r="G1159">
        <v>12.23404255319292</v>
      </c>
      <c r="H1159" t="str">
        <f t="shared" si="18"/>
        <v>Bay of Plenty</v>
      </c>
    </row>
    <row r="1160" spans="1:8" hidden="1" x14ac:dyDescent="0.25">
      <c r="A1160" s="103">
        <v>1158</v>
      </c>
      <c r="B1160" t="s">
        <v>421</v>
      </c>
      <c r="C1160" t="s">
        <v>198</v>
      </c>
      <c r="D1160" t="s">
        <v>408</v>
      </c>
      <c r="E1160" t="s">
        <v>67</v>
      </c>
      <c r="F1160" t="s">
        <v>407</v>
      </c>
      <c r="G1160">
        <v>65.486725663716811</v>
      </c>
      <c r="H1160" t="str">
        <f t="shared" si="18"/>
        <v>Bay of Plenty</v>
      </c>
    </row>
    <row r="1161" spans="1:8" hidden="1" x14ac:dyDescent="0.25">
      <c r="A1161" s="103">
        <v>1159</v>
      </c>
      <c r="B1161" t="s">
        <v>421</v>
      </c>
      <c r="C1161" t="s">
        <v>198</v>
      </c>
      <c r="D1161" t="s">
        <v>408</v>
      </c>
      <c r="E1161" t="s">
        <v>66</v>
      </c>
      <c r="F1161" t="s">
        <v>407</v>
      </c>
      <c r="G1161">
        <v>76.027397260276118</v>
      </c>
      <c r="H1161" t="str">
        <f t="shared" si="18"/>
        <v>Bay of Plenty</v>
      </c>
    </row>
    <row r="1162" spans="1:8" hidden="1" x14ac:dyDescent="0.25">
      <c r="A1162" s="103">
        <v>1160</v>
      </c>
      <c r="B1162" t="s">
        <v>421</v>
      </c>
      <c r="C1162" t="s">
        <v>198</v>
      </c>
      <c r="D1162" t="s">
        <v>408</v>
      </c>
      <c r="E1162" t="s">
        <v>68</v>
      </c>
      <c r="F1162" t="s">
        <v>407</v>
      </c>
      <c r="G1162">
        <v>58.333333333331304</v>
      </c>
      <c r="H1162" t="str">
        <f t="shared" si="18"/>
        <v>Bay of Plenty</v>
      </c>
    </row>
    <row r="1163" spans="1:8" hidden="1" x14ac:dyDescent="0.25">
      <c r="A1163" s="103">
        <v>1161</v>
      </c>
      <c r="B1163" t="s">
        <v>421</v>
      </c>
      <c r="C1163" t="s">
        <v>198</v>
      </c>
      <c r="D1163" t="s">
        <v>409</v>
      </c>
      <c r="E1163" t="s">
        <v>193</v>
      </c>
      <c r="F1163" t="s">
        <v>405</v>
      </c>
      <c r="G1163">
        <v>18.133333333333521</v>
      </c>
      <c r="H1163" t="str">
        <f t="shared" si="18"/>
        <v>Bay of Plenty</v>
      </c>
    </row>
    <row r="1164" spans="1:8" hidden="1" x14ac:dyDescent="0.25">
      <c r="A1164" s="103">
        <v>1162</v>
      </c>
      <c r="B1164" t="s">
        <v>421</v>
      </c>
      <c r="C1164" t="s">
        <v>198</v>
      </c>
      <c r="D1164" t="s">
        <v>409</v>
      </c>
      <c r="E1164" t="s">
        <v>194</v>
      </c>
      <c r="F1164" t="s">
        <v>405</v>
      </c>
      <c r="G1164">
        <v>33.333333333333329</v>
      </c>
      <c r="H1164" t="str">
        <f t="shared" si="18"/>
        <v>Bay of Plenty</v>
      </c>
    </row>
    <row r="1165" spans="1:8" hidden="1" x14ac:dyDescent="0.25">
      <c r="A1165" s="103">
        <v>1163</v>
      </c>
      <c r="B1165" t="s">
        <v>421</v>
      </c>
      <c r="C1165" t="s">
        <v>198</v>
      </c>
      <c r="D1165" t="s">
        <v>409</v>
      </c>
      <c r="E1165" t="s">
        <v>195</v>
      </c>
      <c r="F1165" t="s">
        <v>405</v>
      </c>
      <c r="G1165">
        <v>16.176470588230789</v>
      </c>
      <c r="H1165" t="str">
        <f t="shared" si="18"/>
        <v>Bay of Plenty</v>
      </c>
    </row>
    <row r="1166" spans="1:8" hidden="1" x14ac:dyDescent="0.25">
      <c r="A1166" s="103">
        <v>1164</v>
      </c>
      <c r="B1166" t="s">
        <v>421</v>
      </c>
      <c r="C1166" t="s">
        <v>198</v>
      </c>
      <c r="D1166" t="s">
        <v>409</v>
      </c>
      <c r="E1166" t="s">
        <v>193</v>
      </c>
      <c r="F1166" t="s">
        <v>406</v>
      </c>
      <c r="G1166">
        <v>12.4000000000005</v>
      </c>
      <c r="H1166" t="str">
        <f t="shared" si="18"/>
        <v>Bay of Plenty</v>
      </c>
    </row>
    <row r="1167" spans="1:8" hidden="1" x14ac:dyDescent="0.25">
      <c r="A1167" s="103">
        <v>1165</v>
      </c>
      <c r="B1167" t="s">
        <v>421</v>
      </c>
      <c r="C1167" t="s">
        <v>198</v>
      </c>
      <c r="D1167" t="s">
        <v>409</v>
      </c>
      <c r="E1167" t="s">
        <v>194</v>
      </c>
      <c r="F1167" t="s">
        <v>406</v>
      </c>
      <c r="G1167">
        <v>10.91954022988506</v>
      </c>
      <c r="H1167" t="str">
        <f t="shared" si="18"/>
        <v>Bay of Plenty</v>
      </c>
    </row>
    <row r="1168" spans="1:8" hidden="1" x14ac:dyDescent="0.25">
      <c r="A1168" s="103">
        <v>1166</v>
      </c>
      <c r="B1168" t="s">
        <v>421</v>
      </c>
      <c r="C1168" t="s">
        <v>198</v>
      </c>
      <c r="D1168" t="s">
        <v>409</v>
      </c>
      <c r="E1168" t="s">
        <v>195</v>
      </c>
      <c r="F1168" t="s">
        <v>406</v>
      </c>
      <c r="G1168">
        <v>11.76470588235502</v>
      </c>
      <c r="H1168" t="str">
        <f t="shared" si="18"/>
        <v>Bay of Plenty</v>
      </c>
    </row>
    <row r="1169" spans="1:8" hidden="1" x14ac:dyDescent="0.25">
      <c r="A1169" s="103">
        <v>1167</v>
      </c>
      <c r="B1169" t="s">
        <v>421</v>
      </c>
      <c r="C1169" t="s">
        <v>198</v>
      </c>
      <c r="D1169" t="s">
        <v>409</v>
      </c>
      <c r="E1169" t="s">
        <v>193</v>
      </c>
      <c r="F1169" t="s">
        <v>407</v>
      </c>
      <c r="G1169">
        <v>69.466666666665972</v>
      </c>
      <c r="H1169" t="str">
        <f t="shared" si="18"/>
        <v>Bay of Plenty</v>
      </c>
    </row>
    <row r="1170" spans="1:8" hidden="1" x14ac:dyDescent="0.25">
      <c r="A1170" s="103">
        <v>1168</v>
      </c>
      <c r="B1170" t="s">
        <v>421</v>
      </c>
      <c r="C1170" t="s">
        <v>198</v>
      </c>
      <c r="D1170" t="s">
        <v>409</v>
      </c>
      <c r="E1170" t="s">
        <v>194</v>
      </c>
      <c r="F1170" t="s">
        <v>407</v>
      </c>
      <c r="G1170">
        <v>55.747126436781613</v>
      </c>
      <c r="H1170" t="str">
        <f t="shared" si="18"/>
        <v>Bay of Plenty</v>
      </c>
    </row>
    <row r="1171" spans="1:8" hidden="1" x14ac:dyDescent="0.25">
      <c r="A1171" s="103">
        <v>1169</v>
      </c>
      <c r="B1171" t="s">
        <v>421</v>
      </c>
      <c r="C1171" t="s">
        <v>198</v>
      </c>
      <c r="D1171" t="s">
        <v>409</v>
      </c>
      <c r="E1171" t="s">
        <v>195</v>
      </c>
      <c r="F1171" t="s">
        <v>407</v>
      </c>
      <c r="G1171">
        <v>72.058823529414184</v>
      </c>
      <c r="H1171" t="str">
        <f t="shared" si="18"/>
        <v>Bay of Plenty</v>
      </c>
    </row>
    <row r="1172" spans="1:8" hidden="1" x14ac:dyDescent="0.25">
      <c r="A1172" s="103">
        <v>1170</v>
      </c>
      <c r="B1172" t="s">
        <v>422</v>
      </c>
      <c r="C1172" t="s">
        <v>198</v>
      </c>
      <c r="D1172" t="s">
        <v>403</v>
      </c>
      <c r="E1172" t="s">
        <v>404</v>
      </c>
      <c r="F1172" t="s">
        <v>405</v>
      </c>
      <c r="G1172">
        <v>22.336769759446739</v>
      </c>
      <c r="H1172" t="str">
        <f t="shared" si="18"/>
        <v>Marlborough</v>
      </c>
    </row>
    <row r="1173" spans="1:8" hidden="1" x14ac:dyDescent="0.25">
      <c r="A1173" s="103">
        <v>1171</v>
      </c>
      <c r="B1173" t="s">
        <v>422</v>
      </c>
      <c r="C1173" t="s">
        <v>198</v>
      </c>
      <c r="D1173" t="s">
        <v>403</v>
      </c>
      <c r="E1173" t="s">
        <v>404</v>
      </c>
      <c r="F1173" t="s">
        <v>406</v>
      </c>
      <c r="G1173">
        <v>13.402061855670929</v>
      </c>
      <c r="H1173" t="str">
        <f t="shared" si="18"/>
        <v>Marlborough</v>
      </c>
    </row>
    <row r="1174" spans="1:8" hidden="1" x14ac:dyDescent="0.25">
      <c r="A1174" s="103">
        <v>1172</v>
      </c>
      <c r="B1174" t="s">
        <v>422</v>
      </c>
      <c r="C1174" t="s">
        <v>198</v>
      </c>
      <c r="D1174" t="s">
        <v>403</v>
      </c>
      <c r="E1174" t="s">
        <v>404</v>
      </c>
      <c r="F1174" t="s">
        <v>407</v>
      </c>
      <c r="G1174">
        <v>64.261168384882325</v>
      </c>
      <c r="H1174" t="str">
        <f t="shared" si="18"/>
        <v>Marlborough</v>
      </c>
    </row>
    <row r="1175" spans="1:8" hidden="1" x14ac:dyDescent="0.25">
      <c r="A1175" s="103">
        <v>1173</v>
      </c>
      <c r="B1175" t="s">
        <v>422</v>
      </c>
      <c r="C1175" t="s">
        <v>198</v>
      </c>
      <c r="D1175" t="s">
        <v>399</v>
      </c>
      <c r="E1175" t="s">
        <v>70</v>
      </c>
      <c r="F1175" t="s">
        <v>405</v>
      </c>
      <c r="H1175" t="str">
        <f t="shared" si="18"/>
        <v>Marlborough</v>
      </c>
    </row>
    <row r="1176" spans="1:8" hidden="1" x14ac:dyDescent="0.25">
      <c r="A1176" s="103">
        <v>1174</v>
      </c>
      <c r="B1176" t="s">
        <v>422</v>
      </c>
      <c r="C1176" t="s">
        <v>198</v>
      </c>
      <c r="D1176" t="s">
        <v>399</v>
      </c>
      <c r="E1176" t="s">
        <v>71</v>
      </c>
      <c r="F1176" t="s">
        <v>405</v>
      </c>
      <c r="G1176">
        <v>34.126984126979437</v>
      </c>
      <c r="H1176" t="str">
        <f t="shared" si="18"/>
        <v>Marlborough</v>
      </c>
    </row>
    <row r="1177" spans="1:8" hidden="1" x14ac:dyDescent="0.25">
      <c r="A1177" s="103">
        <v>1175</v>
      </c>
      <c r="B1177" t="s">
        <v>422</v>
      </c>
      <c r="C1177" t="s">
        <v>198</v>
      </c>
      <c r="D1177" t="s">
        <v>399</v>
      </c>
      <c r="E1177" t="s">
        <v>69</v>
      </c>
      <c r="F1177" t="s">
        <v>405</v>
      </c>
      <c r="H1177" t="str">
        <f t="shared" si="18"/>
        <v>Marlborough</v>
      </c>
    </row>
    <row r="1178" spans="1:8" hidden="1" x14ac:dyDescent="0.25">
      <c r="A1178" s="103">
        <v>1176</v>
      </c>
      <c r="B1178" t="s">
        <v>422</v>
      </c>
      <c r="C1178" t="s">
        <v>198</v>
      </c>
      <c r="D1178" t="s">
        <v>399</v>
      </c>
      <c r="E1178" t="s">
        <v>72</v>
      </c>
      <c r="F1178" t="s">
        <v>405</v>
      </c>
      <c r="G1178">
        <v>28.571428571428569</v>
      </c>
      <c r="H1178" t="str">
        <f t="shared" si="18"/>
        <v>Marlborough</v>
      </c>
    </row>
    <row r="1179" spans="1:8" x14ac:dyDescent="0.25">
      <c r="A1179" s="103">
        <v>1177</v>
      </c>
      <c r="B1179" t="s">
        <v>422</v>
      </c>
      <c r="C1179" t="s">
        <v>198</v>
      </c>
      <c r="D1179" t="s">
        <v>399</v>
      </c>
      <c r="E1179" t="s">
        <v>81</v>
      </c>
      <c r="F1179" t="s">
        <v>405</v>
      </c>
      <c r="G1179">
        <v>23.809523809517689</v>
      </c>
      <c r="H1179" t="str">
        <f t="shared" si="18"/>
        <v>Marlborough</v>
      </c>
    </row>
    <row r="1180" spans="1:8" hidden="1" x14ac:dyDescent="0.25">
      <c r="A1180" s="103">
        <v>1178</v>
      </c>
      <c r="B1180" t="s">
        <v>422</v>
      </c>
      <c r="C1180" t="s">
        <v>198</v>
      </c>
      <c r="D1180" t="s">
        <v>399</v>
      </c>
      <c r="E1180" t="s">
        <v>82</v>
      </c>
      <c r="F1180" t="s">
        <v>405</v>
      </c>
      <c r="H1180" t="str">
        <f t="shared" si="18"/>
        <v>Marlborough</v>
      </c>
    </row>
    <row r="1181" spans="1:8" hidden="1" x14ac:dyDescent="0.25">
      <c r="A1181" s="103">
        <v>1179</v>
      </c>
      <c r="B1181" t="s">
        <v>422</v>
      </c>
      <c r="C1181" t="s">
        <v>198</v>
      </c>
      <c r="D1181" t="s">
        <v>399</v>
      </c>
      <c r="E1181" t="s">
        <v>70</v>
      </c>
      <c r="F1181" t="s">
        <v>406</v>
      </c>
      <c r="G1181">
        <v>15.38461538461539</v>
      </c>
      <c r="H1181" t="str">
        <f t="shared" si="18"/>
        <v>Marlborough</v>
      </c>
    </row>
    <row r="1182" spans="1:8" hidden="1" x14ac:dyDescent="0.25">
      <c r="A1182" s="103">
        <v>1180</v>
      </c>
      <c r="B1182" t="s">
        <v>422</v>
      </c>
      <c r="C1182" t="s">
        <v>198</v>
      </c>
      <c r="D1182" t="s">
        <v>399</v>
      </c>
      <c r="E1182" t="s">
        <v>71</v>
      </c>
      <c r="F1182" t="s">
        <v>406</v>
      </c>
      <c r="G1182">
        <v>16.666666666668249</v>
      </c>
      <c r="H1182" t="str">
        <f t="shared" si="18"/>
        <v>Marlborough</v>
      </c>
    </row>
    <row r="1183" spans="1:8" hidden="1" x14ac:dyDescent="0.25">
      <c r="A1183" s="103">
        <v>1181</v>
      </c>
      <c r="B1183" t="s">
        <v>422</v>
      </c>
      <c r="C1183" t="s">
        <v>198</v>
      </c>
      <c r="D1183" t="s">
        <v>399</v>
      </c>
      <c r="E1183" t="s">
        <v>69</v>
      </c>
      <c r="F1183" t="s">
        <v>406</v>
      </c>
      <c r="H1183" t="str">
        <f t="shared" si="18"/>
        <v>Marlborough</v>
      </c>
    </row>
    <row r="1184" spans="1:8" hidden="1" x14ac:dyDescent="0.25">
      <c r="A1184" s="103">
        <v>1182</v>
      </c>
      <c r="B1184" t="s">
        <v>422</v>
      </c>
      <c r="C1184" t="s">
        <v>198</v>
      </c>
      <c r="D1184" t="s">
        <v>399</v>
      </c>
      <c r="E1184" t="s">
        <v>72</v>
      </c>
      <c r="F1184" t="s">
        <v>406</v>
      </c>
      <c r="G1184">
        <v>14.285714285714279</v>
      </c>
      <c r="H1184" t="str">
        <f t="shared" si="18"/>
        <v>Marlborough</v>
      </c>
    </row>
    <row r="1185" spans="1:8" x14ac:dyDescent="0.25">
      <c r="A1185" s="103">
        <v>1183</v>
      </c>
      <c r="B1185" t="s">
        <v>422</v>
      </c>
      <c r="C1185" t="s">
        <v>198</v>
      </c>
      <c r="D1185" t="s">
        <v>399</v>
      </c>
      <c r="E1185" t="s">
        <v>81</v>
      </c>
      <c r="F1185" t="s">
        <v>406</v>
      </c>
      <c r="G1185">
        <v>14.285714285716329</v>
      </c>
      <c r="H1185" t="str">
        <f t="shared" si="18"/>
        <v>Marlborough</v>
      </c>
    </row>
    <row r="1186" spans="1:8" hidden="1" x14ac:dyDescent="0.25">
      <c r="A1186" s="103">
        <v>1184</v>
      </c>
      <c r="B1186" t="s">
        <v>422</v>
      </c>
      <c r="C1186" t="s">
        <v>198</v>
      </c>
      <c r="D1186" t="s">
        <v>399</v>
      </c>
      <c r="E1186" t="s">
        <v>82</v>
      </c>
      <c r="F1186" t="s">
        <v>406</v>
      </c>
      <c r="H1186" t="str">
        <f t="shared" si="18"/>
        <v>Marlborough</v>
      </c>
    </row>
    <row r="1187" spans="1:8" hidden="1" x14ac:dyDescent="0.25">
      <c r="A1187" s="103">
        <v>1185</v>
      </c>
      <c r="B1187" t="s">
        <v>422</v>
      </c>
      <c r="C1187" t="s">
        <v>198</v>
      </c>
      <c r="D1187" t="s">
        <v>399</v>
      </c>
      <c r="E1187" t="s">
        <v>70</v>
      </c>
      <c r="F1187" t="s">
        <v>407</v>
      </c>
      <c r="G1187">
        <v>84.615384615384613</v>
      </c>
      <c r="H1187" t="str">
        <f t="shared" si="18"/>
        <v>Marlborough</v>
      </c>
    </row>
    <row r="1188" spans="1:8" hidden="1" x14ac:dyDescent="0.25">
      <c r="A1188" s="103">
        <v>1186</v>
      </c>
      <c r="B1188" t="s">
        <v>422</v>
      </c>
      <c r="C1188" t="s">
        <v>198</v>
      </c>
      <c r="D1188" t="s">
        <v>399</v>
      </c>
      <c r="E1188" t="s">
        <v>71</v>
      </c>
      <c r="F1188" t="s">
        <v>407</v>
      </c>
      <c r="G1188">
        <v>49.206349206352307</v>
      </c>
      <c r="H1188" t="str">
        <f t="shared" si="18"/>
        <v>Marlborough</v>
      </c>
    </row>
    <row r="1189" spans="1:8" hidden="1" x14ac:dyDescent="0.25">
      <c r="A1189" s="103">
        <v>1187</v>
      </c>
      <c r="B1189" t="s">
        <v>422</v>
      </c>
      <c r="C1189" t="s">
        <v>198</v>
      </c>
      <c r="D1189" t="s">
        <v>399</v>
      </c>
      <c r="E1189" t="s">
        <v>69</v>
      </c>
      <c r="F1189" t="s">
        <v>407</v>
      </c>
      <c r="G1189">
        <v>100</v>
      </c>
      <c r="H1189" t="str">
        <f t="shared" si="18"/>
        <v>Marlborough</v>
      </c>
    </row>
    <row r="1190" spans="1:8" hidden="1" x14ac:dyDescent="0.25">
      <c r="A1190" s="103">
        <v>1188</v>
      </c>
      <c r="B1190" t="s">
        <v>422</v>
      </c>
      <c r="C1190" t="s">
        <v>198</v>
      </c>
      <c r="D1190" t="s">
        <v>399</v>
      </c>
      <c r="E1190" t="s">
        <v>72</v>
      </c>
      <c r="F1190" t="s">
        <v>407</v>
      </c>
      <c r="G1190">
        <v>57.142857142857139</v>
      </c>
      <c r="H1190" t="str">
        <f t="shared" si="18"/>
        <v>Marlborough</v>
      </c>
    </row>
    <row r="1191" spans="1:8" x14ac:dyDescent="0.25">
      <c r="A1191" s="103">
        <v>1189</v>
      </c>
      <c r="B1191" t="s">
        <v>422</v>
      </c>
      <c r="C1191" t="s">
        <v>198</v>
      </c>
      <c r="D1191" t="s">
        <v>399</v>
      </c>
      <c r="E1191" t="s">
        <v>81</v>
      </c>
      <c r="F1191" t="s">
        <v>407</v>
      </c>
      <c r="G1191">
        <v>61.904761904765977</v>
      </c>
      <c r="H1191" t="str">
        <f t="shared" si="18"/>
        <v>Marlborough</v>
      </c>
    </row>
    <row r="1192" spans="1:8" hidden="1" x14ac:dyDescent="0.25">
      <c r="A1192" s="103">
        <v>1190</v>
      </c>
      <c r="B1192" t="s">
        <v>422</v>
      </c>
      <c r="C1192" t="s">
        <v>198</v>
      </c>
      <c r="D1192" t="s">
        <v>399</v>
      </c>
      <c r="E1192" t="s">
        <v>82</v>
      </c>
      <c r="F1192" t="s">
        <v>407</v>
      </c>
      <c r="G1192">
        <v>100</v>
      </c>
      <c r="H1192" t="str">
        <f t="shared" si="18"/>
        <v>Marlborough</v>
      </c>
    </row>
    <row r="1193" spans="1:8" hidden="1" x14ac:dyDescent="0.25">
      <c r="A1193" s="103">
        <v>1191</v>
      </c>
      <c r="B1193" t="s">
        <v>422</v>
      </c>
      <c r="C1193" t="s">
        <v>198</v>
      </c>
      <c r="D1193" t="s">
        <v>408</v>
      </c>
      <c r="E1193" t="s">
        <v>67</v>
      </c>
      <c r="F1193" t="s">
        <v>405</v>
      </c>
      <c r="G1193">
        <v>15.38461538461539</v>
      </c>
      <c r="H1193" t="str">
        <f t="shared" si="18"/>
        <v>Marlborough</v>
      </c>
    </row>
    <row r="1194" spans="1:8" hidden="1" x14ac:dyDescent="0.25">
      <c r="A1194" s="103">
        <v>1192</v>
      </c>
      <c r="B1194" t="s">
        <v>422</v>
      </c>
      <c r="C1194" t="s">
        <v>198</v>
      </c>
      <c r="D1194" t="s">
        <v>408</v>
      </c>
      <c r="E1194" t="s">
        <v>66</v>
      </c>
      <c r="F1194" t="s">
        <v>405</v>
      </c>
      <c r="G1194">
        <v>15.384615384608869</v>
      </c>
      <c r="H1194" t="str">
        <f t="shared" si="18"/>
        <v>Marlborough</v>
      </c>
    </row>
    <row r="1195" spans="1:8" hidden="1" x14ac:dyDescent="0.25">
      <c r="A1195" s="103">
        <v>1193</v>
      </c>
      <c r="B1195" t="s">
        <v>422</v>
      </c>
      <c r="C1195" t="s">
        <v>198</v>
      </c>
      <c r="D1195" t="s">
        <v>408</v>
      </c>
      <c r="E1195" t="s">
        <v>68</v>
      </c>
      <c r="F1195" t="s">
        <v>405</v>
      </c>
      <c r="G1195">
        <v>36.458333333329563</v>
      </c>
      <c r="H1195" t="str">
        <f t="shared" si="18"/>
        <v>Marlborough</v>
      </c>
    </row>
    <row r="1196" spans="1:8" hidden="1" x14ac:dyDescent="0.25">
      <c r="A1196" s="103">
        <v>1194</v>
      </c>
      <c r="B1196" t="s">
        <v>422</v>
      </c>
      <c r="C1196" t="s">
        <v>198</v>
      </c>
      <c r="D1196" t="s">
        <v>408</v>
      </c>
      <c r="E1196" t="s">
        <v>67</v>
      </c>
      <c r="F1196" t="s">
        <v>406</v>
      </c>
      <c r="G1196">
        <v>15.38461538461539</v>
      </c>
      <c r="H1196" t="str">
        <f t="shared" si="18"/>
        <v>Marlborough</v>
      </c>
    </row>
    <row r="1197" spans="1:8" hidden="1" x14ac:dyDescent="0.25">
      <c r="A1197" s="103">
        <v>1195</v>
      </c>
      <c r="B1197" t="s">
        <v>422</v>
      </c>
      <c r="C1197" t="s">
        <v>198</v>
      </c>
      <c r="D1197" t="s">
        <v>408</v>
      </c>
      <c r="E1197" t="s">
        <v>66</v>
      </c>
      <c r="F1197" t="s">
        <v>406</v>
      </c>
      <c r="G1197">
        <v>3.846153846154142</v>
      </c>
      <c r="H1197" t="str">
        <f t="shared" si="18"/>
        <v>Marlborough</v>
      </c>
    </row>
    <row r="1198" spans="1:8" hidden="1" x14ac:dyDescent="0.25">
      <c r="A1198" s="103">
        <v>1196</v>
      </c>
      <c r="B1198" t="s">
        <v>422</v>
      </c>
      <c r="C1198" t="s">
        <v>198</v>
      </c>
      <c r="D1198" t="s">
        <v>408</v>
      </c>
      <c r="E1198" t="s">
        <v>68</v>
      </c>
      <c r="F1198" t="s">
        <v>406</v>
      </c>
      <c r="G1198">
        <v>18.750000000002341</v>
      </c>
      <c r="H1198" t="str">
        <f t="shared" si="18"/>
        <v>Marlborough</v>
      </c>
    </row>
    <row r="1199" spans="1:8" hidden="1" x14ac:dyDescent="0.25">
      <c r="A1199" s="103">
        <v>1197</v>
      </c>
      <c r="B1199" t="s">
        <v>422</v>
      </c>
      <c r="C1199" t="s">
        <v>198</v>
      </c>
      <c r="D1199" t="s">
        <v>408</v>
      </c>
      <c r="E1199" t="s">
        <v>67</v>
      </c>
      <c r="F1199" t="s">
        <v>407</v>
      </c>
      <c r="G1199">
        <v>69.230769230769226</v>
      </c>
      <c r="H1199" t="str">
        <f t="shared" si="18"/>
        <v>Marlborough</v>
      </c>
    </row>
    <row r="1200" spans="1:8" hidden="1" x14ac:dyDescent="0.25">
      <c r="A1200" s="103">
        <v>1198</v>
      </c>
      <c r="B1200" t="s">
        <v>422</v>
      </c>
      <c r="C1200" t="s">
        <v>198</v>
      </c>
      <c r="D1200" t="s">
        <v>408</v>
      </c>
      <c r="E1200" t="s">
        <v>66</v>
      </c>
      <c r="F1200" t="s">
        <v>407</v>
      </c>
      <c r="G1200">
        <v>80.769230769236984</v>
      </c>
      <c r="H1200" t="str">
        <f t="shared" si="18"/>
        <v>Marlborough</v>
      </c>
    </row>
    <row r="1201" spans="1:8" hidden="1" x14ac:dyDescent="0.25">
      <c r="A1201" s="103">
        <v>1199</v>
      </c>
      <c r="B1201" t="s">
        <v>422</v>
      </c>
      <c r="C1201" t="s">
        <v>198</v>
      </c>
      <c r="D1201" t="s">
        <v>408</v>
      </c>
      <c r="E1201" t="s">
        <v>68</v>
      </c>
      <c r="F1201" t="s">
        <v>407</v>
      </c>
      <c r="G1201">
        <v>44.7916666666681</v>
      </c>
      <c r="H1201" t="str">
        <f t="shared" si="18"/>
        <v>Marlborough</v>
      </c>
    </row>
    <row r="1202" spans="1:8" hidden="1" x14ac:dyDescent="0.25">
      <c r="A1202" s="103">
        <v>1200</v>
      </c>
      <c r="B1202" t="s">
        <v>422</v>
      </c>
      <c r="C1202" t="s">
        <v>198</v>
      </c>
      <c r="D1202" t="s">
        <v>409</v>
      </c>
      <c r="E1202" t="s">
        <v>193</v>
      </c>
      <c r="F1202" t="s">
        <v>405</v>
      </c>
      <c r="G1202">
        <v>18.939393939391771</v>
      </c>
      <c r="H1202" t="str">
        <f t="shared" si="18"/>
        <v>Marlborough</v>
      </c>
    </row>
    <row r="1203" spans="1:8" hidden="1" x14ac:dyDescent="0.25">
      <c r="A1203" s="103">
        <v>1201</v>
      </c>
      <c r="B1203" t="s">
        <v>422</v>
      </c>
      <c r="C1203" t="s">
        <v>198</v>
      </c>
      <c r="D1203" t="s">
        <v>409</v>
      </c>
      <c r="E1203" t="s">
        <v>194</v>
      </c>
      <c r="F1203" t="s">
        <v>405</v>
      </c>
      <c r="G1203">
        <v>19.35483870967742</v>
      </c>
      <c r="H1203" t="str">
        <f t="shared" si="18"/>
        <v>Marlborough</v>
      </c>
    </row>
    <row r="1204" spans="1:8" hidden="1" x14ac:dyDescent="0.25">
      <c r="A1204" s="103">
        <v>1202</v>
      </c>
      <c r="B1204" t="s">
        <v>422</v>
      </c>
      <c r="C1204" t="s">
        <v>198</v>
      </c>
      <c r="D1204" t="s">
        <v>409</v>
      </c>
      <c r="E1204" t="s">
        <v>195</v>
      </c>
      <c r="F1204" t="s">
        <v>405</v>
      </c>
      <c r="G1204">
        <v>33.333333333324248</v>
      </c>
      <c r="H1204" t="str">
        <f t="shared" si="18"/>
        <v>Marlborough</v>
      </c>
    </row>
    <row r="1205" spans="1:8" hidden="1" x14ac:dyDescent="0.25">
      <c r="A1205" s="103">
        <v>1203</v>
      </c>
      <c r="B1205" t="s">
        <v>422</v>
      </c>
      <c r="C1205" t="s">
        <v>198</v>
      </c>
      <c r="D1205" t="s">
        <v>409</v>
      </c>
      <c r="E1205" t="s">
        <v>193</v>
      </c>
      <c r="F1205" t="s">
        <v>406</v>
      </c>
      <c r="G1205">
        <v>6.8181818181821274</v>
      </c>
      <c r="H1205" t="str">
        <f t="shared" si="18"/>
        <v>Marlborough</v>
      </c>
    </row>
    <row r="1206" spans="1:8" hidden="1" x14ac:dyDescent="0.25">
      <c r="A1206" s="103">
        <v>1204</v>
      </c>
      <c r="B1206" t="s">
        <v>422</v>
      </c>
      <c r="C1206" t="s">
        <v>198</v>
      </c>
      <c r="D1206" t="s">
        <v>409</v>
      </c>
      <c r="E1206" t="s">
        <v>194</v>
      </c>
      <c r="F1206" t="s">
        <v>406</v>
      </c>
      <c r="G1206">
        <v>25.806451612903221</v>
      </c>
      <c r="H1206" t="str">
        <f t="shared" si="18"/>
        <v>Marlborough</v>
      </c>
    </row>
    <row r="1207" spans="1:8" hidden="1" x14ac:dyDescent="0.25">
      <c r="A1207" s="103">
        <v>1205</v>
      </c>
      <c r="B1207" t="s">
        <v>422</v>
      </c>
      <c r="C1207" t="s">
        <v>198</v>
      </c>
      <c r="D1207" t="s">
        <v>409</v>
      </c>
      <c r="E1207" t="s">
        <v>195</v>
      </c>
      <c r="F1207" t="s">
        <v>406</v>
      </c>
      <c r="G1207">
        <v>9.0909090909107437</v>
      </c>
      <c r="H1207" t="str">
        <f t="shared" si="18"/>
        <v>Marlborough</v>
      </c>
    </row>
    <row r="1208" spans="1:8" hidden="1" x14ac:dyDescent="0.25">
      <c r="A1208" s="103">
        <v>1206</v>
      </c>
      <c r="B1208" t="s">
        <v>422</v>
      </c>
      <c r="C1208" t="s">
        <v>198</v>
      </c>
      <c r="D1208" t="s">
        <v>409</v>
      </c>
      <c r="E1208" t="s">
        <v>193</v>
      </c>
      <c r="F1208" t="s">
        <v>407</v>
      </c>
      <c r="G1208">
        <v>74.242424242426111</v>
      </c>
      <c r="H1208" t="str">
        <f t="shared" si="18"/>
        <v>Marlborough</v>
      </c>
    </row>
    <row r="1209" spans="1:8" hidden="1" x14ac:dyDescent="0.25">
      <c r="A1209" s="103">
        <v>1207</v>
      </c>
      <c r="B1209" t="s">
        <v>422</v>
      </c>
      <c r="C1209" t="s">
        <v>198</v>
      </c>
      <c r="D1209" t="s">
        <v>409</v>
      </c>
      <c r="E1209" t="s">
        <v>194</v>
      </c>
      <c r="F1209" t="s">
        <v>407</v>
      </c>
      <c r="G1209">
        <v>54.838709677419352</v>
      </c>
      <c r="H1209" t="str">
        <f t="shared" si="18"/>
        <v>Marlborough</v>
      </c>
    </row>
    <row r="1210" spans="1:8" hidden="1" x14ac:dyDescent="0.25">
      <c r="A1210" s="103">
        <v>1208</v>
      </c>
      <c r="B1210" t="s">
        <v>422</v>
      </c>
      <c r="C1210" t="s">
        <v>198</v>
      </c>
      <c r="D1210" t="s">
        <v>409</v>
      </c>
      <c r="E1210" t="s">
        <v>195</v>
      </c>
      <c r="F1210" t="s">
        <v>407</v>
      </c>
      <c r="G1210">
        <v>57.575757575765017</v>
      </c>
      <c r="H1210" t="str">
        <f t="shared" si="18"/>
        <v>Marlborough</v>
      </c>
    </row>
    <row r="1211" spans="1:8" hidden="1" x14ac:dyDescent="0.25">
      <c r="A1211" s="103">
        <v>1209</v>
      </c>
      <c r="B1211" t="s">
        <v>423</v>
      </c>
      <c r="C1211" t="s">
        <v>198</v>
      </c>
      <c r="D1211" t="s">
        <v>403</v>
      </c>
      <c r="E1211" t="s">
        <v>404</v>
      </c>
      <c r="F1211" t="s">
        <v>405</v>
      </c>
      <c r="G1211">
        <v>25.964912280702691</v>
      </c>
      <c r="H1211" t="str">
        <f t="shared" si="18"/>
        <v>Nelson</v>
      </c>
    </row>
    <row r="1212" spans="1:8" hidden="1" x14ac:dyDescent="0.25">
      <c r="A1212" s="103">
        <v>1210</v>
      </c>
      <c r="B1212" t="s">
        <v>423</v>
      </c>
      <c r="C1212" t="s">
        <v>198</v>
      </c>
      <c r="D1212" t="s">
        <v>403</v>
      </c>
      <c r="E1212" t="s">
        <v>404</v>
      </c>
      <c r="F1212" t="s">
        <v>406</v>
      </c>
      <c r="G1212">
        <v>22.80701754386039</v>
      </c>
      <c r="H1212" t="str">
        <f t="shared" si="18"/>
        <v>Nelson</v>
      </c>
    </row>
    <row r="1213" spans="1:8" hidden="1" x14ac:dyDescent="0.25">
      <c r="A1213" s="103">
        <v>1211</v>
      </c>
      <c r="B1213" t="s">
        <v>423</v>
      </c>
      <c r="C1213" t="s">
        <v>198</v>
      </c>
      <c r="D1213" t="s">
        <v>403</v>
      </c>
      <c r="E1213" t="s">
        <v>404</v>
      </c>
      <c r="F1213" t="s">
        <v>407</v>
      </c>
      <c r="G1213">
        <v>51.228070175436933</v>
      </c>
      <c r="H1213" t="str">
        <f t="shared" si="18"/>
        <v>Nelson</v>
      </c>
    </row>
    <row r="1214" spans="1:8" hidden="1" x14ac:dyDescent="0.25">
      <c r="A1214" s="103">
        <v>1212</v>
      </c>
      <c r="B1214" t="s">
        <v>423</v>
      </c>
      <c r="C1214" t="s">
        <v>198</v>
      </c>
      <c r="D1214" t="s">
        <v>399</v>
      </c>
      <c r="E1214" t="s">
        <v>70</v>
      </c>
      <c r="F1214" t="s">
        <v>405</v>
      </c>
      <c r="H1214" t="str">
        <f t="shared" si="18"/>
        <v>Nelson</v>
      </c>
    </row>
    <row r="1215" spans="1:8" hidden="1" x14ac:dyDescent="0.25">
      <c r="A1215" s="103">
        <v>1213</v>
      </c>
      <c r="B1215" t="s">
        <v>423</v>
      </c>
      <c r="C1215" t="s">
        <v>198</v>
      </c>
      <c r="D1215" t="s">
        <v>399</v>
      </c>
      <c r="E1215" t="s">
        <v>71</v>
      </c>
      <c r="F1215" t="s">
        <v>405</v>
      </c>
      <c r="G1215">
        <v>36.666666666668668</v>
      </c>
      <c r="H1215" t="str">
        <f t="shared" si="18"/>
        <v>Nelson</v>
      </c>
    </row>
    <row r="1216" spans="1:8" hidden="1" x14ac:dyDescent="0.25">
      <c r="A1216" s="103">
        <v>1214</v>
      </c>
      <c r="B1216" t="s">
        <v>423</v>
      </c>
      <c r="C1216" t="s">
        <v>198</v>
      </c>
      <c r="D1216" t="s">
        <v>399</v>
      </c>
      <c r="E1216" t="s">
        <v>69</v>
      </c>
      <c r="F1216" t="s">
        <v>405</v>
      </c>
      <c r="G1216">
        <v>20</v>
      </c>
      <c r="H1216" t="str">
        <f t="shared" si="18"/>
        <v>Nelson</v>
      </c>
    </row>
    <row r="1217" spans="1:8" hidden="1" x14ac:dyDescent="0.25">
      <c r="A1217" s="103">
        <v>1215</v>
      </c>
      <c r="B1217" t="s">
        <v>423</v>
      </c>
      <c r="C1217" t="s">
        <v>198</v>
      </c>
      <c r="D1217" t="s">
        <v>399</v>
      </c>
      <c r="E1217" t="s">
        <v>72</v>
      </c>
      <c r="F1217" t="s">
        <v>405</v>
      </c>
      <c r="G1217">
        <v>57.142857142857139</v>
      </c>
      <c r="H1217" t="str">
        <f t="shared" si="18"/>
        <v>Nelson</v>
      </c>
    </row>
    <row r="1218" spans="1:8" x14ac:dyDescent="0.25">
      <c r="A1218" s="103">
        <v>1216</v>
      </c>
      <c r="B1218" t="s">
        <v>423</v>
      </c>
      <c r="C1218" t="s">
        <v>198</v>
      </c>
      <c r="D1218" t="s">
        <v>399</v>
      </c>
      <c r="E1218" t="s">
        <v>81</v>
      </c>
      <c r="F1218" t="s">
        <v>405</v>
      </c>
      <c r="H1218" t="str">
        <f t="shared" si="18"/>
        <v>Nelson</v>
      </c>
    </row>
    <row r="1219" spans="1:8" hidden="1" x14ac:dyDescent="0.25">
      <c r="A1219" s="103">
        <v>1217</v>
      </c>
      <c r="B1219" t="s">
        <v>423</v>
      </c>
      <c r="C1219" t="s">
        <v>198</v>
      </c>
      <c r="D1219" t="s">
        <v>399</v>
      </c>
      <c r="E1219" t="s">
        <v>82</v>
      </c>
      <c r="F1219" t="s">
        <v>405</v>
      </c>
      <c r="H1219" t="str">
        <f t="shared" ref="H1219:H1282" si="19">SUBSTITUTE(B1219, " Region","")</f>
        <v>Nelson</v>
      </c>
    </row>
    <row r="1220" spans="1:8" hidden="1" x14ac:dyDescent="0.25">
      <c r="A1220" s="103">
        <v>1218</v>
      </c>
      <c r="B1220" t="s">
        <v>423</v>
      </c>
      <c r="C1220" t="s">
        <v>198</v>
      </c>
      <c r="D1220" t="s">
        <v>399</v>
      </c>
      <c r="E1220" t="s">
        <v>70</v>
      </c>
      <c r="F1220" t="s">
        <v>406</v>
      </c>
      <c r="G1220">
        <v>38.461538461538467</v>
      </c>
      <c r="H1220" t="str">
        <f t="shared" si="19"/>
        <v>Nelson</v>
      </c>
    </row>
    <row r="1221" spans="1:8" hidden="1" x14ac:dyDescent="0.25">
      <c r="A1221" s="103">
        <v>1219</v>
      </c>
      <c r="B1221" t="s">
        <v>423</v>
      </c>
      <c r="C1221" t="s">
        <v>198</v>
      </c>
      <c r="D1221" t="s">
        <v>399</v>
      </c>
      <c r="E1221" t="s">
        <v>71</v>
      </c>
      <c r="F1221" t="s">
        <v>406</v>
      </c>
      <c r="G1221">
        <v>21.666666666667169</v>
      </c>
      <c r="H1221" t="str">
        <f t="shared" si="19"/>
        <v>Nelson</v>
      </c>
    </row>
    <row r="1222" spans="1:8" hidden="1" x14ac:dyDescent="0.25">
      <c r="A1222" s="103">
        <v>1220</v>
      </c>
      <c r="B1222" t="s">
        <v>423</v>
      </c>
      <c r="C1222" t="s">
        <v>198</v>
      </c>
      <c r="D1222" t="s">
        <v>399</v>
      </c>
      <c r="E1222" t="s">
        <v>69</v>
      </c>
      <c r="F1222" t="s">
        <v>406</v>
      </c>
      <c r="G1222">
        <v>40</v>
      </c>
      <c r="H1222" t="str">
        <f t="shared" si="19"/>
        <v>Nelson</v>
      </c>
    </row>
    <row r="1223" spans="1:8" hidden="1" x14ac:dyDescent="0.25">
      <c r="A1223" s="103">
        <v>1221</v>
      </c>
      <c r="B1223" t="s">
        <v>423</v>
      </c>
      <c r="C1223" t="s">
        <v>198</v>
      </c>
      <c r="D1223" t="s">
        <v>399</v>
      </c>
      <c r="E1223" t="s">
        <v>72</v>
      </c>
      <c r="F1223" t="s">
        <v>406</v>
      </c>
      <c r="G1223">
        <v>14.285714285714279</v>
      </c>
      <c r="H1223" t="str">
        <f t="shared" si="19"/>
        <v>Nelson</v>
      </c>
    </row>
    <row r="1224" spans="1:8" x14ac:dyDescent="0.25">
      <c r="A1224" s="103">
        <v>1222</v>
      </c>
      <c r="B1224" t="s">
        <v>423</v>
      </c>
      <c r="C1224" t="s">
        <v>198</v>
      </c>
      <c r="D1224" t="s">
        <v>399</v>
      </c>
      <c r="E1224" t="s">
        <v>81</v>
      </c>
      <c r="F1224" t="s">
        <v>406</v>
      </c>
      <c r="H1224" t="str">
        <f t="shared" si="19"/>
        <v>Nelson</v>
      </c>
    </row>
    <row r="1225" spans="1:8" hidden="1" x14ac:dyDescent="0.25">
      <c r="A1225" s="103">
        <v>1223</v>
      </c>
      <c r="B1225" t="s">
        <v>423</v>
      </c>
      <c r="C1225" t="s">
        <v>198</v>
      </c>
      <c r="D1225" t="s">
        <v>399</v>
      </c>
      <c r="E1225" t="s">
        <v>82</v>
      </c>
      <c r="F1225" t="s">
        <v>406</v>
      </c>
      <c r="G1225">
        <v>50</v>
      </c>
      <c r="H1225" t="str">
        <f t="shared" si="19"/>
        <v>Nelson</v>
      </c>
    </row>
    <row r="1226" spans="1:8" hidden="1" x14ac:dyDescent="0.25">
      <c r="A1226" s="103">
        <v>1224</v>
      </c>
      <c r="B1226" t="s">
        <v>423</v>
      </c>
      <c r="C1226" t="s">
        <v>198</v>
      </c>
      <c r="D1226" t="s">
        <v>399</v>
      </c>
      <c r="E1226" t="s">
        <v>70</v>
      </c>
      <c r="F1226" t="s">
        <v>407</v>
      </c>
      <c r="G1226">
        <v>61.53846153846154</v>
      </c>
      <c r="H1226" t="str">
        <f t="shared" si="19"/>
        <v>Nelson</v>
      </c>
    </row>
    <row r="1227" spans="1:8" hidden="1" x14ac:dyDescent="0.25">
      <c r="A1227" s="103">
        <v>1225</v>
      </c>
      <c r="B1227" t="s">
        <v>423</v>
      </c>
      <c r="C1227" t="s">
        <v>198</v>
      </c>
      <c r="D1227" t="s">
        <v>399</v>
      </c>
      <c r="E1227" t="s">
        <v>71</v>
      </c>
      <c r="F1227" t="s">
        <v>407</v>
      </c>
      <c r="G1227">
        <v>41.666666666664163</v>
      </c>
      <c r="H1227" t="str">
        <f t="shared" si="19"/>
        <v>Nelson</v>
      </c>
    </row>
    <row r="1228" spans="1:8" hidden="1" x14ac:dyDescent="0.25">
      <c r="A1228" s="103">
        <v>1226</v>
      </c>
      <c r="B1228" t="s">
        <v>423</v>
      </c>
      <c r="C1228" t="s">
        <v>198</v>
      </c>
      <c r="D1228" t="s">
        <v>399</v>
      </c>
      <c r="E1228" t="s">
        <v>69</v>
      </c>
      <c r="F1228" t="s">
        <v>407</v>
      </c>
      <c r="G1228">
        <v>40</v>
      </c>
      <c r="H1228" t="str">
        <f t="shared" si="19"/>
        <v>Nelson</v>
      </c>
    </row>
    <row r="1229" spans="1:8" hidden="1" x14ac:dyDescent="0.25">
      <c r="A1229" s="103">
        <v>1227</v>
      </c>
      <c r="B1229" t="s">
        <v>423</v>
      </c>
      <c r="C1229" t="s">
        <v>198</v>
      </c>
      <c r="D1229" t="s">
        <v>399</v>
      </c>
      <c r="E1229" t="s">
        <v>72</v>
      </c>
      <c r="F1229" t="s">
        <v>407</v>
      </c>
      <c r="G1229">
        <v>28.571428571428569</v>
      </c>
      <c r="H1229" t="str">
        <f t="shared" si="19"/>
        <v>Nelson</v>
      </c>
    </row>
    <row r="1230" spans="1:8" x14ac:dyDescent="0.25">
      <c r="A1230" s="103">
        <v>1228</v>
      </c>
      <c r="B1230" t="s">
        <v>423</v>
      </c>
      <c r="C1230" t="s">
        <v>198</v>
      </c>
      <c r="D1230" t="s">
        <v>399</v>
      </c>
      <c r="E1230" t="s">
        <v>81</v>
      </c>
      <c r="F1230" t="s">
        <v>407</v>
      </c>
      <c r="G1230">
        <v>100</v>
      </c>
      <c r="H1230" t="str">
        <f t="shared" si="19"/>
        <v>Nelson</v>
      </c>
    </row>
    <row r="1231" spans="1:8" hidden="1" x14ac:dyDescent="0.25">
      <c r="A1231" s="103">
        <v>1229</v>
      </c>
      <c r="B1231" t="s">
        <v>423</v>
      </c>
      <c r="C1231" t="s">
        <v>198</v>
      </c>
      <c r="D1231" t="s">
        <v>399</v>
      </c>
      <c r="E1231" t="s">
        <v>82</v>
      </c>
      <c r="F1231" t="s">
        <v>407</v>
      </c>
      <c r="G1231">
        <v>50</v>
      </c>
      <c r="H1231" t="str">
        <f t="shared" si="19"/>
        <v>Nelson</v>
      </c>
    </row>
    <row r="1232" spans="1:8" hidden="1" x14ac:dyDescent="0.25">
      <c r="A1232" s="103">
        <v>1230</v>
      </c>
      <c r="B1232" t="s">
        <v>423</v>
      </c>
      <c r="C1232" t="s">
        <v>198</v>
      </c>
      <c r="D1232" t="s">
        <v>408</v>
      </c>
      <c r="E1232" t="s">
        <v>67</v>
      </c>
      <c r="F1232" t="s">
        <v>405</v>
      </c>
      <c r="G1232">
        <v>37.837837837837839</v>
      </c>
      <c r="H1232" t="str">
        <f t="shared" si="19"/>
        <v>Nelson</v>
      </c>
    </row>
    <row r="1233" spans="1:8" hidden="1" x14ac:dyDescent="0.25">
      <c r="A1233" s="103">
        <v>1231</v>
      </c>
      <c r="B1233" t="s">
        <v>423</v>
      </c>
      <c r="C1233" t="s">
        <v>198</v>
      </c>
      <c r="D1233" t="s">
        <v>408</v>
      </c>
      <c r="E1233" t="s">
        <v>66</v>
      </c>
      <c r="F1233" t="s">
        <v>405</v>
      </c>
      <c r="G1233">
        <v>10.256410256408479</v>
      </c>
      <c r="H1233" t="str">
        <f t="shared" si="19"/>
        <v>Nelson</v>
      </c>
    </row>
    <row r="1234" spans="1:8" hidden="1" x14ac:dyDescent="0.25">
      <c r="A1234" s="103">
        <v>1232</v>
      </c>
      <c r="B1234" t="s">
        <v>423</v>
      </c>
      <c r="C1234" t="s">
        <v>198</v>
      </c>
      <c r="D1234" t="s">
        <v>408</v>
      </c>
      <c r="E1234" t="s">
        <v>68</v>
      </c>
      <c r="F1234" t="s">
        <v>405</v>
      </c>
      <c r="G1234">
        <v>25.00000000000313</v>
      </c>
      <c r="H1234" t="str">
        <f t="shared" si="19"/>
        <v>Nelson</v>
      </c>
    </row>
    <row r="1235" spans="1:8" hidden="1" x14ac:dyDescent="0.25">
      <c r="A1235" s="103">
        <v>1233</v>
      </c>
      <c r="B1235" t="s">
        <v>423</v>
      </c>
      <c r="C1235" t="s">
        <v>198</v>
      </c>
      <c r="D1235" t="s">
        <v>408</v>
      </c>
      <c r="E1235" t="s">
        <v>67</v>
      </c>
      <c r="F1235" t="s">
        <v>406</v>
      </c>
      <c r="G1235">
        <v>16.216216216216221</v>
      </c>
      <c r="H1235" t="str">
        <f t="shared" si="19"/>
        <v>Nelson</v>
      </c>
    </row>
    <row r="1236" spans="1:8" hidden="1" x14ac:dyDescent="0.25">
      <c r="A1236" s="103">
        <v>1234</v>
      </c>
      <c r="B1236" t="s">
        <v>423</v>
      </c>
      <c r="C1236" t="s">
        <v>198</v>
      </c>
      <c r="D1236" t="s">
        <v>408</v>
      </c>
      <c r="E1236" t="s">
        <v>66</v>
      </c>
      <c r="F1236" t="s">
        <v>406</v>
      </c>
      <c r="G1236">
        <v>34.615384615387278</v>
      </c>
      <c r="H1236" t="str">
        <f t="shared" si="19"/>
        <v>Nelson</v>
      </c>
    </row>
    <row r="1237" spans="1:8" hidden="1" x14ac:dyDescent="0.25">
      <c r="A1237" s="103">
        <v>1235</v>
      </c>
      <c r="B1237" t="s">
        <v>423</v>
      </c>
      <c r="C1237" t="s">
        <v>198</v>
      </c>
      <c r="D1237" t="s">
        <v>408</v>
      </c>
      <c r="E1237" t="s">
        <v>68</v>
      </c>
      <c r="F1237" t="s">
        <v>406</v>
      </c>
      <c r="G1237">
        <v>20.833333333333851</v>
      </c>
      <c r="H1237" t="str">
        <f t="shared" si="19"/>
        <v>Nelson</v>
      </c>
    </row>
    <row r="1238" spans="1:8" hidden="1" x14ac:dyDescent="0.25">
      <c r="A1238" s="103">
        <v>1236</v>
      </c>
      <c r="B1238" t="s">
        <v>423</v>
      </c>
      <c r="C1238" t="s">
        <v>198</v>
      </c>
      <c r="D1238" t="s">
        <v>408</v>
      </c>
      <c r="E1238" t="s">
        <v>67</v>
      </c>
      <c r="F1238" t="s">
        <v>407</v>
      </c>
      <c r="G1238">
        <v>45.945945945945951</v>
      </c>
      <c r="H1238" t="str">
        <f t="shared" si="19"/>
        <v>Nelson</v>
      </c>
    </row>
    <row r="1239" spans="1:8" hidden="1" x14ac:dyDescent="0.25">
      <c r="A1239" s="103">
        <v>1237</v>
      </c>
      <c r="B1239" t="s">
        <v>423</v>
      </c>
      <c r="C1239" t="s">
        <v>198</v>
      </c>
      <c r="D1239" t="s">
        <v>408</v>
      </c>
      <c r="E1239" t="s">
        <v>66</v>
      </c>
      <c r="F1239" t="s">
        <v>407</v>
      </c>
      <c r="G1239">
        <v>55.128205128204243</v>
      </c>
      <c r="H1239" t="str">
        <f t="shared" si="19"/>
        <v>Nelson</v>
      </c>
    </row>
    <row r="1240" spans="1:8" hidden="1" x14ac:dyDescent="0.25">
      <c r="A1240" s="103">
        <v>1238</v>
      </c>
      <c r="B1240" t="s">
        <v>423</v>
      </c>
      <c r="C1240" t="s">
        <v>198</v>
      </c>
      <c r="D1240" t="s">
        <v>408</v>
      </c>
      <c r="E1240" t="s">
        <v>68</v>
      </c>
      <c r="F1240" t="s">
        <v>407</v>
      </c>
      <c r="G1240">
        <v>54.166666666663019</v>
      </c>
      <c r="H1240" t="str">
        <f t="shared" si="19"/>
        <v>Nelson</v>
      </c>
    </row>
    <row r="1241" spans="1:8" hidden="1" x14ac:dyDescent="0.25">
      <c r="A1241" s="103">
        <v>1239</v>
      </c>
      <c r="B1241" t="s">
        <v>423</v>
      </c>
      <c r="C1241" t="s">
        <v>198</v>
      </c>
      <c r="D1241" t="s">
        <v>409</v>
      </c>
      <c r="E1241" t="s">
        <v>193</v>
      </c>
      <c r="F1241" t="s">
        <v>405</v>
      </c>
      <c r="G1241">
        <v>14.28571428571497</v>
      </c>
      <c r="H1241" t="str">
        <f t="shared" si="19"/>
        <v>Nelson</v>
      </c>
    </row>
    <row r="1242" spans="1:8" hidden="1" x14ac:dyDescent="0.25">
      <c r="A1242" s="103">
        <v>1240</v>
      </c>
      <c r="B1242" t="s">
        <v>423</v>
      </c>
      <c r="C1242" t="s">
        <v>198</v>
      </c>
      <c r="D1242" t="s">
        <v>409</v>
      </c>
      <c r="E1242" t="s">
        <v>194</v>
      </c>
      <c r="F1242" t="s">
        <v>405</v>
      </c>
      <c r="G1242">
        <v>55.172413793103438</v>
      </c>
      <c r="H1242" t="str">
        <f t="shared" si="19"/>
        <v>Nelson</v>
      </c>
    </row>
    <row r="1243" spans="1:8" hidden="1" x14ac:dyDescent="0.25">
      <c r="A1243" s="103">
        <v>1241</v>
      </c>
      <c r="B1243" t="s">
        <v>423</v>
      </c>
      <c r="C1243" t="s">
        <v>198</v>
      </c>
      <c r="D1243" t="s">
        <v>409</v>
      </c>
      <c r="E1243" t="s">
        <v>195</v>
      </c>
      <c r="F1243" t="s">
        <v>405</v>
      </c>
      <c r="G1243">
        <v>11.111111111110191</v>
      </c>
      <c r="H1243" t="str">
        <f t="shared" si="19"/>
        <v>Nelson</v>
      </c>
    </row>
    <row r="1244" spans="1:8" hidden="1" x14ac:dyDescent="0.25">
      <c r="A1244" s="103">
        <v>1242</v>
      </c>
      <c r="B1244" t="s">
        <v>423</v>
      </c>
      <c r="C1244" t="s">
        <v>198</v>
      </c>
      <c r="D1244" t="s">
        <v>409</v>
      </c>
      <c r="E1244" t="s">
        <v>193</v>
      </c>
      <c r="F1244" t="s">
        <v>406</v>
      </c>
      <c r="G1244">
        <v>28.57142857142993</v>
      </c>
      <c r="H1244" t="str">
        <f t="shared" si="19"/>
        <v>Nelson</v>
      </c>
    </row>
    <row r="1245" spans="1:8" hidden="1" x14ac:dyDescent="0.25">
      <c r="A1245" s="103">
        <v>1243</v>
      </c>
      <c r="B1245" t="s">
        <v>423</v>
      </c>
      <c r="C1245" t="s">
        <v>198</v>
      </c>
      <c r="D1245" t="s">
        <v>409</v>
      </c>
      <c r="E1245" t="s">
        <v>194</v>
      </c>
      <c r="F1245" t="s">
        <v>406</v>
      </c>
      <c r="G1245">
        <v>24.137931034482762</v>
      </c>
      <c r="H1245" t="str">
        <f t="shared" si="19"/>
        <v>Nelson</v>
      </c>
    </row>
    <row r="1246" spans="1:8" hidden="1" x14ac:dyDescent="0.25">
      <c r="A1246" s="103">
        <v>1244</v>
      </c>
      <c r="B1246" t="s">
        <v>423</v>
      </c>
      <c r="C1246" t="s">
        <v>198</v>
      </c>
      <c r="D1246" t="s">
        <v>409</v>
      </c>
      <c r="E1246" t="s">
        <v>195</v>
      </c>
      <c r="F1246" t="s">
        <v>406</v>
      </c>
      <c r="G1246">
        <v>11.111111111110191</v>
      </c>
      <c r="H1246" t="str">
        <f t="shared" si="19"/>
        <v>Nelson</v>
      </c>
    </row>
    <row r="1247" spans="1:8" hidden="1" x14ac:dyDescent="0.25">
      <c r="A1247" s="103">
        <v>1245</v>
      </c>
      <c r="B1247" t="s">
        <v>423</v>
      </c>
      <c r="C1247" t="s">
        <v>198</v>
      </c>
      <c r="D1247" t="s">
        <v>409</v>
      </c>
      <c r="E1247" t="s">
        <v>193</v>
      </c>
      <c r="F1247" t="s">
        <v>407</v>
      </c>
      <c r="G1247">
        <v>57.142857142855107</v>
      </c>
      <c r="H1247" t="str">
        <f t="shared" si="19"/>
        <v>Nelson</v>
      </c>
    </row>
    <row r="1248" spans="1:8" hidden="1" x14ac:dyDescent="0.25">
      <c r="A1248" s="103">
        <v>1246</v>
      </c>
      <c r="B1248" t="s">
        <v>423</v>
      </c>
      <c r="C1248" t="s">
        <v>198</v>
      </c>
      <c r="D1248" t="s">
        <v>409</v>
      </c>
      <c r="E1248" t="s">
        <v>194</v>
      </c>
      <c r="F1248" t="s">
        <v>407</v>
      </c>
      <c r="G1248">
        <v>20.68965517241379</v>
      </c>
      <c r="H1248" t="str">
        <f t="shared" si="19"/>
        <v>Nelson</v>
      </c>
    </row>
    <row r="1249" spans="1:8" hidden="1" x14ac:dyDescent="0.25">
      <c r="A1249" s="103">
        <v>1247</v>
      </c>
      <c r="B1249" t="s">
        <v>423</v>
      </c>
      <c r="C1249" t="s">
        <v>198</v>
      </c>
      <c r="D1249" t="s">
        <v>409</v>
      </c>
      <c r="E1249" t="s">
        <v>195</v>
      </c>
      <c r="F1249" t="s">
        <v>407</v>
      </c>
      <c r="G1249">
        <v>77.777777777779633</v>
      </c>
      <c r="H1249" t="str">
        <f t="shared" si="19"/>
        <v>Nelson</v>
      </c>
    </row>
    <row r="1250" spans="1:8" hidden="1" x14ac:dyDescent="0.25">
      <c r="A1250" s="103">
        <v>1248</v>
      </c>
      <c r="B1250" t="s">
        <v>424</v>
      </c>
      <c r="C1250" t="s">
        <v>198</v>
      </c>
      <c r="D1250" t="s">
        <v>403</v>
      </c>
      <c r="E1250" t="s">
        <v>404</v>
      </c>
      <c r="F1250" t="s">
        <v>405</v>
      </c>
      <c r="G1250">
        <v>27.450980392155159</v>
      </c>
      <c r="H1250" t="str">
        <f t="shared" si="19"/>
        <v>Taranaki</v>
      </c>
    </row>
    <row r="1251" spans="1:8" hidden="1" x14ac:dyDescent="0.25">
      <c r="A1251" s="103">
        <v>1249</v>
      </c>
      <c r="B1251" t="s">
        <v>424</v>
      </c>
      <c r="C1251" t="s">
        <v>198</v>
      </c>
      <c r="D1251" t="s">
        <v>403</v>
      </c>
      <c r="E1251" t="s">
        <v>404</v>
      </c>
      <c r="F1251" t="s">
        <v>406</v>
      </c>
      <c r="G1251">
        <v>16.147635524798119</v>
      </c>
      <c r="H1251" t="str">
        <f t="shared" si="19"/>
        <v>Taranaki</v>
      </c>
    </row>
    <row r="1252" spans="1:8" hidden="1" x14ac:dyDescent="0.25">
      <c r="A1252" s="103">
        <v>1250</v>
      </c>
      <c r="B1252" t="s">
        <v>424</v>
      </c>
      <c r="C1252" t="s">
        <v>198</v>
      </c>
      <c r="D1252" t="s">
        <v>403</v>
      </c>
      <c r="E1252" t="s">
        <v>404</v>
      </c>
      <c r="F1252" t="s">
        <v>407</v>
      </c>
      <c r="G1252">
        <v>56.401384083046707</v>
      </c>
      <c r="H1252" t="str">
        <f t="shared" si="19"/>
        <v>Taranaki</v>
      </c>
    </row>
    <row r="1253" spans="1:8" hidden="1" x14ac:dyDescent="0.25">
      <c r="A1253" s="103">
        <v>1251</v>
      </c>
      <c r="B1253" t="s">
        <v>424</v>
      </c>
      <c r="C1253" t="s">
        <v>198</v>
      </c>
      <c r="D1253" t="s">
        <v>399</v>
      </c>
      <c r="E1253" t="s">
        <v>70</v>
      </c>
      <c r="F1253" t="s">
        <v>405</v>
      </c>
      <c r="G1253">
        <v>5.1282051282051277</v>
      </c>
      <c r="H1253" t="str">
        <f t="shared" si="19"/>
        <v>Taranaki</v>
      </c>
    </row>
    <row r="1254" spans="1:8" hidden="1" x14ac:dyDescent="0.25">
      <c r="A1254" s="103">
        <v>1252</v>
      </c>
      <c r="B1254" t="s">
        <v>424</v>
      </c>
      <c r="C1254" t="s">
        <v>198</v>
      </c>
      <c r="D1254" t="s">
        <v>399</v>
      </c>
      <c r="E1254" t="s">
        <v>71</v>
      </c>
      <c r="F1254" t="s">
        <v>405</v>
      </c>
      <c r="G1254">
        <v>30.687830687828331</v>
      </c>
      <c r="H1254" t="str">
        <f t="shared" si="19"/>
        <v>Taranaki</v>
      </c>
    </row>
    <row r="1255" spans="1:8" hidden="1" x14ac:dyDescent="0.25">
      <c r="A1255" s="103">
        <v>1253</v>
      </c>
      <c r="B1255" t="s">
        <v>424</v>
      </c>
      <c r="C1255" t="s">
        <v>198</v>
      </c>
      <c r="D1255" t="s">
        <v>399</v>
      </c>
      <c r="E1255" t="s">
        <v>69</v>
      </c>
      <c r="F1255" t="s">
        <v>405</v>
      </c>
      <c r="G1255">
        <v>13.33333333333333</v>
      </c>
      <c r="H1255" t="str">
        <f t="shared" si="19"/>
        <v>Taranaki</v>
      </c>
    </row>
    <row r="1256" spans="1:8" hidden="1" x14ac:dyDescent="0.25">
      <c r="A1256" s="103">
        <v>1254</v>
      </c>
      <c r="B1256" t="s">
        <v>424</v>
      </c>
      <c r="C1256" t="s">
        <v>198</v>
      </c>
      <c r="D1256" t="s">
        <v>399</v>
      </c>
      <c r="E1256" t="s">
        <v>72</v>
      </c>
      <c r="F1256" t="s">
        <v>405</v>
      </c>
      <c r="G1256">
        <v>45</v>
      </c>
      <c r="H1256" t="str">
        <f t="shared" si="19"/>
        <v>Taranaki</v>
      </c>
    </row>
    <row r="1257" spans="1:8" x14ac:dyDescent="0.25">
      <c r="A1257" s="103">
        <v>1255</v>
      </c>
      <c r="B1257" t="s">
        <v>424</v>
      </c>
      <c r="C1257" t="s">
        <v>198</v>
      </c>
      <c r="D1257" t="s">
        <v>399</v>
      </c>
      <c r="E1257" t="s">
        <v>81</v>
      </c>
      <c r="F1257" t="s">
        <v>405</v>
      </c>
      <c r="G1257">
        <v>39.682539682537112</v>
      </c>
      <c r="H1257" t="str">
        <f t="shared" si="19"/>
        <v>Taranaki</v>
      </c>
    </row>
    <row r="1258" spans="1:8" hidden="1" x14ac:dyDescent="0.25">
      <c r="A1258" s="103">
        <v>1256</v>
      </c>
      <c r="B1258" t="s">
        <v>424</v>
      </c>
      <c r="C1258" t="s">
        <v>198</v>
      </c>
      <c r="D1258" t="s">
        <v>399</v>
      </c>
      <c r="E1258" t="s">
        <v>82</v>
      </c>
      <c r="F1258" t="s">
        <v>405</v>
      </c>
      <c r="H1258" t="str">
        <f t="shared" si="19"/>
        <v>Taranaki</v>
      </c>
    </row>
    <row r="1259" spans="1:8" hidden="1" x14ac:dyDescent="0.25">
      <c r="A1259" s="103">
        <v>1257</v>
      </c>
      <c r="B1259" t="s">
        <v>424</v>
      </c>
      <c r="C1259" t="s">
        <v>198</v>
      </c>
      <c r="D1259" t="s">
        <v>399</v>
      </c>
      <c r="E1259" t="s">
        <v>70</v>
      </c>
      <c r="F1259" t="s">
        <v>406</v>
      </c>
      <c r="G1259">
        <v>33.333333333333329</v>
      </c>
      <c r="H1259" t="str">
        <f t="shared" si="19"/>
        <v>Taranaki</v>
      </c>
    </row>
    <row r="1260" spans="1:8" hidden="1" x14ac:dyDescent="0.25">
      <c r="A1260" s="103">
        <v>1258</v>
      </c>
      <c r="B1260" t="s">
        <v>424</v>
      </c>
      <c r="C1260" t="s">
        <v>198</v>
      </c>
      <c r="D1260" t="s">
        <v>399</v>
      </c>
      <c r="E1260" t="s">
        <v>71</v>
      </c>
      <c r="F1260" t="s">
        <v>406</v>
      </c>
      <c r="G1260">
        <v>18.783068783068451</v>
      </c>
      <c r="H1260" t="str">
        <f t="shared" si="19"/>
        <v>Taranaki</v>
      </c>
    </row>
    <row r="1261" spans="1:8" hidden="1" x14ac:dyDescent="0.25">
      <c r="A1261" s="103">
        <v>1259</v>
      </c>
      <c r="B1261" t="s">
        <v>424</v>
      </c>
      <c r="C1261" t="s">
        <v>198</v>
      </c>
      <c r="D1261" t="s">
        <v>399</v>
      </c>
      <c r="E1261" t="s">
        <v>69</v>
      </c>
      <c r="F1261" t="s">
        <v>406</v>
      </c>
      <c r="G1261">
        <v>6.666666666666667</v>
      </c>
      <c r="H1261" t="str">
        <f t="shared" si="19"/>
        <v>Taranaki</v>
      </c>
    </row>
    <row r="1262" spans="1:8" hidden="1" x14ac:dyDescent="0.25">
      <c r="A1262" s="103">
        <v>1260</v>
      </c>
      <c r="B1262" t="s">
        <v>424</v>
      </c>
      <c r="C1262" t="s">
        <v>198</v>
      </c>
      <c r="D1262" t="s">
        <v>399</v>
      </c>
      <c r="E1262" t="s">
        <v>72</v>
      </c>
      <c r="F1262" t="s">
        <v>406</v>
      </c>
      <c r="G1262">
        <v>10</v>
      </c>
      <c r="H1262" t="str">
        <f t="shared" si="19"/>
        <v>Taranaki</v>
      </c>
    </row>
    <row r="1263" spans="1:8" x14ac:dyDescent="0.25">
      <c r="A1263" s="103">
        <v>1261</v>
      </c>
      <c r="B1263" t="s">
        <v>424</v>
      </c>
      <c r="C1263" t="s">
        <v>198</v>
      </c>
      <c r="D1263" t="s">
        <v>399</v>
      </c>
      <c r="E1263" t="s">
        <v>81</v>
      </c>
      <c r="F1263" t="s">
        <v>406</v>
      </c>
      <c r="G1263">
        <v>9.5238095238104314</v>
      </c>
      <c r="H1263" t="str">
        <f t="shared" si="19"/>
        <v>Taranaki</v>
      </c>
    </row>
    <row r="1264" spans="1:8" hidden="1" x14ac:dyDescent="0.25">
      <c r="A1264" s="103">
        <v>1262</v>
      </c>
      <c r="B1264" t="s">
        <v>424</v>
      </c>
      <c r="C1264" t="s">
        <v>198</v>
      </c>
      <c r="D1264" t="s">
        <v>399</v>
      </c>
      <c r="E1264" t="s">
        <v>82</v>
      </c>
      <c r="F1264" t="s">
        <v>406</v>
      </c>
      <c r="H1264" t="str">
        <f t="shared" si="19"/>
        <v>Taranaki</v>
      </c>
    </row>
    <row r="1265" spans="1:8" hidden="1" x14ac:dyDescent="0.25">
      <c r="A1265" s="103">
        <v>1263</v>
      </c>
      <c r="B1265" t="s">
        <v>424</v>
      </c>
      <c r="C1265" t="s">
        <v>198</v>
      </c>
      <c r="D1265" t="s">
        <v>399</v>
      </c>
      <c r="E1265" t="s">
        <v>70</v>
      </c>
      <c r="F1265" t="s">
        <v>407</v>
      </c>
      <c r="G1265">
        <v>61.53846153846154</v>
      </c>
      <c r="H1265" t="str">
        <f t="shared" si="19"/>
        <v>Taranaki</v>
      </c>
    </row>
    <row r="1266" spans="1:8" hidden="1" x14ac:dyDescent="0.25">
      <c r="A1266" s="103">
        <v>1264</v>
      </c>
      <c r="B1266" t="s">
        <v>424</v>
      </c>
      <c r="C1266" t="s">
        <v>198</v>
      </c>
      <c r="D1266" t="s">
        <v>399</v>
      </c>
      <c r="E1266" t="s">
        <v>71</v>
      </c>
      <c r="F1266" t="s">
        <v>407</v>
      </c>
      <c r="G1266">
        <v>50.529100529103232</v>
      </c>
      <c r="H1266" t="str">
        <f t="shared" si="19"/>
        <v>Taranaki</v>
      </c>
    </row>
    <row r="1267" spans="1:8" hidden="1" x14ac:dyDescent="0.25">
      <c r="A1267" s="103">
        <v>1265</v>
      </c>
      <c r="B1267" t="s">
        <v>424</v>
      </c>
      <c r="C1267" t="s">
        <v>198</v>
      </c>
      <c r="D1267" t="s">
        <v>399</v>
      </c>
      <c r="E1267" t="s">
        <v>69</v>
      </c>
      <c r="F1267" t="s">
        <v>407</v>
      </c>
      <c r="G1267">
        <v>80</v>
      </c>
      <c r="H1267" t="str">
        <f t="shared" si="19"/>
        <v>Taranaki</v>
      </c>
    </row>
    <row r="1268" spans="1:8" hidden="1" x14ac:dyDescent="0.25">
      <c r="A1268" s="103">
        <v>1266</v>
      </c>
      <c r="B1268" t="s">
        <v>424</v>
      </c>
      <c r="C1268" t="s">
        <v>198</v>
      </c>
      <c r="D1268" t="s">
        <v>399</v>
      </c>
      <c r="E1268" t="s">
        <v>72</v>
      </c>
      <c r="F1268" t="s">
        <v>407</v>
      </c>
      <c r="G1268">
        <v>45</v>
      </c>
      <c r="H1268" t="str">
        <f t="shared" si="19"/>
        <v>Taranaki</v>
      </c>
    </row>
    <row r="1269" spans="1:8" x14ac:dyDescent="0.25">
      <c r="A1269" s="103">
        <v>1267</v>
      </c>
      <c r="B1269" t="s">
        <v>424</v>
      </c>
      <c r="C1269" t="s">
        <v>198</v>
      </c>
      <c r="D1269" t="s">
        <v>399</v>
      </c>
      <c r="E1269" t="s">
        <v>81</v>
      </c>
      <c r="F1269" t="s">
        <v>407</v>
      </c>
      <c r="G1269">
        <v>50.793650793652454</v>
      </c>
      <c r="H1269" t="str">
        <f t="shared" si="19"/>
        <v>Taranaki</v>
      </c>
    </row>
    <row r="1270" spans="1:8" hidden="1" x14ac:dyDescent="0.25">
      <c r="A1270" s="103">
        <v>1268</v>
      </c>
      <c r="B1270" t="s">
        <v>424</v>
      </c>
      <c r="C1270" t="s">
        <v>198</v>
      </c>
      <c r="D1270" t="s">
        <v>399</v>
      </c>
      <c r="E1270" t="s">
        <v>82</v>
      </c>
      <c r="F1270" t="s">
        <v>407</v>
      </c>
      <c r="G1270">
        <v>100</v>
      </c>
      <c r="H1270" t="str">
        <f t="shared" si="19"/>
        <v>Taranaki</v>
      </c>
    </row>
    <row r="1271" spans="1:8" hidden="1" x14ac:dyDescent="0.25">
      <c r="A1271" s="103">
        <v>1269</v>
      </c>
      <c r="B1271" t="s">
        <v>424</v>
      </c>
      <c r="C1271" t="s">
        <v>198</v>
      </c>
      <c r="D1271" t="s">
        <v>408</v>
      </c>
      <c r="E1271" t="s">
        <v>67</v>
      </c>
      <c r="F1271" t="s">
        <v>405</v>
      </c>
      <c r="G1271">
        <v>22.60869565217391</v>
      </c>
      <c r="H1271" t="str">
        <f t="shared" si="19"/>
        <v>Taranaki</v>
      </c>
    </row>
    <row r="1272" spans="1:8" hidden="1" x14ac:dyDescent="0.25">
      <c r="A1272" s="103">
        <v>1270</v>
      </c>
      <c r="B1272" t="s">
        <v>424</v>
      </c>
      <c r="C1272" t="s">
        <v>198</v>
      </c>
      <c r="D1272" t="s">
        <v>408</v>
      </c>
      <c r="E1272" t="s">
        <v>66</v>
      </c>
      <c r="F1272" t="s">
        <v>405</v>
      </c>
      <c r="G1272">
        <v>15.38461538461144</v>
      </c>
      <c r="H1272" t="str">
        <f t="shared" si="19"/>
        <v>Taranaki</v>
      </c>
    </row>
    <row r="1273" spans="1:8" hidden="1" x14ac:dyDescent="0.25">
      <c r="A1273" s="103">
        <v>1271</v>
      </c>
      <c r="B1273" t="s">
        <v>424</v>
      </c>
      <c r="C1273" t="s">
        <v>198</v>
      </c>
      <c r="D1273" t="s">
        <v>408</v>
      </c>
      <c r="E1273" t="s">
        <v>68</v>
      </c>
      <c r="F1273" t="s">
        <v>405</v>
      </c>
      <c r="G1273">
        <v>43.055555555554491</v>
      </c>
      <c r="H1273" t="str">
        <f t="shared" si="19"/>
        <v>Taranaki</v>
      </c>
    </row>
    <row r="1274" spans="1:8" hidden="1" x14ac:dyDescent="0.25">
      <c r="A1274" s="103">
        <v>1272</v>
      </c>
      <c r="B1274" t="s">
        <v>424</v>
      </c>
      <c r="C1274" t="s">
        <v>198</v>
      </c>
      <c r="D1274" t="s">
        <v>408</v>
      </c>
      <c r="E1274" t="s">
        <v>67</v>
      </c>
      <c r="F1274" t="s">
        <v>406</v>
      </c>
      <c r="G1274">
        <v>14.78260869565217</v>
      </c>
      <c r="H1274" t="str">
        <f t="shared" si="19"/>
        <v>Taranaki</v>
      </c>
    </row>
    <row r="1275" spans="1:8" hidden="1" x14ac:dyDescent="0.25">
      <c r="A1275" s="103">
        <v>1273</v>
      </c>
      <c r="B1275" t="s">
        <v>424</v>
      </c>
      <c r="C1275" t="s">
        <v>198</v>
      </c>
      <c r="D1275" t="s">
        <v>408</v>
      </c>
      <c r="E1275" t="s">
        <v>66</v>
      </c>
      <c r="F1275" t="s">
        <v>406</v>
      </c>
      <c r="G1275">
        <v>9.8290598290597302</v>
      </c>
      <c r="H1275" t="str">
        <f t="shared" si="19"/>
        <v>Taranaki</v>
      </c>
    </row>
    <row r="1276" spans="1:8" hidden="1" x14ac:dyDescent="0.25">
      <c r="A1276" s="103">
        <v>1274</v>
      </c>
      <c r="B1276" t="s">
        <v>424</v>
      </c>
      <c r="C1276" t="s">
        <v>198</v>
      </c>
      <c r="D1276" t="s">
        <v>408</v>
      </c>
      <c r="E1276" t="s">
        <v>68</v>
      </c>
      <c r="F1276" t="s">
        <v>406</v>
      </c>
      <c r="G1276">
        <v>22.91666666666697</v>
      </c>
      <c r="H1276" t="str">
        <f t="shared" si="19"/>
        <v>Taranaki</v>
      </c>
    </row>
    <row r="1277" spans="1:8" hidden="1" x14ac:dyDescent="0.25">
      <c r="A1277" s="103">
        <v>1275</v>
      </c>
      <c r="B1277" t="s">
        <v>424</v>
      </c>
      <c r="C1277" t="s">
        <v>198</v>
      </c>
      <c r="D1277" t="s">
        <v>408</v>
      </c>
      <c r="E1277" t="s">
        <v>67</v>
      </c>
      <c r="F1277" t="s">
        <v>407</v>
      </c>
      <c r="G1277">
        <v>62.608695652173921</v>
      </c>
      <c r="H1277" t="str">
        <f t="shared" si="19"/>
        <v>Taranaki</v>
      </c>
    </row>
    <row r="1278" spans="1:8" hidden="1" x14ac:dyDescent="0.25">
      <c r="A1278" s="103">
        <v>1276</v>
      </c>
      <c r="B1278" t="s">
        <v>424</v>
      </c>
      <c r="C1278" t="s">
        <v>198</v>
      </c>
      <c r="D1278" t="s">
        <v>408</v>
      </c>
      <c r="E1278" t="s">
        <v>66</v>
      </c>
      <c r="F1278" t="s">
        <v>407</v>
      </c>
      <c r="G1278">
        <v>74.786324786328834</v>
      </c>
      <c r="H1278" t="str">
        <f t="shared" si="19"/>
        <v>Taranaki</v>
      </c>
    </row>
    <row r="1279" spans="1:8" hidden="1" x14ac:dyDescent="0.25">
      <c r="A1279" s="103">
        <v>1277</v>
      </c>
      <c r="B1279" t="s">
        <v>424</v>
      </c>
      <c r="C1279" t="s">
        <v>198</v>
      </c>
      <c r="D1279" t="s">
        <v>408</v>
      </c>
      <c r="E1279" t="s">
        <v>68</v>
      </c>
      <c r="F1279" t="s">
        <v>407</v>
      </c>
      <c r="G1279">
        <v>34.027777777778539</v>
      </c>
      <c r="H1279" t="str">
        <f t="shared" si="19"/>
        <v>Taranaki</v>
      </c>
    </row>
    <row r="1280" spans="1:8" hidden="1" x14ac:dyDescent="0.25">
      <c r="A1280" s="103">
        <v>1278</v>
      </c>
      <c r="B1280" t="s">
        <v>424</v>
      </c>
      <c r="C1280" t="s">
        <v>198</v>
      </c>
      <c r="D1280" t="s">
        <v>409</v>
      </c>
      <c r="E1280" t="s">
        <v>193</v>
      </c>
      <c r="F1280" t="s">
        <v>405</v>
      </c>
      <c r="G1280">
        <v>23.23232323232191</v>
      </c>
      <c r="H1280" t="str">
        <f t="shared" si="19"/>
        <v>Taranaki</v>
      </c>
    </row>
    <row r="1281" spans="1:8" hidden="1" x14ac:dyDescent="0.25">
      <c r="A1281" s="103">
        <v>1279</v>
      </c>
      <c r="B1281" t="s">
        <v>424</v>
      </c>
      <c r="C1281" t="s">
        <v>198</v>
      </c>
      <c r="D1281" t="s">
        <v>409</v>
      </c>
      <c r="E1281" t="s">
        <v>194</v>
      </c>
      <c r="F1281" t="s">
        <v>405</v>
      </c>
      <c r="G1281">
        <v>39.560439560439562</v>
      </c>
      <c r="H1281" t="str">
        <f t="shared" si="19"/>
        <v>Taranaki</v>
      </c>
    </row>
    <row r="1282" spans="1:8" hidden="1" x14ac:dyDescent="0.25">
      <c r="A1282" s="103">
        <v>1280</v>
      </c>
      <c r="B1282" t="s">
        <v>424</v>
      </c>
      <c r="C1282" t="s">
        <v>198</v>
      </c>
      <c r="D1282" t="s">
        <v>409</v>
      </c>
      <c r="E1282" t="s">
        <v>195</v>
      </c>
      <c r="F1282" t="s">
        <v>405</v>
      </c>
      <c r="G1282">
        <v>19.191919191912579</v>
      </c>
      <c r="H1282" t="str">
        <f t="shared" si="19"/>
        <v>Taranaki</v>
      </c>
    </row>
    <row r="1283" spans="1:8" hidden="1" x14ac:dyDescent="0.25">
      <c r="A1283" s="103">
        <v>1281</v>
      </c>
      <c r="B1283" t="s">
        <v>424</v>
      </c>
      <c r="C1283" t="s">
        <v>198</v>
      </c>
      <c r="D1283" t="s">
        <v>409</v>
      </c>
      <c r="E1283" t="s">
        <v>193</v>
      </c>
      <c r="F1283" t="s">
        <v>406</v>
      </c>
      <c r="G1283">
        <v>17.424242424242951</v>
      </c>
      <c r="H1283" t="str">
        <f t="shared" ref="H1283:H1346" si="20">SUBSTITUTE(B1283, " Region","")</f>
        <v>Taranaki</v>
      </c>
    </row>
    <row r="1284" spans="1:8" hidden="1" x14ac:dyDescent="0.25">
      <c r="A1284" s="103">
        <v>1282</v>
      </c>
      <c r="B1284" t="s">
        <v>424</v>
      </c>
      <c r="C1284" t="s">
        <v>198</v>
      </c>
      <c r="D1284" t="s">
        <v>409</v>
      </c>
      <c r="E1284" t="s">
        <v>194</v>
      </c>
      <c r="F1284" t="s">
        <v>406</v>
      </c>
      <c r="G1284">
        <v>9.8901098901098905</v>
      </c>
      <c r="H1284" t="str">
        <f t="shared" si="20"/>
        <v>Taranaki</v>
      </c>
    </row>
    <row r="1285" spans="1:8" hidden="1" x14ac:dyDescent="0.25">
      <c r="A1285" s="103">
        <v>1283</v>
      </c>
      <c r="B1285" t="s">
        <v>424</v>
      </c>
      <c r="C1285" t="s">
        <v>198</v>
      </c>
      <c r="D1285" t="s">
        <v>409</v>
      </c>
      <c r="E1285" t="s">
        <v>195</v>
      </c>
      <c r="F1285" t="s">
        <v>406</v>
      </c>
      <c r="G1285">
        <v>22.222222222222221</v>
      </c>
      <c r="H1285" t="str">
        <f t="shared" si="20"/>
        <v>Taranaki</v>
      </c>
    </row>
    <row r="1286" spans="1:8" hidden="1" x14ac:dyDescent="0.25">
      <c r="A1286" s="103">
        <v>1284</v>
      </c>
      <c r="B1286" t="s">
        <v>424</v>
      </c>
      <c r="C1286" t="s">
        <v>198</v>
      </c>
      <c r="D1286" t="s">
        <v>409</v>
      </c>
      <c r="E1286" t="s">
        <v>193</v>
      </c>
      <c r="F1286" t="s">
        <v>407</v>
      </c>
      <c r="G1286">
        <v>59.343434343435128</v>
      </c>
      <c r="H1286" t="str">
        <f t="shared" si="20"/>
        <v>Taranaki</v>
      </c>
    </row>
    <row r="1287" spans="1:8" hidden="1" x14ac:dyDescent="0.25">
      <c r="A1287" s="103">
        <v>1285</v>
      </c>
      <c r="B1287" t="s">
        <v>424</v>
      </c>
      <c r="C1287" t="s">
        <v>198</v>
      </c>
      <c r="D1287" t="s">
        <v>409</v>
      </c>
      <c r="E1287" t="s">
        <v>194</v>
      </c>
      <c r="F1287" t="s">
        <v>407</v>
      </c>
      <c r="G1287">
        <v>50.549450549450547</v>
      </c>
      <c r="H1287" t="str">
        <f t="shared" si="20"/>
        <v>Taranaki</v>
      </c>
    </row>
    <row r="1288" spans="1:8" hidden="1" x14ac:dyDescent="0.25">
      <c r="A1288" s="103">
        <v>1286</v>
      </c>
      <c r="B1288" t="s">
        <v>424</v>
      </c>
      <c r="C1288" t="s">
        <v>198</v>
      </c>
      <c r="D1288" t="s">
        <v>409</v>
      </c>
      <c r="E1288" t="s">
        <v>195</v>
      </c>
      <c r="F1288" t="s">
        <v>407</v>
      </c>
      <c r="G1288">
        <v>58.585858585865189</v>
      </c>
      <c r="H1288" t="str">
        <f t="shared" si="20"/>
        <v>Taranaki</v>
      </c>
    </row>
    <row r="1289" spans="1:8" hidden="1" x14ac:dyDescent="0.25">
      <c r="A1289" s="103">
        <v>1287</v>
      </c>
      <c r="B1289" t="s">
        <v>425</v>
      </c>
      <c r="C1289" t="s">
        <v>198</v>
      </c>
      <c r="D1289" t="s">
        <v>403</v>
      </c>
      <c r="E1289" t="s">
        <v>404</v>
      </c>
      <c r="F1289" t="s">
        <v>405</v>
      </c>
      <c r="G1289">
        <v>36.426116838484717</v>
      </c>
      <c r="H1289" t="str">
        <f t="shared" si="20"/>
        <v>Tasman</v>
      </c>
    </row>
    <row r="1290" spans="1:8" hidden="1" x14ac:dyDescent="0.25">
      <c r="A1290" s="103">
        <v>1288</v>
      </c>
      <c r="B1290" t="s">
        <v>425</v>
      </c>
      <c r="C1290" t="s">
        <v>198</v>
      </c>
      <c r="D1290" t="s">
        <v>403</v>
      </c>
      <c r="E1290" t="s">
        <v>404</v>
      </c>
      <c r="F1290" t="s">
        <v>406</v>
      </c>
      <c r="G1290">
        <v>12.027491408934759</v>
      </c>
      <c r="H1290" t="str">
        <f t="shared" si="20"/>
        <v>Tasman</v>
      </c>
    </row>
    <row r="1291" spans="1:8" hidden="1" x14ac:dyDescent="0.25">
      <c r="A1291" s="103">
        <v>1289</v>
      </c>
      <c r="B1291" t="s">
        <v>425</v>
      </c>
      <c r="C1291" t="s">
        <v>198</v>
      </c>
      <c r="D1291" t="s">
        <v>403</v>
      </c>
      <c r="E1291" t="s">
        <v>404</v>
      </c>
      <c r="F1291" t="s">
        <v>407</v>
      </c>
      <c r="G1291">
        <v>51.546391752580512</v>
      </c>
      <c r="H1291" t="str">
        <f t="shared" si="20"/>
        <v>Tasman</v>
      </c>
    </row>
    <row r="1292" spans="1:8" hidden="1" x14ac:dyDescent="0.25">
      <c r="A1292" s="103">
        <v>1290</v>
      </c>
      <c r="B1292" t="s">
        <v>425</v>
      </c>
      <c r="C1292" t="s">
        <v>198</v>
      </c>
      <c r="D1292" t="s">
        <v>399</v>
      </c>
      <c r="E1292" t="s">
        <v>70</v>
      </c>
      <c r="F1292" t="s">
        <v>405</v>
      </c>
      <c r="H1292" t="str">
        <f t="shared" si="20"/>
        <v>Tasman</v>
      </c>
    </row>
    <row r="1293" spans="1:8" hidden="1" x14ac:dyDescent="0.25">
      <c r="A1293" s="103">
        <v>1291</v>
      </c>
      <c r="B1293" t="s">
        <v>425</v>
      </c>
      <c r="C1293" t="s">
        <v>198</v>
      </c>
      <c r="D1293" t="s">
        <v>399</v>
      </c>
      <c r="E1293" t="s">
        <v>71</v>
      </c>
      <c r="F1293" t="s">
        <v>405</v>
      </c>
      <c r="G1293">
        <v>52.380952380947853</v>
      </c>
      <c r="H1293" t="str">
        <f t="shared" si="20"/>
        <v>Tasman</v>
      </c>
    </row>
    <row r="1294" spans="1:8" hidden="1" x14ac:dyDescent="0.25">
      <c r="A1294" s="103">
        <v>1292</v>
      </c>
      <c r="B1294" t="s">
        <v>425</v>
      </c>
      <c r="C1294" t="s">
        <v>198</v>
      </c>
      <c r="D1294" t="s">
        <v>399</v>
      </c>
      <c r="E1294" t="s">
        <v>69</v>
      </c>
      <c r="F1294" t="s">
        <v>405</v>
      </c>
      <c r="G1294">
        <v>20</v>
      </c>
      <c r="H1294" t="str">
        <f t="shared" si="20"/>
        <v>Tasman</v>
      </c>
    </row>
    <row r="1295" spans="1:8" hidden="1" x14ac:dyDescent="0.25">
      <c r="A1295" s="103">
        <v>1293</v>
      </c>
      <c r="B1295" t="s">
        <v>425</v>
      </c>
      <c r="C1295" t="s">
        <v>198</v>
      </c>
      <c r="D1295" t="s">
        <v>399</v>
      </c>
      <c r="E1295" t="s">
        <v>72</v>
      </c>
      <c r="F1295" t="s">
        <v>405</v>
      </c>
      <c r="G1295">
        <v>71.428571428571431</v>
      </c>
      <c r="H1295" t="str">
        <f t="shared" si="20"/>
        <v>Tasman</v>
      </c>
    </row>
    <row r="1296" spans="1:8" x14ac:dyDescent="0.25">
      <c r="A1296" s="103">
        <v>1294</v>
      </c>
      <c r="B1296" t="s">
        <v>425</v>
      </c>
      <c r="C1296" t="s">
        <v>198</v>
      </c>
      <c r="D1296" t="s">
        <v>399</v>
      </c>
      <c r="E1296" t="s">
        <v>81</v>
      </c>
      <c r="F1296" t="s">
        <v>405</v>
      </c>
      <c r="G1296">
        <v>9.5238095238013614</v>
      </c>
      <c r="H1296" t="str">
        <f t="shared" si="20"/>
        <v>Tasman</v>
      </c>
    </row>
    <row r="1297" spans="1:8" hidden="1" x14ac:dyDescent="0.25">
      <c r="A1297" s="103">
        <v>1295</v>
      </c>
      <c r="B1297" t="s">
        <v>425</v>
      </c>
      <c r="C1297" t="s">
        <v>198</v>
      </c>
      <c r="D1297" t="s">
        <v>399</v>
      </c>
      <c r="E1297" t="s">
        <v>82</v>
      </c>
      <c r="F1297" t="s">
        <v>405</v>
      </c>
      <c r="H1297" t="str">
        <f t="shared" si="20"/>
        <v>Tasman</v>
      </c>
    </row>
    <row r="1298" spans="1:8" hidden="1" x14ac:dyDescent="0.25">
      <c r="A1298" s="103">
        <v>1296</v>
      </c>
      <c r="B1298" t="s">
        <v>425</v>
      </c>
      <c r="C1298" t="s">
        <v>198</v>
      </c>
      <c r="D1298" t="s">
        <v>399</v>
      </c>
      <c r="E1298" t="s">
        <v>70</v>
      </c>
      <c r="F1298" t="s">
        <v>406</v>
      </c>
      <c r="G1298">
        <v>30.76923076923077</v>
      </c>
      <c r="H1298" t="str">
        <f t="shared" si="20"/>
        <v>Tasman</v>
      </c>
    </row>
    <row r="1299" spans="1:8" hidden="1" x14ac:dyDescent="0.25">
      <c r="A1299" s="103">
        <v>1297</v>
      </c>
      <c r="B1299" t="s">
        <v>425</v>
      </c>
      <c r="C1299" t="s">
        <v>198</v>
      </c>
      <c r="D1299" t="s">
        <v>399</v>
      </c>
      <c r="E1299" t="s">
        <v>71</v>
      </c>
      <c r="F1299" t="s">
        <v>406</v>
      </c>
      <c r="G1299">
        <v>11.90476190476304</v>
      </c>
      <c r="H1299" t="str">
        <f t="shared" si="20"/>
        <v>Tasman</v>
      </c>
    </row>
    <row r="1300" spans="1:8" hidden="1" x14ac:dyDescent="0.25">
      <c r="A1300" s="103">
        <v>1298</v>
      </c>
      <c r="B1300" t="s">
        <v>425</v>
      </c>
      <c r="C1300" t="s">
        <v>198</v>
      </c>
      <c r="D1300" t="s">
        <v>399</v>
      </c>
      <c r="E1300" t="s">
        <v>69</v>
      </c>
      <c r="F1300" t="s">
        <v>406</v>
      </c>
      <c r="H1300" t="str">
        <f t="shared" si="20"/>
        <v>Tasman</v>
      </c>
    </row>
    <row r="1301" spans="1:8" hidden="1" x14ac:dyDescent="0.25">
      <c r="A1301" s="103">
        <v>1299</v>
      </c>
      <c r="B1301" t="s">
        <v>425</v>
      </c>
      <c r="C1301" t="s">
        <v>198</v>
      </c>
      <c r="D1301" t="s">
        <v>399</v>
      </c>
      <c r="E1301" t="s">
        <v>72</v>
      </c>
      <c r="F1301" t="s">
        <v>406</v>
      </c>
      <c r="H1301" t="str">
        <f t="shared" si="20"/>
        <v>Tasman</v>
      </c>
    </row>
    <row r="1302" spans="1:8" x14ac:dyDescent="0.25">
      <c r="A1302" s="103">
        <v>1300</v>
      </c>
      <c r="B1302" t="s">
        <v>425</v>
      </c>
      <c r="C1302" t="s">
        <v>198</v>
      </c>
      <c r="D1302" t="s">
        <v>399</v>
      </c>
      <c r="E1302" t="s">
        <v>81</v>
      </c>
      <c r="F1302" t="s">
        <v>406</v>
      </c>
      <c r="G1302">
        <v>19.047619047617012</v>
      </c>
      <c r="H1302" t="str">
        <f t="shared" si="20"/>
        <v>Tasman</v>
      </c>
    </row>
    <row r="1303" spans="1:8" hidden="1" x14ac:dyDescent="0.25">
      <c r="A1303" s="103">
        <v>1301</v>
      </c>
      <c r="B1303" t="s">
        <v>425</v>
      </c>
      <c r="C1303" t="s">
        <v>198</v>
      </c>
      <c r="D1303" t="s">
        <v>399</v>
      </c>
      <c r="E1303" t="s">
        <v>82</v>
      </c>
      <c r="F1303" t="s">
        <v>406</v>
      </c>
      <c r="H1303" t="str">
        <f t="shared" si="20"/>
        <v>Tasman</v>
      </c>
    </row>
    <row r="1304" spans="1:8" hidden="1" x14ac:dyDescent="0.25">
      <c r="A1304" s="103">
        <v>1302</v>
      </c>
      <c r="B1304" t="s">
        <v>425</v>
      </c>
      <c r="C1304" t="s">
        <v>198</v>
      </c>
      <c r="D1304" t="s">
        <v>399</v>
      </c>
      <c r="E1304" t="s">
        <v>70</v>
      </c>
      <c r="F1304" t="s">
        <v>407</v>
      </c>
      <c r="G1304">
        <v>69.230769230769226</v>
      </c>
      <c r="H1304" t="str">
        <f t="shared" si="20"/>
        <v>Tasman</v>
      </c>
    </row>
    <row r="1305" spans="1:8" hidden="1" x14ac:dyDescent="0.25">
      <c r="A1305" s="103">
        <v>1303</v>
      </c>
      <c r="B1305" t="s">
        <v>425</v>
      </c>
      <c r="C1305" t="s">
        <v>198</v>
      </c>
      <c r="D1305" t="s">
        <v>399</v>
      </c>
      <c r="E1305" t="s">
        <v>71</v>
      </c>
      <c r="F1305" t="s">
        <v>407</v>
      </c>
      <c r="G1305">
        <v>35.714285714289119</v>
      </c>
      <c r="H1305" t="str">
        <f t="shared" si="20"/>
        <v>Tasman</v>
      </c>
    </row>
    <row r="1306" spans="1:8" hidden="1" x14ac:dyDescent="0.25">
      <c r="A1306" s="103">
        <v>1304</v>
      </c>
      <c r="B1306" t="s">
        <v>425</v>
      </c>
      <c r="C1306" t="s">
        <v>198</v>
      </c>
      <c r="D1306" t="s">
        <v>399</v>
      </c>
      <c r="E1306" t="s">
        <v>69</v>
      </c>
      <c r="F1306" t="s">
        <v>407</v>
      </c>
      <c r="G1306">
        <v>80</v>
      </c>
      <c r="H1306" t="str">
        <f t="shared" si="20"/>
        <v>Tasman</v>
      </c>
    </row>
    <row r="1307" spans="1:8" hidden="1" x14ac:dyDescent="0.25">
      <c r="A1307" s="103">
        <v>1305</v>
      </c>
      <c r="B1307" t="s">
        <v>425</v>
      </c>
      <c r="C1307" t="s">
        <v>198</v>
      </c>
      <c r="D1307" t="s">
        <v>399</v>
      </c>
      <c r="E1307" t="s">
        <v>72</v>
      </c>
      <c r="F1307" t="s">
        <v>407</v>
      </c>
      <c r="G1307">
        <v>28.571428571428569</v>
      </c>
      <c r="H1307" t="str">
        <f t="shared" si="20"/>
        <v>Tasman</v>
      </c>
    </row>
    <row r="1308" spans="1:8" x14ac:dyDescent="0.25">
      <c r="A1308" s="103">
        <v>1306</v>
      </c>
      <c r="B1308" t="s">
        <v>425</v>
      </c>
      <c r="C1308" t="s">
        <v>198</v>
      </c>
      <c r="D1308" t="s">
        <v>399</v>
      </c>
      <c r="E1308" t="s">
        <v>81</v>
      </c>
      <c r="F1308" t="s">
        <v>407</v>
      </c>
      <c r="G1308">
        <v>71.428571428581634</v>
      </c>
      <c r="H1308" t="str">
        <f t="shared" si="20"/>
        <v>Tasman</v>
      </c>
    </row>
    <row r="1309" spans="1:8" hidden="1" x14ac:dyDescent="0.25">
      <c r="A1309" s="103">
        <v>1307</v>
      </c>
      <c r="B1309" t="s">
        <v>425</v>
      </c>
      <c r="C1309" t="s">
        <v>198</v>
      </c>
      <c r="D1309" t="s">
        <v>399</v>
      </c>
      <c r="E1309" t="s">
        <v>82</v>
      </c>
      <c r="F1309" t="s">
        <v>407</v>
      </c>
      <c r="G1309">
        <v>100</v>
      </c>
      <c r="H1309" t="str">
        <f t="shared" si="20"/>
        <v>Tasman</v>
      </c>
    </row>
    <row r="1310" spans="1:8" hidden="1" x14ac:dyDescent="0.25">
      <c r="A1310" s="103">
        <v>1308</v>
      </c>
      <c r="B1310" t="s">
        <v>425</v>
      </c>
      <c r="C1310" t="s">
        <v>198</v>
      </c>
      <c r="D1310" t="s">
        <v>408</v>
      </c>
      <c r="E1310" t="s">
        <v>67</v>
      </c>
      <c r="F1310" t="s">
        <v>405</v>
      </c>
      <c r="G1310">
        <v>32.432432432432442</v>
      </c>
      <c r="H1310" t="str">
        <f t="shared" si="20"/>
        <v>Tasman</v>
      </c>
    </row>
    <row r="1311" spans="1:8" hidden="1" x14ac:dyDescent="0.25">
      <c r="A1311" s="103">
        <v>1309</v>
      </c>
      <c r="B1311" t="s">
        <v>425</v>
      </c>
      <c r="C1311" t="s">
        <v>198</v>
      </c>
      <c r="D1311" t="s">
        <v>408</v>
      </c>
      <c r="E1311" t="s">
        <v>66</v>
      </c>
      <c r="F1311" t="s">
        <v>405</v>
      </c>
      <c r="G1311">
        <v>23.076923076917161</v>
      </c>
      <c r="H1311" t="str">
        <f t="shared" si="20"/>
        <v>Tasman</v>
      </c>
    </row>
    <row r="1312" spans="1:8" hidden="1" x14ac:dyDescent="0.25">
      <c r="A1312" s="103">
        <v>1310</v>
      </c>
      <c r="B1312" t="s">
        <v>425</v>
      </c>
      <c r="C1312" t="s">
        <v>198</v>
      </c>
      <c r="D1312" t="s">
        <v>408</v>
      </c>
      <c r="E1312" t="s">
        <v>68</v>
      </c>
      <c r="F1312" t="s">
        <v>405</v>
      </c>
      <c r="G1312">
        <v>50.980392156858933</v>
      </c>
      <c r="H1312" t="str">
        <f t="shared" si="20"/>
        <v>Tasman</v>
      </c>
    </row>
    <row r="1313" spans="1:8" hidden="1" x14ac:dyDescent="0.25">
      <c r="A1313" s="103">
        <v>1311</v>
      </c>
      <c r="B1313" t="s">
        <v>425</v>
      </c>
      <c r="C1313" t="s">
        <v>198</v>
      </c>
      <c r="D1313" t="s">
        <v>408</v>
      </c>
      <c r="E1313" t="s">
        <v>67</v>
      </c>
      <c r="F1313" t="s">
        <v>406</v>
      </c>
      <c r="G1313">
        <v>16.216216216216221</v>
      </c>
      <c r="H1313" t="str">
        <f t="shared" si="20"/>
        <v>Tasman</v>
      </c>
    </row>
    <row r="1314" spans="1:8" hidden="1" x14ac:dyDescent="0.25">
      <c r="A1314" s="103">
        <v>1312</v>
      </c>
      <c r="B1314" t="s">
        <v>425</v>
      </c>
      <c r="C1314" t="s">
        <v>198</v>
      </c>
      <c r="D1314" t="s">
        <v>408</v>
      </c>
      <c r="E1314" t="s">
        <v>66</v>
      </c>
      <c r="F1314" t="s">
        <v>406</v>
      </c>
      <c r="G1314">
        <v>7.692307692308284</v>
      </c>
      <c r="H1314" t="str">
        <f t="shared" si="20"/>
        <v>Tasman</v>
      </c>
    </row>
    <row r="1315" spans="1:8" hidden="1" x14ac:dyDescent="0.25">
      <c r="A1315" s="103">
        <v>1313</v>
      </c>
      <c r="B1315" t="s">
        <v>425</v>
      </c>
      <c r="C1315" t="s">
        <v>198</v>
      </c>
      <c r="D1315" t="s">
        <v>408</v>
      </c>
      <c r="E1315" t="s">
        <v>68</v>
      </c>
      <c r="F1315" t="s">
        <v>406</v>
      </c>
      <c r="G1315">
        <v>10.784313725489501</v>
      </c>
      <c r="H1315" t="str">
        <f t="shared" si="20"/>
        <v>Tasman</v>
      </c>
    </row>
    <row r="1316" spans="1:8" hidden="1" x14ac:dyDescent="0.25">
      <c r="A1316" s="103">
        <v>1314</v>
      </c>
      <c r="B1316" t="s">
        <v>425</v>
      </c>
      <c r="C1316" t="s">
        <v>198</v>
      </c>
      <c r="D1316" t="s">
        <v>408</v>
      </c>
      <c r="E1316" t="s">
        <v>67</v>
      </c>
      <c r="F1316" t="s">
        <v>407</v>
      </c>
      <c r="G1316">
        <v>51.351351351351347</v>
      </c>
      <c r="H1316" t="str">
        <f t="shared" si="20"/>
        <v>Tasman</v>
      </c>
    </row>
    <row r="1317" spans="1:8" hidden="1" x14ac:dyDescent="0.25">
      <c r="A1317" s="103">
        <v>1315</v>
      </c>
      <c r="B1317" t="s">
        <v>425</v>
      </c>
      <c r="C1317" t="s">
        <v>198</v>
      </c>
      <c r="D1317" t="s">
        <v>408</v>
      </c>
      <c r="E1317" t="s">
        <v>66</v>
      </c>
      <c r="F1317" t="s">
        <v>407</v>
      </c>
      <c r="G1317">
        <v>69.230769230774555</v>
      </c>
      <c r="H1317" t="str">
        <f t="shared" si="20"/>
        <v>Tasman</v>
      </c>
    </row>
    <row r="1318" spans="1:8" hidden="1" x14ac:dyDescent="0.25">
      <c r="A1318" s="103">
        <v>1316</v>
      </c>
      <c r="B1318" t="s">
        <v>425</v>
      </c>
      <c r="C1318" t="s">
        <v>198</v>
      </c>
      <c r="D1318" t="s">
        <v>408</v>
      </c>
      <c r="E1318" t="s">
        <v>68</v>
      </c>
      <c r="F1318" t="s">
        <v>407</v>
      </c>
      <c r="G1318">
        <v>38.235294117651563</v>
      </c>
      <c r="H1318" t="str">
        <f t="shared" si="20"/>
        <v>Tasman</v>
      </c>
    </row>
    <row r="1319" spans="1:8" hidden="1" x14ac:dyDescent="0.25">
      <c r="A1319" s="103">
        <v>1317</v>
      </c>
      <c r="B1319" t="s">
        <v>425</v>
      </c>
      <c r="C1319" t="s">
        <v>198</v>
      </c>
      <c r="D1319" t="s">
        <v>409</v>
      </c>
      <c r="E1319" t="s">
        <v>193</v>
      </c>
      <c r="F1319" t="s">
        <v>405</v>
      </c>
      <c r="G1319">
        <v>25.7575757575739</v>
      </c>
      <c r="H1319" t="str">
        <f t="shared" si="20"/>
        <v>Tasman</v>
      </c>
    </row>
    <row r="1320" spans="1:8" hidden="1" x14ac:dyDescent="0.25">
      <c r="A1320" s="103">
        <v>1318</v>
      </c>
      <c r="B1320" t="s">
        <v>425</v>
      </c>
      <c r="C1320" t="s">
        <v>198</v>
      </c>
      <c r="D1320" t="s">
        <v>409</v>
      </c>
      <c r="E1320" t="s">
        <v>194</v>
      </c>
      <c r="F1320" t="s">
        <v>405</v>
      </c>
      <c r="G1320">
        <v>51.724137931034477</v>
      </c>
      <c r="H1320" t="str">
        <f t="shared" si="20"/>
        <v>Tasman</v>
      </c>
    </row>
    <row r="1321" spans="1:8" hidden="1" x14ac:dyDescent="0.25">
      <c r="A1321" s="103">
        <v>1319</v>
      </c>
      <c r="B1321" t="s">
        <v>425</v>
      </c>
      <c r="C1321" t="s">
        <v>198</v>
      </c>
      <c r="D1321" t="s">
        <v>409</v>
      </c>
      <c r="E1321" t="s">
        <v>195</v>
      </c>
      <c r="F1321" t="s">
        <v>405</v>
      </c>
      <c r="G1321">
        <v>37.499999999989583</v>
      </c>
      <c r="H1321" t="str">
        <f t="shared" si="20"/>
        <v>Tasman</v>
      </c>
    </row>
    <row r="1322" spans="1:8" hidden="1" x14ac:dyDescent="0.25">
      <c r="A1322" s="103">
        <v>1320</v>
      </c>
      <c r="B1322" t="s">
        <v>425</v>
      </c>
      <c r="C1322" t="s">
        <v>198</v>
      </c>
      <c r="D1322" t="s">
        <v>409</v>
      </c>
      <c r="E1322" t="s">
        <v>193</v>
      </c>
      <c r="F1322" t="s">
        <v>406</v>
      </c>
      <c r="G1322">
        <v>19.69696969696907</v>
      </c>
      <c r="H1322" t="str">
        <f t="shared" si="20"/>
        <v>Tasman</v>
      </c>
    </row>
    <row r="1323" spans="1:8" hidden="1" x14ac:dyDescent="0.25">
      <c r="A1323" s="103">
        <v>1321</v>
      </c>
      <c r="B1323" t="s">
        <v>425</v>
      </c>
      <c r="C1323" t="s">
        <v>198</v>
      </c>
      <c r="D1323" t="s">
        <v>409</v>
      </c>
      <c r="E1323" t="s">
        <v>194</v>
      </c>
      <c r="F1323" t="s">
        <v>406</v>
      </c>
      <c r="G1323">
        <v>6.8965517241379306</v>
      </c>
      <c r="H1323" t="str">
        <f t="shared" si="20"/>
        <v>Tasman</v>
      </c>
    </row>
    <row r="1324" spans="1:8" hidden="1" x14ac:dyDescent="0.25">
      <c r="A1324" s="103">
        <v>1322</v>
      </c>
      <c r="B1324" t="s">
        <v>425</v>
      </c>
      <c r="C1324" t="s">
        <v>198</v>
      </c>
      <c r="D1324" t="s">
        <v>409</v>
      </c>
      <c r="E1324" t="s">
        <v>195</v>
      </c>
      <c r="F1324" t="s">
        <v>406</v>
      </c>
      <c r="G1324">
        <v>4.1666666666673606</v>
      </c>
      <c r="H1324" t="str">
        <f t="shared" si="20"/>
        <v>Tasman</v>
      </c>
    </row>
    <row r="1325" spans="1:8" hidden="1" x14ac:dyDescent="0.25">
      <c r="A1325" s="103">
        <v>1323</v>
      </c>
      <c r="B1325" t="s">
        <v>425</v>
      </c>
      <c r="C1325" t="s">
        <v>198</v>
      </c>
      <c r="D1325" t="s">
        <v>409</v>
      </c>
      <c r="E1325" t="s">
        <v>193</v>
      </c>
      <c r="F1325" t="s">
        <v>407</v>
      </c>
      <c r="G1325">
        <v>54.545454545457019</v>
      </c>
      <c r="H1325" t="str">
        <f t="shared" si="20"/>
        <v>Tasman</v>
      </c>
    </row>
    <row r="1326" spans="1:8" hidden="1" x14ac:dyDescent="0.25">
      <c r="A1326" s="103">
        <v>1324</v>
      </c>
      <c r="B1326" t="s">
        <v>425</v>
      </c>
      <c r="C1326" t="s">
        <v>198</v>
      </c>
      <c r="D1326" t="s">
        <v>409</v>
      </c>
      <c r="E1326" t="s">
        <v>194</v>
      </c>
      <c r="F1326" t="s">
        <v>407</v>
      </c>
      <c r="G1326">
        <v>41.379310344827587</v>
      </c>
      <c r="H1326" t="str">
        <f t="shared" si="20"/>
        <v>Tasman</v>
      </c>
    </row>
    <row r="1327" spans="1:8" hidden="1" x14ac:dyDescent="0.25">
      <c r="A1327" s="103">
        <v>1325</v>
      </c>
      <c r="B1327" t="s">
        <v>425</v>
      </c>
      <c r="C1327" t="s">
        <v>198</v>
      </c>
      <c r="D1327" t="s">
        <v>409</v>
      </c>
      <c r="E1327" t="s">
        <v>195</v>
      </c>
      <c r="F1327" t="s">
        <v>407</v>
      </c>
      <c r="G1327">
        <v>58.333333333343049</v>
      </c>
      <c r="H1327" t="str">
        <f t="shared" si="20"/>
        <v>Tasman</v>
      </c>
    </row>
    <row r="1328" spans="1:8" hidden="1" x14ac:dyDescent="0.25">
      <c r="A1328" s="103">
        <v>1326</v>
      </c>
      <c r="B1328" t="s">
        <v>402</v>
      </c>
      <c r="C1328" t="s">
        <v>394</v>
      </c>
      <c r="D1328" t="s">
        <v>403</v>
      </c>
      <c r="E1328" t="s">
        <v>404</v>
      </c>
      <c r="F1328" t="s">
        <v>405</v>
      </c>
      <c r="G1328">
        <v>24.140594824255061</v>
      </c>
      <c r="H1328" t="str">
        <f t="shared" si="20"/>
        <v>Canterbury</v>
      </c>
    </row>
    <row r="1329" spans="1:8" hidden="1" x14ac:dyDescent="0.25">
      <c r="A1329" s="103">
        <v>1327</v>
      </c>
      <c r="B1329" t="s">
        <v>402</v>
      </c>
      <c r="C1329" t="s">
        <v>394</v>
      </c>
      <c r="D1329" t="s">
        <v>403</v>
      </c>
      <c r="E1329" t="s">
        <v>404</v>
      </c>
      <c r="F1329" t="s">
        <v>406</v>
      </c>
      <c r="G1329">
        <v>14.56160679799174</v>
      </c>
      <c r="H1329" t="str">
        <f t="shared" si="20"/>
        <v>Canterbury</v>
      </c>
    </row>
    <row r="1330" spans="1:8" hidden="1" x14ac:dyDescent="0.25">
      <c r="A1330" s="103">
        <v>1328</v>
      </c>
      <c r="B1330" t="s">
        <v>402</v>
      </c>
      <c r="C1330" t="s">
        <v>394</v>
      </c>
      <c r="D1330" t="s">
        <v>403</v>
      </c>
      <c r="E1330" t="s">
        <v>404</v>
      </c>
      <c r="F1330" t="s">
        <v>407</v>
      </c>
      <c r="G1330">
        <v>61.29779837775321</v>
      </c>
      <c r="H1330" t="str">
        <f t="shared" si="20"/>
        <v>Canterbury</v>
      </c>
    </row>
    <row r="1331" spans="1:8" hidden="1" x14ac:dyDescent="0.25">
      <c r="A1331" s="103">
        <v>1329</v>
      </c>
      <c r="B1331" t="s">
        <v>402</v>
      </c>
      <c r="C1331" t="s">
        <v>394</v>
      </c>
      <c r="D1331" t="s">
        <v>399</v>
      </c>
      <c r="E1331" t="s">
        <v>70</v>
      </c>
      <c r="F1331" t="s">
        <v>405</v>
      </c>
      <c r="G1331">
        <v>8.1481481481481488</v>
      </c>
      <c r="H1331" t="str">
        <f t="shared" si="20"/>
        <v>Canterbury</v>
      </c>
    </row>
    <row r="1332" spans="1:8" hidden="1" x14ac:dyDescent="0.25">
      <c r="A1332" s="103">
        <v>1330</v>
      </c>
      <c r="B1332" t="s">
        <v>402</v>
      </c>
      <c r="C1332" t="s">
        <v>394</v>
      </c>
      <c r="D1332" t="s">
        <v>399</v>
      </c>
      <c r="E1332" t="s">
        <v>71</v>
      </c>
      <c r="F1332" t="s">
        <v>405</v>
      </c>
      <c r="G1332">
        <v>37.547892720304461</v>
      </c>
      <c r="H1332" t="str">
        <f t="shared" si="20"/>
        <v>Canterbury</v>
      </c>
    </row>
    <row r="1333" spans="1:8" hidden="1" x14ac:dyDescent="0.25">
      <c r="A1333" s="103">
        <v>1331</v>
      </c>
      <c r="B1333" t="s">
        <v>402</v>
      </c>
      <c r="C1333" t="s">
        <v>394</v>
      </c>
      <c r="D1333" t="s">
        <v>399</v>
      </c>
      <c r="E1333" t="s">
        <v>69</v>
      </c>
      <c r="F1333" t="s">
        <v>405</v>
      </c>
      <c r="G1333">
        <v>11.111111111111111</v>
      </c>
      <c r="H1333" t="str">
        <f t="shared" si="20"/>
        <v>Canterbury</v>
      </c>
    </row>
    <row r="1334" spans="1:8" hidden="1" x14ac:dyDescent="0.25">
      <c r="A1334" s="103">
        <v>1332</v>
      </c>
      <c r="B1334" t="s">
        <v>402</v>
      </c>
      <c r="C1334" t="s">
        <v>394</v>
      </c>
      <c r="D1334" t="s">
        <v>399</v>
      </c>
      <c r="E1334" t="s">
        <v>72</v>
      </c>
      <c r="F1334" t="s">
        <v>405</v>
      </c>
      <c r="G1334">
        <v>25.78125</v>
      </c>
      <c r="H1334" t="str">
        <f t="shared" si="20"/>
        <v>Canterbury</v>
      </c>
    </row>
    <row r="1335" spans="1:8" x14ac:dyDescent="0.25">
      <c r="A1335" s="103">
        <v>1333</v>
      </c>
      <c r="B1335" t="s">
        <v>402</v>
      </c>
      <c r="C1335" t="s">
        <v>394</v>
      </c>
      <c r="D1335" t="s">
        <v>399</v>
      </c>
      <c r="E1335" t="s">
        <v>81</v>
      </c>
      <c r="F1335" t="s">
        <v>405</v>
      </c>
      <c r="G1335">
        <v>18.78306878306816</v>
      </c>
      <c r="H1335" t="str">
        <f t="shared" si="20"/>
        <v>Canterbury</v>
      </c>
    </row>
    <row r="1336" spans="1:8" hidden="1" x14ac:dyDescent="0.25">
      <c r="A1336" s="103">
        <v>1334</v>
      </c>
      <c r="B1336" t="s">
        <v>402</v>
      </c>
      <c r="C1336" t="s">
        <v>394</v>
      </c>
      <c r="D1336" t="s">
        <v>399</v>
      </c>
      <c r="E1336" t="s">
        <v>82</v>
      </c>
      <c r="F1336" t="s">
        <v>405</v>
      </c>
      <c r="H1336" t="str">
        <f t="shared" si="20"/>
        <v>Canterbury</v>
      </c>
    </row>
    <row r="1337" spans="1:8" hidden="1" x14ac:dyDescent="0.25">
      <c r="A1337" s="103">
        <v>1335</v>
      </c>
      <c r="B1337" t="s">
        <v>402</v>
      </c>
      <c r="C1337" t="s">
        <v>394</v>
      </c>
      <c r="D1337" t="s">
        <v>399</v>
      </c>
      <c r="E1337" t="s">
        <v>70</v>
      </c>
      <c r="F1337" t="s">
        <v>406</v>
      </c>
      <c r="G1337">
        <v>20</v>
      </c>
      <c r="H1337" t="str">
        <f t="shared" si="20"/>
        <v>Canterbury</v>
      </c>
    </row>
    <row r="1338" spans="1:8" hidden="1" x14ac:dyDescent="0.25">
      <c r="A1338" s="103">
        <v>1336</v>
      </c>
      <c r="B1338" t="s">
        <v>402</v>
      </c>
      <c r="C1338" t="s">
        <v>394</v>
      </c>
      <c r="D1338" t="s">
        <v>399</v>
      </c>
      <c r="E1338" t="s">
        <v>71</v>
      </c>
      <c r="F1338" t="s">
        <v>406</v>
      </c>
      <c r="G1338">
        <v>11.781609195402361</v>
      </c>
      <c r="H1338" t="str">
        <f t="shared" si="20"/>
        <v>Canterbury</v>
      </c>
    </row>
    <row r="1339" spans="1:8" hidden="1" x14ac:dyDescent="0.25">
      <c r="A1339" s="103">
        <v>1337</v>
      </c>
      <c r="B1339" t="s">
        <v>402</v>
      </c>
      <c r="C1339" t="s">
        <v>394</v>
      </c>
      <c r="D1339" t="s">
        <v>399</v>
      </c>
      <c r="E1339" t="s">
        <v>69</v>
      </c>
      <c r="F1339" t="s">
        <v>406</v>
      </c>
      <c r="G1339">
        <v>15.555555555555561</v>
      </c>
      <c r="H1339" t="str">
        <f t="shared" si="20"/>
        <v>Canterbury</v>
      </c>
    </row>
    <row r="1340" spans="1:8" hidden="1" x14ac:dyDescent="0.25">
      <c r="A1340" s="103">
        <v>1338</v>
      </c>
      <c r="B1340" t="s">
        <v>402</v>
      </c>
      <c r="C1340" t="s">
        <v>394</v>
      </c>
      <c r="D1340" t="s">
        <v>399</v>
      </c>
      <c r="E1340" t="s">
        <v>72</v>
      </c>
      <c r="F1340" t="s">
        <v>406</v>
      </c>
      <c r="G1340">
        <v>13.28125</v>
      </c>
      <c r="H1340" t="str">
        <f t="shared" si="20"/>
        <v>Canterbury</v>
      </c>
    </row>
    <row r="1341" spans="1:8" x14ac:dyDescent="0.25">
      <c r="A1341" s="103">
        <v>1339</v>
      </c>
      <c r="B1341" t="s">
        <v>402</v>
      </c>
      <c r="C1341" t="s">
        <v>394</v>
      </c>
      <c r="D1341" t="s">
        <v>399</v>
      </c>
      <c r="E1341" t="s">
        <v>81</v>
      </c>
      <c r="F1341" t="s">
        <v>406</v>
      </c>
      <c r="G1341">
        <v>16.402116402117169</v>
      </c>
      <c r="H1341" t="str">
        <f t="shared" si="20"/>
        <v>Canterbury</v>
      </c>
    </row>
    <row r="1342" spans="1:8" hidden="1" x14ac:dyDescent="0.25">
      <c r="A1342" s="103">
        <v>1340</v>
      </c>
      <c r="B1342" t="s">
        <v>402</v>
      </c>
      <c r="C1342" t="s">
        <v>394</v>
      </c>
      <c r="D1342" t="s">
        <v>399</v>
      </c>
      <c r="E1342" t="s">
        <v>82</v>
      </c>
      <c r="F1342" t="s">
        <v>406</v>
      </c>
      <c r="G1342">
        <v>16.666666666666661</v>
      </c>
      <c r="H1342" t="str">
        <f t="shared" si="20"/>
        <v>Canterbury</v>
      </c>
    </row>
    <row r="1343" spans="1:8" hidden="1" x14ac:dyDescent="0.25">
      <c r="A1343" s="103">
        <v>1341</v>
      </c>
      <c r="B1343" t="s">
        <v>402</v>
      </c>
      <c r="C1343" t="s">
        <v>394</v>
      </c>
      <c r="D1343" t="s">
        <v>399</v>
      </c>
      <c r="E1343" t="s">
        <v>70</v>
      </c>
      <c r="F1343" t="s">
        <v>407</v>
      </c>
      <c r="G1343">
        <v>71.851851851851862</v>
      </c>
      <c r="H1343" t="str">
        <f t="shared" si="20"/>
        <v>Canterbury</v>
      </c>
    </row>
    <row r="1344" spans="1:8" hidden="1" x14ac:dyDescent="0.25">
      <c r="A1344" s="103">
        <v>1342</v>
      </c>
      <c r="B1344" t="s">
        <v>402</v>
      </c>
      <c r="C1344" t="s">
        <v>394</v>
      </c>
      <c r="D1344" t="s">
        <v>399</v>
      </c>
      <c r="E1344" t="s">
        <v>71</v>
      </c>
      <c r="F1344" t="s">
        <v>407</v>
      </c>
      <c r="G1344">
        <v>50.670498084293158</v>
      </c>
      <c r="H1344" t="str">
        <f t="shared" si="20"/>
        <v>Canterbury</v>
      </c>
    </row>
    <row r="1345" spans="1:8" hidden="1" x14ac:dyDescent="0.25">
      <c r="A1345" s="103">
        <v>1343</v>
      </c>
      <c r="B1345" t="s">
        <v>402</v>
      </c>
      <c r="C1345" t="s">
        <v>394</v>
      </c>
      <c r="D1345" t="s">
        <v>399</v>
      </c>
      <c r="E1345" t="s">
        <v>69</v>
      </c>
      <c r="F1345" t="s">
        <v>407</v>
      </c>
      <c r="G1345">
        <v>73.333333333333329</v>
      </c>
      <c r="H1345" t="str">
        <f t="shared" si="20"/>
        <v>Canterbury</v>
      </c>
    </row>
    <row r="1346" spans="1:8" hidden="1" x14ac:dyDescent="0.25">
      <c r="A1346" s="103">
        <v>1344</v>
      </c>
      <c r="B1346" t="s">
        <v>402</v>
      </c>
      <c r="C1346" t="s">
        <v>394</v>
      </c>
      <c r="D1346" t="s">
        <v>399</v>
      </c>
      <c r="E1346" t="s">
        <v>72</v>
      </c>
      <c r="F1346" t="s">
        <v>407</v>
      </c>
      <c r="G1346">
        <v>60.9375</v>
      </c>
      <c r="H1346" t="str">
        <f t="shared" si="20"/>
        <v>Canterbury</v>
      </c>
    </row>
    <row r="1347" spans="1:8" x14ac:dyDescent="0.25">
      <c r="A1347" s="103">
        <v>1345</v>
      </c>
      <c r="B1347" t="s">
        <v>402</v>
      </c>
      <c r="C1347" t="s">
        <v>394</v>
      </c>
      <c r="D1347" t="s">
        <v>399</v>
      </c>
      <c r="E1347" t="s">
        <v>81</v>
      </c>
      <c r="F1347" t="s">
        <v>407</v>
      </c>
      <c r="G1347">
        <v>64.814814814814667</v>
      </c>
      <c r="H1347" t="str">
        <f t="shared" ref="H1347:H1410" si="21">SUBSTITUTE(B1347, " Region","")</f>
        <v>Canterbury</v>
      </c>
    </row>
    <row r="1348" spans="1:8" hidden="1" x14ac:dyDescent="0.25">
      <c r="A1348" s="103">
        <v>1346</v>
      </c>
      <c r="B1348" t="s">
        <v>402</v>
      </c>
      <c r="C1348" t="s">
        <v>394</v>
      </c>
      <c r="D1348" t="s">
        <v>399</v>
      </c>
      <c r="E1348" t="s">
        <v>82</v>
      </c>
      <c r="F1348" t="s">
        <v>407</v>
      </c>
      <c r="G1348">
        <v>83.333333333333343</v>
      </c>
      <c r="H1348" t="str">
        <f t="shared" si="21"/>
        <v>Canterbury</v>
      </c>
    </row>
    <row r="1349" spans="1:8" hidden="1" x14ac:dyDescent="0.25">
      <c r="A1349" s="103">
        <v>1347</v>
      </c>
      <c r="B1349" t="s">
        <v>402</v>
      </c>
      <c r="C1349" t="s">
        <v>394</v>
      </c>
      <c r="D1349" t="s">
        <v>408</v>
      </c>
      <c r="E1349" t="s">
        <v>67</v>
      </c>
      <c r="F1349" t="s">
        <v>405</v>
      </c>
      <c r="G1349">
        <v>22.418879056047199</v>
      </c>
      <c r="H1349" t="str">
        <f t="shared" si="21"/>
        <v>Canterbury</v>
      </c>
    </row>
    <row r="1350" spans="1:8" hidden="1" x14ac:dyDescent="0.25">
      <c r="A1350" s="103">
        <v>1348</v>
      </c>
      <c r="B1350" t="s">
        <v>402</v>
      </c>
      <c r="C1350" t="s">
        <v>394</v>
      </c>
      <c r="D1350" t="s">
        <v>408</v>
      </c>
      <c r="E1350" t="s">
        <v>66</v>
      </c>
      <c r="F1350" t="s">
        <v>405</v>
      </c>
      <c r="G1350">
        <v>17.08333333332962</v>
      </c>
      <c r="H1350" t="str">
        <f t="shared" si="21"/>
        <v>Canterbury</v>
      </c>
    </row>
    <row r="1351" spans="1:8" hidden="1" x14ac:dyDescent="0.25">
      <c r="A1351" s="103">
        <v>1349</v>
      </c>
      <c r="B1351" t="s">
        <v>402</v>
      </c>
      <c r="C1351" t="s">
        <v>394</v>
      </c>
      <c r="D1351" t="s">
        <v>408</v>
      </c>
      <c r="E1351" t="s">
        <v>68</v>
      </c>
      <c r="F1351" t="s">
        <v>405</v>
      </c>
      <c r="G1351">
        <v>32.159624413144719</v>
      </c>
      <c r="H1351" t="str">
        <f t="shared" si="21"/>
        <v>Canterbury</v>
      </c>
    </row>
    <row r="1352" spans="1:8" hidden="1" x14ac:dyDescent="0.25">
      <c r="A1352" s="103">
        <v>1350</v>
      </c>
      <c r="B1352" t="s">
        <v>402</v>
      </c>
      <c r="C1352" t="s">
        <v>394</v>
      </c>
      <c r="D1352" t="s">
        <v>408</v>
      </c>
      <c r="E1352" t="s">
        <v>67</v>
      </c>
      <c r="F1352" t="s">
        <v>406</v>
      </c>
      <c r="G1352">
        <v>15.929203539823011</v>
      </c>
      <c r="H1352" t="str">
        <f t="shared" si="21"/>
        <v>Canterbury</v>
      </c>
    </row>
    <row r="1353" spans="1:8" hidden="1" x14ac:dyDescent="0.25">
      <c r="A1353" s="103">
        <v>1351</v>
      </c>
      <c r="B1353" t="s">
        <v>402</v>
      </c>
      <c r="C1353" t="s">
        <v>394</v>
      </c>
      <c r="D1353" t="s">
        <v>408</v>
      </c>
      <c r="E1353" t="s">
        <v>66</v>
      </c>
      <c r="F1353" t="s">
        <v>406</v>
      </c>
      <c r="G1353">
        <v>12.222222222221751</v>
      </c>
      <c r="H1353" t="str">
        <f t="shared" si="21"/>
        <v>Canterbury</v>
      </c>
    </row>
    <row r="1354" spans="1:8" hidden="1" x14ac:dyDescent="0.25">
      <c r="A1354" s="103">
        <v>1352</v>
      </c>
      <c r="B1354" t="s">
        <v>402</v>
      </c>
      <c r="C1354" t="s">
        <v>394</v>
      </c>
      <c r="D1354" t="s">
        <v>408</v>
      </c>
      <c r="E1354" t="s">
        <v>68</v>
      </c>
      <c r="F1354" t="s">
        <v>406</v>
      </c>
      <c r="G1354">
        <v>14.906103286385971</v>
      </c>
      <c r="H1354" t="str">
        <f t="shared" si="21"/>
        <v>Canterbury</v>
      </c>
    </row>
    <row r="1355" spans="1:8" hidden="1" x14ac:dyDescent="0.25">
      <c r="A1355" s="103">
        <v>1353</v>
      </c>
      <c r="B1355" t="s">
        <v>402</v>
      </c>
      <c r="C1355" t="s">
        <v>394</v>
      </c>
      <c r="D1355" t="s">
        <v>408</v>
      </c>
      <c r="E1355" t="s">
        <v>67</v>
      </c>
      <c r="F1355" t="s">
        <v>407</v>
      </c>
      <c r="G1355">
        <v>61.651917404129797</v>
      </c>
      <c r="H1355" t="str">
        <f t="shared" si="21"/>
        <v>Canterbury</v>
      </c>
    </row>
    <row r="1356" spans="1:8" hidden="1" x14ac:dyDescent="0.25">
      <c r="A1356" s="103">
        <v>1354</v>
      </c>
      <c r="B1356" t="s">
        <v>402</v>
      </c>
      <c r="C1356" t="s">
        <v>394</v>
      </c>
      <c r="D1356" t="s">
        <v>408</v>
      </c>
      <c r="E1356" t="s">
        <v>66</v>
      </c>
      <c r="F1356" t="s">
        <v>407</v>
      </c>
      <c r="G1356">
        <v>70.694444444448635</v>
      </c>
      <c r="H1356" t="str">
        <f t="shared" si="21"/>
        <v>Canterbury</v>
      </c>
    </row>
    <row r="1357" spans="1:8" hidden="1" x14ac:dyDescent="0.25">
      <c r="A1357" s="103">
        <v>1355</v>
      </c>
      <c r="B1357" t="s">
        <v>402</v>
      </c>
      <c r="C1357" t="s">
        <v>394</v>
      </c>
      <c r="D1357" t="s">
        <v>408</v>
      </c>
      <c r="E1357" t="s">
        <v>68</v>
      </c>
      <c r="F1357" t="s">
        <v>407</v>
      </c>
      <c r="G1357">
        <v>52.93427230046931</v>
      </c>
      <c r="H1357" t="str">
        <f t="shared" si="21"/>
        <v>Canterbury</v>
      </c>
    </row>
    <row r="1358" spans="1:8" hidden="1" x14ac:dyDescent="0.25">
      <c r="A1358" s="103">
        <v>1356</v>
      </c>
      <c r="B1358" t="s">
        <v>402</v>
      </c>
      <c r="C1358" t="s">
        <v>394</v>
      </c>
      <c r="D1358" t="s">
        <v>409</v>
      </c>
      <c r="E1358" t="s">
        <v>193</v>
      </c>
      <c r="F1358" t="s">
        <v>405</v>
      </c>
      <c r="G1358">
        <v>17.57877280265317</v>
      </c>
      <c r="H1358" t="str">
        <f t="shared" si="21"/>
        <v>Canterbury</v>
      </c>
    </row>
    <row r="1359" spans="1:8" hidden="1" x14ac:dyDescent="0.25">
      <c r="A1359" s="103">
        <v>1357</v>
      </c>
      <c r="B1359" t="s">
        <v>402</v>
      </c>
      <c r="C1359" t="s">
        <v>394</v>
      </c>
      <c r="D1359" t="s">
        <v>409</v>
      </c>
      <c r="E1359" t="s">
        <v>194</v>
      </c>
      <c r="F1359" t="s">
        <v>405</v>
      </c>
      <c r="G1359">
        <v>31.660231660231659</v>
      </c>
      <c r="H1359" t="str">
        <f t="shared" si="21"/>
        <v>Canterbury</v>
      </c>
    </row>
    <row r="1360" spans="1:8" hidden="1" x14ac:dyDescent="0.25">
      <c r="A1360" s="103">
        <v>1358</v>
      </c>
      <c r="B1360" t="s">
        <v>402</v>
      </c>
      <c r="C1360" t="s">
        <v>394</v>
      </c>
      <c r="D1360" t="s">
        <v>409</v>
      </c>
      <c r="E1360" t="s">
        <v>195</v>
      </c>
      <c r="F1360" t="s">
        <v>405</v>
      </c>
      <c r="G1360">
        <v>27.55775577557225</v>
      </c>
      <c r="H1360" t="str">
        <f t="shared" si="21"/>
        <v>Canterbury</v>
      </c>
    </row>
    <row r="1361" spans="1:8" hidden="1" x14ac:dyDescent="0.25">
      <c r="A1361" s="103">
        <v>1359</v>
      </c>
      <c r="B1361" t="s">
        <v>402</v>
      </c>
      <c r="C1361" t="s">
        <v>394</v>
      </c>
      <c r="D1361" t="s">
        <v>409</v>
      </c>
      <c r="E1361" t="s">
        <v>193</v>
      </c>
      <c r="F1361" t="s">
        <v>406</v>
      </c>
      <c r="G1361">
        <v>15.339966832504359</v>
      </c>
      <c r="H1361" t="str">
        <f t="shared" si="21"/>
        <v>Canterbury</v>
      </c>
    </row>
    <row r="1362" spans="1:8" hidden="1" x14ac:dyDescent="0.25">
      <c r="A1362" s="103">
        <v>1360</v>
      </c>
      <c r="B1362" t="s">
        <v>402</v>
      </c>
      <c r="C1362" t="s">
        <v>394</v>
      </c>
      <c r="D1362" t="s">
        <v>409</v>
      </c>
      <c r="E1362" t="s">
        <v>194</v>
      </c>
      <c r="F1362" t="s">
        <v>406</v>
      </c>
      <c r="G1362">
        <v>16.602316602316598</v>
      </c>
      <c r="H1362" t="str">
        <f t="shared" si="21"/>
        <v>Canterbury</v>
      </c>
    </row>
    <row r="1363" spans="1:8" hidden="1" x14ac:dyDescent="0.25">
      <c r="A1363" s="103">
        <v>1361</v>
      </c>
      <c r="B1363" t="s">
        <v>402</v>
      </c>
      <c r="C1363" t="s">
        <v>394</v>
      </c>
      <c r="D1363" t="s">
        <v>409</v>
      </c>
      <c r="E1363" t="s">
        <v>195</v>
      </c>
      <c r="F1363" t="s">
        <v>406</v>
      </c>
      <c r="G1363">
        <v>10.39603960396026</v>
      </c>
      <c r="H1363" t="str">
        <f t="shared" si="21"/>
        <v>Canterbury</v>
      </c>
    </row>
    <row r="1364" spans="1:8" hidden="1" x14ac:dyDescent="0.25">
      <c r="A1364" s="103">
        <v>1362</v>
      </c>
      <c r="B1364" t="s">
        <v>402</v>
      </c>
      <c r="C1364" t="s">
        <v>394</v>
      </c>
      <c r="D1364" t="s">
        <v>409</v>
      </c>
      <c r="E1364" t="s">
        <v>193</v>
      </c>
      <c r="F1364" t="s">
        <v>407</v>
      </c>
      <c r="G1364">
        <v>67.081260364842464</v>
      </c>
      <c r="H1364" t="str">
        <f t="shared" si="21"/>
        <v>Canterbury</v>
      </c>
    </row>
    <row r="1365" spans="1:8" hidden="1" x14ac:dyDescent="0.25">
      <c r="A1365" s="103">
        <v>1363</v>
      </c>
      <c r="B1365" t="s">
        <v>402</v>
      </c>
      <c r="C1365" t="s">
        <v>394</v>
      </c>
      <c r="D1365" t="s">
        <v>409</v>
      </c>
      <c r="E1365" t="s">
        <v>194</v>
      </c>
      <c r="F1365" t="s">
        <v>407</v>
      </c>
      <c r="G1365">
        <v>51.737451737451742</v>
      </c>
      <c r="H1365" t="str">
        <f t="shared" si="21"/>
        <v>Canterbury</v>
      </c>
    </row>
    <row r="1366" spans="1:8" hidden="1" x14ac:dyDescent="0.25">
      <c r="A1366" s="103">
        <v>1364</v>
      </c>
      <c r="B1366" t="s">
        <v>402</v>
      </c>
      <c r="C1366" t="s">
        <v>394</v>
      </c>
      <c r="D1366" t="s">
        <v>409</v>
      </c>
      <c r="E1366" t="s">
        <v>195</v>
      </c>
      <c r="F1366" t="s">
        <v>407</v>
      </c>
      <c r="G1366">
        <v>62.046204620467478</v>
      </c>
      <c r="H1366" t="str">
        <f t="shared" si="21"/>
        <v>Canterbury</v>
      </c>
    </row>
    <row r="1367" spans="1:8" hidden="1" x14ac:dyDescent="0.25">
      <c r="A1367" s="103">
        <v>1365</v>
      </c>
      <c r="B1367" t="s">
        <v>410</v>
      </c>
      <c r="C1367" t="s">
        <v>394</v>
      </c>
      <c r="D1367" t="s">
        <v>403</v>
      </c>
      <c r="E1367" t="s">
        <v>404</v>
      </c>
      <c r="F1367" t="s">
        <v>405</v>
      </c>
      <c r="G1367">
        <v>23.76237623762319</v>
      </c>
      <c r="H1367" t="str">
        <f t="shared" si="21"/>
        <v>Auckland</v>
      </c>
    </row>
    <row r="1368" spans="1:8" hidden="1" x14ac:dyDescent="0.25">
      <c r="A1368" s="103">
        <v>1366</v>
      </c>
      <c r="B1368" t="s">
        <v>410</v>
      </c>
      <c r="C1368" t="s">
        <v>394</v>
      </c>
      <c r="D1368" t="s">
        <v>403</v>
      </c>
      <c r="E1368" t="s">
        <v>404</v>
      </c>
      <c r="F1368" t="s">
        <v>406</v>
      </c>
      <c r="G1368">
        <v>16.171617161715812</v>
      </c>
      <c r="H1368" t="str">
        <f t="shared" si="21"/>
        <v>Auckland</v>
      </c>
    </row>
    <row r="1369" spans="1:8" hidden="1" x14ac:dyDescent="0.25">
      <c r="A1369" s="103">
        <v>1367</v>
      </c>
      <c r="B1369" t="s">
        <v>410</v>
      </c>
      <c r="C1369" t="s">
        <v>394</v>
      </c>
      <c r="D1369" t="s">
        <v>403</v>
      </c>
      <c r="E1369" t="s">
        <v>404</v>
      </c>
      <c r="F1369" t="s">
        <v>407</v>
      </c>
      <c r="G1369">
        <v>60.066006600661012</v>
      </c>
      <c r="H1369" t="str">
        <f t="shared" si="21"/>
        <v>Auckland</v>
      </c>
    </row>
    <row r="1370" spans="1:8" hidden="1" x14ac:dyDescent="0.25">
      <c r="A1370" s="103">
        <v>1368</v>
      </c>
      <c r="B1370" t="s">
        <v>410</v>
      </c>
      <c r="C1370" t="s">
        <v>394</v>
      </c>
      <c r="D1370" t="s">
        <v>399</v>
      </c>
      <c r="E1370" t="s">
        <v>70</v>
      </c>
      <c r="F1370" t="s">
        <v>405</v>
      </c>
      <c r="H1370" t="str">
        <f t="shared" si="21"/>
        <v>Auckland</v>
      </c>
    </row>
    <row r="1371" spans="1:8" hidden="1" x14ac:dyDescent="0.25">
      <c r="A1371" s="103">
        <v>1369</v>
      </c>
      <c r="B1371" t="s">
        <v>410</v>
      </c>
      <c r="C1371" t="s">
        <v>394</v>
      </c>
      <c r="D1371" t="s">
        <v>399</v>
      </c>
      <c r="E1371" t="s">
        <v>71</v>
      </c>
      <c r="F1371" t="s">
        <v>405</v>
      </c>
      <c r="G1371">
        <v>41.269841269842033</v>
      </c>
      <c r="H1371" t="str">
        <f t="shared" si="21"/>
        <v>Auckland</v>
      </c>
    </row>
    <row r="1372" spans="1:8" hidden="1" x14ac:dyDescent="0.25">
      <c r="A1372" s="103">
        <v>1370</v>
      </c>
      <c r="B1372" t="s">
        <v>410</v>
      </c>
      <c r="C1372" t="s">
        <v>394</v>
      </c>
      <c r="D1372" t="s">
        <v>399</v>
      </c>
      <c r="E1372" t="s">
        <v>69</v>
      </c>
      <c r="F1372" t="s">
        <v>405</v>
      </c>
      <c r="G1372">
        <v>20</v>
      </c>
      <c r="H1372" t="str">
        <f t="shared" si="21"/>
        <v>Auckland</v>
      </c>
    </row>
    <row r="1373" spans="1:8" hidden="1" x14ac:dyDescent="0.25">
      <c r="A1373" s="103">
        <v>1371</v>
      </c>
      <c r="B1373" t="s">
        <v>410</v>
      </c>
      <c r="C1373" t="s">
        <v>394</v>
      </c>
      <c r="D1373" t="s">
        <v>399</v>
      </c>
      <c r="E1373" t="s">
        <v>72</v>
      </c>
      <c r="F1373" t="s">
        <v>405</v>
      </c>
      <c r="G1373">
        <v>25</v>
      </c>
      <c r="H1373" t="str">
        <f t="shared" si="21"/>
        <v>Auckland</v>
      </c>
    </row>
    <row r="1374" spans="1:8" x14ac:dyDescent="0.25">
      <c r="A1374" s="103">
        <v>1372</v>
      </c>
      <c r="B1374" t="s">
        <v>410</v>
      </c>
      <c r="C1374" t="s">
        <v>394</v>
      </c>
      <c r="D1374" t="s">
        <v>399</v>
      </c>
      <c r="E1374" t="s">
        <v>81</v>
      </c>
      <c r="F1374" t="s">
        <v>405</v>
      </c>
      <c r="G1374">
        <v>4.7619047619006807</v>
      </c>
      <c r="H1374" t="str">
        <f t="shared" si="21"/>
        <v>Auckland</v>
      </c>
    </row>
    <row r="1375" spans="1:8" hidden="1" x14ac:dyDescent="0.25">
      <c r="A1375" s="103">
        <v>1373</v>
      </c>
      <c r="B1375" t="s">
        <v>410</v>
      </c>
      <c r="C1375" t="s">
        <v>394</v>
      </c>
      <c r="D1375" t="s">
        <v>399</v>
      </c>
      <c r="E1375" t="s">
        <v>82</v>
      </c>
      <c r="F1375" t="s">
        <v>405</v>
      </c>
      <c r="H1375" t="str">
        <f t="shared" si="21"/>
        <v>Auckland</v>
      </c>
    </row>
    <row r="1376" spans="1:8" hidden="1" x14ac:dyDescent="0.25">
      <c r="A1376" s="103">
        <v>1374</v>
      </c>
      <c r="B1376" t="s">
        <v>410</v>
      </c>
      <c r="C1376" t="s">
        <v>394</v>
      </c>
      <c r="D1376" t="s">
        <v>399</v>
      </c>
      <c r="E1376" t="s">
        <v>70</v>
      </c>
      <c r="F1376" t="s">
        <v>406</v>
      </c>
      <c r="G1376">
        <v>13.33333333333333</v>
      </c>
      <c r="H1376" t="str">
        <f t="shared" si="21"/>
        <v>Auckland</v>
      </c>
    </row>
    <row r="1377" spans="1:8" hidden="1" x14ac:dyDescent="0.25">
      <c r="A1377" s="103">
        <v>1375</v>
      </c>
      <c r="B1377" t="s">
        <v>410</v>
      </c>
      <c r="C1377" t="s">
        <v>394</v>
      </c>
      <c r="D1377" t="s">
        <v>399</v>
      </c>
      <c r="E1377" t="s">
        <v>71</v>
      </c>
      <c r="F1377" t="s">
        <v>406</v>
      </c>
      <c r="G1377">
        <v>10.31746031745813</v>
      </c>
      <c r="H1377" t="str">
        <f t="shared" si="21"/>
        <v>Auckland</v>
      </c>
    </row>
    <row r="1378" spans="1:8" hidden="1" x14ac:dyDescent="0.25">
      <c r="A1378" s="103">
        <v>1376</v>
      </c>
      <c r="B1378" t="s">
        <v>410</v>
      </c>
      <c r="C1378" t="s">
        <v>394</v>
      </c>
      <c r="D1378" t="s">
        <v>399</v>
      </c>
      <c r="E1378" t="s">
        <v>69</v>
      </c>
      <c r="F1378" t="s">
        <v>406</v>
      </c>
      <c r="G1378">
        <v>40</v>
      </c>
      <c r="H1378" t="str">
        <f t="shared" si="21"/>
        <v>Auckland</v>
      </c>
    </row>
    <row r="1379" spans="1:8" hidden="1" x14ac:dyDescent="0.25">
      <c r="A1379" s="103">
        <v>1377</v>
      </c>
      <c r="B1379" t="s">
        <v>410</v>
      </c>
      <c r="C1379" t="s">
        <v>394</v>
      </c>
      <c r="D1379" t="s">
        <v>399</v>
      </c>
      <c r="E1379" t="s">
        <v>72</v>
      </c>
      <c r="F1379" t="s">
        <v>406</v>
      </c>
      <c r="G1379">
        <v>12.5</v>
      </c>
      <c r="H1379" t="str">
        <f t="shared" si="21"/>
        <v>Auckland</v>
      </c>
    </row>
    <row r="1380" spans="1:8" x14ac:dyDescent="0.25">
      <c r="A1380" s="103">
        <v>1378</v>
      </c>
      <c r="B1380" t="s">
        <v>410</v>
      </c>
      <c r="C1380" t="s">
        <v>394</v>
      </c>
      <c r="D1380" t="s">
        <v>399</v>
      </c>
      <c r="E1380" t="s">
        <v>81</v>
      </c>
      <c r="F1380" t="s">
        <v>406</v>
      </c>
      <c r="G1380">
        <v>28.571428571432659</v>
      </c>
      <c r="H1380" t="str">
        <f t="shared" si="21"/>
        <v>Auckland</v>
      </c>
    </row>
    <row r="1381" spans="1:8" hidden="1" x14ac:dyDescent="0.25">
      <c r="A1381" s="103">
        <v>1379</v>
      </c>
      <c r="B1381" t="s">
        <v>410</v>
      </c>
      <c r="C1381" t="s">
        <v>394</v>
      </c>
      <c r="D1381" t="s">
        <v>399</v>
      </c>
      <c r="E1381" t="s">
        <v>82</v>
      </c>
      <c r="F1381" t="s">
        <v>406</v>
      </c>
      <c r="H1381" t="str">
        <f t="shared" si="21"/>
        <v>Auckland</v>
      </c>
    </row>
    <row r="1382" spans="1:8" hidden="1" x14ac:dyDescent="0.25">
      <c r="A1382" s="103">
        <v>1380</v>
      </c>
      <c r="B1382" t="s">
        <v>410</v>
      </c>
      <c r="C1382" t="s">
        <v>394</v>
      </c>
      <c r="D1382" t="s">
        <v>399</v>
      </c>
      <c r="E1382" t="s">
        <v>70</v>
      </c>
      <c r="F1382" t="s">
        <v>407</v>
      </c>
      <c r="G1382">
        <v>86.666666666666671</v>
      </c>
      <c r="H1382" t="str">
        <f t="shared" si="21"/>
        <v>Auckland</v>
      </c>
    </row>
    <row r="1383" spans="1:8" hidden="1" x14ac:dyDescent="0.25">
      <c r="A1383" s="103">
        <v>1381</v>
      </c>
      <c r="B1383" t="s">
        <v>410</v>
      </c>
      <c r="C1383" t="s">
        <v>394</v>
      </c>
      <c r="D1383" t="s">
        <v>399</v>
      </c>
      <c r="E1383" t="s">
        <v>71</v>
      </c>
      <c r="F1383" t="s">
        <v>407</v>
      </c>
      <c r="G1383">
        <v>48.412698412699847</v>
      </c>
      <c r="H1383" t="str">
        <f t="shared" si="21"/>
        <v>Auckland</v>
      </c>
    </row>
    <row r="1384" spans="1:8" hidden="1" x14ac:dyDescent="0.25">
      <c r="A1384" s="103">
        <v>1382</v>
      </c>
      <c r="B1384" t="s">
        <v>410</v>
      </c>
      <c r="C1384" t="s">
        <v>394</v>
      </c>
      <c r="D1384" t="s">
        <v>399</v>
      </c>
      <c r="E1384" t="s">
        <v>69</v>
      </c>
      <c r="F1384" t="s">
        <v>407</v>
      </c>
      <c r="G1384">
        <v>40</v>
      </c>
      <c r="H1384" t="str">
        <f t="shared" si="21"/>
        <v>Auckland</v>
      </c>
    </row>
    <row r="1385" spans="1:8" hidden="1" x14ac:dyDescent="0.25">
      <c r="A1385" s="103">
        <v>1383</v>
      </c>
      <c r="B1385" t="s">
        <v>410</v>
      </c>
      <c r="C1385" t="s">
        <v>394</v>
      </c>
      <c r="D1385" t="s">
        <v>399</v>
      </c>
      <c r="E1385" t="s">
        <v>72</v>
      </c>
      <c r="F1385" t="s">
        <v>407</v>
      </c>
      <c r="G1385">
        <v>62.5</v>
      </c>
      <c r="H1385" t="str">
        <f t="shared" si="21"/>
        <v>Auckland</v>
      </c>
    </row>
    <row r="1386" spans="1:8" x14ac:dyDescent="0.25">
      <c r="A1386" s="103">
        <v>1384</v>
      </c>
      <c r="B1386" t="s">
        <v>410</v>
      </c>
      <c r="C1386" t="s">
        <v>394</v>
      </c>
      <c r="D1386" t="s">
        <v>399</v>
      </c>
      <c r="E1386" t="s">
        <v>81</v>
      </c>
      <c r="F1386" t="s">
        <v>407</v>
      </c>
      <c r="G1386">
        <v>66.666666666666657</v>
      </c>
      <c r="H1386" t="str">
        <f t="shared" si="21"/>
        <v>Auckland</v>
      </c>
    </row>
    <row r="1387" spans="1:8" hidden="1" x14ac:dyDescent="0.25">
      <c r="A1387" s="103">
        <v>1385</v>
      </c>
      <c r="B1387" t="s">
        <v>410</v>
      </c>
      <c r="C1387" t="s">
        <v>394</v>
      </c>
      <c r="D1387" t="s">
        <v>399</v>
      </c>
      <c r="E1387" t="s">
        <v>82</v>
      </c>
      <c r="F1387" t="s">
        <v>407</v>
      </c>
      <c r="G1387">
        <v>100</v>
      </c>
      <c r="H1387" t="str">
        <f t="shared" si="21"/>
        <v>Auckland</v>
      </c>
    </row>
    <row r="1388" spans="1:8" hidden="1" x14ac:dyDescent="0.25">
      <c r="A1388" s="103">
        <v>1386</v>
      </c>
      <c r="B1388" t="s">
        <v>410</v>
      </c>
      <c r="C1388" t="s">
        <v>394</v>
      </c>
      <c r="D1388" t="s">
        <v>408</v>
      </c>
      <c r="E1388" t="s">
        <v>67</v>
      </c>
      <c r="F1388" t="s">
        <v>405</v>
      </c>
      <c r="G1388">
        <v>23.07692307692308</v>
      </c>
      <c r="H1388" t="str">
        <f t="shared" si="21"/>
        <v>Auckland</v>
      </c>
    </row>
    <row r="1389" spans="1:8" hidden="1" x14ac:dyDescent="0.25">
      <c r="A1389" s="103">
        <v>1387</v>
      </c>
      <c r="B1389" t="s">
        <v>410</v>
      </c>
      <c r="C1389" t="s">
        <v>394</v>
      </c>
      <c r="D1389" t="s">
        <v>408</v>
      </c>
      <c r="E1389" t="s">
        <v>66</v>
      </c>
      <c r="F1389" t="s">
        <v>405</v>
      </c>
      <c r="G1389">
        <v>22.619047619044469</v>
      </c>
      <c r="H1389" t="str">
        <f t="shared" si="21"/>
        <v>Auckland</v>
      </c>
    </row>
    <row r="1390" spans="1:8" hidden="1" x14ac:dyDescent="0.25">
      <c r="A1390" s="103">
        <v>1388</v>
      </c>
      <c r="B1390" t="s">
        <v>410</v>
      </c>
      <c r="C1390" t="s">
        <v>394</v>
      </c>
      <c r="D1390" t="s">
        <v>408</v>
      </c>
      <c r="E1390" t="s">
        <v>68</v>
      </c>
      <c r="F1390" t="s">
        <v>405</v>
      </c>
      <c r="G1390">
        <v>25.490196078432412</v>
      </c>
      <c r="H1390" t="str">
        <f t="shared" si="21"/>
        <v>Auckland</v>
      </c>
    </row>
    <row r="1391" spans="1:8" hidden="1" x14ac:dyDescent="0.25">
      <c r="A1391" s="103">
        <v>1389</v>
      </c>
      <c r="B1391" t="s">
        <v>410</v>
      </c>
      <c r="C1391" t="s">
        <v>394</v>
      </c>
      <c r="D1391" t="s">
        <v>408</v>
      </c>
      <c r="E1391" t="s">
        <v>67</v>
      </c>
      <c r="F1391" t="s">
        <v>406</v>
      </c>
      <c r="G1391">
        <v>10.256410256410261</v>
      </c>
      <c r="H1391" t="str">
        <f t="shared" si="21"/>
        <v>Auckland</v>
      </c>
    </row>
    <row r="1392" spans="1:8" hidden="1" x14ac:dyDescent="0.25">
      <c r="A1392" s="103">
        <v>1390</v>
      </c>
      <c r="B1392" t="s">
        <v>410</v>
      </c>
      <c r="C1392" t="s">
        <v>394</v>
      </c>
      <c r="D1392" t="s">
        <v>408</v>
      </c>
      <c r="E1392" t="s">
        <v>66</v>
      </c>
      <c r="F1392" t="s">
        <v>406</v>
      </c>
      <c r="G1392">
        <v>27.38095238095196</v>
      </c>
      <c r="H1392" t="str">
        <f t="shared" si="21"/>
        <v>Auckland</v>
      </c>
    </row>
    <row r="1393" spans="1:8" hidden="1" x14ac:dyDescent="0.25">
      <c r="A1393" s="103">
        <v>1391</v>
      </c>
      <c r="B1393" t="s">
        <v>410</v>
      </c>
      <c r="C1393" t="s">
        <v>394</v>
      </c>
      <c r="D1393" t="s">
        <v>408</v>
      </c>
      <c r="E1393" t="s">
        <v>68</v>
      </c>
      <c r="F1393" t="s">
        <v>406</v>
      </c>
      <c r="G1393">
        <v>13.72549019607809</v>
      </c>
      <c r="H1393" t="str">
        <f t="shared" si="21"/>
        <v>Auckland</v>
      </c>
    </row>
    <row r="1394" spans="1:8" hidden="1" x14ac:dyDescent="0.25">
      <c r="A1394" s="103">
        <v>1392</v>
      </c>
      <c r="B1394" t="s">
        <v>410</v>
      </c>
      <c r="C1394" t="s">
        <v>394</v>
      </c>
      <c r="D1394" t="s">
        <v>408</v>
      </c>
      <c r="E1394" t="s">
        <v>67</v>
      </c>
      <c r="F1394" t="s">
        <v>407</v>
      </c>
      <c r="G1394">
        <v>66.666666666666657</v>
      </c>
      <c r="H1394" t="str">
        <f t="shared" si="21"/>
        <v>Auckland</v>
      </c>
    </row>
    <row r="1395" spans="1:8" hidden="1" x14ac:dyDescent="0.25">
      <c r="A1395" s="103">
        <v>1393</v>
      </c>
      <c r="B1395" t="s">
        <v>410</v>
      </c>
      <c r="C1395" t="s">
        <v>394</v>
      </c>
      <c r="D1395" t="s">
        <v>408</v>
      </c>
      <c r="E1395" t="s">
        <v>66</v>
      </c>
      <c r="F1395" t="s">
        <v>407</v>
      </c>
      <c r="G1395">
        <v>50.000000000003567</v>
      </c>
      <c r="H1395" t="str">
        <f t="shared" si="21"/>
        <v>Auckland</v>
      </c>
    </row>
    <row r="1396" spans="1:8" hidden="1" x14ac:dyDescent="0.25">
      <c r="A1396" s="103">
        <v>1394</v>
      </c>
      <c r="B1396" t="s">
        <v>410</v>
      </c>
      <c r="C1396" t="s">
        <v>394</v>
      </c>
      <c r="D1396" t="s">
        <v>408</v>
      </c>
      <c r="E1396" t="s">
        <v>68</v>
      </c>
      <c r="F1396" t="s">
        <v>407</v>
      </c>
      <c r="G1396">
        <v>60.784313725489497</v>
      </c>
      <c r="H1396" t="str">
        <f t="shared" si="21"/>
        <v>Auckland</v>
      </c>
    </row>
    <row r="1397" spans="1:8" hidden="1" x14ac:dyDescent="0.25">
      <c r="A1397" s="103">
        <v>1395</v>
      </c>
      <c r="B1397" t="s">
        <v>410</v>
      </c>
      <c r="C1397" t="s">
        <v>394</v>
      </c>
      <c r="D1397" t="s">
        <v>409</v>
      </c>
      <c r="E1397" t="s">
        <v>193</v>
      </c>
      <c r="F1397" t="s">
        <v>405</v>
      </c>
      <c r="G1397">
        <v>25.36231884057937</v>
      </c>
      <c r="H1397" t="str">
        <f t="shared" si="21"/>
        <v>Auckland</v>
      </c>
    </row>
    <row r="1398" spans="1:8" hidden="1" x14ac:dyDescent="0.25">
      <c r="A1398" s="103">
        <v>1396</v>
      </c>
      <c r="B1398" t="s">
        <v>410</v>
      </c>
      <c r="C1398" t="s">
        <v>394</v>
      </c>
      <c r="D1398" t="s">
        <v>409</v>
      </c>
      <c r="E1398" t="s">
        <v>194</v>
      </c>
      <c r="F1398" t="s">
        <v>405</v>
      </c>
      <c r="G1398">
        <v>35.483870967741943</v>
      </c>
      <c r="H1398" t="str">
        <f t="shared" si="21"/>
        <v>Auckland</v>
      </c>
    </row>
    <row r="1399" spans="1:8" hidden="1" x14ac:dyDescent="0.25">
      <c r="A1399" s="103">
        <v>1397</v>
      </c>
      <c r="B1399" t="s">
        <v>410</v>
      </c>
      <c r="C1399" t="s">
        <v>394</v>
      </c>
      <c r="D1399" t="s">
        <v>409</v>
      </c>
      <c r="E1399" t="s">
        <v>195</v>
      </c>
      <c r="F1399" t="s">
        <v>405</v>
      </c>
      <c r="G1399">
        <v>5.5555555555509262</v>
      </c>
      <c r="H1399" t="str">
        <f t="shared" si="21"/>
        <v>Auckland</v>
      </c>
    </row>
    <row r="1400" spans="1:8" hidden="1" x14ac:dyDescent="0.25">
      <c r="A1400" s="103">
        <v>1398</v>
      </c>
      <c r="B1400" t="s">
        <v>410</v>
      </c>
      <c r="C1400" t="s">
        <v>394</v>
      </c>
      <c r="D1400" t="s">
        <v>409</v>
      </c>
      <c r="E1400" t="s">
        <v>193</v>
      </c>
      <c r="F1400" t="s">
        <v>406</v>
      </c>
      <c r="G1400">
        <v>15.217391304348491</v>
      </c>
      <c r="H1400" t="str">
        <f t="shared" si="21"/>
        <v>Auckland</v>
      </c>
    </row>
    <row r="1401" spans="1:8" hidden="1" x14ac:dyDescent="0.25">
      <c r="A1401" s="103">
        <v>1399</v>
      </c>
      <c r="B1401" t="s">
        <v>410</v>
      </c>
      <c r="C1401" t="s">
        <v>394</v>
      </c>
      <c r="D1401" t="s">
        <v>409</v>
      </c>
      <c r="E1401" t="s">
        <v>194</v>
      </c>
      <c r="F1401" t="s">
        <v>406</v>
      </c>
      <c r="G1401">
        <v>19.35483870967742</v>
      </c>
      <c r="H1401" t="str">
        <f t="shared" si="21"/>
        <v>Auckland</v>
      </c>
    </row>
    <row r="1402" spans="1:8" hidden="1" x14ac:dyDescent="0.25">
      <c r="A1402" s="103">
        <v>1400</v>
      </c>
      <c r="B1402" t="s">
        <v>410</v>
      </c>
      <c r="C1402" t="s">
        <v>394</v>
      </c>
      <c r="D1402" t="s">
        <v>409</v>
      </c>
      <c r="E1402" t="s">
        <v>195</v>
      </c>
      <c r="F1402" t="s">
        <v>406</v>
      </c>
      <c r="G1402">
        <v>13.888888888885649</v>
      </c>
      <c r="H1402" t="str">
        <f t="shared" si="21"/>
        <v>Auckland</v>
      </c>
    </row>
    <row r="1403" spans="1:8" hidden="1" x14ac:dyDescent="0.25">
      <c r="A1403" s="103">
        <v>1401</v>
      </c>
      <c r="B1403" t="s">
        <v>410</v>
      </c>
      <c r="C1403" t="s">
        <v>394</v>
      </c>
      <c r="D1403" t="s">
        <v>409</v>
      </c>
      <c r="E1403" t="s">
        <v>193</v>
      </c>
      <c r="F1403" t="s">
        <v>407</v>
      </c>
      <c r="G1403">
        <v>59.420289855072149</v>
      </c>
      <c r="H1403" t="str">
        <f t="shared" si="21"/>
        <v>Auckland</v>
      </c>
    </row>
    <row r="1404" spans="1:8" hidden="1" x14ac:dyDescent="0.25">
      <c r="A1404" s="103">
        <v>1402</v>
      </c>
      <c r="B1404" t="s">
        <v>410</v>
      </c>
      <c r="C1404" t="s">
        <v>394</v>
      </c>
      <c r="D1404" t="s">
        <v>409</v>
      </c>
      <c r="E1404" t="s">
        <v>194</v>
      </c>
      <c r="F1404" t="s">
        <v>407</v>
      </c>
      <c r="G1404">
        <v>45.161290322580641</v>
      </c>
      <c r="H1404" t="str">
        <f t="shared" si="21"/>
        <v>Auckland</v>
      </c>
    </row>
    <row r="1405" spans="1:8" hidden="1" x14ac:dyDescent="0.25">
      <c r="A1405" s="103">
        <v>1403</v>
      </c>
      <c r="B1405" t="s">
        <v>410</v>
      </c>
      <c r="C1405" t="s">
        <v>394</v>
      </c>
      <c r="D1405" t="s">
        <v>409</v>
      </c>
      <c r="E1405" t="s">
        <v>195</v>
      </c>
      <c r="F1405" t="s">
        <v>407</v>
      </c>
      <c r="G1405">
        <v>80.55555555556343</v>
      </c>
      <c r="H1405" t="str">
        <f t="shared" si="21"/>
        <v>Auckland</v>
      </c>
    </row>
    <row r="1406" spans="1:8" hidden="1" x14ac:dyDescent="0.25">
      <c r="A1406" s="103">
        <v>1404</v>
      </c>
      <c r="B1406" t="s">
        <v>411</v>
      </c>
      <c r="C1406" t="s">
        <v>394</v>
      </c>
      <c r="D1406" t="s">
        <v>403</v>
      </c>
      <c r="E1406" t="s">
        <v>404</v>
      </c>
      <c r="F1406" t="s">
        <v>405</v>
      </c>
      <c r="G1406">
        <v>26.900584795319411</v>
      </c>
      <c r="H1406" t="str">
        <f t="shared" si="21"/>
        <v>West Coast</v>
      </c>
    </row>
    <row r="1407" spans="1:8" hidden="1" x14ac:dyDescent="0.25">
      <c r="A1407" s="103">
        <v>1405</v>
      </c>
      <c r="B1407" t="s">
        <v>411</v>
      </c>
      <c r="C1407" t="s">
        <v>394</v>
      </c>
      <c r="D1407" t="s">
        <v>403</v>
      </c>
      <c r="E1407" t="s">
        <v>404</v>
      </c>
      <c r="F1407" t="s">
        <v>406</v>
      </c>
      <c r="G1407">
        <v>11.929824561404169</v>
      </c>
      <c r="H1407" t="str">
        <f t="shared" si="21"/>
        <v>West Coast</v>
      </c>
    </row>
    <row r="1408" spans="1:8" hidden="1" x14ac:dyDescent="0.25">
      <c r="A1408" s="103">
        <v>1406</v>
      </c>
      <c r="B1408" t="s">
        <v>411</v>
      </c>
      <c r="C1408" t="s">
        <v>394</v>
      </c>
      <c r="D1408" t="s">
        <v>403</v>
      </c>
      <c r="E1408" t="s">
        <v>404</v>
      </c>
      <c r="F1408" t="s">
        <v>407</v>
      </c>
      <c r="G1408">
        <v>61.169590643276408</v>
      </c>
      <c r="H1408" t="str">
        <f t="shared" si="21"/>
        <v>West Coast</v>
      </c>
    </row>
    <row r="1409" spans="1:8" hidden="1" x14ac:dyDescent="0.25">
      <c r="A1409" s="103">
        <v>1407</v>
      </c>
      <c r="B1409" t="s">
        <v>411</v>
      </c>
      <c r="C1409" t="s">
        <v>394</v>
      </c>
      <c r="D1409" t="s">
        <v>399</v>
      </c>
      <c r="E1409" t="s">
        <v>70</v>
      </c>
      <c r="F1409" t="s">
        <v>405</v>
      </c>
      <c r="G1409">
        <v>4.4444444444444446</v>
      </c>
      <c r="H1409" t="str">
        <f t="shared" si="21"/>
        <v>West Coast</v>
      </c>
    </row>
    <row r="1410" spans="1:8" hidden="1" x14ac:dyDescent="0.25">
      <c r="A1410" s="103">
        <v>1408</v>
      </c>
      <c r="B1410" t="s">
        <v>411</v>
      </c>
      <c r="C1410" t="s">
        <v>394</v>
      </c>
      <c r="D1410" t="s">
        <v>399</v>
      </c>
      <c r="E1410" t="s">
        <v>71</v>
      </c>
      <c r="F1410" t="s">
        <v>405</v>
      </c>
      <c r="G1410">
        <v>38.4848484848442</v>
      </c>
      <c r="H1410" t="str">
        <f t="shared" si="21"/>
        <v>West Coast</v>
      </c>
    </row>
    <row r="1411" spans="1:8" hidden="1" x14ac:dyDescent="0.25">
      <c r="A1411" s="103">
        <v>1409</v>
      </c>
      <c r="B1411" t="s">
        <v>411</v>
      </c>
      <c r="C1411" t="s">
        <v>394</v>
      </c>
      <c r="D1411" t="s">
        <v>399</v>
      </c>
      <c r="E1411" t="s">
        <v>69</v>
      </c>
      <c r="F1411" t="s">
        <v>405</v>
      </c>
      <c r="G1411">
        <v>26.666666666666671</v>
      </c>
      <c r="H1411" t="str">
        <f t="shared" ref="H1411:H1474" si="22">SUBSTITUTE(B1411, " Region","")</f>
        <v>West Coast</v>
      </c>
    </row>
    <row r="1412" spans="1:8" hidden="1" x14ac:dyDescent="0.25">
      <c r="A1412" s="103">
        <v>1410</v>
      </c>
      <c r="B1412" t="s">
        <v>411</v>
      </c>
      <c r="C1412" t="s">
        <v>394</v>
      </c>
      <c r="D1412" t="s">
        <v>399</v>
      </c>
      <c r="E1412" t="s">
        <v>72</v>
      </c>
      <c r="F1412" t="s">
        <v>405</v>
      </c>
      <c r="G1412">
        <v>19.565217391304351</v>
      </c>
      <c r="H1412" t="str">
        <f t="shared" si="22"/>
        <v>West Coast</v>
      </c>
    </row>
    <row r="1413" spans="1:8" x14ac:dyDescent="0.25">
      <c r="A1413" s="103">
        <v>1411</v>
      </c>
      <c r="B1413" t="s">
        <v>411</v>
      </c>
      <c r="C1413" t="s">
        <v>394</v>
      </c>
      <c r="D1413" t="s">
        <v>399</v>
      </c>
      <c r="E1413" t="s">
        <v>81</v>
      </c>
      <c r="F1413" t="s">
        <v>405</v>
      </c>
      <c r="G1413">
        <v>31.746031746031591</v>
      </c>
      <c r="H1413" t="str">
        <f t="shared" si="22"/>
        <v>West Coast</v>
      </c>
    </row>
    <row r="1414" spans="1:8" hidden="1" x14ac:dyDescent="0.25">
      <c r="A1414" s="103">
        <v>1412</v>
      </c>
      <c r="B1414" t="s">
        <v>411</v>
      </c>
      <c r="C1414" t="s">
        <v>394</v>
      </c>
      <c r="D1414" t="s">
        <v>399</v>
      </c>
      <c r="E1414" t="s">
        <v>82</v>
      </c>
      <c r="F1414" t="s">
        <v>405</v>
      </c>
      <c r="G1414">
        <v>16.666666666666661</v>
      </c>
      <c r="H1414" t="str">
        <f t="shared" si="22"/>
        <v>West Coast</v>
      </c>
    </row>
    <row r="1415" spans="1:8" hidden="1" x14ac:dyDescent="0.25">
      <c r="A1415" s="103">
        <v>1413</v>
      </c>
      <c r="B1415" t="s">
        <v>411</v>
      </c>
      <c r="C1415" t="s">
        <v>394</v>
      </c>
      <c r="D1415" t="s">
        <v>399</v>
      </c>
      <c r="E1415" t="s">
        <v>70</v>
      </c>
      <c r="F1415" t="s">
        <v>406</v>
      </c>
      <c r="G1415">
        <v>8.8888888888888893</v>
      </c>
      <c r="H1415" t="str">
        <f t="shared" si="22"/>
        <v>West Coast</v>
      </c>
    </row>
    <row r="1416" spans="1:8" hidden="1" x14ac:dyDescent="0.25">
      <c r="A1416" s="103">
        <v>1414</v>
      </c>
      <c r="B1416" t="s">
        <v>411</v>
      </c>
      <c r="C1416" t="s">
        <v>394</v>
      </c>
      <c r="D1416" t="s">
        <v>399</v>
      </c>
      <c r="E1416" t="s">
        <v>71</v>
      </c>
      <c r="F1416" t="s">
        <v>406</v>
      </c>
      <c r="G1416">
        <v>8.1818181818190716</v>
      </c>
      <c r="H1416" t="str">
        <f t="shared" si="22"/>
        <v>West Coast</v>
      </c>
    </row>
    <row r="1417" spans="1:8" hidden="1" x14ac:dyDescent="0.25">
      <c r="A1417" s="103">
        <v>1415</v>
      </c>
      <c r="B1417" t="s">
        <v>411</v>
      </c>
      <c r="C1417" t="s">
        <v>394</v>
      </c>
      <c r="D1417" t="s">
        <v>399</v>
      </c>
      <c r="E1417" t="s">
        <v>69</v>
      </c>
      <c r="F1417" t="s">
        <v>406</v>
      </c>
      <c r="G1417">
        <v>26.666666666666671</v>
      </c>
      <c r="H1417" t="str">
        <f t="shared" si="22"/>
        <v>West Coast</v>
      </c>
    </row>
    <row r="1418" spans="1:8" hidden="1" x14ac:dyDescent="0.25">
      <c r="A1418" s="103">
        <v>1416</v>
      </c>
      <c r="B1418" t="s">
        <v>411</v>
      </c>
      <c r="C1418" t="s">
        <v>394</v>
      </c>
      <c r="D1418" t="s">
        <v>399</v>
      </c>
      <c r="E1418" t="s">
        <v>72</v>
      </c>
      <c r="F1418" t="s">
        <v>406</v>
      </c>
      <c r="G1418">
        <v>6.5217391304347823</v>
      </c>
      <c r="H1418" t="str">
        <f t="shared" si="22"/>
        <v>West Coast</v>
      </c>
    </row>
    <row r="1419" spans="1:8" x14ac:dyDescent="0.25">
      <c r="A1419" s="103">
        <v>1417</v>
      </c>
      <c r="B1419" t="s">
        <v>411</v>
      </c>
      <c r="C1419" t="s">
        <v>394</v>
      </c>
      <c r="D1419" t="s">
        <v>399</v>
      </c>
      <c r="E1419" t="s">
        <v>81</v>
      </c>
      <c r="F1419" t="s">
        <v>406</v>
      </c>
      <c r="G1419">
        <v>23.80952380952608</v>
      </c>
      <c r="H1419" t="str">
        <f t="shared" si="22"/>
        <v>West Coast</v>
      </c>
    </row>
    <row r="1420" spans="1:8" hidden="1" x14ac:dyDescent="0.25">
      <c r="A1420" s="103">
        <v>1418</v>
      </c>
      <c r="B1420" t="s">
        <v>411</v>
      </c>
      <c r="C1420" t="s">
        <v>394</v>
      </c>
      <c r="D1420" t="s">
        <v>399</v>
      </c>
      <c r="E1420" t="s">
        <v>82</v>
      </c>
      <c r="F1420" t="s">
        <v>406</v>
      </c>
      <c r="H1420" t="str">
        <f t="shared" si="22"/>
        <v>West Coast</v>
      </c>
    </row>
    <row r="1421" spans="1:8" hidden="1" x14ac:dyDescent="0.25">
      <c r="A1421" s="103">
        <v>1419</v>
      </c>
      <c r="B1421" t="s">
        <v>411</v>
      </c>
      <c r="C1421" t="s">
        <v>394</v>
      </c>
      <c r="D1421" t="s">
        <v>399</v>
      </c>
      <c r="E1421" t="s">
        <v>70</v>
      </c>
      <c r="F1421" t="s">
        <v>407</v>
      </c>
      <c r="G1421">
        <v>86.666666666666671</v>
      </c>
      <c r="H1421" t="str">
        <f t="shared" si="22"/>
        <v>West Coast</v>
      </c>
    </row>
    <row r="1422" spans="1:8" hidden="1" x14ac:dyDescent="0.25">
      <c r="A1422" s="103">
        <v>1420</v>
      </c>
      <c r="B1422" t="s">
        <v>411</v>
      </c>
      <c r="C1422" t="s">
        <v>394</v>
      </c>
      <c r="D1422" t="s">
        <v>399</v>
      </c>
      <c r="E1422" t="s">
        <v>71</v>
      </c>
      <c r="F1422" t="s">
        <v>407</v>
      </c>
      <c r="G1422">
        <v>53.333333333336718</v>
      </c>
      <c r="H1422" t="str">
        <f t="shared" si="22"/>
        <v>West Coast</v>
      </c>
    </row>
    <row r="1423" spans="1:8" hidden="1" x14ac:dyDescent="0.25">
      <c r="A1423" s="103">
        <v>1421</v>
      </c>
      <c r="B1423" t="s">
        <v>411</v>
      </c>
      <c r="C1423" t="s">
        <v>394</v>
      </c>
      <c r="D1423" t="s">
        <v>399</v>
      </c>
      <c r="E1423" t="s">
        <v>69</v>
      </c>
      <c r="F1423" t="s">
        <v>407</v>
      </c>
      <c r="G1423">
        <v>46.666666666666657</v>
      </c>
      <c r="H1423" t="str">
        <f t="shared" si="22"/>
        <v>West Coast</v>
      </c>
    </row>
    <row r="1424" spans="1:8" hidden="1" x14ac:dyDescent="0.25">
      <c r="A1424" s="103">
        <v>1422</v>
      </c>
      <c r="B1424" t="s">
        <v>411</v>
      </c>
      <c r="C1424" t="s">
        <v>394</v>
      </c>
      <c r="D1424" t="s">
        <v>399</v>
      </c>
      <c r="E1424" t="s">
        <v>72</v>
      </c>
      <c r="F1424" t="s">
        <v>407</v>
      </c>
      <c r="G1424">
        <v>73.91304347826086</v>
      </c>
      <c r="H1424" t="str">
        <f t="shared" si="22"/>
        <v>West Coast</v>
      </c>
    </row>
    <row r="1425" spans="1:8" x14ac:dyDescent="0.25">
      <c r="A1425" s="103">
        <v>1423</v>
      </c>
      <c r="B1425" t="s">
        <v>411</v>
      </c>
      <c r="C1425" t="s">
        <v>394</v>
      </c>
      <c r="D1425" t="s">
        <v>399</v>
      </c>
      <c r="E1425" t="s">
        <v>81</v>
      </c>
      <c r="F1425" t="s">
        <v>407</v>
      </c>
      <c r="G1425">
        <v>44.444444444442333</v>
      </c>
      <c r="H1425" t="str">
        <f t="shared" si="22"/>
        <v>West Coast</v>
      </c>
    </row>
    <row r="1426" spans="1:8" hidden="1" x14ac:dyDescent="0.25">
      <c r="A1426" s="103">
        <v>1424</v>
      </c>
      <c r="B1426" t="s">
        <v>411</v>
      </c>
      <c r="C1426" t="s">
        <v>394</v>
      </c>
      <c r="D1426" t="s">
        <v>399</v>
      </c>
      <c r="E1426" t="s">
        <v>82</v>
      </c>
      <c r="F1426" t="s">
        <v>407</v>
      </c>
      <c r="G1426">
        <v>83.333333333333343</v>
      </c>
      <c r="H1426" t="str">
        <f t="shared" si="22"/>
        <v>West Coast</v>
      </c>
    </row>
    <row r="1427" spans="1:8" hidden="1" x14ac:dyDescent="0.25">
      <c r="A1427" s="103">
        <v>1425</v>
      </c>
      <c r="B1427" t="s">
        <v>411</v>
      </c>
      <c r="C1427" t="s">
        <v>394</v>
      </c>
      <c r="D1427" t="s">
        <v>408</v>
      </c>
      <c r="E1427" t="s">
        <v>67</v>
      </c>
      <c r="F1427" t="s">
        <v>405</v>
      </c>
      <c r="G1427">
        <v>27.027027027027032</v>
      </c>
      <c r="H1427" t="str">
        <f t="shared" si="22"/>
        <v>West Coast</v>
      </c>
    </row>
    <row r="1428" spans="1:8" hidden="1" x14ac:dyDescent="0.25">
      <c r="A1428" s="103">
        <v>1426</v>
      </c>
      <c r="B1428" t="s">
        <v>411</v>
      </c>
      <c r="C1428" t="s">
        <v>394</v>
      </c>
      <c r="D1428" t="s">
        <v>408</v>
      </c>
      <c r="E1428" t="s">
        <v>66</v>
      </c>
      <c r="F1428" t="s">
        <v>405</v>
      </c>
      <c r="G1428">
        <v>26.06837606837124</v>
      </c>
      <c r="H1428" t="str">
        <f t="shared" si="22"/>
        <v>West Coast</v>
      </c>
    </row>
    <row r="1429" spans="1:8" hidden="1" x14ac:dyDescent="0.25">
      <c r="A1429" s="103">
        <v>1427</v>
      </c>
      <c r="B1429" t="s">
        <v>411</v>
      </c>
      <c r="C1429" t="s">
        <v>394</v>
      </c>
      <c r="D1429" t="s">
        <v>408</v>
      </c>
      <c r="E1429" t="s">
        <v>68</v>
      </c>
      <c r="F1429" t="s">
        <v>405</v>
      </c>
      <c r="G1429">
        <v>27.430555555552861</v>
      </c>
      <c r="H1429" t="str">
        <f t="shared" si="22"/>
        <v>West Coast</v>
      </c>
    </row>
    <row r="1430" spans="1:8" hidden="1" x14ac:dyDescent="0.25">
      <c r="A1430" s="103">
        <v>1428</v>
      </c>
      <c r="B1430" t="s">
        <v>411</v>
      </c>
      <c r="C1430" t="s">
        <v>394</v>
      </c>
      <c r="D1430" t="s">
        <v>408</v>
      </c>
      <c r="E1430" t="s">
        <v>67</v>
      </c>
      <c r="F1430" t="s">
        <v>406</v>
      </c>
      <c r="G1430">
        <v>9.9099099099099099</v>
      </c>
      <c r="H1430" t="str">
        <f t="shared" si="22"/>
        <v>West Coast</v>
      </c>
    </row>
    <row r="1431" spans="1:8" hidden="1" x14ac:dyDescent="0.25">
      <c r="A1431" s="103">
        <v>1429</v>
      </c>
      <c r="B1431" t="s">
        <v>411</v>
      </c>
      <c r="C1431" t="s">
        <v>394</v>
      </c>
      <c r="D1431" t="s">
        <v>408</v>
      </c>
      <c r="E1431" t="s">
        <v>66</v>
      </c>
      <c r="F1431" t="s">
        <v>406</v>
      </c>
      <c r="G1431">
        <v>14.102564102565189</v>
      </c>
      <c r="H1431" t="str">
        <f t="shared" si="22"/>
        <v>West Coast</v>
      </c>
    </row>
    <row r="1432" spans="1:8" hidden="1" x14ac:dyDescent="0.25">
      <c r="A1432" s="103">
        <v>1430</v>
      </c>
      <c r="B1432" t="s">
        <v>411</v>
      </c>
      <c r="C1432" t="s">
        <v>394</v>
      </c>
      <c r="D1432" t="s">
        <v>408</v>
      </c>
      <c r="E1432" t="s">
        <v>68</v>
      </c>
      <c r="F1432" t="s">
        <v>406</v>
      </c>
      <c r="G1432">
        <v>12.5000000000013</v>
      </c>
      <c r="H1432" t="str">
        <f t="shared" si="22"/>
        <v>West Coast</v>
      </c>
    </row>
    <row r="1433" spans="1:8" hidden="1" x14ac:dyDescent="0.25">
      <c r="A1433" s="103">
        <v>1431</v>
      </c>
      <c r="B1433" t="s">
        <v>411</v>
      </c>
      <c r="C1433" t="s">
        <v>394</v>
      </c>
      <c r="D1433" t="s">
        <v>408</v>
      </c>
      <c r="E1433" t="s">
        <v>67</v>
      </c>
      <c r="F1433" t="s">
        <v>407</v>
      </c>
      <c r="G1433">
        <v>63.063063063063062</v>
      </c>
      <c r="H1433" t="str">
        <f t="shared" si="22"/>
        <v>West Coast</v>
      </c>
    </row>
    <row r="1434" spans="1:8" hidden="1" x14ac:dyDescent="0.25">
      <c r="A1434" s="103">
        <v>1432</v>
      </c>
      <c r="B1434" t="s">
        <v>411</v>
      </c>
      <c r="C1434" t="s">
        <v>394</v>
      </c>
      <c r="D1434" t="s">
        <v>408</v>
      </c>
      <c r="E1434" t="s">
        <v>66</v>
      </c>
      <c r="F1434" t="s">
        <v>407</v>
      </c>
      <c r="G1434">
        <v>59.829059829063581</v>
      </c>
      <c r="H1434" t="str">
        <f t="shared" si="22"/>
        <v>West Coast</v>
      </c>
    </row>
    <row r="1435" spans="1:8" hidden="1" x14ac:dyDescent="0.25">
      <c r="A1435" s="103">
        <v>1433</v>
      </c>
      <c r="B1435" t="s">
        <v>411</v>
      </c>
      <c r="C1435" t="s">
        <v>394</v>
      </c>
      <c r="D1435" t="s">
        <v>408</v>
      </c>
      <c r="E1435" t="s">
        <v>68</v>
      </c>
      <c r="F1435" t="s">
        <v>407</v>
      </c>
      <c r="G1435">
        <v>60.069444444445843</v>
      </c>
      <c r="H1435" t="str">
        <f t="shared" si="22"/>
        <v>West Coast</v>
      </c>
    </row>
    <row r="1436" spans="1:8" hidden="1" x14ac:dyDescent="0.25">
      <c r="A1436" s="103">
        <v>1434</v>
      </c>
      <c r="B1436" t="s">
        <v>411</v>
      </c>
      <c r="C1436" t="s">
        <v>394</v>
      </c>
      <c r="D1436" t="s">
        <v>409</v>
      </c>
      <c r="E1436" t="s">
        <v>193</v>
      </c>
      <c r="F1436" t="s">
        <v>405</v>
      </c>
      <c r="G1436">
        <v>22.135416666666309</v>
      </c>
      <c r="H1436" t="str">
        <f t="shared" si="22"/>
        <v>West Coast</v>
      </c>
    </row>
    <row r="1437" spans="1:8" hidden="1" x14ac:dyDescent="0.25">
      <c r="A1437" s="103">
        <v>1435</v>
      </c>
      <c r="B1437" t="s">
        <v>411</v>
      </c>
      <c r="C1437" t="s">
        <v>394</v>
      </c>
      <c r="D1437" t="s">
        <v>409</v>
      </c>
      <c r="E1437" t="s">
        <v>194</v>
      </c>
      <c r="F1437" t="s">
        <v>405</v>
      </c>
      <c r="G1437">
        <v>32.183908045977013</v>
      </c>
      <c r="H1437" t="str">
        <f t="shared" si="22"/>
        <v>West Coast</v>
      </c>
    </row>
    <row r="1438" spans="1:8" hidden="1" x14ac:dyDescent="0.25">
      <c r="A1438" s="103">
        <v>1436</v>
      </c>
      <c r="B1438" t="s">
        <v>411</v>
      </c>
      <c r="C1438" t="s">
        <v>394</v>
      </c>
      <c r="D1438" t="s">
        <v>409</v>
      </c>
      <c r="E1438" t="s">
        <v>195</v>
      </c>
      <c r="F1438" t="s">
        <v>405</v>
      </c>
      <c r="G1438">
        <v>29.047619047610691</v>
      </c>
      <c r="H1438" t="str">
        <f t="shared" si="22"/>
        <v>West Coast</v>
      </c>
    </row>
    <row r="1439" spans="1:8" hidden="1" x14ac:dyDescent="0.25">
      <c r="A1439" s="103">
        <v>1437</v>
      </c>
      <c r="B1439" t="s">
        <v>411</v>
      </c>
      <c r="C1439" t="s">
        <v>394</v>
      </c>
      <c r="D1439" t="s">
        <v>409</v>
      </c>
      <c r="E1439" t="s">
        <v>193</v>
      </c>
      <c r="F1439" t="s">
        <v>406</v>
      </c>
      <c r="G1439">
        <v>15.62500000000048</v>
      </c>
      <c r="H1439" t="str">
        <f t="shared" si="22"/>
        <v>West Coast</v>
      </c>
    </row>
    <row r="1440" spans="1:8" hidden="1" x14ac:dyDescent="0.25">
      <c r="A1440" s="103">
        <v>1438</v>
      </c>
      <c r="B1440" t="s">
        <v>411</v>
      </c>
      <c r="C1440" t="s">
        <v>394</v>
      </c>
      <c r="D1440" t="s">
        <v>409</v>
      </c>
      <c r="E1440" t="s">
        <v>194</v>
      </c>
      <c r="F1440" t="s">
        <v>406</v>
      </c>
      <c r="G1440">
        <v>11.494252873563219</v>
      </c>
      <c r="H1440" t="str">
        <f t="shared" si="22"/>
        <v>West Coast</v>
      </c>
    </row>
    <row r="1441" spans="1:8" hidden="1" x14ac:dyDescent="0.25">
      <c r="A1441" s="103">
        <v>1439</v>
      </c>
      <c r="B1441" t="s">
        <v>411</v>
      </c>
      <c r="C1441" t="s">
        <v>394</v>
      </c>
      <c r="D1441" t="s">
        <v>409</v>
      </c>
      <c r="E1441" t="s">
        <v>195</v>
      </c>
      <c r="F1441" t="s">
        <v>406</v>
      </c>
      <c r="G1441">
        <v>5.7142857142866932</v>
      </c>
      <c r="H1441" t="str">
        <f t="shared" si="22"/>
        <v>West Coast</v>
      </c>
    </row>
    <row r="1442" spans="1:8" hidden="1" x14ac:dyDescent="0.25">
      <c r="A1442" s="103">
        <v>1440</v>
      </c>
      <c r="B1442" t="s">
        <v>411</v>
      </c>
      <c r="C1442" t="s">
        <v>394</v>
      </c>
      <c r="D1442" t="s">
        <v>409</v>
      </c>
      <c r="E1442" t="s">
        <v>193</v>
      </c>
      <c r="F1442" t="s">
        <v>407</v>
      </c>
      <c r="G1442">
        <v>62.239583333333186</v>
      </c>
      <c r="H1442" t="str">
        <f t="shared" si="22"/>
        <v>West Coast</v>
      </c>
    </row>
    <row r="1443" spans="1:8" hidden="1" x14ac:dyDescent="0.25">
      <c r="A1443" s="103">
        <v>1441</v>
      </c>
      <c r="B1443" t="s">
        <v>411</v>
      </c>
      <c r="C1443" t="s">
        <v>394</v>
      </c>
      <c r="D1443" t="s">
        <v>409</v>
      </c>
      <c r="E1443" t="s">
        <v>194</v>
      </c>
      <c r="F1443" t="s">
        <v>407</v>
      </c>
      <c r="G1443">
        <v>56.321839080459768</v>
      </c>
      <c r="H1443" t="str">
        <f t="shared" si="22"/>
        <v>West Coast</v>
      </c>
    </row>
    <row r="1444" spans="1:8" hidden="1" x14ac:dyDescent="0.25">
      <c r="A1444" s="103">
        <v>1442</v>
      </c>
      <c r="B1444" t="s">
        <v>411</v>
      </c>
      <c r="C1444" t="s">
        <v>394</v>
      </c>
      <c r="D1444" t="s">
        <v>409</v>
      </c>
      <c r="E1444" t="s">
        <v>195</v>
      </c>
      <c r="F1444" t="s">
        <v>407</v>
      </c>
      <c r="G1444">
        <v>65.238095238102616</v>
      </c>
      <c r="H1444" t="str">
        <f t="shared" si="22"/>
        <v>West Coast</v>
      </c>
    </row>
    <row r="1445" spans="1:8" hidden="1" x14ac:dyDescent="0.25">
      <c r="A1445" s="103">
        <v>1443</v>
      </c>
      <c r="B1445" t="s">
        <v>412</v>
      </c>
      <c r="C1445" t="s">
        <v>394</v>
      </c>
      <c r="D1445" t="s">
        <v>403</v>
      </c>
      <c r="E1445" t="s">
        <v>404</v>
      </c>
      <c r="F1445" t="s">
        <v>405</v>
      </c>
      <c r="G1445">
        <v>25.251256281406921</v>
      </c>
      <c r="H1445" t="str">
        <f t="shared" si="22"/>
        <v>Wellington</v>
      </c>
    </row>
    <row r="1446" spans="1:8" hidden="1" x14ac:dyDescent="0.25">
      <c r="A1446" s="103">
        <v>1444</v>
      </c>
      <c r="B1446" t="s">
        <v>412</v>
      </c>
      <c r="C1446" t="s">
        <v>394</v>
      </c>
      <c r="D1446" t="s">
        <v>403</v>
      </c>
      <c r="E1446" t="s">
        <v>404</v>
      </c>
      <c r="F1446" t="s">
        <v>406</v>
      </c>
      <c r="G1446">
        <v>11.34840871021771</v>
      </c>
      <c r="H1446" t="str">
        <f t="shared" si="22"/>
        <v>Wellington</v>
      </c>
    </row>
    <row r="1447" spans="1:8" hidden="1" x14ac:dyDescent="0.25">
      <c r="A1447" s="103">
        <v>1445</v>
      </c>
      <c r="B1447" t="s">
        <v>412</v>
      </c>
      <c r="C1447" t="s">
        <v>394</v>
      </c>
      <c r="D1447" t="s">
        <v>403</v>
      </c>
      <c r="E1447" t="s">
        <v>404</v>
      </c>
      <c r="F1447" t="s">
        <v>407</v>
      </c>
      <c r="G1447">
        <v>63.400335008375357</v>
      </c>
      <c r="H1447" t="str">
        <f t="shared" si="22"/>
        <v>Wellington</v>
      </c>
    </row>
    <row r="1448" spans="1:8" hidden="1" x14ac:dyDescent="0.25">
      <c r="A1448" s="103">
        <v>1446</v>
      </c>
      <c r="B1448" t="s">
        <v>412</v>
      </c>
      <c r="C1448" t="s">
        <v>394</v>
      </c>
      <c r="D1448" t="s">
        <v>399</v>
      </c>
      <c r="E1448" t="s">
        <v>70</v>
      </c>
      <c r="F1448" t="s">
        <v>405</v>
      </c>
      <c r="G1448">
        <v>8.3333333333333321</v>
      </c>
      <c r="H1448" t="str">
        <f t="shared" si="22"/>
        <v>Wellington</v>
      </c>
    </row>
    <row r="1449" spans="1:8" hidden="1" x14ac:dyDescent="0.25">
      <c r="A1449" s="103">
        <v>1447</v>
      </c>
      <c r="B1449" t="s">
        <v>412</v>
      </c>
      <c r="C1449" t="s">
        <v>394</v>
      </c>
      <c r="D1449" t="s">
        <v>399</v>
      </c>
      <c r="E1449" t="s">
        <v>71</v>
      </c>
      <c r="F1449" t="s">
        <v>405</v>
      </c>
      <c r="G1449">
        <v>29.36507936507898</v>
      </c>
      <c r="H1449" t="str">
        <f t="shared" si="22"/>
        <v>Wellington</v>
      </c>
    </row>
    <row r="1450" spans="1:8" hidden="1" x14ac:dyDescent="0.25">
      <c r="A1450" s="103">
        <v>1448</v>
      </c>
      <c r="B1450" t="s">
        <v>412</v>
      </c>
      <c r="C1450" t="s">
        <v>394</v>
      </c>
      <c r="D1450" t="s">
        <v>399</v>
      </c>
      <c r="E1450" t="s">
        <v>69</v>
      </c>
      <c r="F1450" t="s">
        <v>405</v>
      </c>
      <c r="G1450">
        <v>22.5</v>
      </c>
      <c r="H1450" t="str">
        <f t="shared" si="22"/>
        <v>Wellington</v>
      </c>
    </row>
    <row r="1451" spans="1:8" hidden="1" x14ac:dyDescent="0.25">
      <c r="A1451" s="103">
        <v>1449</v>
      </c>
      <c r="B1451" t="s">
        <v>412</v>
      </c>
      <c r="C1451" t="s">
        <v>394</v>
      </c>
      <c r="D1451" t="s">
        <v>399</v>
      </c>
      <c r="E1451" t="s">
        <v>72</v>
      </c>
      <c r="F1451" t="s">
        <v>405</v>
      </c>
      <c r="G1451">
        <v>40.517241379310342</v>
      </c>
      <c r="H1451" t="str">
        <f t="shared" si="22"/>
        <v>Wellington</v>
      </c>
    </row>
    <row r="1452" spans="1:8" x14ac:dyDescent="0.25">
      <c r="A1452" s="103">
        <v>1450</v>
      </c>
      <c r="B1452" t="s">
        <v>412</v>
      </c>
      <c r="C1452" t="s">
        <v>394</v>
      </c>
      <c r="D1452" t="s">
        <v>399</v>
      </c>
      <c r="E1452" t="s">
        <v>81</v>
      </c>
      <c r="F1452" t="s">
        <v>405</v>
      </c>
      <c r="G1452">
        <v>20.83333333333438</v>
      </c>
      <c r="H1452" t="str">
        <f t="shared" si="22"/>
        <v>Wellington</v>
      </c>
    </row>
    <row r="1453" spans="1:8" hidden="1" x14ac:dyDescent="0.25">
      <c r="A1453" s="103">
        <v>1451</v>
      </c>
      <c r="B1453" t="s">
        <v>412</v>
      </c>
      <c r="C1453" t="s">
        <v>394</v>
      </c>
      <c r="D1453" t="s">
        <v>399</v>
      </c>
      <c r="E1453" t="s">
        <v>82</v>
      </c>
      <c r="F1453" t="s">
        <v>405</v>
      </c>
      <c r="G1453">
        <v>12.5</v>
      </c>
      <c r="H1453" t="str">
        <f t="shared" si="22"/>
        <v>Wellington</v>
      </c>
    </row>
    <row r="1454" spans="1:8" hidden="1" x14ac:dyDescent="0.25">
      <c r="A1454" s="103">
        <v>1452</v>
      </c>
      <c r="B1454" t="s">
        <v>412</v>
      </c>
      <c r="C1454" t="s">
        <v>394</v>
      </c>
      <c r="D1454" t="s">
        <v>399</v>
      </c>
      <c r="E1454" t="s">
        <v>70</v>
      </c>
      <c r="F1454" t="s">
        <v>406</v>
      </c>
      <c r="G1454">
        <v>17.5</v>
      </c>
      <c r="H1454" t="str">
        <f t="shared" si="22"/>
        <v>Wellington</v>
      </c>
    </row>
    <row r="1455" spans="1:8" hidden="1" x14ac:dyDescent="0.25">
      <c r="A1455" s="103">
        <v>1453</v>
      </c>
      <c r="B1455" t="s">
        <v>412</v>
      </c>
      <c r="C1455" t="s">
        <v>394</v>
      </c>
      <c r="D1455" t="s">
        <v>399</v>
      </c>
      <c r="E1455" t="s">
        <v>71</v>
      </c>
      <c r="F1455" t="s">
        <v>406</v>
      </c>
      <c r="G1455">
        <v>10.01984126984083</v>
      </c>
      <c r="H1455" t="str">
        <f t="shared" si="22"/>
        <v>Wellington</v>
      </c>
    </row>
    <row r="1456" spans="1:8" hidden="1" x14ac:dyDescent="0.25">
      <c r="A1456" s="103">
        <v>1454</v>
      </c>
      <c r="B1456" t="s">
        <v>412</v>
      </c>
      <c r="C1456" t="s">
        <v>394</v>
      </c>
      <c r="D1456" t="s">
        <v>399</v>
      </c>
      <c r="E1456" t="s">
        <v>69</v>
      </c>
      <c r="F1456" t="s">
        <v>406</v>
      </c>
      <c r="G1456">
        <v>12.5</v>
      </c>
      <c r="H1456" t="str">
        <f t="shared" si="22"/>
        <v>Wellington</v>
      </c>
    </row>
    <row r="1457" spans="1:8" hidden="1" x14ac:dyDescent="0.25">
      <c r="A1457" s="103">
        <v>1455</v>
      </c>
      <c r="B1457" t="s">
        <v>412</v>
      </c>
      <c r="C1457" t="s">
        <v>394</v>
      </c>
      <c r="D1457" t="s">
        <v>399</v>
      </c>
      <c r="E1457" t="s">
        <v>72</v>
      </c>
      <c r="F1457" t="s">
        <v>406</v>
      </c>
      <c r="G1457">
        <v>4.3103448275862073</v>
      </c>
      <c r="H1457" t="str">
        <f t="shared" si="22"/>
        <v>Wellington</v>
      </c>
    </row>
    <row r="1458" spans="1:8" x14ac:dyDescent="0.25">
      <c r="A1458" s="103">
        <v>1456</v>
      </c>
      <c r="B1458" t="s">
        <v>412</v>
      </c>
      <c r="C1458" t="s">
        <v>394</v>
      </c>
      <c r="D1458" t="s">
        <v>399</v>
      </c>
      <c r="E1458" t="s">
        <v>81</v>
      </c>
      <c r="F1458" t="s">
        <v>406</v>
      </c>
      <c r="G1458">
        <v>13.0952380952389</v>
      </c>
      <c r="H1458" t="str">
        <f t="shared" si="22"/>
        <v>Wellington</v>
      </c>
    </row>
    <row r="1459" spans="1:8" hidden="1" x14ac:dyDescent="0.25">
      <c r="A1459" s="103">
        <v>1457</v>
      </c>
      <c r="B1459" t="s">
        <v>412</v>
      </c>
      <c r="C1459" t="s">
        <v>394</v>
      </c>
      <c r="D1459" t="s">
        <v>399</v>
      </c>
      <c r="E1459" t="s">
        <v>82</v>
      </c>
      <c r="F1459" t="s">
        <v>406</v>
      </c>
      <c r="G1459">
        <v>18.75</v>
      </c>
      <c r="H1459" t="str">
        <f t="shared" si="22"/>
        <v>Wellington</v>
      </c>
    </row>
    <row r="1460" spans="1:8" hidden="1" x14ac:dyDescent="0.25">
      <c r="A1460" s="103">
        <v>1458</v>
      </c>
      <c r="B1460" t="s">
        <v>412</v>
      </c>
      <c r="C1460" t="s">
        <v>394</v>
      </c>
      <c r="D1460" t="s">
        <v>399</v>
      </c>
      <c r="E1460" t="s">
        <v>70</v>
      </c>
      <c r="F1460" t="s">
        <v>407</v>
      </c>
      <c r="G1460">
        <v>74.166666666666671</v>
      </c>
      <c r="H1460" t="str">
        <f t="shared" si="22"/>
        <v>Wellington</v>
      </c>
    </row>
    <row r="1461" spans="1:8" hidden="1" x14ac:dyDescent="0.25">
      <c r="A1461" s="103">
        <v>1459</v>
      </c>
      <c r="B1461" t="s">
        <v>412</v>
      </c>
      <c r="C1461" t="s">
        <v>394</v>
      </c>
      <c r="D1461" t="s">
        <v>399</v>
      </c>
      <c r="E1461" t="s">
        <v>71</v>
      </c>
      <c r="F1461" t="s">
        <v>407</v>
      </c>
      <c r="G1461">
        <v>60.615079365080177</v>
      </c>
      <c r="H1461" t="str">
        <f t="shared" si="22"/>
        <v>Wellington</v>
      </c>
    </row>
    <row r="1462" spans="1:8" hidden="1" x14ac:dyDescent="0.25">
      <c r="A1462" s="103">
        <v>1460</v>
      </c>
      <c r="B1462" t="s">
        <v>412</v>
      </c>
      <c r="C1462" t="s">
        <v>394</v>
      </c>
      <c r="D1462" t="s">
        <v>399</v>
      </c>
      <c r="E1462" t="s">
        <v>69</v>
      </c>
      <c r="F1462" t="s">
        <v>407</v>
      </c>
      <c r="G1462">
        <v>65</v>
      </c>
      <c r="H1462" t="str">
        <f t="shared" si="22"/>
        <v>Wellington</v>
      </c>
    </row>
    <row r="1463" spans="1:8" hidden="1" x14ac:dyDescent="0.25">
      <c r="A1463" s="103">
        <v>1461</v>
      </c>
      <c r="B1463" t="s">
        <v>412</v>
      </c>
      <c r="C1463" t="s">
        <v>394</v>
      </c>
      <c r="D1463" t="s">
        <v>399</v>
      </c>
      <c r="E1463" t="s">
        <v>72</v>
      </c>
      <c r="F1463" t="s">
        <v>407</v>
      </c>
      <c r="G1463">
        <v>55.172413793103438</v>
      </c>
      <c r="H1463" t="str">
        <f t="shared" si="22"/>
        <v>Wellington</v>
      </c>
    </row>
    <row r="1464" spans="1:8" x14ac:dyDescent="0.25">
      <c r="A1464" s="103">
        <v>1462</v>
      </c>
      <c r="B1464" t="s">
        <v>412</v>
      </c>
      <c r="C1464" t="s">
        <v>394</v>
      </c>
      <c r="D1464" t="s">
        <v>399</v>
      </c>
      <c r="E1464" t="s">
        <v>81</v>
      </c>
      <c r="F1464" t="s">
        <v>407</v>
      </c>
      <c r="G1464">
        <v>66.071428571426722</v>
      </c>
      <c r="H1464" t="str">
        <f t="shared" si="22"/>
        <v>Wellington</v>
      </c>
    </row>
    <row r="1465" spans="1:8" hidden="1" x14ac:dyDescent="0.25">
      <c r="A1465" s="103">
        <v>1463</v>
      </c>
      <c r="B1465" t="s">
        <v>412</v>
      </c>
      <c r="C1465" t="s">
        <v>394</v>
      </c>
      <c r="D1465" t="s">
        <v>399</v>
      </c>
      <c r="E1465" t="s">
        <v>82</v>
      </c>
      <c r="F1465" t="s">
        <v>407</v>
      </c>
      <c r="G1465">
        <v>68.75</v>
      </c>
      <c r="H1465" t="str">
        <f t="shared" si="22"/>
        <v>Wellington</v>
      </c>
    </row>
    <row r="1466" spans="1:8" hidden="1" x14ac:dyDescent="0.25">
      <c r="A1466" s="103">
        <v>1464</v>
      </c>
      <c r="B1466" t="s">
        <v>412</v>
      </c>
      <c r="C1466" t="s">
        <v>394</v>
      </c>
      <c r="D1466" t="s">
        <v>408</v>
      </c>
      <c r="E1466" t="s">
        <v>67</v>
      </c>
      <c r="F1466" t="s">
        <v>405</v>
      </c>
      <c r="G1466">
        <v>24.02597402597403</v>
      </c>
      <c r="H1466" t="str">
        <f t="shared" si="22"/>
        <v>Wellington</v>
      </c>
    </row>
    <row r="1467" spans="1:8" hidden="1" x14ac:dyDescent="0.25">
      <c r="A1467" s="103">
        <v>1465</v>
      </c>
      <c r="B1467" t="s">
        <v>412</v>
      </c>
      <c r="C1467" t="s">
        <v>394</v>
      </c>
      <c r="D1467" t="s">
        <v>408</v>
      </c>
      <c r="E1467" t="s">
        <v>66</v>
      </c>
      <c r="F1467" t="s">
        <v>405</v>
      </c>
      <c r="G1467">
        <v>16.51785714285565</v>
      </c>
      <c r="H1467" t="str">
        <f t="shared" si="22"/>
        <v>Wellington</v>
      </c>
    </row>
    <row r="1468" spans="1:8" hidden="1" x14ac:dyDescent="0.25">
      <c r="A1468" s="103">
        <v>1466</v>
      </c>
      <c r="B1468" t="s">
        <v>412</v>
      </c>
      <c r="C1468" t="s">
        <v>394</v>
      </c>
      <c r="D1468" t="s">
        <v>408</v>
      </c>
      <c r="E1468" t="s">
        <v>68</v>
      </c>
      <c r="F1468" t="s">
        <v>405</v>
      </c>
      <c r="G1468">
        <v>34.090909090910429</v>
      </c>
      <c r="H1468" t="str">
        <f t="shared" si="22"/>
        <v>Wellington</v>
      </c>
    </row>
    <row r="1469" spans="1:8" hidden="1" x14ac:dyDescent="0.25">
      <c r="A1469" s="103">
        <v>1467</v>
      </c>
      <c r="B1469" t="s">
        <v>412</v>
      </c>
      <c r="C1469" t="s">
        <v>394</v>
      </c>
      <c r="D1469" t="s">
        <v>408</v>
      </c>
      <c r="E1469" t="s">
        <v>67</v>
      </c>
      <c r="F1469" t="s">
        <v>406</v>
      </c>
      <c r="G1469">
        <v>17.532467532467528</v>
      </c>
      <c r="H1469" t="str">
        <f t="shared" si="22"/>
        <v>Wellington</v>
      </c>
    </row>
    <row r="1470" spans="1:8" hidden="1" x14ac:dyDescent="0.25">
      <c r="A1470" s="103">
        <v>1468</v>
      </c>
      <c r="B1470" t="s">
        <v>412</v>
      </c>
      <c r="C1470" t="s">
        <v>394</v>
      </c>
      <c r="D1470" t="s">
        <v>408</v>
      </c>
      <c r="E1470" t="s">
        <v>66</v>
      </c>
      <c r="F1470" t="s">
        <v>406</v>
      </c>
      <c r="G1470">
        <v>3.571428571427933</v>
      </c>
      <c r="H1470" t="str">
        <f t="shared" si="22"/>
        <v>Wellington</v>
      </c>
    </row>
    <row r="1471" spans="1:8" hidden="1" x14ac:dyDescent="0.25">
      <c r="A1471" s="103">
        <v>1469</v>
      </c>
      <c r="B1471" t="s">
        <v>412</v>
      </c>
      <c r="C1471" t="s">
        <v>394</v>
      </c>
      <c r="D1471" t="s">
        <v>408</v>
      </c>
      <c r="E1471" t="s">
        <v>68</v>
      </c>
      <c r="F1471" t="s">
        <v>406</v>
      </c>
      <c r="G1471">
        <v>10.7323232323231</v>
      </c>
      <c r="H1471" t="str">
        <f t="shared" si="22"/>
        <v>Wellington</v>
      </c>
    </row>
    <row r="1472" spans="1:8" hidden="1" x14ac:dyDescent="0.25">
      <c r="A1472" s="103">
        <v>1470</v>
      </c>
      <c r="B1472" t="s">
        <v>412</v>
      </c>
      <c r="C1472" t="s">
        <v>394</v>
      </c>
      <c r="D1472" t="s">
        <v>408</v>
      </c>
      <c r="E1472" t="s">
        <v>67</v>
      </c>
      <c r="F1472" t="s">
        <v>407</v>
      </c>
      <c r="G1472">
        <v>58.441558441558442</v>
      </c>
      <c r="H1472" t="str">
        <f t="shared" si="22"/>
        <v>Wellington</v>
      </c>
    </row>
    <row r="1473" spans="1:8" hidden="1" x14ac:dyDescent="0.25">
      <c r="A1473" s="103">
        <v>1471</v>
      </c>
      <c r="B1473" t="s">
        <v>412</v>
      </c>
      <c r="C1473" t="s">
        <v>394</v>
      </c>
      <c r="D1473" t="s">
        <v>408</v>
      </c>
      <c r="E1473" t="s">
        <v>66</v>
      </c>
      <c r="F1473" t="s">
        <v>407</v>
      </c>
      <c r="G1473">
        <v>79.910714285716409</v>
      </c>
      <c r="H1473" t="str">
        <f t="shared" si="22"/>
        <v>Wellington</v>
      </c>
    </row>
    <row r="1474" spans="1:8" hidden="1" x14ac:dyDescent="0.25">
      <c r="A1474" s="103">
        <v>1472</v>
      </c>
      <c r="B1474" t="s">
        <v>412</v>
      </c>
      <c r="C1474" t="s">
        <v>394</v>
      </c>
      <c r="D1474" t="s">
        <v>408</v>
      </c>
      <c r="E1474" t="s">
        <v>68</v>
      </c>
      <c r="F1474" t="s">
        <v>407</v>
      </c>
      <c r="G1474">
        <v>55.176767676766467</v>
      </c>
      <c r="H1474" t="str">
        <f t="shared" si="22"/>
        <v>Wellington</v>
      </c>
    </row>
    <row r="1475" spans="1:8" hidden="1" x14ac:dyDescent="0.25">
      <c r="A1475" s="103">
        <v>1473</v>
      </c>
      <c r="B1475" t="s">
        <v>412</v>
      </c>
      <c r="C1475" t="s">
        <v>394</v>
      </c>
      <c r="D1475" t="s">
        <v>409</v>
      </c>
      <c r="E1475" t="s">
        <v>193</v>
      </c>
      <c r="F1475" t="s">
        <v>405</v>
      </c>
      <c r="G1475">
        <v>18.56884057971039</v>
      </c>
      <c r="H1475" t="str">
        <f t="shared" ref="H1475:H1538" si="23">SUBSTITUTE(B1475, " Region","")</f>
        <v>Wellington</v>
      </c>
    </row>
    <row r="1476" spans="1:8" hidden="1" x14ac:dyDescent="0.25">
      <c r="A1476" s="103">
        <v>1474</v>
      </c>
      <c r="B1476" t="s">
        <v>412</v>
      </c>
      <c r="C1476" t="s">
        <v>394</v>
      </c>
      <c r="D1476" t="s">
        <v>409</v>
      </c>
      <c r="E1476" t="s">
        <v>194</v>
      </c>
      <c r="F1476" t="s">
        <v>405</v>
      </c>
      <c r="G1476">
        <v>39.754098360655739</v>
      </c>
      <c r="H1476" t="str">
        <f t="shared" si="23"/>
        <v>Wellington</v>
      </c>
    </row>
    <row r="1477" spans="1:8" hidden="1" x14ac:dyDescent="0.25">
      <c r="A1477" s="103">
        <v>1475</v>
      </c>
      <c r="B1477" t="s">
        <v>412</v>
      </c>
      <c r="C1477" t="s">
        <v>394</v>
      </c>
      <c r="D1477" t="s">
        <v>409</v>
      </c>
      <c r="E1477" t="s">
        <v>195</v>
      </c>
      <c r="F1477" t="s">
        <v>405</v>
      </c>
      <c r="G1477">
        <v>19.384057971012069</v>
      </c>
      <c r="H1477" t="str">
        <f t="shared" si="23"/>
        <v>Wellington</v>
      </c>
    </row>
    <row r="1478" spans="1:8" hidden="1" x14ac:dyDescent="0.25">
      <c r="A1478" s="103">
        <v>1476</v>
      </c>
      <c r="B1478" t="s">
        <v>412</v>
      </c>
      <c r="C1478" t="s">
        <v>394</v>
      </c>
      <c r="D1478" t="s">
        <v>409</v>
      </c>
      <c r="E1478" t="s">
        <v>193</v>
      </c>
      <c r="F1478" t="s">
        <v>406</v>
      </c>
      <c r="G1478">
        <v>9.9637681159421714</v>
      </c>
      <c r="H1478" t="str">
        <f t="shared" si="23"/>
        <v>Wellington</v>
      </c>
    </row>
    <row r="1479" spans="1:8" hidden="1" x14ac:dyDescent="0.25">
      <c r="A1479" s="103">
        <v>1477</v>
      </c>
      <c r="B1479" t="s">
        <v>412</v>
      </c>
      <c r="C1479" t="s">
        <v>394</v>
      </c>
      <c r="D1479" t="s">
        <v>409</v>
      </c>
      <c r="E1479" t="s">
        <v>194</v>
      </c>
      <c r="F1479" t="s">
        <v>406</v>
      </c>
      <c r="G1479">
        <v>11.065573770491801</v>
      </c>
      <c r="H1479" t="str">
        <f t="shared" si="23"/>
        <v>Wellington</v>
      </c>
    </row>
    <row r="1480" spans="1:8" hidden="1" x14ac:dyDescent="0.25">
      <c r="A1480" s="103">
        <v>1478</v>
      </c>
      <c r="B1480" t="s">
        <v>412</v>
      </c>
      <c r="C1480" t="s">
        <v>394</v>
      </c>
      <c r="D1480" t="s">
        <v>409</v>
      </c>
      <c r="E1480" t="s">
        <v>195</v>
      </c>
      <c r="F1480" t="s">
        <v>406</v>
      </c>
      <c r="G1480">
        <v>14.49275362318838</v>
      </c>
      <c r="H1480" t="str">
        <f t="shared" si="23"/>
        <v>Wellington</v>
      </c>
    </row>
    <row r="1481" spans="1:8" hidden="1" x14ac:dyDescent="0.25">
      <c r="A1481" s="103">
        <v>1479</v>
      </c>
      <c r="B1481" t="s">
        <v>412</v>
      </c>
      <c r="C1481" t="s">
        <v>394</v>
      </c>
      <c r="D1481" t="s">
        <v>409</v>
      </c>
      <c r="E1481" t="s">
        <v>193</v>
      </c>
      <c r="F1481" t="s">
        <v>407</v>
      </c>
      <c r="G1481">
        <v>71.467391304347444</v>
      </c>
      <c r="H1481" t="str">
        <f t="shared" si="23"/>
        <v>Wellington</v>
      </c>
    </row>
    <row r="1482" spans="1:8" hidden="1" x14ac:dyDescent="0.25">
      <c r="A1482" s="103">
        <v>1480</v>
      </c>
      <c r="B1482" t="s">
        <v>412</v>
      </c>
      <c r="C1482" t="s">
        <v>394</v>
      </c>
      <c r="D1482" t="s">
        <v>409</v>
      </c>
      <c r="E1482" t="s">
        <v>194</v>
      </c>
      <c r="F1482" t="s">
        <v>407</v>
      </c>
      <c r="G1482">
        <v>49.180327868852459</v>
      </c>
      <c r="H1482" t="str">
        <f t="shared" si="23"/>
        <v>Wellington</v>
      </c>
    </row>
    <row r="1483" spans="1:8" hidden="1" x14ac:dyDescent="0.25">
      <c r="A1483" s="103">
        <v>1481</v>
      </c>
      <c r="B1483" t="s">
        <v>412</v>
      </c>
      <c r="C1483" t="s">
        <v>394</v>
      </c>
      <c r="D1483" t="s">
        <v>409</v>
      </c>
      <c r="E1483" t="s">
        <v>195</v>
      </c>
      <c r="F1483" t="s">
        <v>407</v>
      </c>
      <c r="G1483">
        <v>66.123188405799539</v>
      </c>
      <c r="H1483" t="str">
        <f t="shared" si="23"/>
        <v>Wellington</v>
      </c>
    </row>
    <row r="1484" spans="1:8" hidden="1" x14ac:dyDescent="0.25">
      <c r="A1484" s="103">
        <v>1482</v>
      </c>
      <c r="B1484" t="s">
        <v>413</v>
      </c>
      <c r="C1484" t="s">
        <v>394</v>
      </c>
      <c r="D1484" t="s">
        <v>403</v>
      </c>
      <c r="E1484" t="s">
        <v>404</v>
      </c>
      <c r="F1484" t="s">
        <v>405</v>
      </c>
      <c r="G1484">
        <v>21.91666666666621</v>
      </c>
      <c r="H1484" t="str">
        <f t="shared" si="23"/>
        <v>Hawke's Bay</v>
      </c>
    </row>
    <row r="1485" spans="1:8" hidden="1" x14ac:dyDescent="0.25">
      <c r="A1485" s="103">
        <v>1483</v>
      </c>
      <c r="B1485" t="s">
        <v>413</v>
      </c>
      <c r="C1485" t="s">
        <v>394</v>
      </c>
      <c r="D1485" t="s">
        <v>403</v>
      </c>
      <c r="E1485" t="s">
        <v>404</v>
      </c>
      <c r="F1485" t="s">
        <v>406</v>
      </c>
      <c r="G1485">
        <v>13.416666666666741</v>
      </c>
      <c r="H1485" t="str">
        <f t="shared" si="23"/>
        <v>Hawke's Bay</v>
      </c>
    </row>
    <row r="1486" spans="1:8" hidden="1" x14ac:dyDescent="0.25">
      <c r="A1486" s="103">
        <v>1484</v>
      </c>
      <c r="B1486" t="s">
        <v>413</v>
      </c>
      <c r="C1486" t="s">
        <v>394</v>
      </c>
      <c r="D1486" t="s">
        <v>403</v>
      </c>
      <c r="E1486" t="s">
        <v>404</v>
      </c>
      <c r="F1486" t="s">
        <v>407</v>
      </c>
      <c r="G1486">
        <v>64.666666666667055</v>
      </c>
      <c r="H1486" t="str">
        <f t="shared" si="23"/>
        <v>Hawke's Bay</v>
      </c>
    </row>
    <row r="1487" spans="1:8" hidden="1" x14ac:dyDescent="0.25">
      <c r="A1487" s="103">
        <v>1485</v>
      </c>
      <c r="B1487" t="s">
        <v>413</v>
      </c>
      <c r="C1487" t="s">
        <v>394</v>
      </c>
      <c r="D1487" t="s">
        <v>399</v>
      </c>
      <c r="E1487" t="s">
        <v>70</v>
      </c>
      <c r="F1487" t="s">
        <v>405</v>
      </c>
      <c r="G1487">
        <v>3.333333333333333</v>
      </c>
      <c r="H1487" t="str">
        <f t="shared" si="23"/>
        <v>Hawke's Bay</v>
      </c>
    </row>
    <row r="1488" spans="1:8" hidden="1" x14ac:dyDescent="0.25">
      <c r="A1488" s="103">
        <v>1486</v>
      </c>
      <c r="B1488" t="s">
        <v>413</v>
      </c>
      <c r="C1488" t="s">
        <v>394</v>
      </c>
      <c r="D1488" t="s">
        <v>399</v>
      </c>
      <c r="E1488" t="s">
        <v>71</v>
      </c>
      <c r="F1488" t="s">
        <v>405</v>
      </c>
      <c r="G1488">
        <v>34.538152610441877</v>
      </c>
      <c r="H1488" t="str">
        <f t="shared" si="23"/>
        <v>Hawke's Bay</v>
      </c>
    </row>
    <row r="1489" spans="1:8" hidden="1" x14ac:dyDescent="0.25">
      <c r="A1489" s="103">
        <v>1487</v>
      </c>
      <c r="B1489" t="s">
        <v>413</v>
      </c>
      <c r="C1489" t="s">
        <v>394</v>
      </c>
      <c r="D1489" t="s">
        <v>399</v>
      </c>
      <c r="E1489" t="s">
        <v>69</v>
      </c>
      <c r="F1489" t="s">
        <v>405</v>
      </c>
      <c r="G1489">
        <v>20</v>
      </c>
      <c r="H1489" t="str">
        <f t="shared" si="23"/>
        <v>Hawke's Bay</v>
      </c>
    </row>
    <row r="1490" spans="1:8" hidden="1" x14ac:dyDescent="0.25">
      <c r="A1490" s="103">
        <v>1488</v>
      </c>
      <c r="B1490" t="s">
        <v>413</v>
      </c>
      <c r="C1490" t="s">
        <v>394</v>
      </c>
      <c r="D1490" t="s">
        <v>399</v>
      </c>
      <c r="E1490" t="s">
        <v>72</v>
      </c>
      <c r="F1490" t="s">
        <v>405</v>
      </c>
      <c r="G1490">
        <v>30.64516129032258</v>
      </c>
      <c r="H1490" t="str">
        <f t="shared" si="23"/>
        <v>Hawke's Bay</v>
      </c>
    </row>
    <row r="1491" spans="1:8" x14ac:dyDescent="0.25">
      <c r="A1491" s="103">
        <v>1489</v>
      </c>
      <c r="B1491" t="s">
        <v>413</v>
      </c>
      <c r="C1491" t="s">
        <v>394</v>
      </c>
      <c r="D1491" t="s">
        <v>399</v>
      </c>
      <c r="E1491" t="s">
        <v>81</v>
      </c>
      <c r="F1491" t="s">
        <v>405</v>
      </c>
      <c r="G1491">
        <v>2.380952380950256</v>
      </c>
      <c r="H1491" t="str">
        <f t="shared" si="23"/>
        <v>Hawke's Bay</v>
      </c>
    </row>
    <row r="1492" spans="1:8" hidden="1" x14ac:dyDescent="0.25">
      <c r="A1492" s="103">
        <v>1490</v>
      </c>
      <c r="B1492" t="s">
        <v>413</v>
      </c>
      <c r="C1492" t="s">
        <v>394</v>
      </c>
      <c r="D1492" t="s">
        <v>399</v>
      </c>
      <c r="E1492" t="s">
        <v>82</v>
      </c>
      <c r="F1492" t="s">
        <v>405</v>
      </c>
      <c r="H1492" t="str">
        <f t="shared" si="23"/>
        <v>Hawke's Bay</v>
      </c>
    </row>
    <row r="1493" spans="1:8" hidden="1" x14ac:dyDescent="0.25">
      <c r="A1493" s="103">
        <v>1491</v>
      </c>
      <c r="B1493" t="s">
        <v>413</v>
      </c>
      <c r="C1493" t="s">
        <v>394</v>
      </c>
      <c r="D1493" t="s">
        <v>399</v>
      </c>
      <c r="E1493" t="s">
        <v>70</v>
      </c>
      <c r="F1493" t="s">
        <v>406</v>
      </c>
      <c r="G1493">
        <v>18.333333333333329</v>
      </c>
      <c r="H1493" t="str">
        <f t="shared" si="23"/>
        <v>Hawke's Bay</v>
      </c>
    </row>
    <row r="1494" spans="1:8" hidden="1" x14ac:dyDescent="0.25">
      <c r="A1494" s="103">
        <v>1492</v>
      </c>
      <c r="B1494" t="s">
        <v>413</v>
      </c>
      <c r="C1494" t="s">
        <v>394</v>
      </c>
      <c r="D1494" t="s">
        <v>399</v>
      </c>
      <c r="E1494" t="s">
        <v>71</v>
      </c>
      <c r="F1494" t="s">
        <v>406</v>
      </c>
      <c r="G1494">
        <v>12.44979919678674</v>
      </c>
      <c r="H1494" t="str">
        <f t="shared" si="23"/>
        <v>Hawke's Bay</v>
      </c>
    </row>
    <row r="1495" spans="1:8" hidden="1" x14ac:dyDescent="0.25">
      <c r="A1495" s="103">
        <v>1493</v>
      </c>
      <c r="B1495" t="s">
        <v>413</v>
      </c>
      <c r="C1495" t="s">
        <v>394</v>
      </c>
      <c r="D1495" t="s">
        <v>399</v>
      </c>
      <c r="E1495" t="s">
        <v>69</v>
      </c>
      <c r="F1495" t="s">
        <v>406</v>
      </c>
      <c r="G1495">
        <v>5</v>
      </c>
      <c r="H1495" t="str">
        <f t="shared" si="23"/>
        <v>Hawke's Bay</v>
      </c>
    </row>
    <row r="1496" spans="1:8" hidden="1" x14ac:dyDescent="0.25">
      <c r="A1496" s="103">
        <v>1494</v>
      </c>
      <c r="B1496" t="s">
        <v>413</v>
      </c>
      <c r="C1496" t="s">
        <v>394</v>
      </c>
      <c r="D1496" t="s">
        <v>399</v>
      </c>
      <c r="E1496" t="s">
        <v>72</v>
      </c>
      <c r="F1496" t="s">
        <v>406</v>
      </c>
      <c r="G1496">
        <v>16.12903225806452</v>
      </c>
      <c r="H1496" t="str">
        <f t="shared" si="23"/>
        <v>Hawke's Bay</v>
      </c>
    </row>
    <row r="1497" spans="1:8" x14ac:dyDescent="0.25">
      <c r="A1497" s="103">
        <v>1495</v>
      </c>
      <c r="B1497" t="s">
        <v>413</v>
      </c>
      <c r="C1497" t="s">
        <v>394</v>
      </c>
      <c r="D1497" t="s">
        <v>399</v>
      </c>
      <c r="E1497" t="s">
        <v>81</v>
      </c>
      <c r="F1497" t="s">
        <v>406</v>
      </c>
      <c r="G1497">
        <v>17.857142857144769</v>
      </c>
      <c r="H1497" t="str">
        <f t="shared" si="23"/>
        <v>Hawke's Bay</v>
      </c>
    </row>
    <row r="1498" spans="1:8" hidden="1" x14ac:dyDescent="0.25">
      <c r="A1498" s="103">
        <v>1496</v>
      </c>
      <c r="B1498" t="s">
        <v>413</v>
      </c>
      <c r="C1498" t="s">
        <v>394</v>
      </c>
      <c r="D1498" t="s">
        <v>399</v>
      </c>
      <c r="E1498" t="s">
        <v>82</v>
      </c>
      <c r="F1498" t="s">
        <v>406</v>
      </c>
      <c r="H1498" t="str">
        <f t="shared" si="23"/>
        <v>Hawke's Bay</v>
      </c>
    </row>
    <row r="1499" spans="1:8" hidden="1" x14ac:dyDescent="0.25">
      <c r="A1499" s="103">
        <v>1497</v>
      </c>
      <c r="B1499" t="s">
        <v>413</v>
      </c>
      <c r="C1499" t="s">
        <v>394</v>
      </c>
      <c r="D1499" t="s">
        <v>399</v>
      </c>
      <c r="E1499" t="s">
        <v>70</v>
      </c>
      <c r="F1499" t="s">
        <v>407</v>
      </c>
      <c r="G1499">
        <v>78.333333333333329</v>
      </c>
      <c r="H1499" t="str">
        <f t="shared" si="23"/>
        <v>Hawke's Bay</v>
      </c>
    </row>
    <row r="1500" spans="1:8" hidden="1" x14ac:dyDescent="0.25">
      <c r="A1500" s="103">
        <v>1498</v>
      </c>
      <c r="B1500" t="s">
        <v>413</v>
      </c>
      <c r="C1500" t="s">
        <v>394</v>
      </c>
      <c r="D1500" t="s">
        <v>399</v>
      </c>
      <c r="E1500" t="s">
        <v>71</v>
      </c>
      <c r="F1500" t="s">
        <v>407</v>
      </c>
      <c r="G1500">
        <v>53.012048192771388</v>
      </c>
      <c r="H1500" t="str">
        <f t="shared" si="23"/>
        <v>Hawke's Bay</v>
      </c>
    </row>
    <row r="1501" spans="1:8" hidden="1" x14ac:dyDescent="0.25">
      <c r="A1501" s="103">
        <v>1499</v>
      </c>
      <c r="B1501" t="s">
        <v>413</v>
      </c>
      <c r="C1501" t="s">
        <v>394</v>
      </c>
      <c r="D1501" t="s">
        <v>399</v>
      </c>
      <c r="E1501" t="s">
        <v>69</v>
      </c>
      <c r="F1501" t="s">
        <v>407</v>
      </c>
      <c r="G1501">
        <v>75</v>
      </c>
      <c r="H1501" t="str">
        <f t="shared" si="23"/>
        <v>Hawke's Bay</v>
      </c>
    </row>
    <row r="1502" spans="1:8" hidden="1" x14ac:dyDescent="0.25">
      <c r="A1502" s="103">
        <v>1500</v>
      </c>
      <c r="B1502" t="s">
        <v>413</v>
      </c>
      <c r="C1502" t="s">
        <v>394</v>
      </c>
      <c r="D1502" t="s">
        <v>399</v>
      </c>
      <c r="E1502" t="s">
        <v>72</v>
      </c>
      <c r="F1502" t="s">
        <v>407</v>
      </c>
      <c r="G1502">
        <v>53.225806451612897</v>
      </c>
      <c r="H1502" t="str">
        <f t="shared" si="23"/>
        <v>Hawke's Bay</v>
      </c>
    </row>
    <row r="1503" spans="1:8" x14ac:dyDescent="0.25">
      <c r="A1503" s="103">
        <v>1501</v>
      </c>
      <c r="B1503" t="s">
        <v>413</v>
      </c>
      <c r="C1503" t="s">
        <v>394</v>
      </c>
      <c r="D1503" t="s">
        <v>399</v>
      </c>
      <c r="E1503" t="s">
        <v>81</v>
      </c>
      <c r="F1503" t="s">
        <v>407</v>
      </c>
      <c r="G1503">
        <v>79.761904761904972</v>
      </c>
      <c r="H1503" t="str">
        <f t="shared" si="23"/>
        <v>Hawke's Bay</v>
      </c>
    </row>
    <row r="1504" spans="1:8" hidden="1" x14ac:dyDescent="0.25">
      <c r="A1504" s="103">
        <v>1502</v>
      </c>
      <c r="B1504" t="s">
        <v>413</v>
      </c>
      <c r="C1504" t="s">
        <v>394</v>
      </c>
      <c r="D1504" t="s">
        <v>399</v>
      </c>
      <c r="E1504" t="s">
        <v>82</v>
      </c>
      <c r="F1504" t="s">
        <v>407</v>
      </c>
      <c r="G1504">
        <v>100</v>
      </c>
      <c r="H1504" t="str">
        <f t="shared" si="23"/>
        <v>Hawke's Bay</v>
      </c>
    </row>
    <row r="1505" spans="1:8" hidden="1" x14ac:dyDescent="0.25">
      <c r="A1505" s="103">
        <v>1503</v>
      </c>
      <c r="B1505" t="s">
        <v>413</v>
      </c>
      <c r="C1505" t="s">
        <v>394</v>
      </c>
      <c r="D1505" t="s">
        <v>408</v>
      </c>
      <c r="E1505" t="s">
        <v>67</v>
      </c>
      <c r="F1505" t="s">
        <v>405</v>
      </c>
      <c r="G1505">
        <v>23.717948717948719</v>
      </c>
      <c r="H1505" t="str">
        <f t="shared" si="23"/>
        <v>Hawke's Bay</v>
      </c>
    </row>
    <row r="1506" spans="1:8" hidden="1" x14ac:dyDescent="0.25">
      <c r="A1506" s="103">
        <v>1504</v>
      </c>
      <c r="B1506" t="s">
        <v>413</v>
      </c>
      <c r="C1506" t="s">
        <v>394</v>
      </c>
      <c r="D1506" t="s">
        <v>408</v>
      </c>
      <c r="E1506" t="s">
        <v>66</v>
      </c>
      <c r="F1506" t="s">
        <v>405</v>
      </c>
      <c r="G1506">
        <v>18.4523809523781</v>
      </c>
      <c r="H1506" t="str">
        <f t="shared" si="23"/>
        <v>Hawke's Bay</v>
      </c>
    </row>
    <row r="1507" spans="1:8" hidden="1" x14ac:dyDescent="0.25">
      <c r="A1507" s="103">
        <v>1505</v>
      </c>
      <c r="B1507" t="s">
        <v>413</v>
      </c>
      <c r="C1507" t="s">
        <v>394</v>
      </c>
      <c r="D1507" t="s">
        <v>408</v>
      </c>
      <c r="E1507" t="s">
        <v>68</v>
      </c>
      <c r="F1507" t="s">
        <v>405</v>
      </c>
      <c r="G1507">
        <v>22.727272727273611</v>
      </c>
      <c r="H1507" t="str">
        <f t="shared" si="23"/>
        <v>Hawke's Bay</v>
      </c>
    </row>
    <row r="1508" spans="1:8" hidden="1" x14ac:dyDescent="0.25">
      <c r="A1508" s="103">
        <v>1506</v>
      </c>
      <c r="B1508" t="s">
        <v>413</v>
      </c>
      <c r="C1508" t="s">
        <v>394</v>
      </c>
      <c r="D1508" t="s">
        <v>408</v>
      </c>
      <c r="E1508" t="s">
        <v>67</v>
      </c>
      <c r="F1508" t="s">
        <v>406</v>
      </c>
      <c r="G1508">
        <v>16.025641025641029</v>
      </c>
      <c r="H1508" t="str">
        <f t="shared" si="23"/>
        <v>Hawke's Bay</v>
      </c>
    </row>
    <row r="1509" spans="1:8" hidden="1" x14ac:dyDescent="0.25">
      <c r="A1509" s="103">
        <v>1507</v>
      </c>
      <c r="B1509" t="s">
        <v>413</v>
      </c>
      <c r="C1509" t="s">
        <v>394</v>
      </c>
      <c r="D1509" t="s">
        <v>408</v>
      </c>
      <c r="E1509" t="s">
        <v>66</v>
      </c>
      <c r="F1509" t="s">
        <v>406</v>
      </c>
      <c r="G1509">
        <v>8.0357142857130732</v>
      </c>
      <c r="H1509" t="str">
        <f t="shared" si="23"/>
        <v>Hawke's Bay</v>
      </c>
    </row>
    <row r="1510" spans="1:8" hidden="1" x14ac:dyDescent="0.25">
      <c r="A1510" s="103">
        <v>1508</v>
      </c>
      <c r="B1510" t="s">
        <v>413</v>
      </c>
      <c r="C1510" t="s">
        <v>394</v>
      </c>
      <c r="D1510" t="s">
        <v>408</v>
      </c>
      <c r="E1510" t="s">
        <v>68</v>
      </c>
      <c r="F1510" t="s">
        <v>406</v>
      </c>
      <c r="G1510">
        <v>14.898989898990971</v>
      </c>
      <c r="H1510" t="str">
        <f t="shared" si="23"/>
        <v>Hawke's Bay</v>
      </c>
    </row>
    <row r="1511" spans="1:8" hidden="1" x14ac:dyDescent="0.25">
      <c r="A1511" s="103">
        <v>1509</v>
      </c>
      <c r="B1511" t="s">
        <v>413</v>
      </c>
      <c r="C1511" t="s">
        <v>394</v>
      </c>
      <c r="D1511" t="s">
        <v>408</v>
      </c>
      <c r="E1511" t="s">
        <v>67</v>
      </c>
      <c r="F1511" t="s">
        <v>407</v>
      </c>
      <c r="G1511">
        <v>60.256410256410263</v>
      </c>
      <c r="H1511" t="str">
        <f t="shared" si="23"/>
        <v>Hawke's Bay</v>
      </c>
    </row>
    <row r="1512" spans="1:8" hidden="1" x14ac:dyDescent="0.25">
      <c r="A1512" s="103">
        <v>1510</v>
      </c>
      <c r="B1512" t="s">
        <v>413</v>
      </c>
      <c r="C1512" t="s">
        <v>394</v>
      </c>
      <c r="D1512" t="s">
        <v>408</v>
      </c>
      <c r="E1512" t="s">
        <v>66</v>
      </c>
      <c r="F1512" t="s">
        <v>407</v>
      </c>
      <c r="G1512">
        <v>73.511904761908824</v>
      </c>
      <c r="H1512" t="str">
        <f t="shared" si="23"/>
        <v>Hawke's Bay</v>
      </c>
    </row>
    <row r="1513" spans="1:8" hidden="1" x14ac:dyDescent="0.25">
      <c r="A1513" s="103">
        <v>1511</v>
      </c>
      <c r="B1513" t="s">
        <v>413</v>
      </c>
      <c r="C1513" t="s">
        <v>394</v>
      </c>
      <c r="D1513" t="s">
        <v>408</v>
      </c>
      <c r="E1513" t="s">
        <v>68</v>
      </c>
      <c r="F1513" t="s">
        <v>407</v>
      </c>
      <c r="G1513">
        <v>62.373737373735423</v>
      </c>
      <c r="H1513" t="str">
        <f t="shared" si="23"/>
        <v>Hawke's Bay</v>
      </c>
    </row>
    <row r="1514" spans="1:8" hidden="1" x14ac:dyDescent="0.25">
      <c r="A1514" s="103">
        <v>1512</v>
      </c>
      <c r="B1514" t="s">
        <v>413</v>
      </c>
      <c r="C1514" t="s">
        <v>394</v>
      </c>
      <c r="D1514" t="s">
        <v>409</v>
      </c>
      <c r="E1514" t="s">
        <v>193</v>
      </c>
      <c r="F1514" t="s">
        <v>405</v>
      </c>
      <c r="G1514">
        <v>14.46886446886421</v>
      </c>
      <c r="H1514" t="str">
        <f t="shared" si="23"/>
        <v>Hawke's Bay</v>
      </c>
    </row>
    <row r="1515" spans="1:8" hidden="1" x14ac:dyDescent="0.25">
      <c r="A1515" s="103">
        <v>1513</v>
      </c>
      <c r="B1515" t="s">
        <v>413</v>
      </c>
      <c r="C1515" t="s">
        <v>394</v>
      </c>
      <c r="D1515" t="s">
        <v>409</v>
      </c>
      <c r="E1515" t="s">
        <v>194</v>
      </c>
      <c r="F1515" t="s">
        <v>405</v>
      </c>
      <c r="G1515">
        <v>38.70967741935484</v>
      </c>
      <c r="H1515" t="str">
        <f t="shared" si="23"/>
        <v>Hawke's Bay</v>
      </c>
    </row>
    <row r="1516" spans="1:8" hidden="1" x14ac:dyDescent="0.25">
      <c r="A1516" s="103">
        <v>1514</v>
      </c>
      <c r="B1516" t="s">
        <v>413</v>
      </c>
      <c r="C1516" t="s">
        <v>394</v>
      </c>
      <c r="D1516" t="s">
        <v>409</v>
      </c>
      <c r="E1516" t="s">
        <v>195</v>
      </c>
      <c r="F1516" t="s">
        <v>405</v>
      </c>
      <c r="G1516">
        <v>14.18439716311731</v>
      </c>
      <c r="H1516" t="str">
        <f t="shared" si="23"/>
        <v>Hawke's Bay</v>
      </c>
    </row>
    <row r="1517" spans="1:8" hidden="1" x14ac:dyDescent="0.25">
      <c r="A1517" s="103">
        <v>1515</v>
      </c>
      <c r="B1517" t="s">
        <v>413</v>
      </c>
      <c r="C1517" t="s">
        <v>394</v>
      </c>
      <c r="D1517" t="s">
        <v>409</v>
      </c>
      <c r="E1517" t="s">
        <v>193</v>
      </c>
      <c r="F1517" t="s">
        <v>406</v>
      </c>
      <c r="G1517">
        <v>15.38461538461589</v>
      </c>
      <c r="H1517" t="str">
        <f t="shared" si="23"/>
        <v>Hawke's Bay</v>
      </c>
    </row>
    <row r="1518" spans="1:8" hidden="1" x14ac:dyDescent="0.25">
      <c r="A1518" s="103">
        <v>1516</v>
      </c>
      <c r="B1518" t="s">
        <v>413</v>
      </c>
      <c r="C1518" t="s">
        <v>394</v>
      </c>
      <c r="D1518" t="s">
        <v>409</v>
      </c>
      <c r="E1518" t="s">
        <v>194</v>
      </c>
      <c r="F1518" t="s">
        <v>406</v>
      </c>
      <c r="G1518">
        <v>6.4516129032258061</v>
      </c>
      <c r="H1518" t="str">
        <f t="shared" si="23"/>
        <v>Hawke's Bay</v>
      </c>
    </row>
    <row r="1519" spans="1:8" hidden="1" x14ac:dyDescent="0.25">
      <c r="A1519" s="103">
        <v>1517</v>
      </c>
      <c r="B1519" t="s">
        <v>413</v>
      </c>
      <c r="C1519" t="s">
        <v>394</v>
      </c>
      <c r="D1519" t="s">
        <v>409</v>
      </c>
      <c r="E1519" t="s">
        <v>195</v>
      </c>
      <c r="F1519" t="s">
        <v>406</v>
      </c>
      <c r="G1519">
        <v>18.79432624113511</v>
      </c>
      <c r="H1519" t="str">
        <f t="shared" si="23"/>
        <v>Hawke's Bay</v>
      </c>
    </row>
    <row r="1520" spans="1:8" hidden="1" x14ac:dyDescent="0.25">
      <c r="A1520" s="103">
        <v>1518</v>
      </c>
      <c r="B1520" t="s">
        <v>413</v>
      </c>
      <c r="C1520" t="s">
        <v>394</v>
      </c>
      <c r="D1520" t="s">
        <v>409</v>
      </c>
      <c r="E1520" t="s">
        <v>193</v>
      </c>
      <c r="F1520" t="s">
        <v>407</v>
      </c>
      <c r="G1520">
        <v>70.14652014651989</v>
      </c>
      <c r="H1520" t="str">
        <f t="shared" si="23"/>
        <v>Hawke's Bay</v>
      </c>
    </row>
    <row r="1521" spans="1:8" hidden="1" x14ac:dyDescent="0.25">
      <c r="A1521" s="103">
        <v>1519</v>
      </c>
      <c r="B1521" t="s">
        <v>413</v>
      </c>
      <c r="C1521" t="s">
        <v>394</v>
      </c>
      <c r="D1521" t="s">
        <v>409</v>
      </c>
      <c r="E1521" t="s">
        <v>194</v>
      </c>
      <c r="F1521" t="s">
        <v>407</v>
      </c>
      <c r="G1521">
        <v>54.838709677419352</v>
      </c>
      <c r="H1521" t="str">
        <f t="shared" si="23"/>
        <v>Hawke's Bay</v>
      </c>
    </row>
    <row r="1522" spans="1:8" hidden="1" x14ac:dyDescent="0.25">
      <c r="A1522" s="103">
        <v>1520</v>
      </c>
      <c r="B1522" t="s">
        <v>413</v>
      </c>
      <c r="C1522" t="s">
        <v>394</v>
      </c>
      <c r="D1522" t="s">
        <v>409</v>
      </c>
      <c r="E1522" t="s">
        <v>195</v>
      </c>
      <c r="F1522" t="s">
        <v>407</v>
      </c>
      <c r="G1522">
        <v>67.02127659574758</v>
      </c>
      <c r="H1522" t="str">
        <f t="shared" si="23"/>
        <v>Hawke's Bay</v>
      </c>
    </row>
    <row r="1523" spans="1:8" hidden="1" x14ac:dyDescent="0.25">
      <c r="A1523" s="103">
        <v>1521</v>
      </c>
      <c r="B1523" t="s">
        <v>414</v>
      </c>
      <c r="C1523" t="s">
        <v>394</v>
      </c>
      <c r="D1523" t="s">
        <v>403</v>
      </c>
      <c r="E1523" t="s">
        <v>404</v>
      </c>
      <c r="F1523" t="s">
        <v>405</v>
      </c>
      <c r="G1523">
        <v>19.171676686705609</v>
      </c>
      <c r="H1523" t="str">
        <f t="shared" si="23"/>
        <v>Otago</v>
      </c>
    </row>
    <row r="1524" spans="1:8" hidden="1" x14ac:dyDescent="0.25">
      <c r="A1524" s="103">
        <v>1522</v>
      </c>
      <c r="B1524" t="s">
        <v>414</v>
      </c>
      <c r="C1524" t="s">
        <v>394</v>
      </c>
      <c r="D1524" t="s">
        <v>403</v>
      </c>
      <c r="E1524" t="s">
        <v>404</v>
      </c>
      <c r="F1524" t="s">
        <v>406</v>
      </c>
      <c r="G1524">
        <v>11.489645958584161</v>
      </c>
      <c r="H1524" t="str">
        <f t="shared" si="23"/>
        <v>Otago</v>
      </c>
    </row>
    <row r="1525" spans="1:8" hidden="1" x14ac:dyDescent="0.25">
      <c r="A1525" s="103">
        <v>1523</v>
      </c>
      <c r="B1525" t="s">
        <v>414</v>
      </c>
      <c r="C1525" t="s">
        <v>394</v>
      </c>
      <c r="D1525" t="s">
        <v>403</v>
      </c>
      <c r="E1525" t="s">
        <v>404</v>
      </c>
      <c r="F1525" t="s">
        <v>407</v>
      </c>
      <c r="G1525">
        <v>69.338677354710228</v>
      </c>
      <c r="H1525" t="str">
        <f t="shared" si="23"/>
        <v>Otago</v>
      </c>
    </row>
    <row r="1526" spans="1:8" hidden="1" x14ac:dyDescent="0.25">
      <c r="A1526" s="103">
        <v>1524</v>
      </c>
      <c r="B1526" t="s">
        <v>414</v>
      </c>
      <c r="C1526" t="s">
        <v>394</v>
      </c>
      <c r="D1526" t="s">
        <v>399</v>
      </c>
      <c r="E1526" t="s">
        <v>70</v>
      </c>
      <c r="F1526" t="s">
        <v>405</v>
      </c>
      <c r="G1526">
        <v>2.666666666666667</v>
      </c>
      <c r="H1526" t="str">
        <f t="shared" si="23"/>
        <v>Otago</v>
      </c>
    </row>
    <row r="1527" spans="1:8" hidden="1" x14ac:dyDescent="0.25">
      <c r="A1527" s="103">
        <v>1525</v>
      </c>
      <c r="B1527" t="s">
        <v>414</v>
      </c>
      <c r="C1527" t="s">
        <v>394</v>
      </c>
      <c r="D1527" t="s">
        <v>399</v>
      </c>
      <c r="E1527" t="s">
        <v>71</v>
      </c>
      <c r="F1527" t="s">
        <v>405</v>
      </c>
      <c r="G1527">
        <v>24.444444444442329</v>
      </c>
      <c r="H1527" t="str">
        <f t="shared" si="23"/>
        <v>Otago</v>
      </c>
    </row>
    <row r="1528" spans="1:8" hidden="1" x14ac:dyDescent="0.25">
      <c r="A1528" s="103">
        <v>1526</v>
      </c>
      <c r="B1528" t="s">
        <v>414</v>
      </c>
      <c r="C1528" t="s">
        <v>394</v>
      </c>
      <c r="D1528" t="s">
        <v>399</v>
      </c>
      <c r="E1528" t="s">
        <v>69</v>
      </c>
      <c r="F1528" t="s">
        <v>405</v>
      </c>
      <c r="G1528">
        <v>16</v>
      </c>
      <c r="H1528" t="str">
        <f t="shared" si="23"/>
        <v>Otago</v>
      </c>
    </row>
    <row r="1529" spans="1:8" hidden="1" x14ac:dyDescent="0.25">
      <c r="A1529" s="103">
        <v>1527</v>
      </c>
      <c r="B1529" t="s">
        <v>414</v>
      </c>
      <c r="C1529" t="s">
        <v>394</v>
      </c>
      <c r="D1529" t="s">
        <v>399</v>
      </c>
      <c r="E1529" t="s">
        <v>72</v>
      </c>
      <c r="F1529" t="s">
        <v>405</v>
      </c>
      <c r="G1529">
        <v>36.486486486486477</v>
      </c>
      <c r="H1529" t="str">
        <f t="shared" si="23"/>
        <v>Otago</v>
      </c>
    </row>
    <row r="1530" spans="1:8" x14ac:dyDescent="0.25">
      <c r="A1530" s="103">
        <v>1528</v>
      </c>
      <c r="B1530" t="s">
        <v>414</v>
      </c>
      <c r="C1530" t="s">
        <v>394</v>
      </c>
      <c r="D1530" t="s">
        <v>399</v>
      </c>
      <c r="E1530" t="s">
        <v>81</v>
      </c>
      <c r="F1530" t="s">
        <v>405</v>
      </c>
      <c r="G1530">
        <v>10.476190476189471</v>
      </c>
      <c r="H1530" t="str">
        <f t="shared" si="23"/>
        <v>Otago</v>
      </c>
    </row>
    <row r="1531" spans="1:8" hidden="1" x14ac:dyDescent="0.25">
      <c r="A1531" s="103">
        <v>1529</v>
      </c>
      <c r="B1531" t="s">
        <v>414</v>
      </c>
      <c r="C1531" t="s">
        <v>394</v>
      </c>
      <c r="D1531" t="s">
        <v>399</v>
      </c>
      <c r="E1531" t="s">
        <v>82</v>
      </c>
      <c r="F1531" t="s">
        <v>405</v>
      </c>
      <c r="H1531" t="str">
        <f t="shared" si="23"/>
        <v>Otago</v>
      </c>
    </row>
    <row r="1532" spans="1:8" hidden="1" x14ac:dyDescent="0.25">
      <c r="A1532" s="103">
        <v>1530</v>
      </c>
      <c r="B1532" t="s">
        <v>414</v>
      </c>
      <c r="C1532" t="s">
        <v>394</v>
      </c>
      <c r="D1532" t="s">
        <v>399</v>
      </c>
      <c r="E1532" t="s">
        <v>70</v>
      </c>
      <c r="F1532" t="s">
        <v>406</v>
      </c>
      <c r="G1532">
        <v>14.66666666666667</v>
      </c>
      <c r="H1532" t="str">
        <f t="shared" si="23"/>
        <v>Otago</v>
      </c>
    </row>
    <row r="1533" spans="1:8" hidden="1" x14ac:dyDescent="0.25">
      <c r="A1533" s="103">
        <v>1531</v>
      </c>
      <c r="B1533" t="s">
        <v>414</v>
      </c>
      <c r="C1533" t="s">
        <v>394</v>
      </c>
      <c r="D1533" t="s">
        <v>399</v>
      </c>
      <c r="E1533" t="s">
        <v>71</v>
      </c>
      <c r="F1533" t="s">
        <v>406</v>
      </c>
      <c r="G1533">
        <v>11.587301587302051</v>
      </c>
      <c r="H1533" t="str">
        <f t="shared" si="23"/>
        <v>Otago</v>
      </c>
    </row>
    <row r="1534" spans="1:8" hidden="1" x14ac:dyDescent="0.25">
      <c r="A1534" s="103">
        <v>1532</v>
      </c>
      <c r="B1534" t="s">
        <v>414</v>
      </c>
      <c r="C1534" t="s">
        <v>394</v>
      </c>
      <c r="D1534" t="s">
        <v>399</v>
      </c>
      <c r="E1534" t="s">
        <v>69</v>
      </c>
      <c r="F1534" t="s">
        <v>406</v>
      </c>
      <c r="G1534">
        <v>12</v>
      </c>
      <c r="H1534" t="str">
        <f t="shared" si="23"/>
        <v>Otago</v>
      </c>
    </row>
    <row r="1535" spans="1:8" hidden="1" x14ac:dyDescent="0.25">
      <c r="A1535" s="103">
        <v>1533</v>
      </c>
      <c r="B1535" t="s">
        <v>414</v>
      </c>
      <c r="C1535" t="s">
        <v>394</v>
      </c>
      <c r="D1535" t="s">
        <v>399</v>
      </c>
      <c r="E1535" t="s">
        <v>72</v>
      </c>
      <c r="F1535" t="s">
        <v>406</v>
      </c>
      <c r="G1535">
        <v>10.810810810810811</v>
      </c>
      <c r="H1535" t="str">
        <f t="shared" si="23"/>
        <v>Otago</v>
      </c>
    </row>
    <row r="1536" spans="1:8" x14ac:dyDescent="0.25">
      <c r="A1536" s="103">
        <v>1534</v>
      </c>
      <c r="B1536" t="s">
        <v>414</v>
      </c>
      <c r="C1536" t="s">
        <v>394</v>
      </c>
      <c r="D1536" t="s">
        <v>399</v>
      </c>
      <c r="E1536" t="s">
        <v>81</v>
      </c>
      <c r="F1536" t="s">
        <v>406</v>
      </c>
      <c r="G1536">
        <v>8.5714285714293048</v>
      </c>
      <c r="H1536" t="str">
        <f t="shared" si="23"/>
        <v>Otago</v>
      </c>
    </row>
    <row r="1537" spans="1:8" hidden="1" x14ac:dyDescent="0.25">
      <c r="A1537" s="103">
        <v>1535</v>
      </c>
      <c r="B1537" t="s">
        <v>414</v>
      </c>
      <c r="C1537" t="s">
        <v>394</v>
      </c>
      <c r="D1537" t="s">
        <v>399</v>
      </c>
      <c r="E1537" t="s">
        <v>82</v>
      </c>
      <c r="F1537" t="s">
        <v>406</v>
      </c>
      <c r="G1537">
        <v>10</v>
      </c>
      <c r="H1537" t="str">
        <f t="shared" si="23"/>
        <v>Otago</v>
      </c>
    </row>
    <row r="1538" spans="1:8" hidden="1" x14ac:dyDescent="0.25">
      <c r="A1538" s="103">
        <v>1536</v>
      </c>
      <c r="B1538" t="s">
        <v>414</v>
      </c>
      <c r="C1538" t="s">
        <v>394</v>
      </c>
      <c r="D1538" t="s">
        <v>399</v>
      </c>
      <c r="E1538" t="s">
        <v>70</v>
      </c>
      <c r="F1538" t="s">
        <v>407</v>
      </c>
      <c r="G1538">
        <v>82.666666666666671</v>
      </c>
      <c r="H1538" t="str">
        <f t="shared" si="23"/>
        <v>Otago</v>
      </c>
    </row>
    <row r="1539" spans="1:8" hidden="1" x14ac:dyDescent="0.25">
      <c r="A1539" s="103">
        <v>1537</v>
      </c>
      <c r="B1539" t="s">
        <v>414</v>
      </c>
      <c r="C1539" t="s">
        <v>394</v>
      </c>
      <c r="D1539" t="s">
        <v>399</v>
      </c>
      <c r="E1539" t="s">
        <v>71</v>
      </c>
      <c r="F1539" t="s">
        <v>407</v>
      </c>
      <c r="G1539">
        <v>63.96825396825561</v>
      </c>
      <c r="H1539" t="str">
        <f t="shared" ref="H1539:H1602" si="24">SUBSTITUTE(B1539, " Region","")</f>
        <v>Otago</v>
      </c>
    </row>
    <row r="1540" spans="1:8" hidden="1" x14ac:dyDescent="0.25">
      <c r="A1540" s="103">
        <v>1538</v>
      </c>
      <c r="B1540" t="s">
        <v>414</v>
      </c>
      <c r="C1540" t="s">
        <v>394</v>
      </c>
      <c r="D1540" t="s">
        <v>399</v>
      </c>
      <c r="E1540" t="s">
        <v>69</v>
      </c>
      <c r="F1540" t="s">
        <v>407</v>
      </c>
      <c r="G1540">
        <v>72</v>
      </c>
      <c r="H1540" t="str">
        <f t="shared" si="24"/>
        <v>Otago</v>
      </c>
    </row>
    <row r="1541" spans="1:8" hidden="1" x14ac:dyDescent="0.25">
      <c r="A1541" s="103">
        <v>1539</v>
      </c>
      <c r="B1541" t="s">
        <v>414</v>
      </c>
      <c r="C1541" t="s">
        <v>394</v>
      </c>
      <c r="D1541" t="s">
        <v>399</v>
      </c>
      <c r="E1541" t="s">
        <v>72</v>
      </c>
      <c r="F1541" t="s">
        <v>407</v>
      </c>
      <c r="G1541">
        <v>52.702702702702688</v>
      </c>
      <c r="H1541" t="str">
        <f t="shared" si="24"/>
        <v>Otago</v>
      </c>
    </row>
    <row r="1542" spans="1:8" x14ac:dyDescent="0.25">
      <c r="A1542" s="103">
        <v>1540</v>
      </c>
      <c r="B1542" t="s">
        <v>414</v>
      </c>
      <c r="C1542" t="s">
        <v>394</v>
      </c>
      <c r="D1542" t="s">
        <v>399</v>
      </c>
      <c r="E1542" t="s">
        <v>81</v>
      </c>
      <c r="F1542" t="s">
        <v>407</v>
      </c>
      <c r="G1542">
        <v>80.952380952381233</v>
      </c>
      <c r="H1542" t="str">
        <f t="shared" si="24"/>
        <v>Otago</v>
      </c>
    </row>
    <row r="1543" spans="1:8" hidden="1" x14ac:dyDescent="0.25">
      <c r="A1543" s="103">
        <v>1541</v>
      </c>
      <c r="B1543" t="s">
        <v>414</v>
      </c>
      <c r="C1543" t="s">
        <v>394</v>
      </c>
      <c r="D1543" t="s">
        <v>399</v>
      </c>
      <c r="E1543" t="s">
        <v>82</v>
      </c>
      <c r="F1543" t="s">
        <v>407</v>
      </c>
      <c r="G1543">
        <v>90</v>
      </c>
      <c r="H1543" t="str">
        <f t="shared" si="24"/>
        <v>Otago</v>
      </c>
    </row>
    <row r="1544" spans="1:8" hidden="1" x14ac:dyDescent="0.25">
      <c r="A1544" s="103">
        <v>1542</v>
      </c>
      <c r="B1544" t="s">
        <v>414</v>
      </c>
      <c r="C1544" t="s">
        <v>394</v>
      </c>
      <c r="D1544" t="s">
        <v>408</v>
      </c>
      <c r="E1544" t="s">
        <v>67</v>
      </c>
      <c r="F1544" t="s">
        <v>405</v>
      </c>
      <c r="G1544">
        <v>21.46596858638744</v>
      </c>
      <c r="H1544" t="str">
        <f t="shared" si="24"/>
        <v>Otago</v>
      </c>
    </row>
    <row r="1545" spans="1:8" hidden="1" x14ac:dyDescent="0.25">
      <c r="A1545" s="103">
        <v>1543</v>
      </c>
      <c r="B1545" t="s">
        <v>414</v>
      </c>
      <c r="C1545" t="s">
        <v>394</v>
      </c>
      <c r="D1545" t="s">
        <v>408</v>
      </c>
      <c r="E1545" t="s">
        <v>66</v>
      </c>
      <c r="F1545" t="s">
        <v>405</v>
      </c>
      <c r="G1545">
        <v>5.9523809523775668</v>
      </c>
      <c r="H1545" t="str">
        <f t="shared" si="24"/>
        <v>Otago</v>
      </c>
    </row>
    <row r="1546" spans="1:8" hidden="1" x14ac:dyDescent="0.25">
      <c r="A1546" s="103">
        <v>1544</v>
      </c>
      <c r="B1546" t="s">
        <v>414</v>
      </c>
      <c r="C1546" t="s">
        <v>394</v>
      </c>
      <c r="D1546" t="s">
        <v>408</v>
      </c>
      <c r="E1546" t="s">
        <v>68</v>
      </c>
      <c r="F1546" t="s">
        <v>405</v>
      </c>
      <c r="G1546">
        <v>27.579365079364521</v>
      </c>
      <c r="H1546" t="str">
        <f t="shared" si="24"/>
        <v>Otago</v>
      </c>
    </row>
    <row r="1547" spans="1:8" hidden="1" x14ac:dyDescent="0.25">
      <c r="A1547" s="103">
        <v>1545</v>
      </c>
      <c r="B1547" t="s">
        <v>414</v>
      </c>
      <c r="C1547" t="s">
        <v>394</v>
      </c>
      <c r="D1547" t="s">
        <v>408</v>
      </c>
      <c r="E1547" t="s">
        <v>67</v>
      </c>
      <c r="F1547" t="s">
        <v>406</v>
      </c>
      <c r="G1547">
        <v>14.659685863874341</v>
      </c>
      <c r="H1547" t="str">
        <f t="shared" si="24"/>
        <v>Otago</v>
      </c>
    </row>
    <row r="1548" spans="1:8" hidden="1" x14ac:dyDescent="0.25">
      <c r="A1548" s="103">
        <v>1546</v>
      </c>
      <c r="B1548" t="s">
        <v>414</v>
      </c>
      <c r="C1548" t="s">
        <v>394</v>
      </c>
      <c r="D1548" t="s">
        <v>408</v>
      </c>
      <c r="E1548" t="s">
        <v>66</v>
      </c>
      <c r="F1548" t="s">
        <v>406</v>
      </c>
      <c r="G1548">
        <v>6.6666666666661891</v>
      </c>
      <c r="H1548" t="str">
        <f t="shared" si="24"/>
        <v>Otago</v>
      </c>
    </row>
    <row r="1549" spans="1:8" hidden="1" x14ac:dyDescent="0.25">
      <c r="A1549" s="103">
        <v>1547</v>
      </c>
      <c r="B1549" t="s">
        <v>414</v>
      </c>
      <c r="C1549" t="s">
        <v>394</v>
      </c>
      <c r="D1549" t="s">
        <v>408</v>
      </c>
      <c r="E1549" t="s">
        <v>68</v>
      </c>
      <c r="F1549" t="s">
        <v>406</v>
      </c>
      <c r="G1549">
        <v>11.90476190476304</v>
      </c>
      <c r="H1549" t="str">
        <f t="shared" si="24"/>
        <v>Otago</v>
      </c>
    </row>
    <row r="1550" spans="1:8" hidden="1" x14ac:dyDescent="0.25">
      <c r="A1550" s="103">
        <v>1548</v>
      </c>
      <c r="B1550" t="s">
        <v>414</v>
      </c>
      <c r="C1550" t="s">
        <v>394</v>
      </c>
      <c r="D1550" t="s">
        <v>408</v>
      </c>
      <c r="E1550" t="s">
        <v>67</v>
      </c>
      <c r="F1550" t="s">
        <v>407</v>
      </c>
      <c r="G1550">
        <v>63.874345549738223</v>
      </c>
      <c r="H1550" t="str">
        <f t="shared" si="24"/>
        <v>Otago</v>
      </c>
    </row>
    <row r="1551" spans="1:8" hidden="1" x14ac:dyDescent="0.25">
      <c r="A1551" s="103">
        <v>1549</v>
      </c>
      <c r="B1551" t="s">
        <v>414</v>
      </c>
      <c r="C1551" t="s">
        <v>394</v>
      </c>
      <c r="D1551" t="s">
        <v>408</v>
      </c>
      <c r="E1551" t="s">
        <v>66</v>
      </c>
      <c r="F1551" t="s">
        <v>407</v>
      </c>
      <c r="G1551">
        <v>87.380952380956231</v>
      </c>
      <c r="H1551" t="str">
        <f t="shared" si="24"/>
        <v>Otago</v>
      </c>
    </row>
    <row r="1552" spans="1:8" hidden="1" x14ac:dyDescent="0.25">
      <c r="A1552" s="103">
        <v>1550</v>
      </c>
      <c r="B1552" t="s">
        <v>414</v>
      </c>
      <c r="C1552" t="s">
        <v>394</v>
      </c>
      <c r="D1552" t="s">
        <v>408</v>
      </c>
      <c r="E1552" t="s">
        <v>68</v>
      </c>
      <c r="F1552" t="s">
        <v>407</v>
      </c>
      <c r="G1552">
        <v>60.515873015872437</v>
      </c>
      <c r="H1552" t="str">
        <f t="shared" si="24"/>
        <v>Otago</v>
      </c>
    </row>
    <row r="1553" spans="1:8" hidden="1" x14ac:dyDescent="0.25">
      <c r="A1553" s="103">
        <v>1551</v>
      </c>
      <c r="B1553" t="s">
        <v>414</v>
      </c>
      <c r="C1553" t="s">
        <v>394</v>
      </c>
      <c r="D1553" t="s">
        <v>409</v>
      </c>
      <c r="E1553" t="s">
        <v>193</v>
      </c>
      <c r="F1553" t="s">
        <v>405</v>
      </c>
      <c r="G1553">
        <v>11.88405797101422</v>
      </c>
      <c r="H1553" t="str">
        <f t="shared" si="24"/>
        <v>Otago</v>
      </c>
    </row>
    <row r="1554" spans="1:8" hidden="1" x14ac:dyDescent="0.25">
      <c r="A1554" s="103">
        <v>1552</v>
      </c>
      <c r="B1554" t="s">
        <v>414</v>
      </c>
      <c r="C1554" t="s">
        <v>394</v>
      </c>
      <c r="D1554" t="s">
        <v>409</v>
      </c>
      <c r="E1554" t="s">
        <v>194</v>
      </c>
      <c r="F1554" t="s">
        <v>405</v>
      </c>
      <c r="G1554">
        <v>33.112582781456958</v>
      </c>
      <c r="H1554" t="str">
        <f t="shared" si="24"/>
        <v>Otago</v>
      </c>
    </row>
    <row r="1555" spans="1:8" hidden="1" x14ac:dyDescent="0.25">
      <c r="A1555" s="103">
        <v>1553</v>
      </c>
      <c r="B1555" t="s">
        <v>414</v>
      </c>
      <c r="C1555" t="s">
        <v>394</v>
      </c>
      <c r="D1555" t="s">
        <v>409</v>
      </c>
      <c r="E1555" t="s">
        <v>195</v>
      </c>
      <c r="F1555" t="s">
        <v>405</v>
      </c>
      <c r="G1555">
        <v>15.53672316383653</v>
      </c>
      <c r="H1555" t="str">
        <f t="shared" si="24"/>
        <v>Otago</v>
      </c>
    </row>
    <row r="1556" spans="1:8" hidden="1" x14ac:dyDescent="0.25">
      <c r="A1556" s="103">
        <v>1554</v>
      </c>
      <c r="B1556" t="s">
        <v>414</v>
      </c>
      <c r="C1556" t="s">
        <v>394</v>
      </c>
      <c r="D1556" t="s">
        <v>409</v>
      </c>
      <c r="E1556" t="s">
        <v>193</v>
      </c>
      <c r="F1556" t="s">
        <v>406</v>
      </c>
      <c r="G1556">
        <v>12.608695652174241</v>
      </c>
      <c r="H1556" t="str">
        <f t="shared" si="24"/>
        <v>Otago</v>
      </c>
    </row>
    <row r="1557" spans="1:8" hidden="1" x14ac:dyDescent="0.25">
      <c r="A1557" s="103">
        <v>1555</v>
      </c>
      <c r="B1557" t="s">
        <v>414</v>
      </c>
      <c r="C1557" t="s">
        <v>394</v>
      </c>
      <c r="D1557" t="s">
        <v>409</v>
      </c>
      <c r="E1557" t="s">
        <v>194</v>
      </c>
      <c r="F1557" t="s">
        <v>406</v>
      </c>
      <c r="G1557">
        <v>8.6092715231788084</v>
      </c>
      <c r="H1557" t="str">
        <f t="shared" si="24"/>
        <v>Otago</v>
      </c>
    </row>
    <row r="1558" spans="1:8" hidden="1" x14ac:dyDescent="0.25">
      <c r="A1558" s="103">
        <v>1556</v>
      </c>
      <c r="B1558" t="s">
        <v>414</v>
      </c>
      <c r="C1558" t="s">
        <v>394</v>
      </c>
      <c r="D1558" t="s">
        <v>409</v>
      </c>
      <c r="E1558" t="s">
        <v>195</v>
      </c>
      <c r="F1558" t="s">
        <v>406</v>
      </c>
      <c r="G1558">
        <v>12.99435028248695</v>
      </c>
      <c r="H1558" t="str">
        <f t="shared" si="24"/>
        <v>Otago</v>
      </c>
    </row>
    <row r="1559" spans="1:8" hidden="1" x14ac:dyDescent="0.25">
      <c r="A1559" s="103">
        <v>1557</v>
      </c>
      <c r="B1559" t="s">
        <v>414</v>
      </c>
      <c r="C1559" t="s">
        <v>394</v>
      </c>
      <c r="D1559" t="s">
        <v>409</v>
      </c>
      <c r="E1559" t="s">
        <v>193</v>
      </c>
      <c r="F1559" t="s">
        <v>407</v>
      </c>
      <c r="G1559">
        <v>75.507246376811537</v>
      </c>
      <c r="H1559" t="str">
        <f t="shared" si="24"/>
        <v>Otago</v>
      </c>
    </row>
    <row r="1560" spans="1:8" hidden="1" x14ac:dyDescent="0.25">
      <c r="A1560" s="103">
        <v>1558</v>
      </c>
      <c r="B1560" t="s">
        <v>414</v>
      </c>
      <c r="C1560" t="s">
        <v>394</v>
      </c>
      <c r="D1560" t="s">
        <v>409</v>
      </c>
      <c r="E1560" t="s">
        <v>194</v>
      </c>
      <c r="F1560" t="s">
        <v>407</v>
      </c>
      <c r="G1560">
        <v>58.278145695364238</v>
      </c>
      <c r="H1560" t="str">
        <f t="shared" si="24"/>
        <v>Otago</v>
      </c>
    </row>
    <row r="1561" spans="1:8" hidden="1" x14ac:dyDescent="0.25">
      <c r="A1561" s="103">
        <v>1559</v>
      </c>
      <c r="B1561" t="s">
        <v>414</v>
      </c>
      <c r="C1561" t="s">
        <v>394</v>
      </c>
      <c r="D1561" t="s">
        <v>409</v>
      </c>
      <c r="E1561" t="s">
        <v>195</v>
      </c>
      <c r="F1561" t="s">
        <v>407</v>
      </c>
      <c r="G1561">
        <v>71.468926553676525</v>
      </c>
      <c r="H1561" t="str">
        <f t="shared" si="24"/>
        <v>Otago</v>
      </c>
    </row>
    <row r="1562" spans="1:8" hidden="1" x14ac:dyDescent="0.25">
      <c r="A1562" s="103">
        <v>1560</v>
      </c>
      <c r="B1562" t="s">
        <v>415</v>
      </c>
      <c r="C1562" t="s">
        <v>394</v>
      </c>
      <c r="D1562" t="s">
        <v>403</v>
      </c>
      <c r="E1562" t="s">
        <v>404</v>
      </c>
      <c r="F1562" t="s">
        <v>405</v>
      </c>
      <c r="G1562">
        <v>32.958801498127322</v>
      </c>
      <c r="H1562" t="str">
        <f t="shared" si="24"/>
        <v>Chatham Islands</v>
      </c>
    </row>
    <row r="1563" spans="1:8" hidden="1" x14ac:dyDescent="0.25">
      <c r="A1563" s="103">
        <v>1561</v>
      </c>
      <c r="B1563" t="s">
        <v>415</v>
      </c>
      <c r="C1563" t="s">
        <v>394</v>
      </c>
      <c r="D1563" t="s">
        <v>403</v>
      </c>
      <c r="E1563" t="s">
        <v>404</v>
      </c>
      <c r="F1563" t="s">
        <v>406</v>
      </c>
      <c r="G1563">
        <v>9.3632958801487352</v>
      </c>
      <c r="H1563" t="str">
        <f t="shared" si="24"/>
        <v>Chatham Islands</v>
      </c>
    </row>
    <row r="1564" spans="1:8" hidden="1" x14ac:dyDescent="0.25">
      <c r="A1564" s="103">
        <v>1562</v>
      </c>
      <c r="B1564" t="s">
        <v>415</v>
      </c>
      <c r="C1564" t="s">
        <v>394</v>
      </c>
      <c r="D1564" t="s">
        <v>403</v>
      </c>
      <c r="E1564" t="s">
        <v>404</v>
      </c>
      <c r="F1564" t="s">
        <v>407</v>
      </c>
      <c r="G1564">
        <v>57.677902621723938</v>
      </c>
      <c r="H1564" t="str">
        <f t="shared" si="24"/>
        <v>Chatham Islands</v>
      </c>
    </row>
    <row r="1565" spans="1:8" hidden="1" x14ac:dyDescent="0.25">
      <c r="A1565" s="103">
        <v>1563</v>
      </c>
      <c r="B1565" t="s">
        <v>415</v>
      </c>
      <c r="C1565" t="s">
        <v>394</v>
      </c>
      <c r="D1565" t="s">
        <v>399</v>
      </c>
      <c r="E1565" t="s">
        <v>70</v>
      </c>
      <c r="F1565" t="s">
        <v>405</v>
      </c>
      <c r="H1565" t="str">
        <f t="shared" si="24"/>
        <v>Chatham Islands</v>
      </c>
    </row>
    <row r="1566" spans="1:8" hidden="1" x14ac:dyDescent="0.25">
      <c r="A1566" s="103">
        <v>1564</v>
      </c>
      <c r="B1566" t="s">
        <v>415</v>
      </c>
      <c r="C1566" t="s">
        <v>394</v>
      </c>
      <c r="D1566" t="s">
        <v>399</v>
      </c>
      <c r="E1566" t="s">
        <v>71</v>
      </c>
      <c r="F1566" t="s">
        <v>405</v>
      </c>
      <c r="G1566">
        <v>42.592592592593618</v>
      </c>
      <c r="H1566" t="str">
        <f t="shared" si="24"/>
        <v>Chatham Islands</v>
      </c>
    </row>
    <row r="1567" spans="1:8" hidden="1" x14ac:dyDescent="0.25">
      <c r="A1567" s="103">
        <v>1565</v>
      </c>
      <c r="B1567" t="s">
        <v>415</v>
      </c>
      <c r="C1567" t="s">
        <v>394</v>
      </c>
      <c r="D1567" t="s">
        <v>399</v>
      </c>
      <c r="E1567" t="s">
        <v>69</v>
      </c>
      <c r="F1567" t="s">
        <v>405</v>
      </c>
      <c r="G1567">
        <v>60</v>
      </c>
      <c r="H1567" t="str">
        <f t="shared" si="24"/>
        <v>Chatham Islands</v>
      </c>
    </row>
    <row r="1568" spans="1:8" hidden="1" x14ac:dyDescent="0.25">
      <c r="A1568" s="103">
        <v>1566</v>
      </c>
      <c r="B1568" t="s">
        <v>415</v>
      </c>
      <c r="C1568" t="s">
        <v>394</v>
      </c>
      <c r="D1568" t="s">
        <v>399</v>
      </c>
      <c r="E1568" t="s">
        <v>72</v>
      </c>
      <c r="F1568" t="s">
        <v>405</v>
      </c>
      <c r="G1568">
        <v>50</v>
      </c>
      <c r="H1568" t="str">
        <f t="shared" si="24"/>
        <v>Chatham Islands</v>
      </c>
    </row>
    <row r="1569" spans="1:8" x14ac:dyDescent="0.25">
      <c r="A1569" s="103">
        <v>1567</v>
      </c>
      <c r="B1569" t="s">
        <v>415</v>
      </c>
      <c r="C1569" t="s">
        <v>394</v>
      </c>
      <c r="D1569" t="s">
        <v>399</v>
      </c>
      <c r="E1569" t="s">
        <v>81</v>
      </c>
      <c r="F1569" t="s">
        <v>405</v>
      </c>
      <c r="G1569">
        <v>14.285714285714279</v>
      </c>
      <c r="H1569" t="str">
        <f t="shared" si="24"/>
        <v>Chatham Islands</v>
      </c>
    </row>
    <row r="1570" spans="1:8" hidden="1" x14ac:dyDescent="0.25">
      <c r="A1570" s="103">
        <v>1568</v>
      </c>
      <c r="B1570" t="s">
        <v>415</v>
      </c>
      <c r="C1570" t="s">
        <v>394</v>
      </c>
      <c r="D1570" t="s">
        <v>399</v>
      </c>
      <c r="E1570" t="s">
        <v>82</v>
      </c>
      <c r="F1570" t="s">
        <v>405</v>
      </c>
      <c r="H1570" t="str">
        <f t="shared" si="24"/>
        <v>Chatham Islands</v>
      </c>
    </row>
    <row r="1571" spans="1:8" hidden="1" x14ac:dyDescent="0.25">
      <c r="A1571" s="103">
        <v>1569</v>
      </c>
      <c r="B1571" t="s">
        <v>415</v>
      </c>
      <c r="C1571" t="s">
        <v>394</v>
      </c>
      <c r="D1571" t="s">
        <v>399</v>
      </c>
      <c r="E1571" t="s">
        <v>70</v>
      </c>
      <c r="F1571" t="s">
        <v>406</v>
      </c>
      <c r="G1571">
        <v>7.6923076923076934</v>
      </c>
      <c r="H1571" t="str">
        <f t="shared" si="24"/>
        <v>Chatham Islands</v>
      </c>
    </row>
    <row r="1572" spans="1:8" hidden="1" x14ac:dyDescent="0.25">
      <c r="A1572" s="103">
        <v>1570</v>
      </c>
      <c r="B1572" t="s">
        <v>415</v>
      </c>
      <c r="C1572" t="s">
        <v>394</v>
      </c>
      <c r="D1572" t="s">
        <v>399</v>
      </c>
      <c r="E1572" t="s">
        <v>71</v>
      </c>
      <c r="F1572" t="s">
        <v>406</v>
      </c>
      <c r="G1572">
        <v>6.4814814814784976</v>
      </c>
      <c r="H1572" t="str">
        <f t="shared" si="24"/>
        <v>Chatham Islands</v>
      </c>
    </row>
    <row r="1573" spans="1:8" hidden="1" x14ac:dyDescent="0.25">
      <c r="A1573" s="103">
        <v>1571</v>
      </c>
      <c r="B1573" t="s">
        <v>415</v>
      </c>
      <c r="C1573" t="s">
        <v>394</v>
      </c>
      <c r="D1573" t="s">
        <v>399</v>
      </c>
      <c r="E1573" t="s">
        <v>69</v>
      </c>
      <c r="F1573" t="s">
        <v>406</v>
      </c>
      <c r="G1573">
        <v>20</v>
      </c>
      <c r="H1573" t="str">
        <f t="shared" si="24"/>
        <v>Chatham Islands</v>
      </c>
    </row>
    <row r="1574" spans="1:8" hidden="1" x14ac:dyDescent="0.25">
      <c r="A1574" s="103">
        <v>1572</v>
      </c>
      <c r="B1574" t="s">
        <v>415</v>
      </c>
      <c r="C1574" t="s">
        <v>394</v>
      </c>
      <c r="D1574" t="s">
        <v>399</v>
      </c>
      <c r="E1574" t="s">
        <v>72</v>
      </c>
      <c r="F1574" t="s">
        <v>406</v>
      </c>
      <c r="G1574">
        <v>8.3333333333333321</v>
      </c>
      <c r="H1574" t="str">
        <f t="shared" si="24"/>
        <v>Chatham Islands</v>
      </c>
    </row>
    <row r="1575" spans="1:8" x14ac:dyDescent="0.25">
      <c r="A1575" s="103">
        <v>1573</v>
      </c>
      <c r="B1575" t="s">
        <v>415</v>
      </c>
      <c r="C1575" t="s">
        <v>394</v>
      </c>
      <c r="D1575" t="s">
        <v>399</v>
      </c>
      <c r="E1575" t="s">
        <v>81</v>
      </c>
      <c r="F1575" t="s">
        <v>406</v>
      </c>
      <c r="G1575">
        <v>14.285714285714279</v>
      </c>
      <c r="H1575" t="str">
        <f t="shared" si="24"/>
        <v>Chatham Islands</v>
      </c>
    </row>
    <row r="1576" spans="1:8" hidden="1" x14ac:dyDescent="0.25">
      <c r="A1576" s="103">
        <v>1574</v>
      </c>
      <c r="B1576" t="s">
        <v>415</v>
      </c>
      <c r="C1576" t="s">
        <v>394</v>
      </c>
      <c r="D1576" t="s">
        <v>399</v>
      </c>
      <c r="E1576" t="s">
        <v>82</v>
      </c>
      <c r="F1576" t="s">
        <v>406</v>
      </c>
      <c r="H1576" t="str">
        <f t="shared" si="24"/>
        <v>Chatham Islands</v>
      </c>
    </row>
    <row r="1577" spans="1:8" hidden="1" x14ac:dyDescent="0.25">
      <c r="A1577" s="103">
        <v>1575</v>
      </c>
      <c r="B1577" t="s">
        <v>415</v>
      </c>
      <c r="C1577" t="s">
        <v>394</v>
      </c>
      <c r="D1577" t="s">
        <v>399</v>
      </c>
      <c r="E1577" t="s">
        <v>70</v>
      </c>
      <c r="F1577" t="s">
        <v>407</v>
      </c>
      <c r="G1577">
        <v>92.307692307692307</v>
      </c>
      <c r="H1577" t="str">
        <f t="shared" si="24"/>
        <v>Chatham Islands</v>
      </c>
    </row>
    <row r="1578" spans="1:8" hidden="1" x14ac:dyDescent="0.25">
      <c r="A1578" s="103">
        <v>1576</v>
      </c>
      <c r="B1578" t="s">
        <v>415</v>
      </c>
      <c r="C1578" t="s">
        <v>394</v>
      </c>
      <c r="D1578" t="s">
        <v>399</v>
      </c>
      <c r="E1578" t="s">
        <v>71</v>
      </c>
      <c r="F1578" t="s">
        <v>407</v>
      </c>
      <c r="G1578">
        <v>50.925925925927878</v>
      </c>
      <c r="H1578" t="str">
        <f t="shared" si="24"/>
        <v>Chatham Islands</v>
      </c>
    </row>
    <row r="1579" spans="1:8" hidden="1" x14ac:dyDescent="0.25">
      <c r="A1579" s="103">
        <v>1577</v>
      </c>
      <c r="B1579" t="s">
        <v>415</v>
      </c>
      <c r="C1579" t="s">
        <v>394</v>
      </c>
      <c r="D1579" t="s">
        <v>399</v>
      </c>
      <c r="E1579" t="s">
        <v>69</v>
      </c>
      <c r="F1579" t="s">
        <v>407</v>
      </c>
      <c r="G1579">
        <v>20</v>
      </c>
      <c r="H1579" t="str">
        <f t="shared" si="24"/>
        <v>Chatham Islands</v>
      </c>
    </row>
    <row r="1580" spans="1:8" hidden="1" x14ac:dyDescent="0.25">
      <c r="A1580" s="103">
        <v>1578</v>
      </c>
      <c r="B1580" t="s">
        <v>415</v>
      </c>
      <c r="C1580" t="s">
        <v>394</v>
      </c>
      <c r="D1580" t="s">
        <v>399</v>
      </c>
      <c r="E1580" t="s">
        <v>72</v>
      </c>
      <c r="F1580" t="s">
        <v>407</v>
      </c>
      <c r="G1580">
        <v>41.666666666666671</v>
      </c>
      <c r="H1580" t="str">
        <f t="shared" si="24"/>
        <v>Chatham Islands</v>
      </c>
    </row>
    <row r="1581" spans="1:8" x14ac:dyDescent="0.25">
      <c r="A1581" s="103">
        <v>1579</v>
      </c>
      <c r="B1581" t="s">
        <v>415</v>
      </c>
      <c r="C1581" t="s">
        <v>394</v>
      </c>
      <c r="D1581" t="s">
        <v>399</v>
      </c>
      <c r="E1581" t="s">
        <v>81</v>
      </c>
      <c r="F1581" t="s">
        <v>407</v>
      </c>
      <c r="G1581">
        <v>71.428571428571431</v>
      </c>
      <c r="H1581" t="str">
        <f t="shared" si="24"/>
        <v>Chatham Islands</v>
      </c>
    </row>
    <row r="1582" spans="1:8" hidden="1" x14ac:dyDescent="0.25">
      <c r="A1582" s="103">
        <v>1580</v>
      </c>
      <c r="B1582" t="s">
        <v>415</v>
      </c>
      <c r="C1582" t="s">
        <v>394</v>
      </c>
      <c r="D1582" t="s">
        <v>399</v>
      </c>
      <c r="E1582" t="s">
        <v>82</v>
      </c>
      <c r="F1582" t="s">
        <v>407</v>
      </c>
      <c r="G1582">
        <v>100</v>
      </c>
      <c r="H1582" t="str">
        <f t="shared" si="24"/>
        <v>Chatham Islands</v>
      </c>
    </row>
    <row r="1583" spans="1:8" hidden="1" x14ac:dyDescent="0.25">
      <c r="A1583" s="103">
        <v>1581</v>
      </c>
      <c r="B1583" t="s">
        <v>415</v>
      </c>
      <c r="C1583" t="s">
        <v>394</v>
      </c>
      <c r="D1583" t="s">
        <v>408</v>
      </c>
      <c r="E1583" t="s">
        <v>67</v>
      </c>
      <c r="F1583" t="s">
        <v>405</v>
      </c>
      <c r="G1583">
        <v>35.135135135135137</v>
      </c>
      <c r="H1583" t="str">
        <f t="shared" si="24"/>
        <v>Chatham Islands</v>
      </c>
    </row>
    <row r="1584" spans="1:8" hidden="1" x14ac:dyDescent="0.25">
      <c r="A1584" s="103">
        <v>1582</v>
      </c>
      <c r="B1584" t="s">
        <v>415</v>
      </c>
      <c r="C1584" t="s">
        <v>394</v>
      </c>
      <c r="D1584" t="s">
        <v>408</v>
      </c>
      <c r="E1584" t="s">
        <v>66</v>
      </c>
      <c r="F1584" t="s">
        <v>405</v>
      </c>
      <c r="G1584">
        <v>21.794871794870911</v>
      </c>
      <c r="H1584" t="str">
        <f t="shared" si="24"/>
        <v>Chatham Islands</v>
      </c>
    </row>
    <row r="1585" spans="1:8" hidden="1" x14ac:dyDescent="0.25">
      <c r="A1585" s="103">
        <v>1583</v>
      </c>
      <c r="B1585" t="s">
        <v>415</v>
      </c>
      <c r="C1585" t="s">
        <v>394</v>
      </c>
      <c r="D1585" t="s">
        <v>408</v>
      </c>
      <c r="E1585" t="s">
        <v>68</v>
      </c>
      <c r="F1585" t="s">
        <v>405</v>
      </c>
      <c r="G1585">
        <v>41.025641025641619</v>
      </c>
      <c r="H1585" t="str">
        <f t="shared" si="24"/>
        <v>Chatham Islands</v>
      </c>
    </row>
    <row r="1586" spans="1:8" hidden="1" x14ac:dyDescent="0.25">
      <c r="A1586" s="103">
        <v>1584</v>
      </c>
      <c r="B1586" t="s">
        <v>415</v>
      </c>
      <c r="C1586" t="s">
        <v>394</v>
      </c>
      <c r="D1586" t="s">
        <v>408</v>
      </c>
      <c r="E1586" t="s">
        <v>67</v>
      </c>
      <c r="F1586" t="s">
        <v>406</v>
      </c>
      <c r="G1586">
        <v>13.51351351351351</v>
      </c>
      <c r="H1586" t="str">
        <f t="shared" si="24"/>
        <v>Chatham Islands</v>
      </c>
    </row>
    <row r="1587" spans="1:8" hidden="1" x14ac:dyDescent="0.25">
      <c r="A1587" s="103">
        <v>1585</v>
      </c>
      <c r="B1587" t="s">
        <v>415</v>
      </c>
      <c r="C1587" t="s">
        <v>394</v>
      </c>
      <c r="D1587" t="s">
        <v>408</v>
      </c>
      <c r="E1587" t="s">
        <v>66</v>
      </c>
      <c r="F1587" t="s">
        <v>406</v>
      </c>
      <c r="G1587">
        <v>6.4102564102543393</v>
      </c>
      <c r="H1587" t="str">
        <f t="shared" si="24"/>
        <v>Chatham Islands</v>
      </c>
    </row>
    <row r="1588" spans="1:8" hidden="1" x14ac:dyDescent="0.25">
      <c r="A1588" s="103">
        <v>1586</v>
      </c>
      <c r="B1588" t="s">
        <v>415</v>
      </c>
      <c r="C1588" t="s">
        <v>394</v>
      </c>
      <c r="D1588" t="s">
        <v>408</v>
      </c>
      <c r="E1588" t="s">
        <v>68</v>
      </c>
      <c r="F1588" t="s">
        <v>406</v>
      </c>
      <c r="G1588">
        <v>6.4102564102543393</v>
      </c>
      <c r="H1588" t="str">
        <f t="shared" si="24"/>
        <v>Chatham Islands</v>
      </c>
    </row>
    <row r="1589" spans="1:8" hidden="1" x14ac:dyDescent="0.25">
      <c r="A1589" s="103">
        <v>1587</v>
      </c>
      <c r="B1589" t="s">
        <v>415</v>
      </c>
      <c r="C1589" t="s">
        <v>394</v>
      </c>
      <c r="D1589" t="s">
        <v>408</v>
      </c>
      <c r="E1589" t="s">
        <v>67</v>
      </c>
      <c r="F1589" t="s">
        <v>407</v>
      </c>
      <c r="G1589">
        <v>51.351351351351347</v>
      </c>
      <c r="H1589" t="str">
        <f t="shared" si="24"/>
        <v>Chatham Islands</v>
      </c>
    </row>
    <row r="1590" spans="1:8" hidden="1" x14ac:dyDescent="0.25">
      <c r="A1590" s="103">
        <v>1588</v>
      </c>
      <c r="B1590" t="s">
        <v>415</v>
      </c>
      <c r="C1590" t="s">
        <v>394</v>
      </c>
      <c r="D1590" t="s">
        <v>408</v>
      </c>
      <c r="E1590" t="s">
        <v>66</v>
      </c>
      <c r="F1590" t="s">
        <v>407</v>
      </c>
      <c r="G1590">
        <v>71.794871794874751</v>
      </c>
      <c r="H1590" t="str">
        <f t="shared" si="24"/>
        <v>Chatham Islands</v>
      </c>
    </row>
    <row r="1591" spans="1:8" hidden="1" x14ac:dyDescent="0.25">
      <c r="A1591" s="103">
        <v>1589</v>
      </c>
      <c r="B1591" t="s">
        <v>415</v>
      </c>
      <c r="C1591" t="s">
        <v>394</v>
      </c>
      <c r="D1591" t="s">
        <v>408</v>
      </c>
      <c r="E1591" t="s">
        <v>68</v>
      </c>
      <c r="F1591" t="s">
        <v>407</v>
      </c>
      <c r="G1591">
        <v>52.56410256410404</v>
      </c>
      <c r="H1591" t="str">
        <f t="shared" si="24"/>
        <v>Chatham Islands</v>
      </c>
    </row>
    <row r="1592" spans="1:8" hidden="1" x14ac:dyDescent="0.25">
      <c r="A1592" s="103">
        <v>1590</v>
      </c>
      <c r="B1592" t="s">
        <v>415</v>
      </c>
      <c r="C1592" t="s">
        <v>394</v>
      </c>
      <c r="D1592" t="s">
        <v>409</v>
      </c>
      <c r="E1592" t="s">
        <v>193</v>
      </c>
      <c r="F1592" t="s">
        <v>405</v>
      </c>
      <c r="G1592">
        <v>23.684210526315791</v>
      </c>
      <c r="H1592" t="str">
        <f t="shared" si="24"/>
        <v>Chatham Islands</v>
      </c>
    </row>
    <row r="1593" spans="1:8" hidden="1" x14ac:dyDescent="0.25">
      <c r="A1593" s="103">
        <v>1591</v>
      </c>
      <c r="B1593" t="s">
        <v>415</v>
      </c>
      <c r="C1593" t="s">
        <v>394</v>
      </c>
      <c r="D1593" t="s">
        <v>409</v>
      </c>
      <c r="E1593" t="s">
        <v>194</v>
      </c>
      <c r="F1593" t="s">
        <v>405</v>
      </c>
      <c r="G1593">
        <v>44.827586206896562</v>
      </c>
      <c r="H1593" t="str">
        <f t="shared" si="24"/>
        <v>Chatham Islands</v>
      </c>
    </row>
    <row r="1594" spans="1:8" hidden="1" x14ac:dyDescent="0.25">
      <c r="A1594" s="103">
        <v>1592</v>
      </c>
      <c r="B1594" t="s">
        <v>415</v>
      </c>
      <c r="C1594" t="s">
        <v>394</v>
      </c>
      <c r="D1594" t="s">
        <v>409</v>
      </c>
      <c r="E1594" t="s">
        <v>195</v>
      </c>
      <c r="F1594" t="s">
        <v>405</v>
      </c>
      <c r="G1594">
        <v>33.333333333333329</v>
      </c>
      <c r="H1594" t="str">
        <f t="shared" si="24"/>
        <v>Chatham Islands</v>
      </c>
    </row>
    <row r="1595" spans="1:8" hidden="1" x14ac:dyDescent="0.25">
      <c r="A1595" s="103">
        <v>1593</v>
      </c>
      <c r="B1595" t="s">
        <v>415</v>
      </c>
      <c r="C1595" t="s">
        <v>394</v>
      </c>
      <c r="D1595" t="s">
        <v>409</v>
      </c>
      <c r="E1595" t="s">
        <v>193</v>
      </c>
      <c r="F1595" t="s">
        <v>406</v>
      </c>
      <c r="G1595">
        <v>5.2631578947368416</v>
      </c>
      <c r="H1595" t="str">
        <f t="shared" si="24"/>
        <v>Chatham Islands</v>
      </c>
    </row>
    <row r="1596" spans="1:8" hidden="1" x14ac:dyDescent="0.25">
      <c r="A1596" s="103">
        <v>1594</v>
      </c>
      <c r="B1596" t="s">
        <v>415</v>
      </c>
      <c r="C1596" t="s">
        <v>394</v>
      </c>
      <c r="D1596" t="s">
        <v>409</v>
      </c>
      <c r="E1596" t="s">
        <v>194</v>
      </c>
      <c r="F1596" t="s">
        <v>406</v>
      </c>
      <c r="G1596">
        <v>17.241379310344829</v>
      </c>
      <c r="H1596" t="str">
        <f t="shared" si="24"/>
        <v>Chatham Islands</v>
      </c>
    </row>
    <row r="1597" spans="1:8" hidden="1" x14ac:dyDescent="0.25">
      <c r="A1597" s="103">
        <v>1595</v>
      </c>
      <c r="B1597" t="s">
        <v>415</v>
      </c>
      <c r="C1597" t="s">
        <v>394</v>
      </c>
      <c r="D1597" t="s">
        <v>409</v>
      </c>
      <c r="E1597" t="s">
        <v>195</v>
      </c>
      <c r="F1597" t="s">
        <v>406</v>
      </c>
      <c r="G1597">
        <v>6.0606060606011019</v>
      </c>
      <c r="H1597" t="str">
        <f t="shared" si="24"/>
        <v>Chatham Islands</v>
      </c>
    </row>
    <row r="1598" spans="1:8" hidden="1" x14ac:dyDescent="0.25">
      <c r="A1598" s="103">
        <v>1596</v>
      </c>
      <c r="B1598" t="s">
        <v>415</v>
      </c>
      <c r="C1598" t="s">
        <v>394</v>
      </c>
      <c r="D1598" t="s">
        <v>409</v>
      </c>
      <c r="E1598" t="s">
        <v>193</v>
      </c>
      <c r="F1598" t="s">
        <v>407</v>
      </c>
      <c r="G1598">
        <v>71.05263157894737</v>
      </c>
      <c r="H1598" t="str">
        <f t="shared" si="24"/>
        <v>Chatham Islands</v>
      </c>
    </row>
    <row r="1599" spans="1:8" hidden="1" x14ac:dyDescent="0.25">
      <c r="A1599" s="103">
        <v>1597</v>
      </c>
      <c r="B1599" t="s">
        <v>415</v>
      </c>
      <c r="C1599" t="s">
        <v>394</v>
      </c>
      <c r="D1599" t="s">
        <v>409</v>
      </c>
      <c r="E1599" t="s">
        <v>194</v>
      </c>
      <c r="F1599" t="s">
        <v>407</v>
      </c>
      <c r="G1599">
        <v>37.931034482758619</v>
      </c>
      <c r="H1599" t="str">
        <f t="shared" si="24"/>
        <v>Chatham Islands</v>
      </c>
    </row>
    <row r="1600" spans="1:8" hidden="1" x14ac:dyDescent="0.25">
      <c r="A1600" s="103">
        <v>1598</v>
      </c>
      <c r="B1600" t="s">
        <v>415</v>
      </c>
      <c r="C1600" t="s">
        <v>394</v>
      </c>
      <c r="D1600" t="s">
        <v>409</v>
      </c>
      <c r="E1600" t="s">
        <v>195</v>
      </c>
      <c r="F1600" t="s">
        <v>407</v>
      </c>
      <c r="G1600">
        <v>60.606060606065569</v>
      </c>
      <c r="H1600" t="str">
        <f t="shared" si="24"/>
        <v>Chatham Islands</v>
      </c>
    </row>
    <row r="1601" spans="1:8" hidden="1" x14ac:dyDescent="0.25">
      <c r="A1601" s="103">
        <v>1599</v>
      </c>
      <c r="B1601" t="s">
        <v>416</v>
      </c>
      <c r="C1601" t="s">
        <v>394</v>
      </c>
      <c r="D1601" t="s">
        <v>403</v>
      </c>
      <c r="E1601" t="s">
        <v>404</v>
      </c>
      <c r="F1601" t="s">
        <v>405</v>
      </c>
      <c r="G1601">
        <v>19.753086419753249</v>
      </c>
      <c r="H1601" t="str">
        <f t="shared" si="24"/>
        <v>Northland</v>
      </c>
    </row>
    <row r="1602" spans="1:8" hidden="1" x14ac:dyDescent="0.25">
      <c r="A1602" s="103">
        <v>1600</v>
      </c>
      <c r="B1602" t="s">
        <v>416</v>
      </c>
      <c r="C1602" t="s">
        <v>394</v>
      </c>
      <c r="D1602" t="s">
        <v>403</v>
      </c>
      <c r="E1602" t="s">
        <v>404</v>
      </c>
      <c r="F1602" t="s">
        <v>406</v>
      </c>
      <c r="G1602">
        <v>13.131313131313171</v>
      </c>
      <c r="H1602" t="str">
        <f t="shared" si="24"/>
        <v>Northland</v>
      </c>
    </row>
    <row r="1603" spans="1:8" hidden="1" x14ac:dyDescent="0.25">
      <c r="A1603" s="103">
        <v>1601</v>
      </c>
      <c r="B1603" t="s">
        <v>416</v>
      </c>
      <c r="C1603" t="s">
        <v>394</v>
      </c>
      <c r="D1603" t="s">
        <v>403</v>
      </c>
      <c r="E1603" t="s">
        <v>404</v>
      </c>
      <c r="F1603" t="s">
        <v>407</v>
      </c>
      <c r="G1603">
        <v>67.115600448933591</v>
      </c>
      <c r="H1603" t="str">
        <f t="shared" ref="H1603:H1666" si="25">SUBSTITUTE(B1603, " Region","")</f>
        <v>Northland</v>
      </c>
    </row>
    <row r="1604" spans="1:8" hidden="1" x14ac:dyDescent="0.25">
      <c r="A1604" s="103">
        <v>1602</v>
      </c>
      <c r="B1604" t="s">
        <v>416</v>
      </c>
      <c r="C1604" t="s">
        <v>394</v>
      </c>
      <c r="D1604" t="s">
        <v>399</v>
      </c>
      <c r="E1604" t="s">
        <v>70</v>
      </c>
      <c r="F1604" t="s">
        <v>405</v>
      </c>
      <c r="H1604" t="str">
        <f t="shared" si="25"/>
        <v>Northland</v>
      </c>
    </row>
    <row r="1605" spans="1:8" hidden="1" x14ac:dyDescent="0.25">
      <c r="A1605" s="103">
        <v>1603</v>
      </c>
      <c r="B1605" t="s">
        <v>416</v>
      </c>
      <c r="C1605" t="s">
        <v>394</v>
      </c>
      <c r="D1605" t="s">
        <v>399</v>
      </c>
      <c r="E1605" t="s">
        <v>71</v>
      </c>
      <c r="F1605" t="s">
        <v>405</v>
      </c>
      <c r="G1605">
        <v>33.0687830687841</v>
      </c>
      <c r="H1605" t="str">
        <f t="shared" si="25"/>
        <v>Northland</v>
      </c>
    </row>
    <row r="1606" spans="1:8" hidden="1" x14ac:dyDescent="0.25">
      <c r="A1606" s="103">
        <v>1604</v>
      </c>
      <c r="B1606" t="s">
        <v>416</v>
      </c>
      <c r="C1606" t="s">
        <v>394</v>
      </c>
      <c r="D1606" t="s">
        <v>399</v>
      </c>
      <c r="E1606" t="s">
        <v>69</v>
      </c>
      <c r="F1606" t="s">
        <v>405</v>
      </c>
      <c r="H1606" t="str">
        <f t="shared" si="25"/>
        <v>Northland</v>
      </c>
    </row>
    <row r="1607" spans="1:8" hidden="1" x14ac:dyDescent="0.25">
      <c r="A1607" s="103">
        <v>1605</v>
      </c>
      <c r="B1607" t="s">
        <v>416</v>
      </c>
      <c r="C1607" t="s">
        <v>394</v>
      </c>
      <c r="D1607" t="s">
        <v>399</v>
      </c>
      <c r="E1607" t="s">
        <v>72</v>
      </c>
      <c r="F1607" t="s">
        <v>405</v>
      </c>
      <c r="G1607">
        <v>30.952380952380949</v>
      </c>
      <c r="H1607" t="str">
        <f t="shared" si="25"/>
        <v>Northland</v>
      </c>
    </row>
    <row r="1608" spans="1:8" x14ac:dyDescent="0.25">
      <c r="A1608" s="103">
        <v>1606</v>
      </c>
      <c r="B1608" t="s">
        <v>416</v>
      </c>
      <c r="C1608" t="s">
        <v>394</v>
      </c>
      <c r="D1608" t="s">
        <v>399</v>
      </c>
      <c r="E1608" t="s">
        <v>81</v>
      </c>
      <c r="F1608" t="s">
        <v>405</v>
      </c>
      <c r="G1608">
        <v>9.5238095238104314</v>
      </c>
      <c r="H1608" t="str">
        <f t="shared" si="25"/>
        <v>Northland</v>
      </c>
    </row>
    <row r="1609" spans="1:8" hidden="1" x14ac:dyDescent="0.25">
      <c r="A1609" s="103">
        <v>1607</v>
      </c>
      <c r="B1609" t="s">
        <v>416</v>
      </c>
      <c r="C1609" t="s">
        <v>394</v>
      </c>
      <c r="D1609" t="s">
        <v>399</v>
      </c>
      <c r="E1609" t="s">
        <v>82</v>
      </c>
      <c r="F1609" t="s">
        <v>405</v>
      </c>
      <c r="H1609" t="str">
        <f t="shared" si="25"/>
        <v>Northland</v>
      </c>
    </row>
    <row r="1610" spans="1:8" hidden="1" x14ac:dyDescent="0.25">
      <c r="A1610" s="103">
        <v>1608</v>
      </c>
      <c r="B1610" t="s">
        <v>416</v>
      </c>
      <c r="C1610" t="s">
        <v>394</v>
      </c>
      <c r="D1610" t="s">
        <v>399</v>
      </c>
      <c r="E1610" t="s">
        <v>70</v>
      </c>
      <c r="F1610" t="s">
        <v>406</v>
      </c>
      <c r="G1610">
        <v>20</v>
      </c>
      <c r="H1610" t="str">
        <f t="shared" si="25"/>
        <v>Northland</v>
      </c>
    </row>
    <row r="1611" spans="1:8" hidden="1" x14ac:dyDescent="0.25">
      <c r="A1611" s="103">
        <v>1609</v>
      </c>
      <c r="B1611" t="s">
        <v>416</v>
      </c>
      <c r="C1611" t="s">
        <v>394</v>
      </c>
      <c r="D1611" t="s">
        <v>399</v>
      </c>
      <c r="E1611" t="s">
        <v>71</v>
      </c>
      <c r="F1611" t="s">
        <v>406</v>
      </c>
      <c r="G1611">
        <v>12.698412698412319</v>
      </c>
      <c r="H1611" t="str">
        <f t="shared" si="25"/>
        <v>Northland</v>
      </c>
    </row>
    <row r="1612" spans="1:8" hidden="1" x14ac:dyDescent="0.25">
      <c r="A1612" s="103">
        <v>1610</v>
      </c>
      <c r="B1612" t="s">
        <v>416</v>
      </c>
      <c r="C1612" t="s">
        <v>394</v>
      </c>
      <c r="D1612" t="s">
        <v>399</v>
      </c>
      <c r="E1612" t="s">
        <v>69</v>
      </c>
      <c r="F1612" t="s">
        <v>406</v>
      </c>
      <c r="G1612">
        <v>6.666666666666667</v>
      </c>
      <c r="H1612" t="str">
        <f t="shared" si="25"/>
        <v>Northland</v>
      </c>
    </row>
    <row r="1613" spans="1:8" hidden="1" x14ac:dyDescent="0.25">
      <c r="A1613" s="103">
        <v>1611</v>
      </c>
      <c r="B1613" t="s">
        <v>416</v>
      </c>
      <c r="C1613" t="s">
        <v>394</v>
      </c>
      <c r="D1613" t="s">
        <v>399</v>
      </c>
      <c r="E1613" t="s">
        <v>72</v>
      </c>
      <c r="F1613" t="s">
        <v>406</v>
      </c>
      <c r="G1613">
        <v>4.7619047619047619</v>
      </c>
      <c r="H1613" t="str">
        <f t="shared" si="25"/>
        <v>Northland</v>
      </c>
    </row>
    <row r="1614" spans="1:8" x14ac:dyDescent="0.25">
      <c r="A1614" s="103">
        <v>1612</v>
      </c>
      <c r="B1614" t="s">
        <v>416</v>
      </c>
      <c r="C1614" t="s">
        <v>394</v>
      </c>
      <c r="D1614" t="s">
        <v>399</v>
      </c>
      <c r="E1614" t="s">
        <v>81</v>
      </c>
      <c r="F1614" t="s">
        <v>406</v>
      </c>
      <c r="G1614">
        <v>23.80952380952608</v>
      </c>
      <c r="H1614" t="str">
        <f t="shared" si="25"/>
        <v>Northland</v>
      </c>
    </row>
    <row r="1615" spans="1:8" hidden="1" x14ac:dyDescent="0.25">
      <c r="A1615" s="103">
        <v>1613</v>
      </c>
      <c r="B1615" t="s">
        <v>416</v>
      </c>
      <c r="C1615" t="s">
        <v>394</v>
      </c>
      <c r="D1615" t="s">
        <v>399</v>
      </c>
      <c r="E1615" t="s">
        <v>82</v>
      </c>
      <c r="F1615" t="s">
        <v>406</v>
      </c>
      <c r="H1615" t="str">
        <f t="shared" si="25"/>
        <v>Northland</v>
      </c>
    </row>
    <row r="1616" spans="1:8" hidden="1" x14ac:dyDescent="0.25">
      <c r="A1616" s="103">
        <v>1614</v>
      </c>
      <c r="B1616" t="s">
        <v>416</v>
      </c>
      <c r="C1616" t="s">
        <v>394</v>
      </c>
      <c r="D1616" t="s">
        <v>399</v>
      </c>
      <c r="E1616" t="s">
        <v>70</v>
      </c>
      <c r="F1616" t="s">
        <v>407</v>
      </c>
      <c r="G1616">
        <v>80</v>
      </c>
      <c r="H1616" t="str">
        <f t="shared" si="25"/>
        <v>Northland</v>
      </c>
    </row>
    <row r="1617" spans="1:8" hidden="1" x14ac:dyDescent="0.25">
      <c r="A1617" s="103">
        <v>1615</v>
      </c>
      <c r="B1617" t="s">
        <v>416</v>
      </c>
      <c r="C1617" t="s">
        <v>394</v>
      </c>
      <c r="D1617" t="s">
        <v>399</v>
      </c>
      <c r="E1617" t="s">
        <v>71</v>
      </c>
      <c r="F1617" t="s">
        <v>407</v>
      </c>
      <c r="G1617">
        <v>54.232804232803581</v>
      </c>
      <c r="H1617" t="str">
        <f t="shared" si="25"/>
        <v>Northland</v>
      </c>
    </row>
    <row r="1618" spans="1:8" hidden="1" x14ac:dyDescent="0.25">
      <c r="A1618" s="103">
        <v>1616</v>
      </c>
      <c r="B1618" t="s">
        <v>416</v>
      </c>
      <c r="C1618" t="s">
        <v>394</v>
      </c>
      <c r="D1618" t="s">
        <v>399</v>
      </c>
      <c r="E1618" t="s">
        <v>69</v>
      </c>
      <c r="F1618" t="s">
        <v>407</v>
      </c>
      <c r="G1618">
        <v>93.333333333333329</v>
      </c>
      <c r="H1618" t="str">
        <f t="shared" si="25"/>
        <v>Northland</v>
      </c>
    </row>
    <row r="1619" spans="1:8" hidden="1" x14ac:dyDescent="0.25">
      <c r="A1619" s="103">
        <v>1617</v>
      </c>
      <c r="B1619" t="s">
        <v>416</v>
      </c>
      <c r="C1619" t="s">
        <v>394</v>
      </c>
      <c r="D1619" t="s">
        <v>399</v>
      </c>
      <c r="E1619" t="s">
        <v>72</v>
      </c>
      <c r="F1619" t="s">
        <v>407</v>
      </c>
      <c r="G1619">
        <v>64.285714285714292</v>
      </c>
      <c r="H1619" t="str">
        <f t="shared" si="25"/>
        <v>Northland</v>
      </c>
    </row>
    <row r="1620" spans="1:8" x14ac:dyDescent="0.25">
      <c r="A1620" s="103">
        <v>1618</v>
      </c>
      <c r="B1620" t="s">
        <v>416</v>
      </c>
      <c r="C1620" t="s">
        <v>394</v>
      </c>
      <c r="D1620" t="s">
        <v>399</v>
      </c>
      <c r="E1620" t="s">
        <v>81</v>
      </c>
      <c r="F1620" t="s">
        <v>407</v>
      </c>
      <c r="G1620">
        <v>66.666666666663488</v>
      </c>
      <c r="H1620" t="str">
        <f t="shared" si="25"/>
        <v>Northland</v>
      </c>
    </row>
    <row r="1621" spans="1:8" hidden="1" x14ac:dyDescent="0.25">
      <c r="A1621" s="103">
        <v>1619</v>
      </c>
      <c r="B1621" t="s">
        <v>416</v>
      </c>
      <c r="C1621" t="s">
        <v>394</v>
      </c>
      <c r="D1621" t="s">
        <v>399</v>
      </c>
      <c r="E1621" t="s">
        <v>82</v>
      </c>
      <c r="F1621" t="s">
        <v>407</v>
      </c>
      <c r="G1621">
        <v>100</v>
      </c>
      <c r="H1621" t="str">
        <f t="shared" si="25"/>
        <v>Northland</v>
      </c>
    </row>
    <row r="1622" spans="1:8" hidden="1" x14ac:dyDescent="0.25">
      <c r="A1622" s="103">
        <v>1620</v>
      </c>
      <c r="B1622" t="s">
        <v>416</v>
      </c>
      <c r="C1622" t="s">
        <v>394</v>
      </c>
      <c r="D1622" t="s">
        <v>408</v>
      </c>
      <c r="E1622" t="s">
        <v>67</v>
      </c>
      <c r="F1622" t="s">
        <v>405</v>
      </c>
      <c r="G1622">
        <v>25.22522522522522</v>
      </c>
      <c r="H1622" t="str">
        <f t="shared" si="25"/>
        <v>Northland</v>
      </c>
    </row>
    <row r="1623" spans="1:8" hidden="1" x14ac:dyDescent="0.25">
      <c r="A1623" s="103">
        <v>1621</v>
      </c>
      <c r="B1623" t="s">
        <v>416</v>
      </c>
      <c r="C1623" t="s">
        <v>394</v>
      </c>
      <c r="D1623" t="s">
        <v>408</v>
      </c>
      <c r="E1623" t="s">
        <v>66</v>
      </c>
      <c r="F1623" t="s">
        <v>405</v>
      </c>
      <c r="G1623">
        <v>14.28571428571292</v>
      </c>
      <c r="H1623" t="str">
        <f t="shared" si="25"/>
        <v>Northland</v>
      </c>
    </row>
    <row r="1624" spans="1:8" hidden="1" x14ac:dyDescent="0.25">
      <c r="A1624" s="103">
        <v>1622</v>
      </c>
      <c r="B1624" t="s">
        <v>416</v>
      </c>
      <c r="C1624" t="s">
        <v>394</v>
      </c>
      <c r="D1624" t="s">
        <v>408</v>
      </c>
      <c r="E1624" t="s">
        <v>68</v>
      </c>
      <c r="F1624" t="s">
        <v>405</v>
      </c>
      <c r="G1624">
        <v>18.300653594772381</v>
      </c>
      <c r="H1624" t="str">
        <f t="shared" si="25"/>
        <v>Northland</v>
      </c>
    </row>
    <row r="1625" spans="1:8" hidden="1" x14ac:dyDescent="0.25">
      <c r="A1625" s="103">
        <v>1623</v>
      </c>
      <c r="B1625" t="s">
        <v>416</v>
      </c>
      <c r="C1625" t="s">
        <v>394</v>
      </c>
      <c r="D1625" t="s">
        <v>408</v>
      </c>
      <c r="E1625" t="s">
        <v>67</v>
      </c>
      <c r="F1625" t="s">
        <v>406</v>
      </c>
      <c r="G1625">
        <v>12.61261261261261</v>
      </c>
      <c r="H1625" t="str">
        <f t="shared" si="25"/>
        <v>Northland</v>
      </c>
    </row>
    <row r="1626" spans="1:8" hidden="1" x14ac:dyDescent="0.25">
      <c r="A1626" s="103">
        <v>1624</v>
      </c>
      <c r="B1626" t="s">
        <v>416</v>
      </c>
      <c r="C1626" t="s">
        <v>394</v>
      </c>
      <c r="D1626" t="s">
        <v>408</v>
      </c>
      <c r="E1626" t="s">
        <v>66</v>
      </c>
      <c r="F1626" t="s">
        <v>406</v>
      </c>
      <c r="G1626">
        <v>15.07936507936536</v>
      </c>
      <c r="H1626" t="str">
        <f t="shared" si="25"/>
        <v>Northland</v>
      </c>
    </row>
    <row r="1627" spans="1:8" hidden="1" x14ac:dyDescent="0.25">
      <c r="A1627" s="103">
        <v>1625</v>
      </c>
      <c r="B1627" t="s">
        <v>416</v>
      </c>
      <c r="C1627" t="s">
        <v>394</v>
      </c>
      <c r="D1627" t="s">
        <v>408</v>
      </c>
      <c r="E1627" t="s">
        <v>68</v>
      </c>
      <c r="F1627" t="s">
        <v>406</v>
      </c>
      <c r="G1627">
        <v>12.09150326797373</v>
      </c>
      <c r="H1627" t="str">
        <f t="shared" si="25"/>
        <v>Northland</v>
      </c>
    </row>
    <row r="1628" spans="1:8" hidden="1" x14ac:dyDescent="0.25">
      <c r="A1628" s="103">
        <v>1626</v>
      </c>
      <c r="B1628" t="s">
        <v>416</v>
      </c>
      <c r="C1628" t="s">
        <v>394</v>
      </c>
      <c r="D1628" t="s">
        <v>408</v>
      </c>
      <c r="E1628" t="s">
        <v>67</v>
      </c>
      <c r="F1628" t="s">
        <v>407</v>
      </c>
      <c r="G1628">
        <v>62.162162162162161</v>
      </c>
      <c r="H1628" t="str">
        <f t="shared" si="25"/>
        <v>Northland</v>
      </c>
    </row>
    <row r="1629" spans="1:8" hidden="1" x14ac:dyDescent="0.25">
      <c r="A1629" s="103">
        <v>1627</v>
      </c>
      <c r="B1629" t="s">
        <v>416</v>
      </c>
      <c r="C1629" t="s">
        <v>394</v>
      </c>
      <c r="D1629" t="s">
        <v>408</v>
      </c>
      <c r="E1629" t="s">
        <v>66</v>
      </c>
      <c r="F1629" t="s">
        <v>407</v>
      </c>
      <c r="G1629">
        <v>70.634920634921713</v>
      </c>
      <c r="H1629" t="str">
        <f t="shared" si="25"/>
        <v>Northland</v>
      </c>
    </row>
    <row r="1630" spans="1:8" hidden="1" x14ac:dyDescent="0.25">
      <c r="A1630" s="103">
        <v>1628</v>
      </c>
      <c r="B1630" t="s">
        <v>416</v>
      </c>
      <c r="C1630" t="s">
        <v>394</v>
      </c>
      <c r="D1630" t="s">
        <v>408</v>
      </c>
      <c r="E1630" t="s">
        <v>68</v>
      </c>
      <c r="F1630" t="s">
        <v>407</v>
      </c>
      <c r="G1630">
        <v>69.60784313725388</v>
      </c>
      <c r="H1630" t="str">
        <f t="shared" si="25"/>
        <v>Northland</v>
      </c>
    </row>
    <row r="1631" spans="1:8" hidden="1" x14ac:dyDescent="0.25">
      <c r="A1631" s="103">
        <v>1629</v>
      </c>
      <c r="B1631" t="s">
        <v>416</v>
      </c>
      <c r="C1631" t="s">
        <v>394</v>
      </c>
      <c r="D1631" t="s">
        <v>409</v>
      </c>
      <c r="E1631" t="s">
        <v>193</v>
      </c>
      <c r="F1631" t="s">
        <v>405</v>
      </c>
      <c r="G1631">
        <v>18.84057971014547</v>
      </c>
      <c r="H1631" t="str">
        <f t="shared" si="25"/>
        <v>Northland</v>
      </c>
    </row>
    <row r="1632" spans="1:8" hidden="1" x14ac:dyDescent="0.25">
      <c r="A1632" s="103">
        <v>1630</v>
      </c>
      <c r="B1632" t="s">
        <v>416</v>
      </c>
      <c r="C1632" t="s">
        <v>394</v>
      </c>
      <c r="D1632" t="s">
        <v>409</v>
      </c>
      <c r="E1632" t="s">
        <v>194</v>
      </c>
      <c r="F1632" t="s">
        <v>405</v>
      </c>
      <c r="G1632">
        <v>27.586206896551719</v>
      </c>
      <c r="H1632" t="str">
        <f t="shared" si="25"/>
        <v>Northland</v>
      </c>
    </row>
    <row r="1633" spans="1:8" hidden="1" x14ac:dyDescent="0.25">
      <c r="A1633" s="103">
        <v>1631</v>
      </c>
      <c r="B1633" t="s">
        <v>416</v>
      </c>
      <c r="C1633" t="s">
        <v>394</v>
      </c>
      <c r="D1633" t="s">
        <v>409</v>
      </c>
      <c r="E1633" t="s">
        <v>195</v>
      </c>
      <c r="F1633" t="s">
        <v>405</v>
      </c>
      <c r="G1633">
        <v>12.03703703703534</v>
      </c>
      <c r="H1633" t="str">
        <f t="shared" si="25"/>
        <v>Northland</v>
      </c>
    </row>
    <row r="1634" spans="1:8" hidden="1" x14ac:dyDescent="0.25">
      <c r="A1634" s="103">
        <v>1632</v>
      </c>
      <c r="B1634" t="s">
        <v>416</v>
      </c>
      <c r="C1634" t="s">
        <v>394</v>
      </c>
      <c r="D1634" t="s">
        <v>409</v>
      </c>
      <c r="E1634" t="s">
        <v>193</v>
      </c>
      <c r="F1634" t="s">
        <v>406</v>
      </c>
      <c r="G1634">
        <v>12.3188405797105</v>
      </c>
      <c r="H1634" t="str">
        <f t="shared" si="25"/>
        <v>Northland</v>
      </c>
    </row>
    <row r="1635" spans="1:8" hidden="1" x14ac:dyDescent="0.25">
      <c r="A1635" s="103">
        <v>1633</v>
      </c>
      <c r="B1635" t="s">
        <v>416</v>
      </c>
      <c r="C1635" t="s">
        <v>394</v>
      </c>
      <c r="D1635" t="s">
        <v>409</v>
      </c>
      <c r="E1635" t="s">
        <v>194</v>
      </c>
      <c r="F1635" t="s">
        <v>406</v>
      </c>
      <c r="G1635">
        <v>12.64367816091954</v>
      </c>
      <c r="H1635" t="str">
        <f t="shared" si="25"/>
        <v>Northland</v>
      </c>
    </row>
    <row r="1636" spans="1:8" hidden="1" x14ac:dyDescent="0.25">
      <c r="A1636" s="103">
        <v>1634</v>
      </c>
      <c r="B1636" t="s">
        <v>416</v>
      </c>
      <c r="C1636" t="s">
        <v>394</v>
      </c>
      <c r="D1636" t="s">
        <v>409</v>
      </c>
      <c r="E1636" t="s">
        <v>195</v>
      </c>
      <c r="F1636" t="s">
        <v>406</v>
      </c>
      <c r="G1636">
        <v>15.277777777777549</v>
      </c>
      <c r="H1636" t="str">
        <f t="shared" si="25"/>
        <v>Northland</v>
      </c>
    </row>
    <row r="1637" spans="1:8" hidden="1" x14ac:dyDescent="0.25">
      <c r="A1637" s="103">
        <v>1635</v>
      </c>
      <c r="B1637" t="s">
        <v>416</v>
      </c>
      <c r="C1637" t="s">
        <v>394</v>
      </c>
      <c r="D1637" t="s">
        <v>409</v>
      </c>
      <c r="E1637" t="s">
        <v>193</v>
      </c>
      <c r="F1637" t="s">
        <v>407</v>
      </c>
      <c r="G1637">
        <v>68.840579710144027</v>
      </c>
      <c r="H1637" t="str">
        <f t="shared" si="25"/>
        <v>Northland</v>
      </c>
    </row>
    <row r="1638" spans="1:8" hidden="1" x14ac:dyDescent="0.25">
      <c r="A1638" s="103">
        <v>1636</v>
      </c>
      <c r="B1638" t="s">
        <v>416</v>
      </c>
      <c r="C1638" t="s">
        <v>394</v>
      </c>
      <c r="D1638" t="s">
        <v>409</v>
      </c>
      <c r="E1638" t="s">
        <v>194</v>
      </c>
      <c r="F1638" t="s">
        <v>407</v>
      </c>
      <c r="G1638">
        <v>59.770114942528743</v>
      </c>
      <c r="H1638" t="str">
        <f t="shared" si="25"/>
        <v>Northland</v>
      </c>
    </row>
    <row r="1639" spans="1:8" hidden="1" x14ac:dyDescent="0.25">
      <c r="A1639" s="103">
        <v>1637</v>
      </c>
      <c r="B1639" t="s">
        <v>416</v>
      </c>
      <c r="C1639" t="s">
        <v>394</v>
      </c>
      <c r="D1639" t="s">
        <v>409</v>
      </c>
      <c r="E1639" t="s">
        <v>195</v>
      </c>
      <c r="F1639" t="s">
        <v>407</v>
      </c>
      <c r="G1639">
        <v>72.685185185187123</v>
      </c>
      <c r="H1639" t="str">
        <f t="shared" si="25"/>
        <v>Northland</v>
      </c>
    </row>
    <row r="1640" spans="1:8" hidden="1" x14ac:dyDescent="0.25">
      <c r="A1640" s="103">
        <v>1638</v>
      </c>
      <c r="B1640" t="s">
        <v>417</v>
      </c>
      <c r="C1640" t="s">
        <v>394</v>
      </c>
      <c r="D1640" t="s">
        <v>403</v>
      </c>
      <c r="E1640" t="s">
        <v>404</v>
      </c>
      <c r="F1640" t="s">
        <v>405</v>
      </c>
      <c r="G1640">
        <v>11.784511784511819</v>
      </c>
      <c r="H1640" t="str">
        <f t="shared" si="25"/>
        <v>Gisborne</v>
      </c>
    </row>
    <row r="1641" spans="1:8" hidden="1" x14ac:dyDescent="0.25">
      <c r="A1641" s="103">
        <v>1639</v>
      </c>
      <c r="B1641" t="s">
        <v>417</v>
      </c>
      <c r="C1641" t="s">
        <v>394</v>
      </c>
      <c r="D1641" t="s">
        <v>403</v>
      </c>
      <c r="E1641" t="s">
        <v>404</v>
      </c>
      <c r="F1641" t="s">
        <v>406</v>
      </c>
      <c r="G1641">
        <v>18.518518518518292</v>
      </c>
      <c r="H1641" t="str">
        <f t="shared" si="25"/>
        <v>Gisborne</v>
      </c>
    </row>
    <row r="1642" spans="1:8" hidden="1" x14ac:dyDescent="0.25">
      <c r="A1642" s="103">
        <v>1640</v>
      </c>
      <c r="B1642" t="s">
        <v>417</v>
      </c>
      <c r="C1642" t="s">
        <v>394</v>
      </c>
      <c r="D1642" t="s">
        <v>403</v>
      </c>
      <c r="E1642" t="s">
        <v>404</v>
      </c>
      <c r="F1642" t="s">
        <v>407</v>
      </c>
      <c r="G1642">
        <v>69.696969696969887</v>
      </c>
      <c r="H1642" t="str">
        <f t="shared" si="25"/>
        <v>Gisborne</v>
      </c>
    </row>
    <row r="1643" spans="1:8" hidden="1" x14ac:dyDescent="0.25">
      <c r="A1643" s="103">
        <v>1641</v>
      </c>
      <c r="B1643" t="s">
        <v>417</v>
      </c>
      <c r="C1643" t="s">
        <v>394</v>
      </c>
      <c r="D1643" t="s">
        <v>399</v>
      </c>
      <c r="E1643" t="s">
        <v>70</v>
      </c>
      <c r="F1643" t="s">
        <v>405</v>
      </c>
      <c r="H1643" t="str">
        <f t="shared" si="25"/>
        <v>Gisborne</v>
      </c>
    </row>
    <row r="1644" spans="1:8" hidden="1" x14ac:dyDescent="0.25">
      <c r="A1644" s="103">
        <v>1642</v>
      </c>
      <c r="B1644" t="s">
        <v>417</v>
      </c>
      <c r="C1644" t="s">
        <v>394</v>
      </c>
      <c r="D1644" t="s">
        <v>399</v>
      </c>
      <c r="E1644" t="s">
        <v>71</v>
      </c>
      <c r="F1644" t="s">
        <v>405</v>
      </c>
      <c r="G1644">
        <v>20.634920634921009</v>
      </c>
      <c r="H1644" t="str">
        <f t="shared" si="25"/>
        <v>Gisborne</v>
      </c>
    </row>
    <row r="1645" spans="1:8" hidden="1" x14ac:dyDescent="0.25">
      <c r="A1645" s="103">
        <v>1643</v>
      </c>
      <c r="B1645" t="s">
        <v>417</v>
      </c>
      <c r="C1645" t="s">
        <v>394</v>
      </c>
      <c r="D1645" t="s">
        <v>399</v>
      </c>
      <c r="E1645" t="s">
        <v>69</v>
      </c>
      <c r="F1645" t="s">
        <v>405</v>
      </c>
      <c r="H1645" t="str">
        <f t="shared" si="25"/>
        <v>Gisborne</v>
      </c>
    </row>
    <row r="1646" spans="1:8" hidden="1" x14ac:dyDescent="0.25">
      <c r="A1646" s="103">
        <v>1644</v>
      </c>
      <c r="B1646" t="s">
        <v>417</v>
      </c>
      <c r="C1646" t="s">
        <v>394</v>
      </c>
      <c r="D1646" t="s">
        <v>399</v>
      </c>
      <c r="E1646" t="s">
        <v>72</v>
      </c>
      <c r="F1646" t="s">
        <v>405</v>
      </c>
      <c r="G1646">
        <v>21.428571428571431</v>
      </c>
      <c r="H1646" t="str">
        <f t="shared" si="25"/>
        <v>Gisborne</v>
      </c>
    </row>
    <row r="1647" spans="1:8" x14ac:dyDescent="0.25">
      <c r="A1647" s="103">
        <v>1645</v>
      </c>
      <c r="B1647" t="s">
        <v>417</v>
      </c>
      <c r="C1647" t="s">
        <v>394</v>
      </c>
      <c r="D1647" t="s">
        <v>399</v>
      </c>
      <c r="E1647" t="s">
        <v>81</v>
      </c>
      <c r="F1647" t="s">
        <v>405</v>
      </c>
      <c r="H1647" t="str">
        <f t="shared" si="25"/>
        <v>Gisborne</v>
      </c>
    </row>
    <row r="1648" spans="1:8" hidden="1" x14ac:dyDescent="0.25">
      <c r="A1648" s="103">
        <v>1646</v>
      </c>
      <c r="B1648" t="s">
        <v>417</v>
      </c>
      <c r="C1648" t="s">
        <v>394</v>
      </c>
      <c r="D1648" t="s">
        <v>399</v>
      </c>
      <c r="E1648" t="s">
        <v>82</v>
      </c>
      <c r="F1648" t="s">
        <v>405</v>
      </c>
      <c r="H1648" t="str">
        <f t="shared" si="25"/>
        <v>Gisborne</v>
      </c>
    </row>
    <row r="1649" spans="1:8" hidden="1" x14ac:dyDescent="0.25">
      <c r="A1649" s="103">
        <v>1647</v>
      </c>
      <c r="B1649" t="s">
        <v>417</v>
      </c>
      <c r="C1649" t="s">
        <v>394</v>
      </c>
      <c r="D1649" t="s">
        <v>399</v>
      </c>
      <c r="E1649" t="s">
        <v>70</v>
      </c>
      <c r="F1649" t="s">
        <v>406</v>
      </c>
      <c r="G1649">
        <v>13.33333333333333</v>
      </c>
      <c r="H1649" t="str">
        <f t="shared" si="25"/>
        <v>Gisborne</v>
      </c>
    </row>
    <row r="1650" spans="1:8" hidden="1" x14ac:dyDescent="0.25">
      <c r="A1650" s="103">
        <v>1648</v>
      </c>
      <c r="B1650" t="s">
        <v>417</v>
      </c>
      <c r="C1650" t="s">
        <v>394</v>
      </c>
      <c r="D1650" t="s">
        <v>399</v>
      </c>
      <c r="E1650" t="s">
        <v>71</v>
      </c>
      <c r="F1650" t="s">
        <v>406</v>
      </c>
      <c r="G1650">
        <v>12.69841269841073</v>
      </c>
      <c r="H1650" t="str">
        <f t="shared" si="25"/>
        <v>Gisborne</v>
      </c>
    </row>
    <row r="1651" spans="1:8" hidden="1" x14ac:dyDescent="0.25">
      <c r="A1651" s="103">
        <v>1649</v>
      </c>
      <c r="B1651" t="s">
        <v>417</v>
      </c>
      <c r="C1651" t="s">
        <v>394</v>
      </c>
      <c r="D1651" t="s">
        <v>399</v>
      </c>
      <c r="E1651" t="s">
        <v>69</v>
      </c>
      <c r="F1651" t="s">
        <v>406</v>
      </c>
      <c r="G1651">
        <v>20</v>
      </c>
      <c r="H1651" t="str">
        <f t="shared" si="25"/>
        <v>Gisborne</v>
      </c>
    </row>
    <row r="1652" spans="1:8" hidden="1" x14ac:dyDescent="0.25">
      <c r="A1652" s="103">
        <v>1650</v>
      </c>
      <c r="B1652" t="s">
        <v>417</v>
      </c>
      <c r="C1652" t="s">
        <v>394</v>
      </c>
      <c r="D1652" t="s">
        <v>399</v>
      </c>
      <c r="E1652" t="s">
        <v>72</v>
      </c>
      <c r="F1652" t="s">
        <v>406</v>
      </c>
      <c r="G1652">
        <v>35.714285714285722</v>
      </c>
      <c r="H1652" t="str">
        <f t="shared" si="25"/>
        <v>Gisborne</v>
      </c>
    </row>
    <row r="1653" spans="1:8" x14ac:dyDescent="0.25">
      <c r="A1653" s="103">
        <v>1651</v>
      </c>
      <c r="B1653" t="s">
        <v>417</v>
      </c>
      <c r="C1653" t="s">
        <v>394</v>
      </c>
      <c r="D1653" t="s">
        <v>399</v>
      </c>
      <c r="E1653" t="s">
        <v>81</v>
      </c>
      <c r="F1653" t="s">
        <v>406</v>
      </c>
      <c r="G1653">
        <v>28.571428571432659</v>
      </c>
      <c r="H1653" t="str">
        <f t="shared" si="25"/>
        <v>Gisborne</v>
      </c>
    </row>
    <row r="1654" spans="1:8" hidden="1" x14ac:dyDescent="0.25">
      <c r="A1654" s="103">
        <v>1652</v>
      </c>
      <c r="B1654" t="s">
        <v>417</v>
      </c>
      <c r="C1654" t="s">
        <v>394</v>
      </c>
      <c r="D1654" t="s">
        <v>399</v>
      </c>
      <c r="E1654" t="s">
        <v>82</v>
      </c>
      <c r="F1654" t="s">
        <v>406</v>
      </c>
      <c r="H1654" t="str">
        <f t="shared" si="25"/>
        <v>Gisborne</v>
      </c>
    </row>
    <row r="1655" spans="1:8" hidden="1" x14ac:dyDescent="0.25">
      <c r="A1655" s="103">
        <v>1653</v>
      </c>
      <c r="B1655" t="s">
        <v>417</v>
      </c>
      <c r="C1655" t="s">
        <v>394</v>
      </c>
      <c r="D1655" t="s">
        <v>399</v>
      </c>
      <c r="E1655" t="s">
        <v>70</v>
      </c>
      <c r="F1655" t="s">
        <v>407</v>
      </c>
      <c r="G1655">
        <v>86.666666666666671</v>
      </c>
      <c r="H1655" t="str">
        <f t="shared" si="25"/>
        <v>Gisborne</v>
      </c>
    </row>
    <row r="1656" spans="1:8" hidden="1" x14ac:dyDescent="0.25">
      <c r="A1656" s="103">
        <v>1654</v>
      </c>
      <c r="B1656" t="s">
        <v>417</v>
      </c>
      <c r="C1656" t="s">
        <v>394</v>
      </c>
      <c r="D1656" t="s">
        <v>399</v>
      </c>
      <c r="E1656" t="s">
        <v>71</v>
      </c>
      <c r="F1656" t="s">
        <v>407</v>
      </c>
      <c r="G1656">
        <v>66.666666666668235</v>
      </c>
      <c r="H1656" t="str">
        <f t="shared" si="25"/>
        <v>Gisborne</v>
      </c>
    </row>
    <row r="1657" spans="1:8" hidden="1" x14ac:dyDescent="0.25">
      <c r="A1657" s="103">
        <v>1655</v>
      </c>
      <c r="B1657" t="s">
        <v>417</v>
      </c>
      <c r="C1657" t="s">
        <v>394</v>
      </c>
      <c r="D1657" t="s">
        <v>399</v>
      </c>
      <c r="E1657" t="s">
        <v>69</v>
      </c>
      <c r="F1657" t="s">
        <v>407</v>
      </c>
      <c r="G1657">
        <v>80</v>
      </c>
      <c r="H1657" t="str">
        <f t="shared" si="25"/>
        <v>Gisborne</v>
      </c>
    </row>
    <row r="1658" spans="1:8" hidden="1" x14ac:dyDescent="0.25">
      <c r="A1658" s="103">
        <v>1656</v>
      </c>
      <c r="B1658" t="s">
        <v>417</v>
      </c>
      <c r="C1658" t="s">
        <v>394</v>
      </c>
      <c r="D1658" t="s">
        <v>399</v>
      </c>
      <c r="E1658" t="s">
        <v>72</v>
      </c>
      <c r="F1658" t="s">
        <v>407</v>
      </c>
      <c r="G1658">
        <v>42.857142857142847</v>
      </c>
      <c r="H1658" t="str">
        <f t="shared" si="25"/>
        <v>Gisborne</v>
      </c>
    </row>
    <row r="1659" spans="1:8" x14ac:dyDescent="0.25">
      <c r="A1659" s="103">
        <v>1657</v>
      </c>
      <c r="B1659" t="s">
        <v>417</v>
      </c>
      <c r="C1659" t="s">
        <v>394</v>
      </c>
      <c r="D1659" t="s">
        <v>399</v>
      </c>
      <c r="E1659" t="s">
        <v>81</v>
      </c>
      <c r="F1659" t="s">
        <v>407</v>
      </c>
      <c r="G1659">
        <v>71.428571428567338</v>
      </c>
      <c r="H1659" t="str">
        <f t="shared" si="25"/>
        <v>Gisborne</v>
      </c>
    </row>
    <row r="1660" spans="1:8" hidden="1" x14ac:dyDescent="0.25">
      <c r="A1660" s="103">
        <v>1658</v>
      </c>
      <c r="B1660" t="s">
        <v>417</v>
      </c>
      <c r="C1660" t="s">
        <v>394</v>
      </c>
      <c r="D1660" t="s">
        <v>399</v>
      </c>
      <c r="E1660" t="s">
        <v>82</v>
      </c>
      <c r="F1660" t="s">
        <v>407</v>
      </c>
      <c r="G1660">
        <v>100</v>
      </c>
      <c r="H1660" t="str">
        <f t="shared" si="25"/>
        <v>Gisborne</v>
      </c>
    </row>
    <row r="1661" spans="1:8" hidden="1" x14ac:dyDescent="0.25">
      <c r="A1661" s="103">
        <v>1659</v>
      </c>
      <c r="B1661" t="s">
        <v>417</v>
      </c>
      <c r="C1661" t="s">
        <v>394</v>
      </c>
      <c r="D1661" t="s">
        <v>408</v>
      </c>
      <c r="E1661" t="s">
        <v>67</v>
      </c>
      <c r="F1661" t="s">
        <v>405</v>
      </c>
      <c r="G1661">
        <v>15.38461538461539</v>
      </c>
      <c r="H1661" t="str">
        <f t="shared" si="25"/>
        <v>Gisborne</v>
      </c>
    </row>
    <row r="1662" spans="1:8" hidden="1" x14ac:dyDescent="0.25">
      <c r="A1662" s="103">
        <v>1660</v>
      </c>
      <c r="B1662" t="s">
        <v>417</v>
      </c>
      <c r="C1662" t="s">
        <v>394</v>
      </c>
      <c r="D1662" t="s">
        <v>408</v>
      </c>
      <c r="E1662" t="s">
        <v>66</v>
      </c>
      <c r="F1662" t="s">
        <v>405</v>
      </c>
      <c r="G1662">
        <v>2.3809523809501698</v>
      </c>
      <c r="H1662" t="str">
        <f t="shared" si="25"/>
        <v>Gisborne</v>
      </c>
    </row>
    <row r="1663" spans="1:8" hidden="1" x14ac:dyDescent="0.25">
      <c r="A1663" s="103">
        <v>1661</v>
      </c>
      <c r="B1663" t="s">
        <v>417</v>
      </c>
      <c r="C1663" t="s">
        <v>394</v>
      </c>
      <c r="D1663" t="s">
        <v>408</v>
      </c>
      <c r="E1663" t="s">
        <v>68</v>
      </c>
      <c r="F1663" t="s">
        <v>405</v>
      </c>
      <c r="G1663">
        <v>15.62500000000195</v>
      </c>
      <c r="H1663" t="str">
        <f t="shared" si="25"/>
        <v>Gisborne</v>
      </c>
    </row>
    <row r="1664" spans="1:8" hidden="1" x14ac:dyDescent="0.25">
      <c r="A1664" s="103">
        <v>1662</v>
      </c>
      <c r="B1664" t="s">
        <v>417</v>
      </c>
      <c r="C1664" t="s">
        <v>394</v>
      </c>
      <c r="D1664" t="s">
        <v>408</v>
      </c>
      <c r="E1664" t="s">
        <v>67</v>
      </c>
      <c r="F1664" t="s">
        <v>406</v>
      </c>
      <c r="G1664">
        <v>20.512820512820511</v>
      </c>
      <c r="H1664" t="str">
        <f t="shared" si="25"/>
        <v>Gisborne</v>
      </c>
    </row>
    <row r="1665" spans="1:8" hidden="1" x14ac:dyDescent="0.25">
      <c r="A1665" s="103">
        <v>1663</v>
      </c>
      <c r="B1665" t="s">
        <v>417</v>
      </c>
      <c r="C1665" t="s">
        <v>394</v>
      </c>
      <c r="D1665" t="s">
        <v>408</v>
      </c>
      <c r="E1665" t="s">
        <v>66</v>
      </c>
      <c r="F1665" t="s">
        <v>406</v>
      </c>
      <c r="G1665">
        <v>11.90476190475799</v>
      </c>
      <c r="H1665" t="str">
        <f t="shared" si="25"/>
        <v>Gisborne</v>
      </c>
    </row>
    <row r="1666" spans="1:8" hidden="1" x14ac:dyDescent="0.25">
      <c r="A1666" s="103">
        <v>1664</v>
      </c>
      <c r="B1666" t="s">
        <v>417</v>
      </c>
      <c r="C1666" t="s">
        <v>394</v>
      </c>
      <c r="D1666" t="s">
        <v>408</v>
      </c>
      <c r="E1666" t="s">
        <v>68</v>
      </c>
      <c r="F1666" t="s">
        <v>406</v>
      </c>
      <c r="G1666">
        <v>21.875000000002739</v>
      </c>
      <c r="H1666" t="str">
        <f t="shared" si="25"/>
        <v>Gisborne</v>
      </c>
    </row>
    <row r="1667" spans="1:8" hidden="1" x14ac:dyDescent="0.25">
      <c r="A1667" s="103">
        <v>1665</v>
      </c>
      <c r="B1667" t="s">
        <v>417</v>
      </c>
      <c r="C1667" t="s">
        <v>394</v>
      </c>
      <c r="D1667" t="s">
        <v>408</v>
      </c>
      <c r="E1667" t="s">
        <v>67</v>
      </c>
      <c r="F1667" t="s">
        <v>407</v>
      </c>
      <c r="G1667">
        <v>64.102564102564102</v>
      </c>
      <c r="H1667" t="str">
        <f t="shared" ref="H1667:H1730" si="26">SUBSTITUTE(B1667, " Region","")</f>
        <v>Gisborne</v>
      </c>
    </row>
    <row r="1668" spans="1:8" hidden="1" x14ac:dyDescent="0.25">
      <c r="A1668" s="103">
        <v>1666</v>
      </c>
      <c r="B1668" t="s">
        <v>417</v>
      </c>
      <c r="C1668" t="s">
        <v>394</v>
      </c>
      <c r="D1668" t="s">
        <v>408</v>
      </c>
      <c r="E1668" t="s">
        <v>66</v>
      </c>
      <c r="F1668" t="s">
        <v>407</v>
      </c>
      <c r="G1668">
        <v>85.714285714291833</v>
      </c>
      <c r="H1668" t="str">
        <f t="shared" si="26"/>
        <v>Gisborne</v>
      </c>
    </row>
    <row r="1669" spans="1:8" hidden="1" x14ac:dyDescent="0.25">
      <c r="A1669" s="103">
        <v>1667</v>
      </c>
      <c r="B1669" t="s">
        <v>417</v>
      </c>
      <c r="C1669" t="s">
        <v>394</v>
      </c>
      <c r="D1669" t="s">
        <v>408</v>
      </c>
      <c r="E1669" t="s">
        <v>68</v>
      </c>
      <c r="F1669" t="s">
        <v>407</v>
      </c>
      <c r="G1669">
        <v>62.499999999995318</v>
      </c>
      <c r="H1669" t="str">
        <f t="shared" si="26"/>
        <v>Gisborne</v>
      </c>
    </row>
    <row r="1670" spans="1:8" hidden="1" x14ac:dyDescent="0.25">
      <c r="A1670" s="103">
        <v>1668</v>
      </c>
      <c r="B1670" t="s">
        <v>417</v>
      </c>
      <c r="C1670" t="s">
        <v>394</v>
      </c>
      <c r="D1670" t="s">
        <v>409</v>
      </c>
      <c r="E1670" t="s">
        <v>193</v>
      </c>
      <c r="F1670" t="s">
        <v>405</v>
      </c>
      <c r="G1670">
        <v>13.043478260870129</v>
      </c>
      <c r="H1670" t="str">
        <f t="shared" si="26"/>
        <v>Gisborne</v>
      </c>
    </row>
    <row r="1671" spans="1:8" hidden="1" x14ac:dyDescent="0.25">
      <c r="A1671" s="103">
        <v>1669</v>
      </c>
      <c r="B1671" t="s">
        <v>417</v>
      </c>
      <c r="C1671" t="s">
        <v>394</v>
      </c>
      <c r="D1671" t="s">
        <v>409</v>
      </c>
      <c r="E1671" t="s">
        <v>194</v>
      </c>
      <c r="F1671" t="s">
        <v>405</v>
      </c>
      <c r="G1671">
        <v>16.12903225806452</v>
      </c>
      <c r="H1671" t="str">
        <f t="shared" si="26"/>
        <v>Gisborne</v>
      </c>
    </row>
    <row r="1672" spans="1:8" hidden="1" x14ac:dyDescent="0.25">
      <c r="A1672" s="103">
        <v>1670</v>
      </c>
      <c r="B1672" t="s">
        <v>417</v>
      </c>
      <c r="C1672" t="s">
        <v>394</v>
      </c>
      <c r="D1672" t="s">
        <v>409</v>
      </c>
      <c r="E1672" t="s">
        <v>195</v>
      </c>
      <c r="F1672" t="s">
        <v>405</v>
      </c>
      <c r="G1672">
        <v>3.0303030303005509</v>
      </c>
      <c r="H1672" t="str">
        <f t="shared" si="26"/>
        <v>Gisborne</v>
      </c>
    </row>
    <row r="1673" spans="1:8" hidden="1" x14ac:dyDescent="0.25">
      <c r="A1673" s="103">
        <v>1671</v>
      </c>
      <c r="B1673" t="s">
        <v>417</v>
      </c>
      <c r="C1673" t="s">
        <v>394</v>
      </c>
      <c r="D1673" t="s">
        <v>409</v>
      </c>
      <c r="E1673" t="s">
        <v>193</v>
      </c>
      <c r="F1673" t="s">
        <v>406</v>
      </c>
      <c r="G1673">
        <v>17.391304347826839</v>
      </c>
      <c r="H1673" t="str">
        <f t="shared" si="26"/>
        <v>Gisborne</v>
      </c>
    </row>
    <row r="1674" spans="1:8" hidden="1" x14ac:dyDescent="0.25">
      <c r="A1674" s="103">
        <v>1672</v>
      </c>
      <c r="B1674" t="s">
        <v>417</v>
      </c>
      <c r="C1674" t="s">
        <v>394</v>
      </c>
      <c r="D1674" t="s">
        <v>409</v>
      </c>
      <c r="E1674" t="s">
        <v>194</v>
      </c>
      <c r="F1674" t="s">
        <v>406</v>
      </c>
      <c r="G1674">
        <v>12.90322580645161</v>
      </c>
      <c r="H1674" t="str">
        <f t="shared" si="26"/>
        <v>Gisborne</v>
      </c>
    </row>
    <row r="1675" spans="1:8" hidden="1" x14ac:dyDescent="0.25">
      <c r="A1675" s="103">
        <v>1673</v>
      </c>
      <c r="B1675" t="s">
        <v>417</v>
      </c>
      <c r="C1675" t="s">
        <v>394</v>
      </c>
      <c r="D1675" t="s">
        <v>409</v>
      </c>
      <c r="E1675" t="s">
        <v>195</v>
      </c>
      <c r="F1675" t="s">
        <v>406</v>
      </c>
      <c r="G1675">
        <v>28.787878787877961</v>
      </c>
      <c r="H1675" t="str">
        <f t="shared" si="26"/>
        <v>Gisborne</v>
      </c>
    </row>
    <row r="1676" spans="1:8" hidden="1" x14ac:dyDescent="0.25">
      <c r="A1676" s="103">
        <v>1674</v>
      </c>
      <c r="B1676" t="s">
        <v>417</v>
      </c>
      <c r="C1676" t="s">
        <v>394</v>
      </c>
      <c r="D1676" t="s">
        <v>409</v>
      </c>
      <c r="E1676" t="s">
        <v>193</v>
      </c>
      <c r="F1676" t="s">
        <v>407</v>
      </c>
      <c r="G1676">
        <v>69.565217391303023</v>
      </c>
      <c r="H1676" t="str">
        <f t="shared" si="26"/>
        <v>Gisborne</v>
      </c>
    </row>
    <row r="1677" spans="1:8" hidden="1" x14ac:dyDescent="0.25">
      <c r="A1677" s="103">
        <v>1675</v>
      </c>
      <c r="B1677" t="s">
        <v>417</v>
      </c>
      <c r="C1677" t="s">
        <v>394</v>
      </c>
      <c r="D1677" t="s">
        <v>409</v>
      </c>
      <c r="E1677" t="s">
        <v>194</v>
      </c>
      <c r="F1677" t="s">
        <v>407</v>
      </c>
      <c r="G1677">
        <v>70.967741935483872</v>
      </c>
      <c r="H1677" t="str">
        <f t="shared" si="26"/>
        <v>Gisborne</v>
      </c>
    </row>
    <row r="1678" spans="1:8" hidden="1" x14ac:dyDescent="0.25">
      <c r="A1678" s="103">
        <v>1676</v>
      </c>
      <c r="B1678" t="s">
        <v>417</v>
      </c>
      <c r="C1678" t="s">
        <v>394</v>
      </c>
      <c r="D1678" t="s">
        <v>409</v>
      </c>
      <c r="E1678" t="s">
        <v>195</v>
      </c>
      <c r="F1678" t="s">
        <v>407</v>
      </c>
      <c r="G1678">
        <v>68.181818181821484</v>
      </c>
      <c r="H1678" t="str">
        <f t="shared" si="26"/>
        <v>Gisborne</v>
      </c>
    </row>
    <row r="1679" spans="1:8" hidden="1" x14ac:dyDescent="0.25">
      <c r="A1679" s="103">
        <v>1677</v>
      </c>
      <c r="B1679" t="s">
        <v>418</v>
      </c>
      <c r="C1679" t="s">
        <v>394</v>
      </c>
      <c r="D1679" t="s">
        <v>403</v>
      </c>
      <c r="E1679" t="s">
        <v>404</v>
      </c>
      <c r="F1679" t="s">
        <v>405</v>
      </c>
      <c r="G1679">
        <v>15.214866434377051</v>
      </c>
      <c r="H1679" t="str">
        <f t="shared" si="26"/>
        <v>Southland</v>
      </c>
    </row>
    <row r="1680" spans="1:8" hidden="1" x14ac:dyDescent="0.25">
      <c r="A1680" s="103">
        <v>1678</v>
      </c>
      <c r="B1680" t="s">
        <v>418</v>
      </c>
      <c r="C1680" t="s">
        <v>394</v>
      </c>
      <c r="D1680" t="s">
        <v>403</v>
      </c>
      <c r="E1680" t="s">
        <v>404</v>
      </c>
      <c r="F1680" t="s">
        <v>406</v>
      </c>
      <c r="G1680">
        <v>19.512195121951478</v>
      </c>
      <c r="H1680" t="str">
        <f t="shared" si="26"/>
        <v>Southland</v>
      </c>
    </row>
    <row r="1681" spans="1:8" hidden="1" x14ac:dyDescent="0.25">
      <c r="A1681" s="103">
        <v>1679</v>
      </c>
      <c r="B1681" t="s">
        <v>418</v>
      </c>
      <c r="C1681" t="s">
        <v>394</v>
      </c>
      <c r="D1681" t="s">
        <v>403</v>
      </c>
      <c r="E1681" t="s">
        <v>404</v>
      </c>
      <c r="F1681" t="s">
        <v>407</v>
      </c>
      <c r="G1681">
        <v>65.272938443671478</v>
      </c>
      <c r="H1681" t="str">
        <f t="shared" si="26"/>
        <v>Southland</v>
      </c>
    </row>
    <row r="1682" spans="1:8" hidden="1" x14ac:dyDescent="0.25">
      <c r="A1682" s="103">
        <v>1680</v>
      </c>
      <c r="B1682" t="s">
        <v>418</v>
      </c>
      <c r="C1682" t="s">
        <v>394</v>
      </c>
      <c r="D1682" t="s">
        <v>399</v>
      </c>
      <c r="E1682" t="s">
        <v>70</v>
      </c>
      <c r="F1682" t="s">
        <v>405</v>
      </c>
      <c r="H1682" t="str">
        <f t="shared" si="26"/>
        <v>Southland</v>
      </c>
    </row>
    <row r="1683" spans="1:8" hidden="1" x14ac:dyDescent="0.25">
      <c r="A1683" s="103">
        <v>1681</v>
      </c>
      <c r="B1683" t="s">
        <v>418</v>
      </c>
      <c r="C1683" t="s">
        <v>394</v>
      </c>
      <c r="D1683" t="s">
        <v>399</v>
      </c>
      <c r="E1683" t="s">
        <v>71</v>
      </c>
      <c r="F1683" t="s">
        <v>405</v>
      </c>
      <c r="G1683">
        <v>22.514619883037451</v>
      </c>
      <c r="H1683" t="str">
        <f t="shared" si="26"/>
        <v>Southland</v>
      </c>
    </row>
    <row r="1684" spans="1:8" hidden="1" x14ac:dyDescent="0.25">
      <c r="A1684" s="103">
        <v>1682</v>
      </c>
      <c r="B1684" t="s">
        <v>418</v>
      </c>
      <c r="C1684" t="s">
        <v>394</v>
      </c>
      <c r="D1684" t="s">
        <v>399</v>
      </c>
      <c r="E1684" t="s">
        <v>69</v>
      </c>
      <c r="F1684" t="s">
        <v>405</v>
      </c>
      <c r="G1684">
        <v>20</v>
      </c>
      <c r="H1684" t="str">
        <f t="shared" si="26"/>
        <v>Southland</v>
      </c>
    </row>
    <row r="1685" spans="1:8" hidden="1" x14ac:dyDescent="0.25">
      <c r="A1685" s="103">
        <v>1683</v>
      </c>
      <c r="B1685" t="s">
        <v>418</v>
      </c>
      <c r="C1685" t="s">
        <v>394</v>
      </c>
      <c r="D1685" t="s">
        <v>399</v>
      </c>
      <c r="E1685" t="s">
        <v>72</v>
      </c>
      <c r="F1685" t="s">
        <v>405</v>
      </c>
      <c r="G1685">
        <v>18.18181818181818</v>
      </c>
      <c r="H1685" t="str">
        <f t="shared" si="26"/>
        <v>Southland</v>
      </c>
    </row>
    <row r="1686" spans="1:8" x14ac:dyDescent="0.25">
      <c r="A1686" s="103">
        <v>1684</v>
      </c>
      <c r="B1686" t="s">
        <v>418</v>
      </c>
      <c r="C1686" t="s">
        <v>394</v>
      </c>
      <c r="D1686" t="s">
        <v>399</v>
      </c>
      <c r="E1686" t="s">
        <v>81</v>
      </c>
      <c r="F1686" t="s">
        <v>405</v>
      </c>
      <c r="G1686">
        <v>9.5238095238099785</v>
      </c>
      <c r="H1686" t="str">
        <f t="shared" si="26"/>
        <v>Southland</v>
      </c>
    </row>
    <row r="1687" spans="1:8" hidden="1" x14ac:dyDescent="0.25">
      <c r="A1687" s="103">
        <v>1685</v>
      </c>
      <c r="B1687" t="s">
        <v>418</v>
      </c>
      <c r="C1687" t="s">
        <v>394</v>
      </c>
      <c r="D1687" t="s">
        <v>399</v>
      </c>
      <c r="E1687" t="s">
        <v>82</v>
      </c>
      <c r="F1687" t="s">
        <v>405</v>
      </c>
      <c r="H1687" t="str">
        <f t="shared" si="26"/>
        <v>Southland</v>
      </c>
    </row>
    <row r="1688" spans="1:8" hidden="1" x14ac:dyDescent="0.25">
      <c r="A1688" s="103">
        <v>1686</v>
      </c>
      <c r="B1688" t="s">
        <v>418</v>
      </c>
      <c r="C1688" t="s">
        <v>394</v>
      </c>
      <c r="D1688" t="s">
        <v>399</v>
      </c>
      <c r="E1688" t="s">
        <v>70</v>
      </c>
      <c r="F1688" t="s">
        <v>406</v>
      </c>
      <c r="G1688">
        <v>28.888888888888889</v>
      </c>
      <c r="H1688" t="str">
        <f t="shared" si="26"/>
        <v>Southland</v>
      </c>
    </row>
    <row r="1689" spans="1:8" hidden="1" x14ac:dyDescent="0.25">
      <c r="A1689" s="103">
        <v>1687</v>
      </c>
      <c r="B1689" t="s">
        <v>418</v>
      </c>
      <c r="C1689" t="s">
        <v>394</v>
      </c>
      <c r="D1689" t="s">
        <v>399</v>
      </c>
      <c r="E1689" t="s">
        <v>71</v>
      </c>
      <c r="F1689" t="s">
        <v>406</v>
      </c>
      <c r="G1689">
        <v>12.57309941520483</v>
      </c>
      <c r="H1689" t="str">
        <f t="shared" si="26"/>
        <v>Southland</v>
      </c>
    </row>
    <row r="1690" spans="1:8" hidden="1" x14ac:dyDescent="0.25">
      <c r="A1690" s="103">
        <v>1688</v>
      </c>
      <c r="B1690" t="s">
        <v>418</v>
      </c>
      <c r="C1690" t="s">
        <v>394</v>
      </c>
      <c r="D1690" t="s">
        <v>399</v>
      </c>
      <c r="E1690" t="s">
        <v>69</v>
      </c>
      <c r="F1690" t="s">
        <v>406</v>
      </c>
      <c r="G1690">
        <v>26.666666666666671</v>
      </c>
      <c r="H1690" t="str">
        <f t="shared" si="26"/>
        <v>Southland</v>
      </c>
    </row>
    <row r="1691" spans="1:8" hidden="1" x14ac:dyDescent="0.25">
      <c r="A1691" s="103">
        <v>1689</v>
      </c>
      <c r="B1691" t="s">
        <v>418</v>
      </c>
      <c r="C1691" t="s">
        <v>394</v>
      </c>
      <c r="D1691" t="s">
        <v>399</v>
      </c>
      <c r="E1691" t="s">
        <v>72</v>
      </c>
      <c r="F1691" t="s">
        <v>406</v>
      </c>
      <c r="G1691">
        <v>9.0909090909090917</v>
      </c>
      <c r="H1691" t="str">
        <f t="shared" si="26"/>
        <v>Southland</v>
      </c>
    </row>
    <row r="1692" spans="1:8" x14ac:dyDescent="0.25">
      <c r="A1692" s="103">
        <v>1690</v>
      </c>
      <c r="B1692" t="s">
        <v>418</v>
      </c>
      <c r="C1692" t="s">
        <v>394</v>
      </c>
      <c r="D1692" t="s">
        <v>399</v>
      </c>
      <c r="E1692" t="s">
        <v>81</v>
      </c>
      <c r="F1692" t="s">
        <v>406</v>
      </c>
      <c r="G1692">
        <v>39.682539682539982</v>
      </c>
      <c r="H1692" t="str">
        <f t="shared" si="26"/>
        <v>Southland</v>
      </c>
    </row>
    <row r="1693" spans="1:8" hidden="1" x14ac:dyDescent="0.25">
      <c r="A1693" s="103">
        <v>1691</v>
      </c>
      <c r="B1693" t="s">
        <v>418</v>
      </c>
      <c r="C1693" t="s">
        <v>394</v>
      </c>
      <c r="D1693" t="s">
        <v>399</v>
      </c>
      <c r="E1693" t="s">
        <v>82</v>
      </c>
      <c r="F1693" t="s">
        <v>406</v>
      </c>
      <c r="H1693" t="str">
        <f t="shared" si="26"/>
        <v>Southland</v>
      </c>
    </row>
    <row r="1694" spans="1:8" hidden="1" x14ac:dyDescent="0.25">
      <c r="A1694" s="103">
        <v>1692</v>
      </c>
      <c r="B1694" t="s">
        <v>418</v>
      </c>
      <c r="C1694" t="s">
        <v>394</v>
      </c>
      <c r="D1694" t="s">
        <v>399</v>
      </c>
      <c r="E1694" t="s">
        <v>70</v>
      </c>
      <c r="F1694" t="s">
        <v>407</v>
      </c>
      <c r="G1694">
        <v>71.111111111111114</v>
      </c>
      <c r="H1694" t="str">
        <f t="shared" si="26"/>
        <v>Southland</v>
      </c>
    </row>
    <row r="1695" spans="1:8" hidden="1" x14ac:dyDescent="0.25">
      <c r="A1695" s="103">
        <v>1693</v>
      </c>
      <c r="B1695" t="s">
        <v>418</v>
      </c>
      <c r="C1695" t="s">
        <v>394</v>
      </c>
      <c r="D1695" t="s">
        <v>399</v>
      </c>
      <c r="E1695" t="s">
        <v>71</v>
      </c>
      <c r="F1695" t="s">
        <v>407</v>
      </c>
      <c r="G1695">
        <v>64.912280701757709</v>
      </c>
      <c r="H1695" t="str">
        <f t="shared" si="26"/>
        <v>Southland</v>
      </c>
    </row>
    <row r="1696" spans="1:8" hidden="1" x14ac:dyDescent="0.25">
      <c r="A1696" s="103">
        <v>1694</v>
      </c>
      <c r="B1696" t="s">
        <v>418</v>
      </c>
      <c r="C1696" t="s">
        <v>394</v>
      </c>
      <c r="D1696" t="s">
        <v>399</v>
      </c>
      <c r="E1696" t="s">
        <v>69</v>
      </c>
      <c r="F1696" t="s">
        <v>407</v>
      </c>
      <c r="G1696">
        <v>53.333333333333343</v>
      </c>
      <c r="H1696" t="str">
        <f t="shared" si="26"/>
        <v>Southland</v>
      </c>
    </row>
    <row r="1697" spans="1:8" hidden="1" x14ac:dyDescent="0.25">
      <c r="A1697" s="103">
        <v>1695</v>
      </c>
      <c r="B1697" t="s">
        <v>418</v>
      </c>
      <c r="C1697" t="s">
        <v>394</v>
      </c>
      <c r="D1697" t="s">
        <v>399</v>
      </c>
      <c r="E1697" t="s">
        <v>72</v>
      </c>
      <c r="F1697" t="s">
        <v>407</v>
      </c>
      <c r="G1697">
        <v>72.727272727272734</v>
      </c>
      <c r="H1697" t="str">
        <f t="shared" si="26"/>
        <v>Southland</v>
      </c>
    </row>
    <row r="1698" spans="1:8" x14ac:dyDescent="0.25">
      <c r="A1698" s="103">
        <v>1696</v>
      </c>
      <c r="B1698" t="s">
        <v>418</v>
      </c>
      <c r="C1698" t="s">
        <v>394</v>
      </c>
      <c r="D1698" t="s">
        <v>399</v>
      </c>
      <c r="E1698" t="s">
        <v>81</v>
      </c>
      <c r="F1698" t="s">
        <v>407</v>
      </c>
      <c r="G1698">
        <v>50.793650793650038</v>
      </c>
      <c r="H1698" t="str">
        <f t="shared" si="26"/>
        <v>Southland</v>
      </c>
    </row>
    <row r="1699" spans="1:8" hidden="1" x14ac:dyDescent="0.25">
      <c r="A1699" s="103">
        <v>1697</v>
      </c>
      <c r="B1699" t="s">
        <v>418</v>
      </c>
      <c r="C1699" t="s">
        <v>394</v>
      </c>
      <c r="D1699" t="s">
        <v>399</v>
      </c>
      <c r="E1699" t="s">
        <v>82</v>
      </c>
      <c r="F1699" t="s">
        <v>407</v>
      </c>
      <c r="G1699">
        <v>100</v>
      </c>
      <c r="H1699" t="str">
        <f t="shared" si="26"/>
        <v>Southland</v>
      </c>
    </row>
    <row r="1700" spans="1:8" hidden="1" x14ac:dyDescent="0.25">
      <c r="A1700" s="103">
        <v>1698</v>
      </c>
      <c r="B1700" t="s">
        <v>418</v>
      </c>
      <c r="C1700" t="s">
        <v>394</v>
      </c>
      <c r="D1700" t="s">
        <v>408</v>
      </c>
      <c r="E1700" t="s">
        <v>67</v>
      </c>
      <c r="F1700" t="s">
        <v>405</v>
      </c>
      <c r="G1700">
        <v>14.159292035398231</v>
      </c>
      <c r="H1700" t="str">
        <f t="shared" si="26"/>
        <v>Southland</v>
      </c>
    </row>
    <row r="1701" spans="1:8" hidden="1" x14ac:dyDescent="0.25">
      <c r="A1701" s="103">
        <v>1699</v>
      </c>
      <c r="B1701" t="s">
        <v>418</v>
      </c>
      <c r="C1701" t="s">
        <v>394</v>
      </c>
      <c r="D1701" t="s">
        <v>408</v>
      </c>
      <c r="E1701" t="s">
        <v>66</v>
      </c>
      <c r="F1701" t="s">
        <v>405</v>
      </c>
      <c r="G1701">
        <v>12.499999999995939</v>
      </c>
      <c r="H1701" t="str">
        <f t="shared" si="26"/>
        <v>Southland</v>
      </c>
    </row>
    <row r="1702" spans="1:8" hidden="1" x14ac:dyDescent="0.25">
      <c r="A1702" s="103">
        <v>1700</v>
      </c>
      <c r="B1702" t="s">
        <v>418</v>
      </c>
      <c r="C1702" t="s">
        <v>394</v>
      </c>
      <c r="D1702" t="s">
        <v>408</v>
      </c>
      <c r="E1702" t="s">
        <v>68</v>
      </c>
      <c r="F1702" t="s">
        <v>405</v>
      </c>
      <c r="G1702">
        <v>18.794326241133511</v>
      </c>
      <c r="H1702" t="str">
        <f t="shared" si="26"/>
        <v>Southland</v>
      </c>
    </row>
    <row r="1703" spans="1:8" hidden="1" x14ac:dyDescent="0.25">
      <c r="A1703" s="103">
        <v>1701</v>
      </c>
      <c r="B1703" t="s">
        <v>418</v>
      </c>
      <c r="C1703" t="s">
        <v>394</v>
      </c>
      <c r="D1703" t="s">
        <v>408</v>
      </c>
      <c r="E1703" t="s">
        <v>67</v>
      </c>
      <c r="F1703" t="s">
        <v>406</v>
      </c>
      <c r="G1703">
        <v>23.008849557522119</v>
      </c>
      <c r="H1703" t="str">
        <f t="shared" si="26"/>
        <v>Southland</v>
      </c>
    </row>
    <row r="1704" spans="1:8" hidden="1" x14ac:dyDescent="0.25">
      <c r="A1704" s="103">
        <v>1702</v>
      </c>
      <c r="B1704" t="s">
        <v>418</v>
      </c>
      <c r="C1704" t="s">
        <v>394</v>
      </c>
      <c r="D1704" t="s">
        <v>408</v>
      </c>
      <c r="E1704" t="s">
        <v>66</v>
      </c>
      <c r="F1704" t="s">
        <v>406</v>
      </c>
      <c r="G1704">
        <v>10.00000000000075</v>
      </c>
      <c r="H1704" t="str">
        <f t="shared" si="26"/>
        <v>Southland</v>
      </c>
    </row>
    <row r="1705" spans="1:8" hidden="1" x14ac:dyDescent="0.25">
      <c r="A1705" s="103">
        <v>1703</v>
      </c>
      <c r="B1705" t="s">
        <v>418</v>
      </c>
      <c r="C1705" t="s">
        <v>394</v>
      </c>
      <c r="D1705" t="s">
        <v>408</v>
      </c>
      <c r="E1705" t="s">
        <v>68</v>
      </c>
      <c r="F1705" t="s">
        <v>406</v>
      </c>
      <c r="G1705">
        <v>23.404255319148799</v>
      </c>
      <c r="H1705" t="str">
        <f t="shared" si="26"/>
        <v>Southland</v>
      </c>
    </row>
    <row r="1706" spans="1:8" hidden="1" x14ac:dyDescent="0.25">
      <c r="A1706" s="103">
        <v>1704</v>
      </c>
      <c r="B1706" t="s">
        <v>418</v>
      </c>
      <c r="C1706" t="s">
        <v>394</v>
      </c>
      <c r="D1706" t="s">
        <v>408</v>
      </c>
      <c r="E1706" t="s">
        <v>67</v>
      </c>
      <c r="F1706" t="s">
        <v>407</v>
      </c>
      <c r="G1706">
        <v>62.831858407079643</v>
      </c>
      <c r="H1706" t="str">
        <f t="shared" si="26"/>
        <v>Southland</v>
      </c>
    </row>
    <row r="1707" spans="1:8" hidden="1" x14ac:dyDescent="0.25">
      <c r="A1707" s="103">
        <v>1705</v>
      </c>
      <c r="B1707" t="s">
        <v>418</v>
      </c>
      <c r="C1707" t="s">
        <v>394</v>
      </c>
      <c r="D1707" t="s">
        <v>408</v>
      </c>
      <c r="E1707" t="s">
        <v>66</v>
      </c>
      <c r="F1707" t="s">
        <v>407</v>
      </c>
      <c r="G1707">
        <v>77.500000000003311</v>
      </c>
      <c r="H1707" t="str">
        <f t="shared" si="26"/>
        <v>Southland</v>
      </c>
    </row>
    <row r="1708" spans="1:8" hidden="1" x14ac:dyDescent="0.25">
      <c r="A1708" s="103">
        <v>1706</v>
      </c>
      <c r="B1708" t="s">
        <v>418</v>
      </c>
      <c r="C1708" t="s">
        <v>394</v>
      </c>
      <c r="D1708" t="s">
        <v>408</v>
      </c>
      <c r="E1708" t="s">
        <v>68</v>
      </c>
      <c r="F1708" t="s">
        <v>407</v>
      </c>
      <c r="G1708">
        <v>57.801418439717693</v>
      </c>
      <c r="H1708" t="str">
        <f t="shared" si="26"/>
        <v>Southland</v>
      </c>
    </row>
    <row r="1709" spans="1:8" hidden="1" x14ac:dyDescent="0.25">
      <c r="A1709" s="103">
        <v>1707</v>
      </c>
      <c r="B1709" t="s">
        <v>418</v>
      </c>
      <c r="C1709" t="s">
        <v>394</v>
      </c>
      <c r="D1709" t="s">
        <v>409</v>
      </c>
      <c r="E1709" t="s">
        <v>193</v>
      </c>
      <c r="F1709" t="s">
        <v>405</v>
      </c>
      <c r="G1709">
        <v>9.8484848484849969</v>
      </c>
      <c r="H1709" t="str">
        <f t="shared" si="26"/>
        <v>Southland</v>
      </c>
    </row>
    <row r="1710" spans="1:8" hidden="1" x14ac:dyDescent="0.25">
      <c r="A1710" s="103">
        <v>1708</v>
      </c>
      <c r="B1710" t="s">
        <v>418</v>
      </c>
      <c r="C1710" t="s">
        <v>394</v>
      </c>
      <c r="D1710" t="s">
        <v>409</v>
      </c>
      <c r="E1710" t="s">
        <v>194</v>
      </c>
      <c r="F1710" t="s">
        <v>405</v>
      </c>
      <c r="G1710">
        <v>25.287356321839081</v>
      </c>
      <c r="H1710" t="str">
        <f t="shared" si="26"/>
        <v>Southland</v>
      </c>
    </row>
    <row r="1711" spans="1:8" hidden="1" x14ac:dyDescent="0.25">
      <c r="A1711" s="103">
        <v>1709</v>
      </c>
      <c r="B1711" t="s">
        <v>418</v>
      </c>
      <c r="C1711" t="s">
        <v>394</v>
      </c>
      <c r="D1711" t="s">
        <v>409</v>
      </c>
      <c r="E1711" t="s">
        <v>195</v>
      </c>
      <c r="F1711" t="s">
        <v>405</v>
      </c>
      <c r="G1711">
        <v>12.745098039208131</v>
      </c>
      <c r="H1711" t="str">
        <f t="shared" si="26"/>
        <v>Southland</v>
      </c>
    </row>
    <row r="1712" spans="1:8" hidden="1" x14ac:dyDescent="0.25">
      <c r="A1712" s="103">
        <v>1710</v>
      </c>
      <c r="B1712" t="s">
        <v>418</v>
      </c>
      <c r="C1712" t="s">
        <v>394</v>
      </c>
      <c r="D1712" t="s">
        <v>409</v>
      </c>
      <c r="E1712" t="s">
        <v>193</v>
      </c>
      <c r="F1712" t="s">
        <v>406</v>
      </c>
      <c r="G1712">
        <v>21.717171717171539</v>
      </c>
      <c r="H1712" t="str">
        <f t="shared" si="26"/>
        <v>Southland</v>
      </c>
    </row>
    <row r="1713" spans="1:8" hidden="1" x14ac:dyDescent="0.25">
      <c r="A1713" s="103">
        <v>1711</v>
      </c>
      <c r="B1713" t="s">
        <v>418</v>
      </c>
      <c r="C1713" t="s">
        <v>394</v>
      </c>
      <c r="D1713" t="s">
        <v>409</v>
      </c>
      <c r="E1713" t="s">
        <v>194</v>
      </c>
      <c r="F1713" t="s">
        <v>406</v>
      </c>
      <c r="G1713">
        <v>17.241379310344829</v>
      </c>
      <c r="H1713" t="str">
        <f t="shared" si="26"/>
        <v>Southland</v>
      </c>
    </row>
    <row r="1714" spans="1:8" hidden="1" x14ac:dyDescent="0.25">
      <c r="A1714" s="103">
        <v>1712</v>
      </c>
      <c r="B1714" t="s">
        <v>418</v>
      </c>
      <c r="C1714" t="s">
        <v>394</v>
      </c>
      <c r="D1714" t="s">
        <v>409</v>
      </c>
      <c r="E1714" t="s">
        <v>195</v>
      </c>
      <c r="F1714" t="s">
        <v>406</v>
      </c>
      <c r="G1714">
        <v>18.13725490196202</v>
      </c>
      <c r="H1714" t="str">
        <f t="shared" si="26"/>
        <v>Southland</v>
      </c>
    </row>
    <row r="1715" spans="1:8" hidden="1" x14ac:dyDescent="0.25">
      <c r="A1715" s="103">
        <v>1713</v>
      </c>
      <c r="B1715" t="s">
        <v>418</v>
      </c>
      <c r="C1715" t="s">
        <v>394</v>
      </c>
      <c r="D1715" t="s">
        <v>409</v>
      </c>
      <c r="E1715" t="s">
        <v>193</v>
      </c>
      <c r="F1715" t="s">
        <v>407</v>
      </c>
      <c r="G1715">
        <v>68.434343434343461</v>
      </c>
      <c r="H1715" t="str">
        <f t="shared" si="26"/>
        <v>Southland</v>
      </c>
    </row>
    <row r="1716" spans="1:8" hidden="1" x14ac:dyDescent="0.25">
      <c r="A1716" s="103">
        <v>1714</v>
      </c>
      <c r="B1716" t="s">
        <v>418</v>
      </c>
      <c r="C1716" t="s">
        <v>394</v>
      </c>
      <c r="D1716" t="s">
        <v>409</v>
      </c>
      <c r="E1716" t="s">
        <v>194</v>
      </c>
      <c r="F1716" t="s">
        <v>407</v>
      </c>
      <c r="G1716">
        <v>57.47126436781609</v>
      </c>
      <c r="H1716" t="str">
        <f t="shared" si="26"/>
        <v>Southland</v>
      </c>
    </row>
    <row r="1717" spans="1:8" hidden="1" x14ac:dyDescent="0.25">
      <c r="A1717" s="103">
        <v>1715</v>
      </c>
      <c r="B1717" t="s">
        <v>418</v>
      </c>
      <c r="C1717" t="s">
        <v>394</v>
      </c>
      <c r="D1717" t="s">
        <v>409</v>
      </c>
      <c r="E1717" t="s">
        <v>195</v>
      </c>
      <c r="F1717" t="s">
        <v>407</v>
      </c>
      <c r="G1717">
        <v>69.117647058829846</v>
      </c>
      <c r="H1717" t="str">
        <f t="shared" si="26"/>
        <v>Southland</v>
      </c>
    </row>
    <row r="1718" spans="1:8" hidden="1" x14ac:dyDescent="0.25">
      <c r="A1718" s="103">
        <v>1716</v>
      </c>
      <c r="B1718" t="s">
        <v>419</v>
      </c>
      <c r="C1718" t="s">
        <v>394</v>
      </c>
      <c r="D1718" t="s">
        <v>403</v>
      </c>
      <c r="E1718" t="s">
        <v>404</v>
      </c>
      <c r="F1718" t="s">
        <v>405</v>
      </c>
      <c r="G1718">
        <v>14.14844267726934</v>
      </c>
      <c r="H1718" t="str">
        <f t="shared" si="26"/>
        <v>Waikato</v>
      </c>
    </row>
    <row r="1719" spans="1:8" hidden="1" x14ac:dyDescent="0.25">
      <c r="A1719" s="103">
        <v>1717</v>
      </c>
      <c r="B1719" t="s">
        <v>419</v>
      </c>
      <c r="C1719" t="s">
        <v>394</v>
      </c>
      <c r="D1719" t="s">
        <v>403</v>
      </c>
      <c r="E1719" t="s">
        <v>404</v>
      </c>
      <c r="F1719" t="s">
        <v>406</v>
      </c>
      <c r="G1719">
        <v>8.4161696487736073</v>
      </c>
      <c r="H1719" t="str">
        <f t="shared" si="26"/>
        <v>Waikato</v>
      </c>
    </row>
    <row r="1720" spans="1:8" hidden="1" x14ac:dyDescent="0.25">
      <c r="A1720" s="103">
        <v>1718</v>
      </c>
      <c r="B1720" t="s">
        <v>419</v>
      </c>
      <c r="C1720" t="s">
        <v>394</v>
      </c>
      <c r="D1720" t="s">
        <v>403</v>
      </c>
      <c r="E1720" t="s">
        <v>404</v>
      </c>
      <c r="F1720" t="s">
        <v>407</v>
      </c>
      <c r="G1720">
        <v>77.435387673957052</v>
      </c>
      <c r="H1720" t="str">
        <f t="shared" si="26"/>
        <v>Waikato</v>
      </c>
    </row>
    <row r="1721" spans="1:8" hidden="1" x14ac:dyDescent="0.25">
      <c r="A1721" s="103">
        <v>1719</v>
      </c>
      <c r="B1721" t="s">
        <v>419</v>
      </c>
      <c r="C1721" t="s">
        <v>394</v>
      </c>
      <c r="D1721" t="s">
        <v>399</v>
      </c>
      <c r="E1721" t="s">
        <v>70</v>
      </c>
      <c r="F1721" t="s">
        <v>405</v>
      </c>
      <c r="H1721" t="str">
        <f t="shared" si="26"/>
        <v>Waikato</v>
      </c>
    </row>
    <row r="1722" spans="1:8" hidden="1" x14ac:dyDescent="0.25">
      <c r="A1722" s="103">
        <v>1720</v>
      </c>
      <c r="B1722" t="s">
        <v>419</v>
      </c>
      <c r="C1722" t="s">
        <v>394</v>
      </c>
      <c r="D1722" t="s">
        <v>399</v>
      </c>
      <c r="E1722" t="s">
        <v>71</v>
      </c>
      <c r="F1722" t="s">
        <v>405</v>
      </c>
      <c r="G1722">
        <v>18.888888888888459</v>
      </c>
      <c r="H1722" t="str">
        <f t="shared" si="26"/>
        <v>Waikato</v>
      </c>
    </row>
    <row r="1723" spans="1:8" hidden="1" x14ac:dyDescent="0.25">
      <c r="A1723" s="103">
        <v>1721</v>
      </c>
      <c r="B1723" t="s">
        <v>419</v>
      </c>
      <c r="C1723" t="s">
        <v>394</v>
      </c>
      <c r="D1723" t="s">
        <v>399</v>
      </c>
      <c r="E1723" t="s">
        <v>69</v>
      </c>
      <c r="F1723" t="s">
        <v>405</v>
      </c>
      <c r="G1723">
        <v>8</v>
      </c>
      <c r="H1723" t="str">
        <f t="shared" si="26"/>
        <v>Waikato</v>
      </c>
    </row>
    <row r="1724" spans="1:8" hidden="1" x14ac:dyDescent="0.25">
      <c r="A1724" s="103">
        <v>1722</v>
      </c>
      <c r="B1724" t="s">
        <v>419</v>
      </c>
      <c r="C1724" t="s">
        <v>394</v>
      </c>
      <c r="D1724" t="s">
        <v>399</v>
      </c>
      <c r="E1724" t="s">
        <v>72</v>
      </c>
      <c r="F1724" t="s">
        <v>405</v>
      </c>
      <c r="G1724">
        <v>28.84615384615384</v>
      </c>
      <c r="H1724" t="str">
        <f t="shared" si="26"/>
        <v>Waikato</v>
      </c>
    </row>
    <row r="1725" spans="1:8" x14ac:dyDescent="0.25">
      <c r="A1725" s="103">
        <v>1723</v>
      </c>
      <c r="B1725" t="s">
        <v>419</v>
      </c>
      <c r="C1725" t="s">
        <v>394</v>
      </c>
      <c r="D1725" t="s">
        <v>399</v>
      </c>
      <c r="E1725" t="s">
        <v>81</v>
      </c>
      <c r="F1725" t="s">
        <v>405</v>
      </c>
      <c r="G1725">
        <v>5.7142857142847738</v>
      </c>
      <c r="H1725" t="str">
        <f t="shared" si="26"/>
        <v>Waikato</v>
      </c>
    </row>
    <row r="1726" spans="1:8" hidden="1" x14ac:dyDescent="0.25">
      <c r="A1726" s="103">
        <v>1724</v>
      </c>
      <c r="B1726" t="s">
        <v>419</v>
      </c>
      <c r="C1726" t="s">
        <v>394</v>
      </c>
      <c r="D1726" t="s">
        <v>399</v>
      </c>
      <c r="E1726" t="s">
        <v>82</v>
      </c>
      <c r="F1726" t="s">
        <v>405</v>
      </c>
      <c r="G1726">
        <v>5</v>
      </c>
      <c r="H1726" t="str">
        <f t="shared" si="26"/>
        <v>Waikato</v>
      </c>
    </row>
    <row r="1727" spans="1:8" hidden="1" x14ac:dyDescent="0.25">
      <c r="A1727" s="103">
        <v>1725</v>
      </c>
      <c r="B1727" t="s">
        <v>419</v>
      </c>
      <c r="C1727" t="s">
        <v>394</v>
      </c>
      <c r="D1727" t="s">
        <v>399</v>
      </c>
      <c r="E1727" t="s">
        <v>70</v>
      </c>
      <c r="F1727" t="s">
        <v>406</v>
      </c>
      <c r="G1727">
        <v>6</v>
      </c>
      <c r="H1727" t="str">
        <f t="shared" si="26"/>
        <v>Waikato</v>
      </c>
    </row>
    <row r="1728" spans="1:8" hidden="1" x14ac:dyDescent="0.25">
      <c r="A1728" s="103">
        <v>1726</v>
      </c>
      <c r="B1728" t="s">
        <v>419</v>
      </c>
      <c r="C1728" t="s">
        <v>394</v>
      </c>
      <c r="D1728" t="s">
        <v>399</v>
      </c>
      <c r="E1728" t="s">
        <v>71</v>
      </c>
      <c r="F1728" t="s">
        <v>406</v>
      </c>
      <c r="G1728">
        <v>10.714285714284831</v>
      </c>
      <c r="H1728" t="str">
        <f t="shared" si="26"/>
        <v>Waikato</v>
      </c>
    </row>
    <row r="1729" spans="1:8" hidden="1" x14ac:dyDescent="0.25">
      <c r="A1729" s="103">
        <v>1727</v>
      </c>
      <c r="B1729" t="s">
        <v>419</v>
      </c>
      <c r="C1729" t="s">
        <v>394</v>
      </c>
      <c r="D1729" t="s">
        <v>399</v>
      </c>
      <c r="E1729" t="s">
        <v>69</v>
      </c>
      <c r="F1729" t="s">
        <v>406</v>
      </c>
      <c r="G1729">
        <v>14</v>
      </c>
      <c r="H1729" t="str">
        <f t="shared" si="26"/>
        <v>Waikato</v>
      </c>
    </row>
    <row r="1730" spans="1:8" hidden="1" x14ac:dyDescent="0.25">
      <c r="A1730" s="103">
        <v>1728</v>
      </c>
      <c r="B1730" t="s">
        <v>419</v>
      </c>
      <c r="C1730" t="s">
        <v>394</v>
      </c>
      <c r="D1730" t="s">
        <v>399</v>
      </c>
      <c r="E1730" t="s">
        <v>72</v>
      </c>
      <c r="F1730" t="s">
        <v>406</v>
      </c>
      <c r="G1730">
        <v>2.5641025641025639</v>
      </c>
      <c r="H1730" t="str">
        <f t="shared" si="26"/>
        <v>Waikato</v>
      </c>
    </row>
    <row r="1731" spans="1:8" x14ac:dyDescent="0.25">
      <c r="A1731" s="103">
        <v>1729</v>
      </c>
      <c r="B1731" t="s">
        <v>419</v>
      </c>
      <c r="C1731" t="s">
        <v>394</v>
      </c>
      <c r="D1731" t="s">
        <v>399</v>
      </c>
      <c r="E1731" t="s">
        <v>81</v>
      </c>
      <c r="F1731" t="s">
        <v>406</v>
      </c>
      <c r="G1731">
        <v>9.0476190476193441</v>
      </c>
      <c r="H1731" t="str">
        <f t="shared" ref="H1731:H1794" si="27">SUBSTITUTE(B1731, " Region","")</f>
        <v>Waikato</v>
      </c>
    </row>
    <row r="1732" spans="1:8" hidden="1" x14ac:dyDescent="0.25">
      <c r="A1732" s="103">
        <v>1730</v>
      </c>
      <c r="B1732" t="s">
        <v>419</v>
      </c>
      <c r="C1732" t="s">
        <v>394</v>
      </c>
      <c r="D1732" t="s">
        <v>399</v>
      </c>
      <c r="E1732" t="s">
        <v>82</v>
      </c>
      <c r="F1732" t="s">
        <v>406</v>
      </c>
      <c r="H1732" t="str">
        <f t="shared" si="27"/>
        <v>Waikato</v>
      </c>
    </row>
    <row r="1733" spans="1:8" hidden="1" x14ac:dyDescent="0.25">
      <c r="A1733" s="103">
        <v>1731</v>
      </c>
      <c r="B1733" t="s">
        <v>419</v>
      </c>
      <c r="C1733" t="s">
        <v>394</v>
      </c>
      <c r="D1733" t="s">
        <v>399</v>
      </c>
      <c r="E1733" t="s">
        <v>70</v>
      </c>
      <c r="F1733" t="s">
        <v>407</v>
      </c>
      <c r="G1733">
        <v>94</v>
      </c>
      <c r="H1733" t="str">
        <f t="shared" si="27"/>
        <v>Waikato</v>
      </c>
    </row>
    <row r="1734" spans="1:8" hidden="1" x14ac:dyDescent="0.25">
      <c r="A1734" s="103">
        <v>1732</v>
      </c>
      <c r="B1734" t="s">
        <v>419</v>
      </c>
      <c r="C1734" t="s">
        <v>394</v>
      </c>
      <c r="D1734" t="s">
        <v>399</v>
      </c>
      <c r="E1734" t="s">
        <v>71</v>
      </c>
      <c r="F1734" t="s">
        <v>407</v>
      </c>
      <c r="G1734">
        <v>70.396825396826699</v>
      </c>
      <c r="H1734" t="str">
        <f t="shared" si="27"/>
        <v>Waikato</v>
      </c>
    </row>
    <row r="1735" spans="1:8" hidden="1" x14ac:dyDescent="0.25">
      <c r="A1735" s="103">
        <v>1733</v>
      </c>
      <c r="B1735" t="s">
        <v>419</v>
      </c>
      <c r="C1735" t="s">
        <v>394</v>
      </c>
      <c r="D1735" t="s">
        <v>399</v>
      </c>
      <c r="E1735" t="s">
        <v>69</v>
      </c>
      <c r="F1735" t="s">
        <v>407</v>
      </c>
      <c r="G1735">
        <v>78</v>
      </c>
      <c r="H1735" t="str">
        <f t="shared" si="27"/>
        <v>Waikato</v>
      </c>
    </row>
    <row r="1736" spans="1:8" hidden="1" x14ac:dyDescent="0.25">
      <c r="A1736" s="103">
        <v>1734</v>
      </c>
      <c r="B1736" t="s">
        <v>419</v>
      </c>
      <c r="C1736" t="s">
        <v>394</v>
      </c>
      <c r="D1736" t="s">
        <v>399</v>
      </c>
      <c r="E1736" t="s">
        <v>72</v>
      </c>
      <c r="F1736" t="s">
        <v>407</v>
      </c>
      <c r="G1736">
        <v>68.589743589743591</v>
      </c>
      <c r="H1736" t="str">
        <f t="shared" si="27"/>
        <v>Waikato</v>
      </c>
    </row>
    <row r="1737" spans="1:8" x14ac:dyDescent="0.25">
      <c r="A1737" s="103">
        <v>1735</v>
      </c>
      <c r="B1737" t="s">
        <v>419</v>
      </c>
      <c r="C1737" t="s">
        <v>394</v>
      </c>
      <c r="D1737" t="s">
        <v>399</v>
      </c>
      <c r="E1737" t="s">
        <v>81</v>
      </c>
      <c r="F1737" t="s">
        <v>407</v>
      </c>
      <c r="G1737">
        <v>85.238095238095866</v>
      </c>
      <c r="H1737" t="str">
        <f t="shared" si="27"/>
        <v>Waikato</v>
      </c>
    </row>
    <row r="1738" spans="1:8" hidden="1" x14ac:dyDescent="0.25">
      <c r="A1738" s="103">
        <v>1736</v>
      </c>
      <c r="B1738" t="s">
        <v>419</v>
      </c>
      <c r="C1738" t="s">
        <v>394</v>
      </c>
      <c r="D1738" t="s">
        <v>399</v>
      </c>
      <c r="E1738" t="s">
        <v>82</v>
      </c>
      <c r="F1738" t="s">
        <v>407</v>
      </c>
      <c r="G1738">
        <v>95</v>
      </c>
      <c r="H1738" t="str">
        <f t="shared" si="27"/>
        <v>Waikato</v>
      </c>
    </row>
    <row r="1739" spans="1:8" hidden="1" x14ac:dyDescent="0.25">
      <c r="A1739" s="103">
        <v>1737</v>
      </c>
      <c r="B1739" t="s">
        <v>419</v>
      </c>
      <c r="C1739" t="s">
        <v>394</v>
      </c>
      <c r="D1739" t="s">
        <v>408</v>
      </c>
      <c r="E1739" t="s">
        <v>67</v>
      </c>
      <c r="F1739" t="s">
        <v>405</v>
      </c>
      <c r="G1739">
        <v>13.212435233160621</v>
      </c>
      <c r="H1739" t="str">
        <f t="shared" si="27"/>
        <v>Waikato</v>
      </c>
    </row>
    <row r="1740" spans="1:8" hidden="1" x14ac:dyDescent="0.25">
      <c r="A1740" s="103">
        <v>1738</v>
      </c>
      <c r="B1740" t="s">
        <v>419</v>
      </c>
      <c r="C1740" t="s">
        <v>394</v>
      </c>
      <c r="D1740" t="s">
        <v>408</v>
      </c>
      <c r="E1740" t="s">
        <v>66</v>
      </c>
      <c r="F1740" t="s">
        <v>405</v>
      </c>
      <c r="G1740">
        <v>4.6428571428546164</v>
      </c>
      <c r="H1740" t="str">
        <f t="shared" si="27"/>
        <v>Waikato</v>
      </c>
    </row>
    <row r="1741" spans="1:8" hidden="1" x14ac:dyDescent="0.25">
      <c r="A1741" s="103">
        <v>1739</v>
      </c>
      <c r="B1741" t="s">
        <v>419</v>
      </c>
      <c r="C1741" t="s">
        <v>394</v>
      </c>
      <c r="D1741" t="s">
        <v>408</v>
      </c>
      <c r="E1741" t="s">
        <v>68</v>
      </c>
      <c r="F1741" t="s">
        <v>405</v>
      </c>
      <c r="G1741">
        <v>23.039215686275689</v>
      </c>
      <c r="H1741" t="str">
        <f t="shared" si="27"/>
        <v>Waikato</v>
      </c>
    </row>
    <row r="1742" spans="1:8" hidden="1" x14ac:dyDescent="0.25">
      <c r="A1742" s="103">
        <v>1740</v>
      </c>
      <c r="B1742" t="s">
        <v>419</v>
      </c>
      <c r="C1742" t="s">
        <v>394</v>
      </c>
      <c r="D1742" t="s">
        <v>408</v>
      </c>
      <c r="E1742" t="s">
        <v>67</v>
      </c>
      <c r="F1742" t="s">
        <v>406</v>
      </c>
      <c r="G1742">
        <v>9.8445595854922274</v>
      </c>
      <c r="H1742" t="str">
        <f t="shared" si="27"/>
        <v>Waikato</v>
      </c>
    </row>
    <row r="1743" spans="1:8" hidden="1" x14ac:dyDescent="0.25">
      <c r="A1743" s="103">
        <v>1741</v>
      </c>
      <c r="B1743" t="s">
        <v>419</v>
      </c>
      <c r="C1743" t="s">
        <v>394</v>
      </c>
      <c r="D1743" t="s">
        <v>408</v>
      </c>
      <c r="E1743" t="s">
        <v>66</v>
      </c>
      <c r="F1743" t="s">
        <v>406</v>
      </c>
      <c r="G1743">
        <v>7.619047619046257</v>
      </c>
      <c r="H1743" t="str">
        <f t="shared" si="27"/>
        <v>Waikato</v>
      </c>
    </row>
    <row r="1744" spans="1:8" hidden="1" x14ac:dyDescent="0.25">
      <c r="A1744" s="103">
        <v>1742</v>
      </c>
      <c r="B1744" t="s">
        <v>419</v>
      </c>
      <c r="C1744" t="s">
        <v>394</v>
      </c>
      <c r="D1744" t="s">
        <v>408</v>
      </c>
      <c r="E1744" t="s">
        <v>68</v>
      </c>
      <c r="F1744" t="s">
        <v>406</v>
      </c>
      <c r="G1744">
        <v>7.4509803921565796</v>
      </c>
      <c r="H1744" t="str">
        <f t="shared" si="27"/>
        <v>Waikato</v>
      </c>
    </row>
    <row r="1745" spans="1:8" hidden="1" x14ac:dyDescent="0.25">
      <c r="A1745" s="103">
        <v>1743</v>
      </c>
      <c r="B1745" t="s">
        <v>419</v>
      </c>
      <c r="C1745" t="s">
        <v>394</v>
      </c>
      <c r="D1745" t="s">
        <v>408</v>
      </c>
      <c r="E1745" t="s">
        <v>67</v>
      </c>
      <c r="F1745" t="s">
        <v>407</v>
      </c>
      <c r="G1745">
        <v>76.943005181347147</v>
      </c>
      <c r="H1745" t="str">
        <f t="shared" si="27"/>
        <v>Waikato</v>
      </c>
    </row>
    <row r="1746" spans="1:8" hidden="1" x14ac:dyDescent="0.25">
      <c r="A1746" s="103">
        <v>1744</v>
      </c>
      <c r="B1746" t="s">
        <v>419</v>
      </c>
      <c r="C1746" t="s">
        <v>394</v>
      </c>
      <c r="D1746" t="s">
        <v>408</v>
      </c>
      <c r="E1746" t="s">
        <v>66</v>
      </c>
      <c r="F1746" t="s">
        <v>407</v>
      </c>
      <c r="G1746">
        <v>87.73809523809912</v>
      </c>
      <c r="H1746" t="str">
        <f t="shared" si="27"/>
        <v>Waikato</v>
      </c>
    </row>
    <row r="1747" spans="1:8" hidden="1" x14ac:dyDescent="0.25">
      <c r="A1747" s="103">
        <v>1745</v>
      </c>
      <c r="B1747" t="s">
        <v>419</v>
      </c>
      <c r="C1747" t="s">
        <v>394</v>
      </c>
      <c r="D1747" t="s">
        <v>408</v>
      </c>
      <c r="E1747" t="s">
        <v>68</v>
      </c>
      <c r="F1747" t="s">
        <v>407</v>
      </c>
      <c r="G1747">
        <v>69.509803921567723</v>
      </c>
      <c r="H1747" t="str">
        <f t="shared" si="27"/>
        <v>Waikato</v>
      </c>
    </row>
    <row r="1748" spans="1:8" hidden="1" x14ac:dyDescent="0.25">
      <c r="A1748" s="103">
        <v>1746</v>
      </c>
      <c r="B1748" t="s">
        <v>419</v>
      </c>
      <c r="C1748" t="s">
        <v>394</v>
      </c>
      <c r="D1748" t="s">
        <v>409</v>
      </c>
      <c r="E1748" t="s">
        <v>193</v>
      </c>
      <c r="F1748" t="s">
        <v>405</v>
      </c>
      <c r="G1748">
        <v>10.217391304347659</v>
      </c>
      <c r="H1748" t="str">
        <f t="shared" si="27"/>
        <v>Waikato</v>
      </c>
    </row>
    <row r="1749" spans="1:8" hidden="1" x14ac:dyDescent="0.25">
      <c r="A1749" s="103">
        <v>1747</v>
      </c>
      <c r="B1749" t="s">
        <v>419</v>
      </c>
      <c r="C1749" t="s">
        <v>394</v>
      </c>
      <c r="D1749" t="s">
        <v>409</v>
      </c>
      <c r="E1749" t="s">
        <v>194</v>
      </c>
      <c r="F1749" t="s">
        <v>405</v>
      </c>
      <c r="G1749">
        <v>24.183006535947712</v>
      </c>
      <c r="H1749" t="str">
        <f t="shared" si="27"/>
        <v>Waikato</v>
      </c>
    </row>
    <row r="1750" spans="1:8" hidden="1" x14ac:dyDescent="0.25">
      <c r="A1750" s="103">
        <v>1748</v>
      </c>
      <c r="B1750" t="s">
        <v>419</v>
      </c>
      <c r="C1750" t="s">
        <v>394</v>
      </c>
      <c r="D1750" t="s">
        <v>409</v>
      </c>
      <c r="E1750" t="s">
        <v>195</v>
      </c>
      <c r="F1750" t="s">
        <v>405</v>
      </c>
      <c r="G1750">
        <v>8.888888888886477</v>
      </c>
      <c r="H1750" t="str">
        <f t="shared" si="27"/>
        <v>Waikato</v>
      </c>
    </row>
    <row r="1751" spans="1:8" hidden="1" x14ac:dyDescent="0.25">
      <c r="A1751" s="103">
        <v>1749</v>
      </c>
      <c r="B1751" t="s">
        <v>419</v>
      </c>
      <c r="C1751" t="s">
        <v>394</v>
      </c>
      <c r="D1751" t="s">
        <v>409</v>
      </c>
      <c r="E1751" t="s">
        <v>193</v>
      </c>
      <c r="F1751" t="s">
        <v>406</v>
      </c>
      <c r="G1751">
        <v>5.3623188405797046</v>
      </c>
      <c r="H1751" t="str">
        <f t="shared" si="27"/>
        <v>Waikato</v>
      </c>
    </row>
    <row r="1752" spans="1:8" hidden="1" x14ac:dyDescent="0.25">
      <c r="A1752" s="103">
        <v>1750</v>
      </c>
      <c r="B1752" t="s">
        <v>419</v>
      </c>
      <c r="C1752" t="s">
        <v>394</v>
      </c>
      <c r="D1752" t="s">
        <v>409</v>
      </c>
      <c r="E1752" t="s">
        <v>194</v>
      </c>
      <c r="F1752" t="s">
        <v>406</v>
      </c>
      <c r="G1752">
        <v>10.7843137254902</v>
      </c>
      <c r="H1752" t="str">
        <f t="shared" si="27"/>
        <v>Waikato</v>
      </c>
    </row>
    <row r="1753" spans="1:8" hidden="1" x14ac:dyDescent="0.25">
      <c r="A1753" s="103">
        <v>1751</v>
      </c>
      <c r="B1753" t="s">
        <v>419</v>
      </c>
      <c r="C1753" t="s">
        <v>394</v>
      </c>
      <c r="D1753" t="s">
        <v>409</v>
      </c>
      <c r="E1753" t="s">
        <v>195</v>
      </c>
      <c r="F1753" t="s">
        <v>406</v>
      </c>
      <c r="G1753">
        <v>11.24999999999854</v>
      </c>
      <c r="H1753" t="str">
        <f t="shared" si="27"/>
        <v>Waikato</v>
      </c>
    </row>
    <row r="1754" spans="1:8" hidden="1" x14ac:dyDescent="0.25">
      <c r="A1754" s="103">
        <v>1752</v>
      </c>
      <c r="B1754" t="s">
        <v>419</v>
      </c>
      <c r="C1754" t="s">
        <v>394</v>
      </c>
      <c r="D1754" t="s">
        <v>409</v>
      </c>
      <c r="E1754" t="s">
        <v>193</v>
      </c>
      <c r="F1754" t="s">
        <v>407</v>
      </c>
      <c r="G1754">
        <v>84.420289855072639</v>
      </c>
      <c r="H1754" t="str">
        <f t="shared" si="27"/>
        <v>Waikato</v>
      </c>
    </row>
    <row r="1755" spans="1:8" hidden="1" x14ac:dyDescent="0.25">
      <c r="A1755" s="103">
        <v>1753</v>
      </c>
      <c r="B1755" t="s">
        <v>419</v>
      </c>
      <c r="C1755" t="s">
        <v>394</v>
      </c>
      <c r="D1755" t="s">
        <v>409</v>
      </c>
      <c r="E1755" t="s">
        <v>194</v>
      </c>
      <c r="F1755" t="s">
        <v>407</v>
      </c>
      <c r="G1755">
        <v>65.032679738562095</v>
      </c>
      <c r="H1755" t="str">
        <f t="shared" si="27"/>
        <v>Waikato</v>
      </c>
    </row>
    <row r="1756" spans="1:8" hidden="1" x14ac:dyDescent="0.25">
      <c r="A1756" s="103">
        <v>1754</v>
      </c>
      <c r="B1756" t="s">
        <v>419</v>
      </c>
      <c r="C1756" t="s">
        <v>394</v>
      </c>
      <c r="D1756" t="s">
        <v>409</v>
      </c>
      <c r="E1756" t="s">
        <v>195</v>
      </c>
      <c r="F1756" t="s">
        <v>407</v>
      </c>
      <c r="G1756">
        <v>79.86111111111498</v>
      </c>
      <c r="H1756" t="str">
        <f t="shared" si="27"/>
        <v>Waikato</v>
      </c>
    </row>
    <row r="1757" spans="1:8" hidden="1" x14ac:dyDescent="0.25">
      <c r="A1757" s="103">
        <v>1755</v>
      </c>
      <c r="B1757" t="s">
        <v>420</v>
      </c>
      <c r="C1757" t="s">
        <v>394</v>
      </c>
      <c r="D1757" t="s">
        <v>403</v>
      </c>
      <c r="E1757" t="s">
        <v>404</v>
      </c>
      <c r="F1757" t="s">
        <v>405</v>
      </c>
      <c r="G1757">
        <v>21.438848920862529</v>
      </c>
      <c r="H1757" t="str">
        <f t="shared" si="27"/>
        <v>Manawatu/Whanganui</v>
      </c>
    </row>
    <row r="1758" spans="1:8" hidden="1" x14ac:dyDescent="0.25">
      <c r="A1758" s="103">
        <v>1756</v>
      </c>
      <c r="B1758" t="s">
        <v>420</v>
      </c>
      <c r="C1758" t="s">
        <v>394</v>
      </c>
      <c r="D1758" t="s">
        <v>403</v>
      </c>
      <c r="E1758" t="s">
        <v>404</v>
      </c>
      <c r="F1758" t="s">
        <v>406</v>
      </c>
      <c r="G1758">
        <v>13.956834532374041</v>
      </c>
      <c r="H1758" t="str">
        <f t="shared" si="27"/>
        <v>Manawatu/Whanganui</v>
      </c>
    </row>
    <row r="1759" spans="1:8" hidden="1" x14ac:dyDescent="0.25">
      <c r="A1759" s="103">
        <v>1757</v>
      </c>
      <c r="B1759" t="s">
        <v>420</v>
      </c>
      <c r="C1759" t="s">
        <v>394</v>
      </c>
      <c r="D1759" t="s">
        <v>403</v>
      </c>
      <c r="E1759" t="s">
        <v>404</v>
      </c>
      <c r="F1759" t="s">
        <v>407</v>
      </c>
      <c r="G1759">
        <v>64.604316546763428</v>
      </c>
      <c r="H1759" t="str">
        <f t="shared" si="27"/>
        <v>Manawatu/Whanganui</v>
      </c>
    </row>
    <row r="1760" spans="1:8" hidden="1" x14ac:dyDescent="0.25">
      <c r="A1760" s="103">
        <v>1758</v>
      </c>
      <c r="B1760" t="s">
        <v>420</v>
      </c>
      <c r="C1760" t="s">
        <v>394</v>
      </c>
      <c r="D1760" t="s">
        <v>399</v>
      </c>
      <c r="E1760" t="s">
        <v>70</v>
      </c>
      <c r="F1760" t="s">
        <v>405</v>
      </c>
      <c r="G1760">
        <v>2.8571428571428572</v>
      </c>
      <c r="H1760" t="str">
        <f t="shared" si="27"/>
        <v>Manawatu/Whanganui</v>
      </c>
    </row>
    <row r="1761" spans="1:8" hidden="1" x14ac:dyDescent="0.25">
      <c r="A1761" s="103">
        <v>1759</v>
      </c>
      <c r="B1761" t="s">
        <v>420</v>
      </c>
      <c r="C1761" t="s">
        <v>394</v>
      </c>
      <c r="D1761" t="s">
        <v>399</v>
      </c>
      <c r="E1761" t="s">
        <v>71</v>
      </c>
      <c r="F1761" t="s">
        <v>405</v>
      </c>
      <c r="G1761">
        <v>24.200913242007111</v>
      </c>
      <c r="H1761" t="str">
        <f t="shared" si="27"/>
        <v>Manawatu/Whanganui</v>
      </c>
    </row>
    <row r="1762" spans="1:8" hidden="1" x14ac:dyDescent="0.25">
      <c r="A1762" s="103">
        <v>1760</v>
      </c>
      <c r="B1762" t="s">
        <v>420</v>
      </c>
      <c r="C1762" t="s">
        <v>394</v>
      </c>
      <c r="D1762" t="s">
        <v>399</v>
      </c>
      <c r="E1762" t="s">
        <v>69</v>
      </c>
      <c r="F1762" t="s">
        <v>405</v>
      </c>
      <c r="G1762">
        <v>11.428571428571431</v>
      </c>
      <c r="H1762" t="str">
        <f t="shared" si="27"/>
        <v>Manawatu/Whanganui</v>
      </c>
    </row>
    <row r="1763" spans="1:8" hidden="1" x14ac:dyDescent="0.25">
      <c r="A1763" s="103">
        <v>1761</v>
      </c>
      <c r="B1763" t="s">
        <v>420</v>
      </c>
      <c r="C1763" t="s">
        <v>394</v>
      </c>
      <c r="D1763" t="s">
        <v>399</v>
      </c>
      <c r="E1763" t="s">
        <v>72</v>
      </c>
      <c r="F1763" t="s">
        <v>405</v>
      </c>
      <c r="G1763">
        <v>47.058823529411761</v>
      </c>
      <c r="H1763" t="str">
        <f t="shared" si="27"/>
        <v>Manawatu/Whanganui</v>
      </c>
    </row>
    <row r="1764" spans="1:8" x14ac:dyDescent="0.25">
      <c r="A1764" s="103">
        <v>1762</v>
      </c>
      <c r="B1764" t="s">
        <v>420</v>
      </c>
      <c r="C1764" t="s">
        <v>394</v>
      </c>
      <c r="D1764" t="s">
        <v>399</v>
      </c>
      <c r="E1764" t="s">
        <v>81</v>
      </c>
      <c r="F1764" t="s">
        <v>405</v>
      </c>
      <c r="G1764">
        <v>17.687074829932769</v>
      </c>
      <c r="H1764" t="str">
        <f t="shared" si="27"/>
        <v>Manawatu/Whanganui</v>
      </c>
    </row>
    <row r="1765" spans="1:8" hidden="1" x14ac:dyDescent="0.25">
      <c r="A1765" s="103">
        <v>1763</v>
      </c>
      <c r="B1765" t="s">
        <v>420</v>
      </c>
      <c r="C1765" t="s">
        <v>394</v>
      </c>
      <c r="D1765" t="s">
        <v>399</v>
      </c>
      <c r="E1765" t="s">
        <v>82</v>
      </c>
      <c r="F1765" t="s">
        <v>405</v>
      </c>
      <c r="G1765">
        <v>7.1428571428571423</v>
      </c>
      <c r="H1765" t="str">
        <f t="shared" si="27"/>
        <v>Manawatu/Whanganui</v>
      </c>
    </row>
    <row r="1766" spans="1:8" hidden="1" x14ac:dyDescent="0.25">
      <c r="A1766" s="103">
        <v>1764</v>
      </c>
      <c r="B1766" t="s">
        <v>420</v>
      </c>
      <c r="C1766" t="s">
        <v>394</v>
      </c>
      <c r="D1766" t="s">
        <v>399</v>
      </c>
      <c r="E1766" t="s">
        <v>70</v>
      </c>
      <c r="F1766" t="s">
        <v>406</v>
      </c>
      <c r="G1766">
        <v>21.904761904761909</v>
      </c>
      <c r="H1766" t="str">
        <f t="shared" si="27"/>
        <v>Manawatu/Whanganui</v>
      </c>
    </row>
    <row r="1767" spans="1:8" hidden="1" x14ac:dyDescent="0.25">
      <c r="A1767" s="103">
        <v>1765</v>
      </c>
      <c r="B1767" t="s">
        <v>420</v>
      </c>
      <c r="C1767" t="s">
        <v>394</v>
      </c>
      <c r="D1767" t="s">
        <v>399</v>
      </c>
      <c r="E1767" t="s">
        <v>71</v>
      </c>
      <c r="F1767" t="s">
        <v>406</v>
      </c>
      <c r="G1767">
        <v>14.95433789954321</v>
      </c>
      <c r="H1767" t="str">
        <f t="shared" si="27"/>
        <v>Manawatu/Whanganui</v>
      </c>
    </row>
    <row r="1768" spans="1:8" hidden="1" x14ac:dyDescent="0.25">
      <c r="A1768" s="103">
        <v>1766</v>
      </c>
      <c r="B1768" t="s">
        <v>420</v>
      </c>
      <c r="C1768" t="s">
        <v>394</v>
      </c>
      <c r="D1768" t="s">
        <v>399</v>
      </c>
      <c r="E1768" t="s">
        <v>69</v>
      </c>
      <c r="F1768" t="s">
        <v>406</v>
      </c>
      <c r="G1768">
        <v>14.285714285714279</v>
      </c>
      <c r="H1768" t="str">
        <f t="shared" si="27"/>
        <v>Manawatu/Whanganui</v>
      </c>
    </row>
    <row r="1769" spans="1:8" hidden="1" x14ac:dyDescent="0.25">
      <c r="A1769" s="103">
        <v>1767</v>
      </c>
      <c r="B1769" t="s">
        <v>420</v>
      </c>
      <c r="C1769" t="s">
        <v>394</v>
      </c>
      <c r="D1769" t="s">
        <v>399</v>
      </c>
      <c r="E1769" t="s">
        <v>72</v>
      </c>
      <c r="F1769" t="s">
        <v>406</v>
      </c>
      <c r="G1769">
        <v>4.9019607843137258</v>
      </c>
      <c r="H1769" t="str">
        <f t="shared" si="27"/>
        <v>Manawatu/Whanganui</v>
      </c>
    </row>
    <row r="1770" spans="1:8" x14ac:dyDescent="0.25">
      <c r="A1770" s="103">
        <v>1768</v>
      </c>
      <c r="B1770" t="s">
        <v>420</v>
      </c>
      <c r="C1770" t="s">
        <v>394</v>
      </c>
      <c r="D1770" t="s">
        <v>399</v>
      </c>
      <c r="E1770" t="s">
        <v>81</v>
      </c>
      <c r="F1770" t="s">
        <v>406</v>
      </c>
      <c r="G1770">
        <v>11.564625850340191</v>
      </c>
      <c r="H1770" t="str">
        <f t="shared" si="27"/>
        <v>Manawatu/Whanganui</v>
      </c>
    </row>
    <row r="1771" spans="1:8" hidden="1" x14ac:dyDescent="0.25">
      <c r="A1771" s="103">
        <v>1769</v>
      </c>
      <c r="B1771" t="s">
        <v>420</v>
      </c>
      <c r="C1771" t="s">
        <v>394</v>
      </c>
      <c r="D1771" t="s">
        <v>399</v>
      </c>
      <c r="E1771" t="s">
        <v>82</v>
      </c>
      <c r="F1771" t="s">
        <v>406</v>
      </c>
      <c r="G1771">
        <v>14.285714285714279</v>
      </c>
      <c r="H1771" t="str">
        <f t="shared" si="27"/>
        <v>Manawatu/Whanganui</v>
      </c>
    </row>
    <row r="1772" spans="1:8" hidden="1" x14ac:dyDescent="0.25">
      <c r="A1772" s="103">
        <v>1770</v>
      </c>
      <c r="B1772" t="s">
        <v>420</v>
      </c>
      <c r="C1772" t="s">
        <v>394</v>
      </c>
      <c r="D1772" t="s">
        <v>399</v>
      </c>
      <c r="E1772" t="s">
        <v>70</v>
      </c>
      <c r="F1772" t="s">
        <v>407</v>
      </c>
      <c r="G1772">
        <v>75.238095238095241</v>
      </c>
      <c r="H1772" t="str">
        <f t="shared" si="27"/>
        <v>Manawatu/Whanganui</v>
      </c>
    </row>
    <row r="1773" spans="1:8" hidden="1" x14ac:dyDescent="0.25">
      <c r="A1773" s="103">
        <v>1771</v>
      </c>
      <c r="B1773" t="s">
        <v>420</v>
      </c>
      <c r="C1773" t="s">
        <v>394</v>
      </c>
      <c r="D1773" t="s">
        <v>399</v>
      </c>
      <c r="E1773" t="s">
        <v>71</v>
      </c>
      <c r="F1773" t="s">
        <v>407</v>
      </c>
      <c r="G1773">
        <v>60.84474885844967</v>
      </c>
      <c r="H1773" t="str">
        <f t="shared" si="27"/>
        <v>Manawatu/Whanganui</v>
      </c>
    </row>
    <row r="1774" spans="1:8" hidden="1" x14ac:dyDescent="0.25">
      <c r="A1774" s="103">
        <v>1772</v>
      </c>
      <c r="B1774" t="s">
        <v>420</v>
      </c>
      <c r="C1774" t="s">
        <v>394</v>
      </c>
      <c r="D1774" t="s">
        <v>399</v>
      </c>
      <c r="E1774" t="s">
        <v>69</v>
      </c>
      <c r="F1774" t="s">
        <v>407</v>
      </c>
      <c r="G1774">
        <v>74.285714285714292</v>
      </c>
      <c r="H1774" t="str">
        <f t="shared" si="27"/>
        <v>Manawatu/Whanganui</v>
      </c>
    </row>
    <row r="1775" spans="1:8" hidden="1" x14ac:dyDescent="0.25">
      <c r="A1775" s="103">
        <v>1773</v>
      </c>
      <c r="B1775" t="s">
        <v>420</v>
      </c>
      <c r="C1775" t="s">
        <v>394</v>
      </c>
      <c r="D1775" t="s">
        <v>399</v>
      </c>
      <c r="E1775" t="s">
        <v>72</v>
      </c>
      <c r="F1775" t="s">
        <v>407</v>
      </c>
      <c r="G1775">
        <v>48.03921568627451</v>
      </c>
      <c r="H1775" t="str">
        <f t="shared" si="27"/>
        <v>Manawatu/Whanganui</v>
      </c>
    </row>
    <row r="1776" spans="1:8" x14ac:dyDescent="0.25">
      <c r="A1776" s="103">
        <v>1774</v>
      </c>
      <c r="B1776" t="s">
        <v>420</v>
      </c>
      <c r="C1776" t="s">
        <v>394</v>
      </c>
      <c r="D1776" t="s">
        <v>399</v>
      </c>
      <c r="E1776" t="s">
        <v>81</v>
      </c>
      <c r="F1776" t="s">
        <v>407</v>
      </c>
      <c r="G1776">
        <v>70.748299319727025</v>
      </c>
      <c r="H1776" t="str">
        <f t="shared" si="27"/>
        <v>Manawatu/Whanganui</v>
      </c>
    </row>
    <row r="1777" spans="1:8" hidden="1" x14ac:dyDescent="0.25">
      <c r="A1777" s="103">
        <v>1775</v>
      </c>
      <c r="B1777" t="s">
        <v>420</v>
      </c>
      <c r="C1777" t="s">
        <v>394</v>
      </c>
      <c r="D1777" t="s">
        <v>399</v>
      </c>
      <c r="E1777" t="s">
        <v>82</v>
      </c>
      <c r="F1777" t="s">
        <v>407</v>
      </c>
      <c r="G1777">
        <v>78.571428571428569</v>
      </c>
      <c r="H1777" t="str">
        <f t="shared" si="27"/>
        <v>Manawatu/Whanganui</v>
      </c>
    </row>
    <row r="1778" spans="1:8" hidden="1" x14ac:dyDescent="0.25">
      <c r="A1778" s="103">
        <v>1776</v>
      </c>
      <c r="B1778" t="s">
        <v>420</v>
      </c>
      <c r="C1778" t="s">
        <v>394</v>
      </c>
      <c r="D1778" t="s">
        <v>408</v>
      </c>
      <c r="E1778" t="s">
        <v>67</v>
      </c>
      <c r="F1778" t="s">
        <v>405</v>
      </c>
      <c r="G1778">
        <v>15.35580524344569</v>
      </c>
      <c r="H1778" t="str">
        <f t="shared" si="27"/>
        <v>Manawatu/Whanganui</v>
      </c>
    </row>
    <row r="1779" spans="1:8" hidden="1" x14ac:dyDescent="0.25">
      <c r="A1779" s="103">
        <v>1777</v>
      </c>
      <c r="B1779" t="s">
        <v>420</v>
      </c>
      <c r="C1779" t="s">
        <v>394</v>
      </c>
      <c r="D1779" t="s">
        <v>408</v>
      </c>
      <c r="E1779" t="s">
        <v>66</v>
      </c>
      <c r="F1779" t="s">
        <v>405</v>
      </c>
      <c r="G1779">
        <v>13.945578231289771</v>
      </c>
      <c r="H1779" t="str">
        <f t="shared" si="27"/>
        <v>Manawatu/Whanganui</v>
      </c>
    </row>
    <row r="1780" spans="1:8" hidden="1" x14ac:dyDescent="0.25">
      <c r="A1780" s="103">
        <v>1778</v>
      </c>
      <c r="B1780" t="s">
        <v>420</v>
      </c>
      <c r="C1780" t="s">
        <v>394</v>
      </c>
      <c r="D1780" t="s">
        <v>408</v>
      </c>
      <c r="E1780" t="s">
        <v>68</v>
      </c>
      <c r="F1780" t="s">
        <v>405</v>
      </c>
      <c r="G1780">
        <v>34.770114942529759</v>
      </c>
      <c r="H1780" t="str">
        <f t="shared" si="27"/>
        <v>Manawatu/Whanganui</v>
      </c>
    </row>
    <row r="1781" spans="1:8" hidden="1" x14ac:dyDescent="0.25">
      <c r="A1781" s="103">
        <v>1779</v>
      </c>
      <c r="B1781" t="s">
        <v>420</v>
      </c>
      <c r="C1781" t="s">
        <v>394</v>
      </c>
      <c r="D1781" t="s">
        <v>408</v>
      </c>
      <c r="E1781" t="s">
        <v>67</v>
      </c>
      <c r="F1781" t="s">
        <v>406</v>
      </c>
      <c r="G1781">
        <v>19.850187265917601</v>
      </c>
      <c r="H1781" t="str">
        <f t="shared" si="27"/>
        <v>Manawatu/Whanganui</v>
      </c>
    </row>
    <row r="1782" spans="1:8" hidden="1" x14ac:dyDescent="0.25">
      <c r="A1782" s="103">
        <v>1780</v>
      </c>
      <c r="B1782" t="s">
        <v>420</v>
      </c>
      <c r="C1782" t="s">
        <v>394</v>
      </c>
      <c r="D1782" t="s">
        <v>408</v>
      </c>
      <c r="E1782" t="s">
        <v>66</v>
      </c>
      <c r="F1782" t="s">
        <v>406</v>
      </c>
      <c r="G1782">
        <v>5.6122448979585631</v>
      </c>
      <c r="H1782" t="str">
        <f t="shared" si="27"/>
        <v>Manawatu/Whanganui</v>
      </c>
    </row>
    <row r="1783" spans="1:8" hidden="1" x14ac:dyDescent="0.25">
      <c r="A1783" s="103">
        <v>1781</v>
      </c>
      <c r="B1783" t="s">
        <v>420</v>
      </c>
      <c r="C1783" t="s">
        <v>394</v>
      </c>
      <c r="D1783" t="s">
        <v>408</v>
      </c>
      <c r="E1783" t="s">
        <v>68</v>
      </c>
      <c r="F1783" t="s">
        <v>406</v>
      </c>
      <c r="G1783">
        <v>14.224137931034351</v>
      </c>
      <c r="H1783" t="str">
        <f t="shared" si="27"/>
        <v>Manawatu/Whanganui</v>
      </c>
    </row>
    <row r="1784" spans="1:8" hidden="1" x14ac:dyDescent="0.25">
      <c r="A1784" s="103">
        <v>1782</v>
      </c>
      <c r="B1784" t="s">
        <v>420</v>
      </c>
      <c r="C1784" t="s">
        <v>394</v>
      </c>
      <c r="D1784" t="s">
        <v>408</v>
      </c>
      <c r="E1784" t="s">
        <v>67</v>
      </c>
      <c r="F1784" t="s">
        <v>407</v>
      </c>
      <c r="G1784">
        <v>64.794007490636702</v>
      </c>
      <c r="H1784" t="str">
        <f t="shared" si="27"/>
        <v>Manawatu/Whanganui</v>
      </c>
    </row>
    <row r="1785" spans="1:8" hidden="1" x14ac:dyDescent="0.25">
      <c r="A1785" s="103">
        <v>1783</v>
      </c>
      <c r="B1785" t="s">
        <v>420</v>
      </c>
      <c r="C1785" t="s">
        <v>394</v>
      </c>
      <c r="D1785" t="s">
        <v>408</v>
      </c>
      <c r="E1785" t="s">
        <v>66</v>
      </c>
      <c r="F1785" t="s">
        <v>407</v>
      </c>
      <c r="G1785">
        <v>80.442176870751652</v>
      </c>
      <c r="H1785" t="str">
        <f t="shared" si="27"/>
        <v>Manawatu/Whanganui</v>
      </c>
    </row>
    <row r="1786" spans="1:8" hidden="1" x14ac:dyDescent="0.25">
      <c r="A1786" s="103">
        <v>1784</v>
      </c>
      <c r="B1786" t="s">
        <v>420</v>
      </c>
      <c r="C1786" t="s">
        <v>394</v>
      </c>
      <c r="D1786" t="s">
        <v>408</v>
      </c>
      <c r="E1786" t="s">
        <v>68</v>
      </c>
      <c r="F1786" t="s">
        <v>407</v>
      </c>
      <c r="G1786">
        <v>51.005747126435899</v>
      </c>
      <c r="H1786" t="str">
        <f t="shared" si="27"/>
        <v>Manawatu/Whanganui</v>
      </c>
    </row>
    <row r="1787" spans="1:8" hidden="1" x14ac:dyDescent="0.25">
      <c r="A1787" s="103">
        <v>1785</v>
      </c>
      <c r="B1787" t="s">
        <v>420</v>
      </c>
      <c r="C1787" t="s">
        <v>394</v>
      </c>
      <c r="D1787" t="s">
        <v>409</v>
      </c>
      <c r="E1787" t="s">
        <v>193</v>
      </c>
      <c r="F1787" t="s">
        <v>405</v>
      </c>
      <c r="G1787">
        <v>16.66666666666687</v>
      </c>
      <c r="H1787" t="str">
        <f t="shared" si="27"/>
        <v>Manawatu/Whanganui</v>
      </c>
    </row>
    <row r="1788" spans="1:8" hidden="1" x14ac:dyDescent="0.25">
      <c r="A1788" s="103">
        <v>1786</v>
      </c>
      <c r="B1788" t="s">
        <v>420</v>
      </c>
      <c r="C1788" t="s">
        <v>394</v>
      </c>
      <c r="D1788" t="s">
        <v>409</v>
      </c>
      <c r="E1788" t="s">
        <v>194</v>
      </c>
      <c r="F1788" t="s">
        <v>405</v>
      </c>
      <c r="G1788">
        <v>28.90995260663507</v>
      </c>
      <c r="H1788" t="str">
        <f t="shared" si="27"/>
        <v>Manawatu/Whanganui</v>
      </c>
    </row>
    <row r="1789" spans="1:8" hidden="1" x14ac:dyDescent="0.25">
      <c r="A1789" s="103">
        <v>1787</v>
      </c>
      <c r="B1789" t="s">
        <v>420</v>
      </c>
      <c r="C1789" t="s">
        <v>394</v>
      </c>
      <c r="D1789" t="s">
        <v>409</v>
      </c>
      <c r="E1789" t="s">
        <v>195</v>
      </c>
      <c r="F1789" t="s">
        <v>405</v>
      </c>
      <c r="G1789">
        <v>21.138211382109699</v>
      </c>
      <c r="H1789" t="str">
        <f t="shared" si="27"/>
        <v>Manawatu/Whanganui</v>
      </c>
    </row>
    <row r="1790" spans="1:8" hidden="1" x14ac:dyDescent="0.25">
      <c r="A1790" s="103">
        <v>1788</v>
      </c>
      <c r="B1790" t="s">
        <v>420</v>
      </c>
      <c r="C1790" t="s">
        <v>394</v>
      </c>
      <c r="D1790" t="s">
        <v>409</v>
      </c>
      <c r="E1790" t="s">
        <v>193</v>
      </c>
      <c r="F1790" t="s">
        <v>406</v>
      </c>
      <c r="G1790">
        <v>11.35416666666667</v>
      </c>
      <c r="H1790" t="str">
        <f t="shared" si="27"/>
        <v>Manawatu/Whanganui</v>
      </c>
    </row>
    <row r="1791" spans="1:8" hidden="1" x14ac:dyDescent="0.25">
      <c r="A1791" s="103">
        <v>1789</v>
      </c>
      <c r="B1791" t="s">
        <v>420</v>
      </c>
      <c r="C1791" t="s">
        <v>394</v>
      </c>
      <c r="D1791" t="s">
        <v>409</v>
      </c>
      <c r="E1791" t="s">
        <v>194</v>
      </c>
      <c r="F1791" t="s">
        <v>406</v>
      </c>
      <c r="G1791">
        <v>14.69194312796208</v>
      </c>
      <c r="H1791" t="str">
        <f t="shared" si="27"/>
        <v>Manawatu/Whanganui</v>
      </c>
    </row>
    <row r="1792" spans="1:8" hidden="1" x14ac:dyDescent="0.25">
      <c r="A1792" s="103">
        <v>1790</v>
      </c>
      <c r="B1792" t="s">
        <v>420</v>
      </c>
      <c r="C1792" t="s">
        <v>394</v>
      </c>
      <c r="D1792" t="s">
        <v>409</v>
      </c>
      <c r="E1792" t="s">
        <v>195</v>
      </c>
      <c r="F1792" t="s">
        <v>406</v>
      </c>
      <c r="G1792">
        <v>18.089430894309181</v>
      </c>
      <c r="H1792" t="str">
        <f t="shared" si="27"/>
        <v>Manawatu/Whanganui</v>
      </c>
    </row>
    <row r="1793" spans="1:8" hidden="1" x14ac:dyDescent="0.25">
      <c r="A1793" s="103">
        <v>1791</v>
      </c>
      <c r="B1793" t="s">
        <v>420</v>
      </c>
      <c r="C1793" t="s">
        <v>394</v>
      </c>
      <c r="D1793" t="s">
        <v>409</v>
      </c>
      <c r="E1793" t="s">
        <v>193</v>
      </c>
      <c r="F1793" t="s">
        <v>407</v>
      </c>
      <c r="G1793">
        <v>71.979166666666444</v>
      </c>
      <c r="H1793" t="str">
        <f t="shared" si="27"/>
        <v>Manawatu/Whanganui</v>
      </c>
    </row>
    <row r="1794" spans="1:8" hidden="1" x14ac:dyDescent="0.25">
      <c r="A1794" s="103">
        <v>1792</v>
      </c>
      <c r="B1794" t="s">
        <v>420</v>
      </c>
      <c r="C1794" t="s">
        <v>394</v>
      </c>
      <c r="D1794" t="s">
        <v>409</v>
      </c>
      <c r="E1794" t="s">
        <v>194</v>
      </c>
      <c r="F1794" t="s">
        <v>407</v>
      </c>
      <c r="G1794">
        <v>56.39810426540285</v>
      </c>
      <c r="H1794" t="str">
        <f t="shared" si="27"/>
        <v>Manawatu/Whanganui</v>
      </c>
    </row>
    <row r="1795" spans="1:8" hidden="1" x14ac:dyDescent="0.25">
      <c r="A1795" s="103">
        <v>1793</v>
      </c>
      <c r="B1795" t="s">
        <v>420</v>
      </c>
      <c r="C1795" t="s">
        <v>394</v>
      </c>
      <c r="D1795" t="s">
        <v>409</v>
      </c>
      <c r="E1795" t="s">
        <v>195</v>
      </c>
      <c r="F1795" t="s">
        <v>407</v>
      </c>
      <c r="G1795">
        <v>60.772357723581102</v>
      </c>
      <c r="H1795" t="str">
        <f t="shared" ref="H1795:H1858" si="28">SUBSTITUTE(B1795, " Region","")</f>
        <v>Manawatu/Whanganui</v>
      </c>
    </row>
    <row r="1796" spans="1:8" hidden="1" x14ac:dyDescent="0.25">
      <c r="A1796" s="103">
        <v>1794</v>
      </c>
      <c r="B1796" t="s">
        <v>421</v>
      </c>
      <c r="C1796" t="s">
        <v>394</v>
      </c>
      <c r="D1796" t="s">
        <v>403</v>
      </c>
      <c r="E1796" t="s">
        <v>404</v>
      </c>
      <c r="F1796" t="s">
        <v>405</v>
      </c>
      <c r="G1796">
        <v>20.790960451977131</v>
      </c>
      <c r="H1796" t="str">
        <f t="shared" si="28"/>
        <v>Bay of Plenty</v>
      </c>
    </row>
    <row r="1797" spans="1:8" hidden="1" x14ac:dyDescent="0.25">
      <c r="A1797" s="103">
        <v>1795</v>
      </c>
      <c r="B1797" t="s">
        <v>421</v>
      </c>
      <c r="C1797" t="s">
        <v>394</v>
      </c>
      <c r="D1797" t="s">
        <v>403</v>
      </c>
      <c r="E1797" t="s">
        <v>404</v>
      </c>
      <c r="F1797" t="s">
        <v>406</v>
      </c>
      <c r="G1797">
        <v>10.395480225988729</v>
      </c>
      <c r="H1797" t="str">
        <f t="shared" si="28"/>
        <v>Bay of Plenty</v>
      </c>
    </row>
    <row r="1798" spans="1:8" hidden="1" x14ac:dyDescent="0.25">
      <c r="A1798" s="103">
        <v>1796</v>
      </c>
      <c r="B1798" t="s">
        <v>421</v>
      </c>
      <c r="C1798" t="s">
        <v>394</v>
      </c>
      <c r="D1798" t="s">
        <v>403</v>
      </c>
      <c r="E1798" t="s">
        <v>404</v>
      </c>
      <c r="F1798" t="s">
        <v>407</v>
      </c>
      <c r="G1798">
        <v>68.813559322034152</v>
      </c>
      <c r="H1798" t="str">
        <f t="shared" si="28"/>
        <v>Bay of Plenty</v>
      </c>
    </row>
    <row r="1799" spans="1:8" hidden="1" x14ac:dyDescent="0.25">
      <c r="A1799" s="103">
        <v>1797</v>
      </c>
      <c r="B1799" t="s">
        <v>421</v>
      </c>
      <c r="C1799" t="s">
        <v>394</v>
      </c>
      <c r="D1799" t="s">
        <v>399</v>
      </c>
      <c r="E1799" t="s">
        <v>70</v>
      </c>
      <c r="F1799" t="s">
        <v>405</v>
      </c>
      <c r="G1799">
        <v>2.2222222222222219</v>
      </c>
      <c r="H1799" t="str">
        <f t="shared" si="28"/>
        <v>Bay of Plenty</v>
      </c>
    </row>
    <row r="1800" spans="1:8" hidden="1" x14ac:dyDescent="0.25">
      <c r="A1800" s="103">
        <v>1798</v>
      </c>
      <c r="B1800" t="s">
        <v>421</v>
      </c>
      <c r="C1800" t="s">
        <v>394</v>
      </c>
      <c r="D1800" t="s">
        <v>399</v>
      </c>
      <c r="E1800" t="s">
        <v>71</v>
      </c>
      <c r="F1800" t="s">
        <v>405</v>
      </c>
      <c r="G1800">
        <v>20.110192837464808</v>
      </c>
      <c r="H1800" t="str">
        <f t="shared" si="28"/>
        <v>Bay of Plenty</v>
      </c>
    </row>
    <row r="1801" spans="1:8" hidden="1" x14ac:dyDescent="0.25">
      <c r="A1801" s="103">
        <v>1799</v>
      </c>
      <c r="B1801" t="s">
        <v>421</v>
      </c>
      <c r="C1801" t="s">
        <v>394</v>
      </c>
      <c r="D1801" t="s">
        <v>399</v>
      </c>
      <c r="E1801" t="s">
        <v>69</v>
      </c>
      <c r="F1801" t="s">
        <v>405</v>
      </c>
      <c r="G1801">
        <v>43.333333333333343</v>
      </c>
      <c r="H1801" t="str">
        <f t="shared" si="28"/>
        <v>Bay of Plenty</v>
      </c>
    </row>
    <row r="1802" spans="1:8" hidden="1" x14ac:dyDescent="0.25">
      <c r="A1802" s="103">
        <v>1800</v>
      </c>
      <c r="B1802" t="s">
        <v>421</v>
      </c>
      <c r="C1802" t="s">
        <v>394</v>
      </c>
      <c r="D1802" t="s">
        <v>399</v>
      </c>
      <c r="E1802" t="s">
        <v>72</v>
      </c>
      <c r="F1802" t="s">
        <v>405</v>
      </c>
      <c r="G1802">
        <v>33.333333333333329</v>
      </c>
      <c r="H1802" t="str">
        <f t="shared" si="28"/>
        <v>Bay of Plenty</v>
      </c>
    </row>
    <row r="1803" spans="1:8" x14ac:dyDescent="0.25">
      <c r="A1803" s="103">
        <v>1801</v>
      </c>
      <c r="B1803" t="s">
        <v>421</v>
      </c>
      <c r="C1803" t="s">
        <v>394</v>
      </c>
      <c r="D1803" t="s">
        <v>399</v>
      </c>
      <c r="E1803" t="s">
        <v>81</v>
      </c>
      <c r="F1803" t="s">
        <v>405</v>
      </c>
      <c r="G1803">
        <v>19.04761904761893</v>
      </c>
      <c r="H1803" t="str">
        <f t="shared" si="28"/>
        <v>Bay of Plenty</v>
      </c>
    </row>
    <row r="1804" spans="1:8" hidden="1" x14ac:dyDescent="0.25">
      <c r="A1804" s="103">
        <v>1802</v>
      </c>
      <c r="B1804" t="s">
        <v>421</v>
      </c>
      <c r="C1804" t="s">
        <v>394</v>
      </c>
      <c r="D1804" t="s">
        <v>399</v>
      </c>
      <c r="E1804" t="s">
        <v>82</v>
      </c>
      <c r="F1804" t="s">
        <v>405</v>
      </c>
      <c r="H1804" t="str">
        <f t="shared" si="28"/>
        <v>Bay of Plenty</v>
      </c>
    </row>
    <row r="1805" spans="1:8" hidden="1" x14ac:dyDescent="0.25">
      <c r="A1805" s="103">
        <v>1803</v>
      </c>
      <c r="B1805" t="s">
        <v>421</v>
      </c>
      <c r="C1805" t="s">
        <v>394</v>
      </c>
      <c r="D1805" t="s">
        <v>399</v>
      </c>
      <c r="E1805" t="s">
        <v>70</v>
      </c>
      <c r="F1805" t="s">
        <v>406</v>
      </c>
      <c r="G1805">
        <v>14.444444444444439</v>
      </c>
      <c r="H1805" t="str">
        <f t="shared" si="28"/>
        <v>Bay of Plenty</v>
      </c>
    </row>
    <row r="1806" spans="1:8" hidden="1" x14ac:dyDescent="0.25">
      <c r="A1806" s="103">
        <v>1804</v>
      </c>
      <c r="B1806" t="s">
        <v>421</v>
      </c>
      <c r="C1806" t="s">
        <v>394</v>
      </c>
      <c r="D1806" t="s">
        <v>399</v>
      </c>
      <c r="E1806" t="s">
        <v>71</v>
      </c>
      <c r="F1806" t="s">
        <v>406</v>
      </c>
      <c r="G1806">
        <v>12.12121212121194</v>
      </c>
      <c r="H1806" t="str">
        <f t="shared" si="28"/>
        <v>Bay of Plenty</v>
      </c>
    </row>
    <row r="1807" spans="1:8" hidden="1" x14ac:dyDescent="0.25">
      <c r="A1807" s="103">
        <v>1805</v>
      </c>
      <c r="B1807" t="s">
        <v>421</v>
      </c>
      <c r="C1807" t="s">
        <v>394</v>
      </c>
      <c r="D1807" t="s">
        <v>399</v>
      </c>
      <c r="E1807" t="s">
        <v>69</v>
      </c>
      <c r="F1807" t="s">
        <v>406</v>
      </c>
      <c r="G1807">
        <v>3.333333333333333</v>
      </c>
      <c r="H1807" t="str">
        <f t="shared" si="28"/>
        <v>Bay of Plenty</v>
      </c>
    </row>
    <row r="1808" spans="1:8" hidden="1" x14ac:dyDescent="0.25">
      <c r="A1808" s="103">
        <v>1806</v>
      </c>
      <c r="B1808" t="s">
        <v>421</v>
      </c>
      <c r="C1808" t="s">
        <v>394</v>
      </c>
      <c r="D1808" t="s">
        <v>399</v>
      </c>
      <c r="E1808" t="s">
        <v>72</v>
      </c>
      <c r="F1808" t="s">
        <v>406</v>
      </c>
      <c r="G1808">
        <v>5.5555555555555554</v>
      </c>
      <c r="H1808" t="str">
        <f t="shared" si="28"/>
        <v>Bay of Plenty</v>
      </c>
    </row>
    <row r="1809" spans="1:8" x14ac:dyDescent="0.25">
      <c r="A1809" s="103">
        <v>1807</v>
      </c>
      <c r="B1809" t="s">
        <v>421</v>
      </c>
      <c r="C1809" t="s">
        <v>394</v>
      </c>
      <c r="D1809" t="s">
        <v>399</v>
      </c>
      <c r="E1809" t="s">
        <v>81</v>
      </c>
      <c r="F1809" t="s">
        <v>406</v>
      </c>
      <c r="G1809">
        <v>14.285714285715979</v>
      </c>
      <c r="H1809" t="str">
        <f t="shared" si="28"/>
        <v>Bay of Plenty</v>
      </c>
    </row>
    <row r="1810" spans="1:8" hidden="1" x14ac:dyDescent="0.25">
      <c r="A1810" s="103">
        <v>1808</v>
      </c>
      <c r="B1810" t="s">
        <v>421</v>
      </c>
      <c r="C1810" t="s">
        <v>394</v>
      </c>
      <c r="D1810" t="s">
        <v>399</v>
      </c>
      <c r="E1810" t="s">
        <v>82</v>
      </c>
      <c r="F1810" t="s">
        <v>406</v>
      </c>
      <c r="H1810" t="str">
        <f t="shared" si="28"/>
        <v>Bay of Plenty</v>
      </c>
    </row>
    <row r="1811" spans="1:8" hidden="1" x14ac:dyDescent="0.25">
      <c r="A1811" s="103">
        <v>1809</v>
      </c>
      <c r="B1811" t="s">
        <v>421</v>
      </c>
      <c r="C1811" t="s">
        <v>394</v>
      </c>
      <c r="D1811" t="s">
        <v>399</v>
      </c>
      <c r="E1811" t="s">
        <v>70</v>
      </c>
      <c r="F1811" t="s">
        <v>407</v>
      </c>
      <c r="G1811">
        <v>83.333333333333343</v>
      </c>
      <c r="H1811" t="str">
        <f t="shared" si="28"/>
        <v>Bay of Plenty</v>
      </c>
    </row>
    <row r="1812" spans="1:8" hidden="1" x14ac:dyDescent="0.25">
      <c r="A1812" s="103">
        <v>1810</v>
      </c>
      <c r="B1812" t="s">
        <v>421</v>
      </c>
      <c r="C1812" t="s">
        <v>394</v>
      </c>
      <c r="D1812" t="s">
        <v>399</v>
      </c>
      <c r="E1812" t="s">
        <v>71</v>
      </c>
      <c r="F1812" t="s">
        <v>407</v>
      </c>
      <c r="G1812">
        <v>67.768595041323266</v>
      </c>
      <c r="H1812" t="str">
        <f t="shared" si="28"/>
        <v>Bay of Plenty</v>
      </c>
    </row>
    <row r="1813" spans="1:8" hidden="1" x14ac:dyDescent="0.25">
      <c r="A1813" s="103">
        <v>1811</v>
      </c>
      <c r="B1813" t="s">
        <v>421</v>
      </c>
      <c r="C1813" t="s">
        <v>394</v>
      </c>
      <c r="D1813" t="s">
        <v>399</v>
      </c>
      <c r="E1813" t="s">
        <v>69</v>
      </c>
      <c r="F1813" t="s">
        <v>407</v>
      </c>
      <c r="G1813">
        <v>53.333333333333343</v>
      </c>
      <c r="H1813" t="str">
        <f t="shared" si="28"/>
        <v>Bay of Plenty</v>
      </c>
    </row>
    <row r="1814" spans="1:8" hidden="1" x14ac:dyDescent="0.25">
      <c r="A1814" s="103">
        <v>1812</v>
      </c>
      <c r="B1814" t="s">
        <v>421</v>
      </c>
      <c r="C1814" t="s">
        <v>394</v>
      </c>
      <c r="D1814" t="s">
        <v>399</v>
      </c>
      <c r="E1814" t="s">
        <v>72</v>
      </c>
      <c r="F1814" t="s">
        <v>407</v>
      </c>
      <c r="G1814">
        <v>61.111111111111107</v>
      </c>
      <c r="H1814" t="str">
        <f t="shared" si="28"/>
        <v>Bay of Plenty</v>
      </c>
    </row>
    <row r="1815" spans="1:8" x14ac:dyDescent="0.25">
      <c r="A1815" s="103">
        <v>1813</v>
      </c>
      <c r="B1815" t="s">
        <v>421</v>
      </c>
      <c r="C1815" t="s">
        <v>394</v>
      </c>
      <c r="D1815" t="s">
        <v>399</v>
      </c>
      <c r="E1815" t="s">
        <v>81</v>
      </c>
      <c r="F1815" t="s">
        <v>407</v>
      </c>
      <c r="G1815">
        <v>66.66666666666508</v>
      </c>
      <c r="H1815" t="str">
        <f t="shared" si="28"/>
        <v>Bay of Plenty</v>
      </c>
    </row>
    <row r="1816" spans="1:8" hidden="1" x14ac:dyDescent="0.25">
      <c r="A1816" s="103">
        <v>1814</v>
      </c>
      <c r="B1816" t="s">
        <v>421</v>
      </c>
      <c r="C1816" t="s">
        <v>394</v>
      </c>
      <c r="D1816" t="s">
        <v>399</v>
      </c>
      <c r="E1816" t="s">
        <v>82</v>
      </c>
      <c r="F1816" t="s">
        <v>407</v>
      </c>
      <c r="G1816">
        <v>100</v>
      </c>
      <c r="H1816" t="str">
        <f t="shared" si="28"/>
        <v>Bay of Plenty</v>
      </c>
    </row>
    <row r="1817" spans="1:8" hidden="1" x14ac:dyDescent="0.25">
      <c r="A1817" s="103">
        <v>1815</v>
      </c>
      <c r="B1817" t="s">
        <v>421</v>
      </c>
      <c r="C1817" t="s">
        <v>394</v>
      </c>
      <c r="D1817" t="s">
        <v>408</v>
      </c>
      <c r="E1817" t="s">
        <v>67</v>
      </c>
      <c r="F1817" t="s">
        <v>405</v>
      </c>
      <c r="G1817">
        <v>18.695652173913039</v>
      </c>
      <c r="H1817" t="str">
        <f t="shared" si="28"/>
        <v>Bay of Plenty</v>
      </c>
    </row>
    <row r="1818" spans="1:8" hidden="1" x14ac:dyDescent="0.25">
      <c r="A1818" s="103">
        <v>1816</v>
      </c>
      <c r="B1818" t="s">
        <v>421</v>
      </c>
      <c r="C1818" t="s">
        <v>394</v>
      </c>
      <c r="D1818" t="s">
        <v>408</v>
      </c>
      <c r="E1818" t="s">
        <v>66</v>
      </c>
      <c r="F1818" t="s">
        <v>405</v>
      </c>
      <c r="G1818">
        <v>13.82113821138028</v>
      </c>
      <c r="H1818" t="str">
        <f t="shared" si="28"/>
        <v>Bay of Plenty</v>
      </c>
    </row>
    <row r="1819" spans="1:8" hidden="1" x14ac:dyDescent="0.25">
      <c r="A1819" s="103">
        <v>1817</v>
      </c>
      <c r="B1819" t="s">
        <v>421</v>
      </c>
      <c r="C1819" t="s">
        <v>394</v>
      </c>
      <c r="D1819" t="s">
        <v>408</v>
      </c>
      <c r="E1819" t="s">
        <v>68</v>
      </c>
      <c r="F1819" t="s">
        <v>405</v>
      </c>
      <c r="G1819">
        <v>29.081632653062449</v>
      </c>
      <c r="H1819" t="str">
        <f t="shared" si="28"/>
        <v>Bay of Plenty</v>
      </c>
    </row>
    <row r="1820" spans="1:8" hidden="1" x14ac:dyDescent="0.25">
      <c r="A1820" s="103">
        <v>1818</v>
      </c>
      <c r="B1820" t="s">
        <v>421</v>
      </c>
      <c r="C1820" t="s">
        <v>394</v>
      </c>
      <c r="D1820" t="s">
        <v>408</v>
      </c>
      <c r="E1820" t="s">
        <v>67</v>
      </c>
      <c r="F1820" t="s">
        <v>406</v>
      </c>
      <c r="G1820">
        <v>13.47826086956522</v>
      </c>
      <c r="H1820" t="str">
        <f t="shared" si="28"/>
        <v>Bay of Plenty</v>
      </c>
    </row>
    <row r="1821" spans="1:8" hidden="1" x14ac:dyDescent="0.25">
      <c r="A1821" s="103">
        <v>1819</v>
      </c>
      <c r="B1821" t="s">
        <v>421</v>
      </c>
      <c r="C1821" t="s">
        <v>394</v>
      </c>
      <c r="D1821" t="s">
        <v>408</v>
      </c>
      <c r="E1821" t="s">
        <v>66</v>
      </c>
      <c r="F1821" t="s">
        <v>406</v>
      </c>
      <c r="G1821">
        <v>3.4552845528453742</v>
      </c>
      <c r="H1821" t="str">
        <f t="shared" si="28"/>
        <v>Bay of Plenty</v>
      </c>
    </row>
    <row r="1822" spans="1:8" hidden="1" x14ac:dyDescent="0.25">
      <c r="A1822" s="103">
        <v>1820</v>
      </c>
      <c r="B1822" t="s">
        <v>421</v>
      </c>
      <c r="C1822" t="s">
        <v>394</v>
      </c>
      <c r="D1822" t="s">
        <v>408</v>
      </c>
      <c r="E1822" t="s">
        <v>68</v>
      </c>
      <c r="F1822" t="s">
        <v>406</v>
      </c>
      <c r="G1822">
        <v>12.58503401360549</v>
      </c>
      <c r="H1822" t="str">
        <f t="shared" si="28"/>
        <v>Bay of Plenty</v>
      </c>
    </row>
    <row r="1823" spans="1:8" hidden="1" x14ac:dyDescent="0.25">
      <c r="A1823" s="103">
        <v>1821</v>
      </c>
      <c r="B1823" t="s">
        <v>421</v>
      </c>
      <c r="C1823" t="s">
        <v>394</v>
      </c>
      <c r="D1823" t="s">
        <v>408</v>
      </c>
      <c r="E1823" t="s">
        <v>67</v>
      </c>
      <c r="F1823" t="s">
        <v>407</v>
      </c>
      <c r="G1823">
        <v>67.826086956521735</v>
      </c>
      <c r="H1823" t="str">
        <f t="shared" si="28"/>
        <v>Bay of Plenty</v>
      </c>
    </row>
    <row r="1824" spans="1:8" hidden="1" x14ac:dyDescent="0.25">
      <c r="A1824" s="103">
        <v>1822</v>
      </c>
      <c r="B1824" t="s">
        <v>421</v>
      </c>
      <c r="C1824" t="s">
        <v>394</v>
      </c>
      <c r="D1824" t="s">
        <v>408</v>
      </c>
      <c r="E1824" t="s">
        <v>66</v>
      </c>
      <c r="F1824" t="s">
        <v>407</v>
      </c>
      <c r="G1824">
        <v>82.723577235774343</v>
      </c>
      <c r="H1824" t="str">
        <f t="shared" si="28"/>
        <v>Bay of Plenty</v>
      </c>
    </row>
    <row r="1825" spans="1:8" hidden="1" x14ac:dyDescent="0.25">
      <c r="A1825" s="103">
        <v>1823</v>
      </c>
      <c r="B1825" t="s">
        <v>421</v>
      </c>
      <c r="C1825" t="s">
        <v>394</v>
      </c>
      <c r="D1825" t="s">
        <v>408</v>
      </c>
      <c r="E1825" t="s">
        <v>68</v>
      </c>
      <c r="F1825" t="s">
        <v>407</v>
      </c>
      <c r="G1825">
        <v>58.333333333332057</v>
      </c>
      <c r="H1825" t="str">
        <f t="shared" si="28"/>
        <v>Bay of Plenty</v>
      </c>
    </row>
    <row r="1826" spans="1:8" hidden="1" x14ac:dyDescent="0.25">
      <c r="A1826" s="103">
        <v>1824</v>
      </c>
      <c r="B1826" t="s">
        <v>421</v>
      </c>
      <c r="C1826" t="s">
        <v>394</v>
      </c>
      <c r="D1826" t="s">
        <v>409</v>
      </c>
      <c r="E1826" t="s">
        <v>193</v>
      </c>
      <c r="F1826" t="s">
        <v>405</v>
      </c>
      <c r="G1826">
        <v>19.629629629629608</v>
      </c>
      <c r="H1826" t="str">
        <f t="shared" si="28"/>
        <v>Bay of Plenty</v>
      </c>
    </row>
    <row r="1827" spans="1:8" hidden="1" x14ac:dyDescent="0.25">
      <c r="A1827" s="103">
        <v>1825</v>
      </c>
      <c r="B1827" t="s">
        <v>421</v>
      </c>
      <c r="C1827" t="s">
        <v>394</v>
      </c>
      <c r="D1827" t="s">
        <v>409</v>
      </c>
      <c r="E1827" t="s">
        <v>194</v>
      </c>
      <c r="F1827" t="s">
        <v>405</v>
      </c>
      <c r="G1827">
        <v>30</v>
      </c>
      <c r="H1827" t="str">
        <f t="shared" si="28"/>
        <v>Bay of Plenty</v>
      </c>
    </row>
    <row r="1828" spans="1:8" hidden="1" x14ac:dyDescent="0.25">
      <c r="A1828" s="103">
        <v>1826</v>
      </c>
      <c r="B1828" t="s">
        <v>421</v>
      </c>
      <c r="C1828" t="s">
        <v>394</v>
      </c>
      <c r="D1828" t="s">
        <v>409</v>
      </c>
      <c r="E1828" t="s">
        <v>195</v>
      </c>
      <c r="F1828" t="s">
        <v>405</v>
      </c>
      <c r="G1828">
        <v>11.190476190473341</v>
      </c>
      <c r="H1828" t="str">
        <f t="shared" si="28"/>
        <v>Bay of Plenty</v>
      </c>
    </row>
    <row r="1829" spans="1:8" hidden="1" x14ac:dyDescent="0.25">
      <c r="A1829" s="103">
        <v>1827</v>
      </c>
      <c r="B1829" t="s">
        <v>421</v>
      </c>
      <c r="C1829" t="s">
        <v>394</v>
      </c>
      <c r="D1829" t="s">
        <v>409</v>
      </c>
      <c r="E1829" t="s">
        <v>193</v>
      </c>
      <c r="F1829" t="s">
        <v>406</v>
      </c>
      <c r="G1829">
        <v>8.5185185185188317</v>
      </c>
      <c r="H1829" t="str">
        <f t="shared" si="28"/>
        <v>Bay of Plenty</v>
      </c>
    </row>
    <row r="1830" spans="1:8" hidden="1" x14ac:dyDescent="0.25">
      <c r="A1830" s="103">
        <v>1828</v>
      </c>
      <c r="B1830" t="s">
        <v>421</v>
      </c>
      <c r="C1830" t="s">
        <v>394</v>
      </c>
      <c r="D1830" t="s">
        <v>409</v>
      </c>
      <c r="E1830" t="s">
        <v>194</v>
      </c>
      <c r="F1830" t="s">
        <v>406</v>
      </c>
      <c r="G1830">
        <v>10</v>
      </c>
      <c r="H1830" t="str">
        <f t="shared" si="28"/>
        <v>Bay of Plenty</v>
      </c>
    </row>
    <row r="1831" spans="1:8" hidden="1" x14ac:dyDescent="0.25">
      <c r="A1831" s="103">
        <v>1829</v>
      </c>
      <c r="B1831" t="s">
        <v>421</v>
      </c>
      <c r="C1831" t="s">
        <v>394</v>
      </c>
      <c r="D1831" t="s">
        <v>409</v>
      </c>
      <c r="E1831" t="s">
        <v>195</v>
      </c>
      <c r="F1831" t="s">
        <v>406</v>
      </c>
      <c r="G1831">
        <v>14.52380952380962</v>
      </c>
      <c r="H1831" t="str">
        <f t="shared" si="28"/>
        <v>Bay of Plenty</v>
      </c>
    </row>
    <row r="1832" spans="1:8" hidden="1" x14ac:dyDescent="0.25">
      <c r="A1832" s="103">
        <v>1830</v>
      </c>
      <c r="B1832" t="s">
        <v>421</v>
      </c>
      <c r="C1832" t="s">
        <v>394</v>
      </c>
      <c r="D1832" t="s">
        <v>409</v>
      </c>
      <c r="E1832" t="s">
        <v>193</v>
      </c>
      <c r="F1832" t="s">
        <v>407</v>
      </c>
      <c r="G1832">
        <v>71.851851851851549</v>
      </c>
      <c r="H1832" t="str">
        <f t="shared" si="28"/>
        <v>Bay of Plenty</v>
      </c>
    </row>
    <row r="1833" spans="1:8" hidden="1" x14ac:dyDescent="0.25">
      <c r="A1833" s="103">
        <v>1831</v>
      </c>
      <c r="B1833" t="s">
        <v>421</v>
      </c>
      <c r="C1833" t="s">
        <v>394</v>
      </c>
      <c r="D1833" t="s">
        <v>409</v>
      </c>
      <c r="E1833" t="s">
        <v>194</v>
      </c>
      <c r="F1833" t="s">
        <v>407</v>
      </c>
      <c r="G1833">
        <v>60</v>
      </c>
      <c r="H1833" t="str">
        <f t="shared" si="28"/>
        <v>Bay of Plenty</v>
      </c>
    </row>
    <row r="1834" spans="1:8" hidden="1" x14ac:dyDescent="0.25">
      <c r="A1834" s="103">
        <v>1832</v>
      </c>
      <c r="B1834" t="s">
        <v>421</v>
      </c>
      <c r="C1834" t="s">
        <v>394</v>
      </c>
      <c r="D1834" t="s">
        <v>409</v>
      </c>
      <c r="E1834" t="s">
        <v>195</v>
      </c>
      <c r="F1834" t="s">
        <v>407</v>
      </c>
      <c r="G1834">
        <v>74.285714285717034</v>
      </c>
      <c r="H1834" t="str">
        <f t="shared" si="28"/>
        <v>Bay of Plenty</v>
      </c>
    </row>
    <row r="1835" spans="1:8" hidden="1" x14ac:dyDescent="0.25">
      <c r="A1835" s="103">
        <v>1833</v>
      </c>
      <c r="B1835" t="s">
        <v>422</v>
      </c>
      <c r="C1835" t="s">
        <v>394</v>
      </c>
      <c r="D1835" t="s">
        <v>403</v>
      </c>
      <c r="E1835" t="s">
        <v>404</v>
      </c>
      <c r="F1835" t="s">
        <v>405</v>
      </c>
      <c r="G1835">
        <v>23.024054982813791</v>
      </c>
      <c r="H1835" t="str">
        <f t="shared" si="28"/>
        <v>Marlborough</v>
      </c>
    </row>
    <row r="1836" spans="1:8" hidden="1" x14ac:dyDescent="0.25">
      <c r="A1836" s="103">
        <v>1834</v>
      </c>
      <c r="B1836" t="s">
        <v>422</v>
      </c>
      <c r="C1836" t="s">
        <v>394</v>
      </c>
      <c r="D1836" t="s">
        <v>403</v>
      </c>
      <c r="E1836" t="s">
        <v>404</v>
      </c>
      <c r="F1836" t="s">
        <v>406</v>
      </c>
      <c r="G1836">
        <v>9.2783505154644903</v>
      </c>
      <c r="H1836" t="str">
        <f t="shared" si="28"/>
        <v>Marlborough</v>
      </c>
    </row>
    <row r="1837" spans="1:8" hidden="1" x14ac:dyDescent="0.25">
      <c r="A1837" s="103">
        <v>1835</v>
      </c>
      <c r="B1837" t="s">
        <v>422</v>
      </c>
      <c r="C1837" t="s">
        <v>394</v>
      </c>
      <c r="D1837" t="s">
        <v>403</v>
      </c>
      <c r="E1837" t="s">
        <v>404</v>
      </c>
      <c r="F1837" t="s">
        <v>407</v>
      </c>
      <c r="G1837">
        <v>67.69759450172171</v>
      </c>
      <c r="H1837" t="str">
        <f t="shared" si="28"/>
        <v>Marlborough</v>
      </c>
    </row>
    <row r="1838" spans="1:8" hidden="1" x14ac:dyDescent="0.25">
      <c r="A1838" s="103">
        <v>1836</v>
      </c>
      <c r="B1838" t="s">
        <v>422</v>
      </c>
      <c r="C1838" t="s">
        <v>394</v>
      </c>
      <c r="D1838" t="s">
        <v>399</v>
      </c>
      <c r="E1838" t="s">
        <v>70</v>
      </c>
      <c r="F1838" t="s">
        <v>405</v>
      </c>
      <c r="H1838" t="str">
        <f t="shared" si="28"/>
        <v>Marlborough</v>
      </c>
    </row>
    <row r="1839" spans="1:8" hidden="1" x14ac:dyDescent="0.25">
      <c r="A1839" s="103">
        <v>1837</v>
      </c>
      <c r="B1839" t="s">
        <v>422</v>
      </c>
      <c r="C1839" t="s">
        <v>394</v>
      </c>
      <c r="D1839" t="s">
        <v>399</v>
      </c>
      <c r="E1839" t="s">
        <v>71</v>
      </c>
      <c r="F1839" t="s">
        <v>405</v>
      </c>
      <c r="G1839">
        <v>29.36507936507423</v>
      </c>
      <c r="H1839" t="str">
        <f t="shared" si="28"/>
        <v>Marlborough</v>
      </c>
    </row>
    <row r="1840" spans="1:8" hidden="1" x14ac:dyDescent="0.25">
      <c r="A1840" s="103">
        <v>1838</v>
      </c>
      <c r="B1840" t="s">
        <v>422</v>
      </c>
      <c r="C1840" t="s">
        <v>394</v>
      </c>
      <c r="D1840" t="s">
        <v>399</v>
      </c>
      <c r="E1840" t="s">
        <v>69</v>
      </c>
      <c r="F1840" t="s">
        <v>405</v>
      </c>
      <c r="H1840" t="str">
        <f t="shared" si="28"/>
        <v>Marlborough</v>
      </c>
    </row>
    <row r="1841" spans="1:8" hidden="1" x14ac:dyDescent="0.25">
      <c r="A1841" s="103">
        <v>1839</v>
      </c>
      <c r="B1841" t="s">
        <v>422</v>
      </c>
      <c r="C1841" t="s">
        <v>394</v>
      </c>
      <c r="D1841" t="s">
        <v>399</v>
      </c>
      <c r="E1841" t="s">
        <v>72</v>
      </c>
      <c r="F1841" t="s">
        <v>405</v>
      </c>
      <c r="G1841">
        <v>50</v>
      </c>
      <c r="H1841" t="str">
        <f t="shared" si="28"/>
        <v>Marlborough</v>
      </c>
    </row>
    <row r="1842" spans="1:8" x14ac:dyDescent="0.25">
      <c r="A1842" s="103">
        <v>1840</v>
      </c>
      <c r="B1842" t="s">
        <v>422</v>
      </c>
      <c r="C1842" t="s">
        <v>394</v>
      </c>
      <c r="D1842" t="s">
        <v>399</v>
      </c>
      <c r="E1842" t="s">
        <v>81</v>
      </c>
      <c r="F1842" t="s">
        <v>405</v>
      </c>
      <c r="G1842">
        <v>28.57142857141837</v>
      </c>
      <c r="H1842" t="str">
        <f t="shared" si="28"/>
        <v>Marlborough</v>
      </c>
    </row>
    <row r="1843" spans="1:8" hidden="1" x14ac:dyDescent="0.25">
      <c r="A1843" s="103">
        <v>1841</v>
      </c>
      <c r="B1843" t="s">
        <v>422</v>
      </c>
      <c r="C1843" t="s">
        <v>394</v>
      </c>
      <c r="D1843" t="s">
        <v>399</v>
      </c>
      <c r="E1843" t="s">
        <v>82</v>
      </c>
      <c r="F1843" t="s">
        <v>405</v>
      </c>
      <c r="H1843" t="str">
        <f t="shared" si="28"/>
        <v>Marlborough</v>
      </c>
    </row>
    <row r="1844" spans="1:8" hidden="1" x14ac:dyDescent="0.25">
      <c r="A1844" s="103">
        <v>1842</v>
      </c>
      <c r="B1844" t="s">
        <v>422</v>
      </c>
      <c r="C1844" t="s">
        <v>394</v>
      </c>
      <c r="D1844" t="s">
        <v>399</v>
      </c>
      <c r="E1844" t="s">
        <v>70</v>
      </c>
      <c r="F1844" t="s">
        <v>406</v>
      </c>
      <c r="G1844">
        <v>20</v>
      </c>
      <c r="H1844" t="str">
        <f t="shared" si="28"/>
        <v>Marlborough</v>
      </c>
    </row>
    <row r="1845" spans="1:8" hidden="1" x14ac:dyDescent="0.25">
      <c r="A1845" s="103">
        <v>1843</v>
      </c>
      <c r="B1845" t="s">
        <v>422</v>
      </c>
      <c r="C1845" t="s">
        <v>394</v>
      </c>
      <c r="D1845" t="s">
        <v>399</v>
      </c>
      <c r="E1845" t="s">
        <v>71</v>
      </c>
      <c r="F1845" t="s">
        <v>406</v>
      </c>
      <c r="G1845">
        <v>9.5238095238104314</v>
      </c>
      <c r="H1845" t="str">
        <f t="shared" si="28"/>
        <v>Marlborough</v>
      </c>
    </row>
    <row r="1846" spans="1:8" hidden="1" x14ac:dyDescent="0.25">
      <c r="A1846" s="103">
        <v>1844</v>
      </c>
      <c r="B1846" t="s">
        <v>422</v>
      </c>
      <c r="C1846" t="s">
        <v>394</v>
      </c>
      <c r="D1846" t="s">
        <v>399</v>
      </c>
      <c r="E1846" t="s">
        <v>69</v>
      </c>
      <c r="F1846" t="s">
        <v>406</v>
      </c>
      <c r="H1846" t="str">
        <f t="shared" si="28"/>
        <v>Marlborough</v>
      </c>
    </row>
    <row r="1847" spans="1:8" hidden="1" x14ac:dyDescent="0.25">
      <c r="A1847" s="103">
        <v>1845</v>
      </c>
      <c r="B1847" t="s">
        <v>422</v>
      </c>
      <c r="C1847" t="s">
        <v>394</v>
      </c>
      <c r="D1847" t="s">
        <v>399</v>
      </c>
      <c r="E1847" t="s">
        <v>72</v>
      </c>
      <c r="F1847" t="s">
        <v>406</v>
      </c>
      <c r="G1847">
        <v>16.666666666666661</v>
      </c>
      <c r="H1847" t="str">
        <f t="shared" si="28"/>
        <v>Marlborough</v>
      </c>
    </row>
    <row r="1848" spans="1:8" x14ac:dyDescent="0.25">
      <c r="A1848" s="103">
        <v>1846</v>
      </c>
      <c r="B1848" t="s">
        <v>422</v>
      </c>
      <c r="C1848" t="s">
        <v>394</v>
      </c>
      <c r="D1848" t="s">
        <v>399</v>
      </c>
      <c r="E1848" t="s">
        <v>81</v>
      </c>
      <c r="F1848" t="s">
        <v>406</v>
      </c>
      <c r="H1848" t="str">
        <f t="shared" si="28"/>
        <v>Marlborough</v>
      </c>
    </row>
    <row r="1849" spans="1:8" hidden="1" x14ac:dyDescent="0.25">
      <c r="A1849" s="103">
        <v>1847</v>
      </c>
      <c r="B1849" t="s">
        <v>422</v>
      </c>
      <c r="C1849" t="s">
        <v>394</v>
      </c>
      <c r="D1849" t="s">
        <v>399</v>
      </c>
      <c r="E1849" t="s">
        <v>82</v>
      </c>
      <c r="F1849" t="s">
        <v>406</v>
      </c>
      <c r="H1849" t="str">
        <f t="shared" si="28"/>
        <v>Marlborough</v>
      </c>
    </row>
    <row r="1850" spans="1:8" hidden="1" x14ac:dyDescent="0.25">
      <c r="A1850" s="103">
        <v>1848</v>
      </c>
      <c r="B1850" t="s">
        <v>422</v>
      </c>
      <c r="C1850" t="s">
        <v>394</v>
      </c>
      <c r="D1850" t="s">
        <v>399</v>
      </c>
      <c r="E1850" t="s">
        <v>70</v>
      </c>
      <c r="F1850" t="s">
        <v>407</v>
      </c>
      <c r="G1850">
        <v>80</v>
      </c>
      <c r="H1850" t="str">
        <f t="shared" si="28"/>
        <v>Marlborough</v>
      </c>
    </row>
    <row r="1851" spans="1:8" hidden="1" x14ac:dyDescent="0.25">
      <c r="A1851" s="103">
        <v>1849</v>
      </c>
      <c r="B1851" t="s">
        <v>422</v>
      </c>
      <c r="C1851" t="s">
        <v>394</v>
      </c>
      <c r="D1851" t="s">
        <v>399</v>
      </c>
      <c r="E1851" t="s">
        <v>71</v>
      </c>
      <c r="F1851" t="s">
        <v>407</v>
      </c>
      <c r="G1851">
        <v>61.111111111115349</v>
      </c>
      <c r="H1851" t="str">
        <f t="shared" si="28"/>
        <v>Marlborough</v>
      </c>
    </row>
    <row r="1852" spans="1:8" hidden="1" x14ac:dyDescent="0.25">
      <c r="A1852" s="103">
        <v>1850</v>
      </c>
      <c r="B1852" t="s">
        <v>422</v>
      </c>
      <c r="C1852" t="s">
        <v>394</v>
      </c>
      <c r="D1852" t="s">
        <v>399</v>
      </c>
      <c r="E1852" t="s">
        <v>69</v>
      </c>
      <c r="F1852" t="s">
        <v>407</v>
      </c>
      <c r="G1852">
        <v>100</v>
      </c>
      <c r="H1852" t="str">
        <f t="shared" si="28"/>
        <v>Marlborough</v>
      </c>
    </row>
    <row r="1853" spans="1:8" hidden="1" x14ac:dyDescent="0.25">
      <c r="A1853" s="103">
        <v>1851</v>
      </c>
      <c r="B1853" t="s">
        <v>422</v>
      </c>
      <c r="C1853" t="s">
        <v>394</v>
      </c>
      <c r="D1853" t="s">
        <v>399</v>
      </c>
      <c r="E1853" t="s">
        <v>72</v>
      </c>
      <c r="F1853" t="s">
        <v>407</v>
      </c>
      <c r="G1853">
        <v>33.333333333333329</v>
      </c>
      <c r="H1853" t="str">
        <f t="shared" si="28"/>
        <v>Marlborough</v>
      </c>
    </row>
    <row r="1854" spans="1:8" x14ac:dyDescent="0.25">
      <c r="A1854" s="103">
        <v>1852</v>
      </c>
      <c r="B1854" t="s">
        <v>422</v>
      </c>
      <c r="C1854" t="s">
        <v>394</v>
      </c>
      <c r="D1854" t="s">
        <v>399</v>
      </c>
      <c r="E1854" t="s">
        <v>81</v>
      </c>
      <c r="F1854" t="s">
        <v>407</v>
      </c>
      <c r="G1854">
        <v>71.428571428581634</v>
      </c>
      <c r="H1854" t="str">
        <f t="shared" si="28"/>
        <v>Marlborough</v>
      </c>
    </row>
    <row r="1855" spans="1:8" hidden="1" x14ac:dyDescent="0.25">
      <c r="A1855" s="103">
        <v>1853</v>
      </c>
      <c r="B1855" t="s">
        <v>422</v>
      </c>
      <c r="C1855" t="s">
        <v>394</v>
      </c>
      <c r="D1855" t="s">
        <v>399</v>
      </c>
      <c r="E1855" t="s">
        <v>82</v>
      </c>
      <c r="F1855" t="s">
        <v>407</v>
      </c>
      <c r="G1855">
        <v>100</v>
      </c>
      <c r="H1855" t="str">
        <f t="shared" si="28"/>
        <v>Marlborough</v>
      </c>
    </row>
    <row r="1856" spans="1:8" hidden="1" x14ac:dyDescent="0.25">
      <c r="A1856" s="103">
        <v>1854</v>
      </c>
      <c r="B1856" t="s">
        <v>422</v>
      </c>
      <c r="C1856" t="s">
        <v>394</v>
      </c>
      <c r="D1856" t="s">
        <v>408</v>
      </c>
      <c r="E1856" t="s">
        <v>67</v>
      </c>
      <c r="F1856" t="s">
        <v>405</v>
      </c>
      <c r="G1856">
        <v>21.621621621621621</v>
      </c>
      <c r="H1856" t="str">
        <f t="shared" si="28"/>
        <v>Marlborough</v>
      </c>
    </row>
    <row r="1857" spans="1:8" hidden="1" x14ac:dyDescent="0.25">
      <c r="A1857" s="103">
        <v>1855</v>
      </c>
      <c r="B1857" t="s">
        <v>422</v>
      </c>
      <c r="C1857" t="s">
        <v>394</v>
      </c>
      <c r="D1857" t="s">
        <v>408</v>
      </c>
      <c r="E1857" t="s">
        <v>66</v>
      </c>
      <c r="F1857" t="s">
        <v>405</v>
      </c>
      <c r="G1857">
        <v>14.28571428570816</v>
      </c>
      <c r="H1857" t="str">
        <f t="shared" si="28"/>
        <v>Marlborough</v>
      </c>
    </row>
    <row r="1858" spans="1:8" hidden="1" x14ac:dyDescent="0.25">
      <c r="A1858" s="103">
        <v>1856</v>
      </c>
      <c r="B1858" t="s">
        <v>422</v>
      </c>
      <c r="C1858" t="s">
        <v>394</v>
      </c>
      <c r="D1858" t="s">
        <v>408</v>
      </c>
      <c r="E1858" t="s">
        <v>68</v>
      </c>
      <c r="F1858" t="s">
        <v>405</v>
      </c>
      <c r="G1858">
        <v>32.291666666660277</v>
      </c>
      <c r="H1858" t="str">
        <f t="shared" si="28"/>
        <v>Marlborough</v>
      </c>
    </row>
    <row r="1859" spans="1:8" hidden="1" x14ac:dyDescent="0.25">
      <c r="A1859" s="103">
        <v>1857</v>
      </c>
      <c r="B1859" t="s">
        <v>422</v>
      </c>
      <c r="C1859" t="s">
        <v>394</v>
      </c>
      <c r="D1859" t="s">
        <v>408</v>
      </c>
      <c r="E1859" t="s">
        <v>67</v>
      </c>
      <c r="F1859" t="s">
        <v>406</v>
      </c>
      <c r="G1859">
        <v>5.4054054054054053</v>
      </c>
      <c r="H1859" t="str">
        <f t="shared" ref="H1859:H1922" si="29">SUBSTITUTE(B1859, " Region","")</f>
        <v>Marlborough</v>
      </c>
    </row>
    <row r="1860" spans="1:8" hidden="1" x14ac:dyDescent="0.25">
      <c r="A1860" s="103">
        <v>1858</v>
      </c>
      <c r="B1860" t="s">
        <v>422</v>
      </c>
      <c r="C1860" t="s">
        <v>394</v>
      </c>
      <c r="D1860" t="s">
        <v>408</v>
      </c>
      <c r="E1860" t="s">
        <v>66</v>
      </c>
      <c r="F1860" t="s">
        <v>406</v>
      </c>
      <c r="G1860">
        <v>7.1428571428576531</v>
      </c>
      <c r="H1860" t="str">
        <f t="shared" si="29"/>
        <v>Marlborough</v>
      </c>
    </row>
    <row r="1861" spans="1:8" hidden="1" x14ac:dyDescent="0.25">
      <c r="A1861" s="103">
        <v>1859</v>
      </c>
      <c r="B1861" t="s">
        <v>422</v>
      </c>
      <c r="C1861" t="s">
        <v>394</v>
      </c>
      <c r="D1861" t="s">
        <v>408</v>
      </c>
      <c r="E1861" t="s">
        <v>68</v>
      </c>
      <c r="F1861" t="s">
        <v>406</v>
      </c>
      <c r="G1861">
        <v>15.62500000000195</v>
      </c>
      <c r="H1861" t="str">
        <f t="shared" si="29"/>
        <v>Marlborough</v>
      </c>
    </row>
    <row r="1862" spans="1:8" hidden="1" x14ac:dyDescent="0.25">
      <c r="A1862" s="103">
        <v>1860</v>
      </c>
      <c r="B1862" t="s">
        <v>422</v>
      </c>
      <c r="C1862" t="s">
        <v>394</v>
      </c>
      <c r="D1862" t="s">
        <v>408</v>
      </c>
      <c r="E1862" t="s">
        <v>67</v>
      </c>
      <c r="F1862" t="s">
        <v>407</v>
      </c>
      <c r="G1862">
        <v>72.972972972972968</v>
      </c>
      <c r="H1862" t="str">
        <f t="shared" si="29"/>
        <v>Marlborough</v>
      </c>
    </row>
    <row r="1863" spans="1:8" hidden="1" x14ac:dyDescent="0.25">
      <c r="A1863" s="103">
        <v>1861</v>
      </c>
      <c r="B1863" t="s">
        <v>422</v>
      </c>
      <c r="C1863" t="s">
        <v>394</v>
      </c>
      <c r="D1863" t="s">
        <v>408</v>
      </c>
      <c r="E1863" t="s">
        <v>66</v>
      </c>
      <c r="F1863" t="s">
        <v>407</v>
      </c>
      <c r="G1863">
        <v>78.571428571434183</v>
      </c>
      <c r="H1863" t="str">
        <f t="shared" si="29"/>
        <v>Marlborough</v>
      </c>
    </row>
    <row r="1864" spans="1:8" hidden="1" x14ac:dyDescent="0.25">
      <c r="A1864" s="103">
        <v>1862</v>
      </c>
      <c r="B1864" t="s">
        <v>422</v>
      </c>
      <c r="C1864" t="s">
        <v>394</v>
      </c>
      <c r="D1864" t="s">
        <v>408</v>
      </c>
      <c r="E1864" t="s">
        <v>68</v>
      </c>
      <c r="F1864" t="s">
        <v>407</v>
      </c>
      <c r="G1864">
        <v>52.083333333337762</v>
      </c>
      <c r="H1864" t="str">
        <f t="shared" si="29"/>
        <v>Marlborough</v>
      </c>
    </row>
    <row r="1865" spans="1:8" hidden="1" x14ac:dyDescent="0.25">
      <c r="A1865" s="103">
        <v>1863</v>
      </c>
      <c r="B1865" t="s">
        <v>422</v>
      </c>
      <c r="C1865" t="s">
        <v>394</v>
      </c>
      <c r="D1865" t="s">
        <v>409</v>
      </c>
      <c r="E1865" t="s">
        <v>193</v>
      </c>
      <c r="F1865" t="s">
        <v>405</v>
      </c>
      <c r="G1865">
        <v>19.565217391300848</v>
      </c>
      <c r="H1865" t="str">
        <f t="shared" si="29"/>
        <v>Marlborough</v>
      </c>
    </row>
    <row r="1866" spans="1:8" hidden="1" x14ac:dyDescent="0.25">
      <c r="A1866" s="103">
        <v>1864</v>
      </c>
      <c r="B1866" t="s">
        <v>422</v>
      </c>
      <c r="C1866" t="s">
        <v>394</v>
      </c>
      <c r="D1866" t="s">
        <v>409</v>
      </c>
      <c r="E1866" t="s">
        <v>194</v>
      </c>
      <c r="F1866" t="s">
        <v>405</v>
      </c>
      <c r="G1866">
        <v>27.586206896551719</v>
      </c>
      <c r="H1866" t="str">
        <f t="shared" si="29"/>
        <v>Marlborough</v>
      </c>
    </row>
    <row r="1867" spans="1:8" hidden="1" x14ac:dyDescent="0.25">
      <c r="A1867" s="103">
        <v>1865</v>
      </c>
      <c r="B1867" t="s">
        <v>422</v>
      </c>
      <c r="C1867" t="s">
        <v>394</v>
      </c>
      <c r="D1867" t="s">
        <v>409</v>
      </c>
      <c r="E1867" t="s">
        <v>195</v>
      </c>
      <c r="F1867" t="s">
        <v>405</v>
      </c>
      <c r="G1867">
        <v>24.242424242413499</v>
      </c>
      <c r="H1867" t="str">
        <f t="shared" si="29"/>
        <v>Marlborough</v>
      </c>
    </row>
    <row r="1868" spans="1:8" hidden="1" x14ac:dyDescent="0.25">
      <c r="A1868" s="103">
        <v>1866</v>
      </c>
      <c r="B1868" t="s">
        <v>422</v>
      </c>
      <c r="C1868" t="s">
        <v>394</v>
      </c>
      <c r="D1868" t="s">
        <v>409</v>
      </c>
      <c r="E1868" t="s">
        <v>193</v>
      </c>
      <c r="F1868" t="s">
        <v>406</v>
      </c>
      <c r="G1868">
        <v>13.043478260870129</v>
      </c>
      <c r="H1868" t="str">
        <f t="shared" si="29"/>
        <v>Marlborough</v>
      </c>
    </row>
    <row r="1869" spans="1:8" hidden="1" x14ac:dyDescent="0.25">
      <c r="A1869" s="103">
        <v>1867</v>
      </c>
      <c r="B1869" t="s">
        <v>422</v>
      </c>
      <c r="C1869" t="s">
        <v>394</v>
      </c>
      <c r="D1869" t="s">
        <v>409</v>
      </c>
      <c r="E1869" t="s">
        <v>194</v>
      </c>
      <c r="F1869" t="s">
        <v>406</v>
      </c>
      <c r="G1869">
        <v>6.8965517241379306</v>
      </c>
      <c r="H1869" t="str">
        <f t="shared" si="29"/>
        <v>Marlborough</v>
      </c>
    </row>
    <row r="1870" spans="1:8" hidden="1" x14ac:dyDescent="0.25">
      <c r="A1870" s="103">
        <v>1868</v>
      </c>
      <c r="B1870" t="s">
        <v>422</v>
      </c>
      <c r="C1870" t="s">
        <v>394</v>
      </c>
      <c r="D1870" t="s">
        <v>409</v>
      </c>
      <c r="E1870" t="s">
        <v>195</v>
      </c>
      <c r="F1870" t="s">
        <v>406</v>
      </c>
      <c r="G1870">
        <v>4.5454545454553719</v>
      </c>
      <c r="H1870" t="str">
        <f t="shared" si="29"/>
        <v>Marlborough</v>
      </c>
    </row>
    <row r="1871" spans="1:8" hidden="1" x14ac:dyDescent="0.25">
      <c r="A1871" s="103">
        <v>1869</v>
      </c>
      <c r="B1871" t="s">
        <v>422</v>
      </c>
      <c r="C1871" t="s">
        <v>394</v>
      </c>
      <c r="D1871" t="s">
        <v>409</v>
      </c>
      <c r="E1871" t="s">
        <v>193</v>
      </c>
      <c r="F1871" t="s">
        <v>407</v>
      </c>
      <c r="G1871">
        <v>67.391304347829021</v>
      </c>
      <c r="H1871" t="str">
        <f t="shared" si="29"/>
        <v>Marlborough</v>
      </c>
    </row>
    <row r="1872" spans="1:8" hidden="1" x14ac:dyDescent="0.25">
      <c r="A1872" s="103">
        <v>1870</v>
      </c>
      <c r="B1872" t="s">
        <v>422</v>
      </c>
      <c r="C1872" t="s">
        <v>394</v>
      </c>
      <c r="D1872" t="s">
        <v>409</v>
      </c>
      <c r="E1872" t="s">
        <v>194</v>
      </c>
      <c r="F1872" t="s">
        <v>407</v>
      </c>
      <c r="G1872">
        <v>65.517241379310349</v>
      </c>
      <c r="H1872" t="str">
        <f t="shared" si="29"/>
        <v>Marlborough</v>
      </c>
    </row>
    <row r="1873" spans="1:8" hidden="1" x14ac:dyDescent="0.25">
      <c r="A1873" s="103">
        <v>1871</v>
      </c>
      <c r="B1873" t="s">
        <v>422</v>
      </c>
      <c r="C1873" t="s">
        <v>394</v>
      </c>
      <c r="D1873" t="s">
        <v>409</v>
      </c>
      <c r="E1873" t="s">
        <v>195</v>
      </c>
      <c r="F1873" t="s">
        <v>407</v>
      </c>
      <c r="G1873">
        <v>71.212121212131123</v>
      </c>
      <c r="H1873" t="str">
        <f t="shared" si="29"/>
        <v>Marlborough</v>
      </c>
    </row>
    <row r="1874" spans="1:8" hidden="1" x14ac:dyDescent="0.25">
      <c r="A1874" s="103">
        <v>1872</v>
      </c>
      <c r="B1874" t="s">
        <v>423</v>
      </c>
      <c r="C1874" t="s">
        <v>394</v>
      </c>
      <c r="D1874" t="s">
        <v>403</v>
      </c>
      <c r="E1874" t="s">
        <v>404</v>
      </c>
      <c r="F1874" t="s">
        <v>405</v>
      </c>
      <c r="G1874">
        <v>20.202020202021419</v>
      </c>
      <c r="H1874" t="str">
        <f t="shared" si="29"/>
        <v>Nelson</v>
      </c>
    </row>
    <row r="1875" spans="1:8" hidden="1" x14ac:dyDescent="0.25">
      <c r="A1875" s="103">
        <v>1873</v>
      </c>
      <c r="B1875" t="s">
        <v>423</v>
      </c>
      <c r="C1875" t="s">
        <v>394</v>
      </c>
      <c r="D1875" t="s">
        <v>403</v>
      </c>
      <c r="E1875" t="s">
        <v>404</v>
      </c>
      <c r="F1875" t="s">
        <v>406</v>
      </c>
      <c r="G1875">
        <v>14.81481481481504</v>
      </c>
      <c r="H1875" t="str">
        <f t="shared" si="29"/>
        <v>Nelson</v>
      </c>
    </row>
    <row r="1876" spans="1:8" hidden="1" x14ac:dyDescent="0.25">
      <c r="A1876" s="103">
        <v>1874</v>
      </c>
      <c r="B1876" t="s">
        <v>423</v>
      </c>
      <c r="C1876" t="s">
        <v>394</v>
      </c>
      <c r="D1876" t="s">
        <v>403</v>
      </c>
      <c r="E1876" t="s">
        <v>404</v>
      </c>
      <c r="F1876" t="s">
        <v>407</v>
      </c>
      <c r="G1876">
        <v>64.983164983163533</v>
      </c>
      <c r="H1876" t="str">
        <f t="shared" si="29"/>
        <v>Nelson</v>
      </c>
    </row>
    <row r="1877" spans="1:8" hidden="1" x14ac:dyDescent="0.25">
      <c r="A1877" s="103">
        <v>1875</v>
      </c>
      <c r="B1877" t="s">
        <v>423</v>
      </c>
      <c r="C1877" t="s">
        <v>394</v>
      </c>
      <c r="D1877" t="s">
        <v>399</v>
      </c>
      <c r="E1877" t="s">
        <v>70</v>
      </c>
      <c r="F1877" t="s">
        <v>405</v>
      </c>
      <c r="H1877" t="str">
        <f t="shared" si="29"/>
        <v>Nelson</v>
      </c>
    </row>
    <row r="1878" spans="1:8" hidden="1" x14ac:dyDescent="0.25">
      <c r="A1878" s="103">
        <v>1876</v>
      </c>
      <c r="B1878" t="s">
        <v>423</v>
      </c>
      <c r="C1878" t="s">
        <v>394</v>
      </c>
      <c r="D1878" t="s">
        <v>399</v>
      </c>
      <c r="E1878" t="s">
        <v>71</v>
      </c>
      <c r="F1878" t="s">
        <v>405</v>
      </c>
      <c r="G1878">
        <v>32.500000000003247</v>
      </c>
      <c r="H1878" t="str">
        <f t="shared" si="29"/>
        <v>Nelson</v>
      </c>
    </row>
    <row r="1879" spans="1:8" hidden="1" x14ac:dyDescent="0.25">
      <c r="A1879" s="103">
        <v>1877</v>
      </c>
      <c r="B1879" t="s">
        <v>423</v>
      </c>
      <c r="C1879" t="s">
        <v>394</v>
      </c>
      <c r="D1879" t="s">
        <v>399</v>
      </c>
      <c r="E1879" t="s">
        <v>69</v>
      </c>
      <c r="F1879" t="s">
        <v>405</v>
      </c>
      <c r="G1879">
        <v>40</v>
      </c>
      <c r="H1879" t="str">
        <f t="shared" si="29"/>
        <v>Nelson</v>
      </c>
    </row>
    <row r="1880" spans="1:8" hidden="1" x14ac:dyDescent="0.25">
      <c r="A1880" s="103">
        <v>1878</v>
      </c>
      <c r="B1880" t="s">
        <v>423</v>
      </c>
      <c r="C1880" t="s">
        <v>394</v>
      </c>
      <c r="D1880" t="s">
        <v>399</v>
      </c>
      <c r="E1880" t="s">
        <v>72</v>
      </c>
      <c r="F1880" t="s">
        <v>405</v>
      </c>
      <c r="G1880">
        <v>18.75</v>
      </c>
      <c r="H1880" t="str">
        <f t="shared" si="29"/>
        <v>Nelson</v>
      </c>
    </row>
    <row r="1881" spans="1:8" x14ac:dyDescent="0.25">
      <c r="A1881" s="103">
        <v>1879</v>
      </c>
      <c r="B1881" t="s">
        <v>423</v>
      </c>
      <c r="C1881" t="s">
        <v>394</v>
      </c>
      <c r="D1881" t="s">
        <v>399</v>
      </c>
      <c r="E1881" t="s">
        <v>81</v>
      </c>
      <c r="F1881" t="s">
        <v>405</v>
      </c>
      <c r="H1881" t="str">
        <f t="shared" si="29"/>
        <v>Nelson</v>
      </c>
    </row>
    <row r="1882" spans="1:8" hidden="1" x14ac:dyDescent="0.25">
      <c r="A1882" s="103">
        <v>1880</v>
      </c>
      <c r="B1882" t="s">
        <v>423</v>
      </c>
      <c r="C1882" t="s">
        <v>394</v>
      </c>
      <c r="D1882" t="s">
        <v>399</v>
      </c>
      <c r="E1882" t="s">
        <v>82</v>
      </c>
      <c r="F1882" t="s">
        <v>405</v>
      </c>
      <c r="H1882" t="str">
        <f t="shared" si="29"/>
        <v>Nelson</v>
      </c>
    </row>
    <row r="1883" spans="1:8" hidden="1" x14ac:dyDescent="0.25">
      <c r="A1883" s="103">
        <v>1881</v>
      </c>
      <c r="B1883" t="s">
        <v>423</v>
      </c>
      <c r="C1883" t="s">
        <v>394</v>
      </c>
      <c r="D1883" t="s">
        <v>399</v>
      </c>
      <c r="E1883" t="s">
        <v>70</v>
      </c>
      <c r="F1883" t="s">
        <v>406</v>
      </c>
      <c r="G1883">
        <v>13.33333333333333</v>
      </c>
      <c r="H1883" t="str">
        <f t="shared" si="29"/>
        <v>Nelson</v>
      </c>
    </row>
    <row r="1884" spans="1:8" hidden="1" x14ac:dyDescent="0.25">
      <c r="A1884" s="103">
        <v>1882</v>
      </c>
      <c r="B1884" t="s">
        <v>423</v>
      </c>
      <c r="C1884" t="s">
        <v>394</v>
      </c>
      <c r="D1884" t="s">
        <v>399</v>
      </c>
      <c r="E1884" t="s">
        <v>71</v>
      </c>
      <c r="F1884" t="s">
        <v>406</v>
      </c>
      <c r="G1884">
        <v>14.166666666666419</v>
      </c>
      <c r="H1884" t="str">
        <f t="shared" si="29"/>
        <v>Nelson</v>
      </c>
    </row>
    <row r="1885" spans="1:8" hidden="1" x14ac:dyDescent="0.25">
      <c r="A1885" s="103">
        <v>1883</v>
      </c>
      <c r="B1885" t="s">
        <v>423</v>
      </c>
      <c r="C1885" t="s">
        <v>394</v>
      </c>
      <c r="D1885" t="s">
        <v>399</v>
      </c>
      <c r="E1885" t="s">
        <v>69</v>
      </c>
      <c r="F1885" t="s">
        <v>406</v>
      </c>
      <c r="G1885">
        <v>20</v>
      </c>
      <c r="H1885" t="str">
        <f t="shared" si="29"/>
        <v>Nelson</v>
      </c>
    </row>
    <row r="1886" spans="1:8" hidden="1" x14ac:dyDescent="0.25">
      <c r="A1886" s="103">
        <v>1884</v>
      </c>
      <c r="B1886" t="s">
        <v>423</v>
      </c>
      <c r="C1886" t="s">
        <v>394</v>
      </c>
      <c r="D1886" t="s">
        <v>399</v>
      </c>
      <c r="E1886" t="s">
        <v>72</v>
      </c>
      <c r="F1886" t="s">
        <v>406</v>
      </c>
      <c r="G1886">
        <v>31.25</v>
      </c>
      <c r="H1886" t="str">
        <f t="shared" si="29"/>
        <v>Nelson</v>
      </c>
    </row>
    <row r="1887" spans="1:8" x14ac:dyDescent="0.25">
      <c r="A1887" s="103">
        <v>1885</v>
      </c>
      <c r="B1887" t="s">
        <v>423</v>
      </c>
      <c r="C1887" t="s">
        <v>394</v>
      </c>
      <c r="D1887" t="s">
        <v>399</v>
      </c>
      <c r="E1887" t="s">
        <v>81</v>
      </c>
      <c r="F1887" t="s">
        <v>406</v>
      </c>
      <c r="H1887" t="str">
        <f t="shared" si="29"/>
        <v>Nelson</v>
      </c>
    </row>
    <row r="1888" spans="1:8" hidden="1" x14ac:dyDescent="0.25">
      <c r="A1888" s="103">
        <v>1886</v>
      </c>
      <c r="B1888" t="s">
        <v>423</v>
      </c>
      <c r="C1888" t="s">
        <v>394</v>
      </c>
      <c r="D1888" t="s">
        <v>399</v>
      </c>
      <c r="E1888" t="s">
        <v>82</v>
      </c>
      <c r="F1888" t="s">
        <v>406</v>
      </c>
      <c r="H1888" t="str">
        <f t="shared" si="29"/>
        <v>Nelson</v>
      </c>
    </row>
    <row r="1889" spans="1:8" hidden="1" x14ac:dyDescent="0.25">
      <c r="A1889" s="103">
        <v>1887</v>
      </c>
      <c r="B1889" t="s">
        <v>423</v>
      </c>
      <c r="C1889" t="s">
        <v>394</v>
      </c>
      <c r="D1889" t="s">
        <v>399</v>
      </c>
      <c r="E1889" t="s">
        <v>70</v>
      </c>
      <c r="F1889" t="s">
        <v>407</v>
      </c>
      <c r="G1889">
        <v>86.666666666666671</v>
      </c>
      <c r="H1889" t="str">
        <f t="shared" si="29"/>
        <v>Nelson</v>
      </c>
    </row>
    <row r="1890" spans="1:8" hidden="1" x14ac:dyDescent="0.25">
      <c r="A1890" s="103">
        <v>1888</v>
      </c>
      <c r="B1890" t="s">
        <v>423</v>
      </c>
      <c r="C1890" t="s">
        <v>394</v>
      </c>
      <c r="D1890" t="s">
        <v>399</v>
      </c>
      <c r="E1890" t="s">
        <v>71</v>
      </c>
      <c r="F1890" t="s">
        <v>407</v>
      </c>
      <c r="G1890">
        <v>53.333333333330337</v>
      </c>
      <c r="H1890" t="str">
        <f t="shared" si="29"/>
        <v>Nelson</v>
      </c>
    </row>
    <row r="1891" spans="1:8" hidden="1" x14ac:dyDescent="0.25">
      <c r="A1891" s="103">
        <v>1889</v>
      </c>
      <c r="B1891" t="s">
        <v>423</v>
      </c>
      <c r="C1891" t="s">
        <v>394</v>
      </c>
      <c r="D1891" t="s">
        <v>399</v>
      </c>
      <c r="E1891" t="s">
        <v>69</v>
      </c>
      <c r="F1891" t="s">
        <v>407</v>
      </c>
      <c r="G1891">
        <v>40</v>
      </c>
      <c r="H1891" t="str">
        <f t="shared" si="29"/>
        <v>Nelson</v>
      </c>
    </row>
    <row r="1892" spans="1:8" hidden="1" x14ac:dyDescent="0.25">
      <c r="A1892" s="103">
        <v>1890</v>
      </c>
      <c r="B1892" t="s">
        <v>423</v>
      </c>
      <c r="C1892" t="s">
        <v>394</v>
      </c>
      <c r="D1892" t="s">
        <v>399</v>
      </c>
      <c r="E1892" t="s">
        <v>72</v>
      </c>
      <c r="F1892" t="s">
        <v>407</v>
      </c>
      <c r="G1892">
        <v>50</v>
      </c>
      <c r="H1892" t="str">
        <f t="shared" si="29"/>
        <v>Nelson</v>
      </c>
    </row>
    <row r="1893" spans="1:8" x14ac:dyDescent="0.25">
      <c r="A1893" s="103">
        <v>1891</v>
      </c>
      <c r="B1893" t="s">
        <v>423</v>
      </c>
      <c r="C1893" t="s">
        <v>394</v>
      </c>
      <c r="D1893" t="s">
        <v>399</v>
      </c>
      <c r="E1893" t="s">
        <v>81</v>
      </c>
      <c r="F1893" t="s">
        <v>407</v>
      </c>
      <c r="G1893">
        <v>100</v>
      </c>
      <c r="H1893" t="str">
        <f t="shared" si="29"/>
        <v>Nelson</v>
      </c>
    </row>
    <row r="1894" spans="1:8" hidden="1" x14ac:dyDescent="0.25">
      <c r="A1894" s="103">
        <v>1892</v>
      </c>
      <c r="B1894" t="s">
        <v>423</v>
      </c>
      <c r="C1894" t="s">
        <v>394</v>
      </c>
      <c r="D1894" t="s">
        <v>399</v>
      </c>
      <c r="E1894" t="s">
        <v>82</v>
      </c>
      <c r="F1894" t="s">
        <v>407</v>
      </c>
      <c r="G1894">
        <v>100</v>
      </c>
      <c r="H1894" t="str">
        <f t="shared" si="29"/>
        <v>Nelson</v>
      </c>
    </row>
    <row r="1895" spans="1:8" hidden="1" x14ac:dyDescent="0.25">
      <c r="A1895" s="103">
        <v>1893</v>
      </c>
      <c r="B1895" t="s">
        <v>423</v>
      </c>
      <c r="C1895" t="s">
        <v>394</v>
      </c>
      <c r="D1895" t="s">
        <v>408</v>
      </c>
      <c r="E1895" t="s">
        <v>67</v>
      </c>
      <c r="F1895" t="s">
        <v>405</v>
      </c>
      <c r="G1895">
        <v>28.205128205128201</v>
      </c>
      <c r="H1895" t="str">
        <f t="shared" si="29"/>
        <v>Nelson</v>
      </c>
    </row>
    <row r="1896" spans="1:8" hidden="1" x14ac:dyDescent="0.25">
      <c r="A1896" s="103">
        <v>1894</v>
      </c>
      <c r="B1896" t="s">
        <v>423</v>
      </c>
      <c r="C1896" t="s">
        <v>394</v>
      </c>
      <c r="D1896" t="s">
        <v>408</v>
      </c>
      <c r="E1896" t="s">
        <v>66</v>
      </c>
      <c r="F1896" t="s">
        <v>405</v>
      </c>
      <c r="G1896">
        <v>14.28571428571531</v>
      </c>
      <c r="H1896" t="str">
        <f t="shared" si="29"/>
        <v>Nelson</v>
      </c>
    </row>
    <row r="1897" spans="1:8" hidden="1" x14ac:dyDescent="0.25">
      <c r="A1897" s="103">
        <v>1895</v>
      </c>
      <c r="B1897" t="s">
        <v>423</v>
      </c>
      <c r="C1897" t="s">
        <v>394</v>
      </c>
      <c r="D1897" t="s">
        <v>408</v>
      </c>
      <c r="E1897" t="s">
        <v>68</v>
      </c>
      <c r="F1897" t="s">
        <v>405</v>
      </c>
      <c r="G1897">
        <v>15.62500000000195</v>
      </c>
      <c r="H1897" t="str">
        <f t="shared" si="29"/>
        <v>Nelson</v>
      </c>
    </row>
    <row r="1898" spans="1:8" hidden="1" x14ac:dyDescent="0.25">
      <c r="A1898" s="103">
        <v>1896</v>
      </c>
      <c r="B1898" t="s">
        <v>423</v>
      </c>
      <c r="C1898" t="s">
        <v>394</v>
      </c>
      <c r="D1898" t="s">
        <v>408</v>
      </c>
      <c r="E1898" t="s">
        <v>67</v>
      </c>
      <c r="F1898" t="s">
        <v>406</v>
      </c>
      <c r="G1898">
        <v>17.948717948717949</v>
      </c>
      <c r="H1898" t="str">
        <f t="shared" si="29"/>
        <v>Nelson</v>
      </c>
    </row>
    <row r="1899" spans="1:8" hidden="1" x14ac:dyDescent="0.25">
      <c r="A1899" s="103">
        <v>1897</v>
      </c>
      <c r="B1899" t="s">
        <v>423</v>
      </c>
      <c r="C1899" t="s">
        <v>394</v>
      </c>
      <c r="D1899" t="s">
        <v>408</v>
      </c>
      <c r="E1899" t="s">
        <v>66</v>
      </c>
      <c r="F1899" t="s">
        <v>406</v>
      </c>
      <c r="G1899">
        <v>7.1428571428576531</v>
      </c>
      <c r="H1899" t="str">
        <f t="shared" si="29"/>
        <v>Nelson</v>
      </c>
    </row>
    <row r="1900" spans="1:8" hidden="1" x14ac:dyDescent="0.25">
      <c r="A1900" s="103">
        <v>1898</v>
      </c>
      <c r="B1900" t="s">
        <v>423</v>
      </c>
      <c r="C1900" t="s">
        <v>394</v>
      </c>
      <c r="D1900" t="s">
        <v>408</v>
      </c>
      <c r="E1900" t="s">
        <v>68</v>
      </c>
      <c r="F1900" t="s">
        <v>406</v>
      </c>
      <c r="G1900">
        <v>17.70833333333346</v>
      </c>
      <c r="H1900" t="str">
        <f t="shared" si="29"/>
        <v>Nelson</v>
      </c>
    </row>
    <row r="1901" spans="1:8" hidden="1" x14ac:dyDescent="0.25">
      <c r="A1901" s="103">
        <v>1899</v>
      </c>
      <c r="B1901" t="s">
        <v>423</v>
      </c>
      <c r="C1901" t="s">
        <v>394</v>
      </c>
      <c r="D1901" t="s">
        <v>408</v>
      </c>
      <c r="E1901" t="s">
        <v>67</v>
      </c>
      <c r="F1901" t="s">
        <v>407</v>
      </c>
      <c r="G1901">
        <v>53.846153846153847</v>
      </c>
      <c r="H1901" t="str">
        <f t="shared" si="29"/>
        <v>Nelson</v>
      </c>
    </row>
    <row r="1902" spans="1:8" hidden="1" x14ac:dyDescent="0.25">
      <c r="A1902" s="103">
        <v>1900</v>
      </c>
      <c r="B1902" t="s">
        <v>423</v>
      </c>
      <c r="C1902" t="s">
        <v>394</v>
      </c>
      <c r="D1902" t="s">
        <v>408</v>
      </c>
      <c r="E1902" t="s">
        <v>66</v>
      </c>
      <c r="F1902" t="s">
        <v>407</v>
      </c>
      <c r="G1902">
        <v>78.571428571427035</v>
      </c>
      <c r="H1902" t="str">
        <f t="shared" si="29"/>
        <v>Nelson</v>
      </c>
    </row>
    <row r="1903" spans="1:8" hidden="1" x14ac:dyDescent="0.25">
      <c r="A1903" s="103">
        <v>1901</v>
      </c>
      <c r="B1903" t="s">
        <v>423</v>
      </c>
      <c r="C1903" t="s">
        <v>394</v>
      </c>
      <c r="D1903" t="s">
        <v>408</v>
      </c>
      <c r="E1903" t="s">
        <v>68</v>
      </c>
      <c r="F1903" t="s">
        <v>407</v>
      </c>
      <c r="G1903">
        <v>66.666666666664582</v>
      </c>
      <c r="H1903" t="str">
        <f t="shared" si="29"/>
        <v>Nelson</v>
      </c>
    </row>
    <row r="1904" spans="1:8" hidden="1" x14ac:dyDescent="0.25">
      <c r="A1904" s="103">
        <v>1902</v>
      </c>
      <c r="B1904" t="s">
        <v>423</v>
      </c>
      <c r="C1904" t="s">
        <v>394</v>
      </c>
      <c r="D1904" t="s">
        <v>409</v>
      </c>
      <c r="E1904" t="s">
        <v>193</v>
      </c>
      <c r="F1904" t="s">
        <v>405</v>
      </c>
      <c r="G1904">
        <v>11.36363636363688</v>
      </c>
      <c r="H1904" t="str">
        <f t="shared" si="29"/>
        <v>Nelson</v>
      </c>
    </row>
    <row r="1905" spans="1:8" hidden="1" x14ac:dyDescent="0.25">
      <c r="A1905" s="103">
        <v>1903</v>
      </c>
      <c r="B1905" t="s">
        <v>423</v>
      </c>
      <c r="C1905" t="s">
        <v>394</v>
      </c>
      <c r="D1905" t="s">
        <v>409</v>
      </c>
      <c r="E1905" t="s">
        <v>194</v>
      </c>
      <c r="F1905" t="s">
        <v>405</v>
      </c>
      <c r="G1905">
        <v>41.935483870967737</v>
      </c>
      <c r="H1905" t="str">
        <f t="shared" si="29"/>
        <v>Nelson</v>
      </c>
    </row>
    <row r="1906" spans="1:8" hidden="1" x14ac:dyDescent="0.25">
      <c r="A1906" s="103">
        <v>1904</v>
      </c>
      <c r="B1906" t="s">
        <v>423</v>
      </c>
      <c r="C1906" t="s">
        <v>394</v>
      </c>
      <c r="D1906" t="s">
        <v>409</v>
      </c>
      <c r="E1906" t="s">
        <v>195</v>
      </c>
      <c r="F1906" t="s">
        <v>405</v>
      </c>
      <c r="G1906">
        <v>8.3333333333347213</v>
      </c>
      <c r="H1906" t="str">
        <f t="shared" si="29"/>
        <v>Nelson</v>
      </c>
    </row>
    <row r="1907" spans="1:8" hidden="1" x14ac:dyDescent="0.25">
      <c r="A1907" s="103">
        <v>1905</v>
      </c>
      <c r="B1907" t="s">
        <v>423</v>
      </c>
      <c r="C1907" t="s">
        <v>394</v>
      </c>
      <c r="D1907" t="s">
        <v>409</v>
      </c>
      <c r="E1907" t="s">
        <v>193</v>
      </c>
      <c r="F1907" t="s">
        <v>406</v>
      </c>
      <c r="G1907">
        <v>13.63636363636426</v>
      </c>
      <c r="H1907" t="str">
        <f t="shared" si="29"/>
        <v>Nelson</v>
      </c>
    </row>
    <row r="1908" spans="1:8" hidden="1" x14ac:dyDescent="0.25">
      <c r="A1908" s="103">
        <v>1906</v>
      </c>
      <c r="B1908" t="s">
        <v>423</v>
      </c>
      <c r="C1908" t="s">
        <v>394</v>
      </c>
      <c r="D1908" t="s">
        <v>409</v>
      </c>
      <c r="E1908" t="s">
        <v>194</v>
      </c>
      <c r="F1908" t="s">
        <v>406</v>
      </c>
      <c r="G1908">
        <v>25.806451612903221</v>
      </c>
      <c r="H1908" t="str">
        <f t="shared" si="29"/>
        <v>Nelson</v>
      </c>
    </row>
    <row r="1909" spans="1:8" hidden="1" x14ac:dyDescent="0.25">
      <c r="A1909" s="103">
        <v>1907</v>
      </c>
      <c r="B1909" t="s">
        <v>423</v>
      </c>
      <c r="C1909" t="s">
        <v>394</v>
      </c>
      <c r="D1909" t="s">
        <v>409</v>
      </c>
      <c r="E1909" t="s">
        <v>195</v>
      </c>
      <c r="F1909" t="s">
        <v>406</v>
      </c>
      <c r="G1909">
        <v>2.7777777777754631</v>
      </c>
      <c r="H1909" t="str">
        <f t="shared" si="29"/>
        <v>Nelson</v>
      </c>
    </row>
    <row r="1910" spans="1:8" hidden="1" x14ac:dyDescent="0.25">
      <c r="A1910" s="103">
        <v>1908</v>
      </c>
      <c r="B1910" t="s">
        <v>423</v>
      </c>
      <c r="C1910" t="s">
        <v>394</v>
      </c>
      <c r="D1910" t="s">
        <v>409</v>
      </c>
      <c r="E1910" t="s">
        <v>193</v>
      </c>
      <c r="F1910" t="s">
        <v>407</v>
      </c>
      <c r="G1910">
        <v>74.999999999998863</v>
      </c>
      <c r="H1910" t="str">
        <f t="shared" si="29"/>
        <v>Nelson</v>
      </c>
    </row>
    <row r="1911" spans="1:8" hidden="1" x14ac:dyDescent="0.25">
      <c r="A1911" s="103">
        <v>1909</v>
      </c>
      <c r="B1911" t="s">
        <v>423</v>
      </c>
      <c r="C1911" t="s">
        <v>394</v>
      </c>
      <c r="D1911" t="s">
        <v>409</v>
      </c>
      <c r="E1911" t="s">
        <v>194</v>
      </c>
      <c r="F1911" t="s">
        <v>407</v>
      </c>
      <c r="G1911">
        <v>32.258064516129032</v>
      </c>
      <c r="H1911" t="str">
        <f t="shared" si="29"/>
        <v>Nelson</v>
      </c>
    </row>
    <row r="1912" spans="1:8" hidden="1" x14ac:dyDescent="0.25">
      <c r="A1912" s="103">
        <v>1910</v>
      </c>
      <c r="B1912" t="s">
        <v>423</v>
      </c>
      <c r="C1912" t="s">
        <v>394</v>
      </c>
      <c r="D1912" t="s">
        <v>409</v>
      </c>
      <c r="E1912" t="s">
        <v>195</v>
      </c>
      <c r="F1912" t="s">
        <v>407</v>
      </c>
      <c r="G1912">
        <v>88.888888888889824</v>
      </c>
      <c r="H1912" t="str">
        <f t="shared" si="29"/>
        <v>Nelson</v>
      </c>
    </row>
    <row r="1913" spans="1:8" hidden="1" x14ac:dyDescent="0.25">
      <c r="A1913" s="103">
        <v>1911</v>
      </c>
      <c r="B1913" t="s">
        <v>424</v>
      </c>
      <c r="C1913" t="s">
        <v>394</v>
      </c>
      <c r="D1913" t="s">
        <v>403</v>
      </c>
      <c r="E1913" t="s">
        <v>404</v>
      </c>
      <c r="F1913" t="s">
        <v>405</v>
      </c>
      <c r="G1913">
        <v>26.711560044891669</v>
      </c>
      <c r="H1913" t="str">
        <f t="shared" si="29"/>
        <v>Taranaki</v>
      </c>
    </row>
    <row r="1914" spans="1:8" hidden="1" x14ac:dyDescent="0.25">
      <c r="A1914" s="103">
        <v>1912</v>
      </c>
      <c r="B1914" t="s">
        <v>424</v>
      </c>
      <c r="C1914" t="s">
        <v>394</v>
      </c>
      <c r="D1914" t="s">
        <v>403</v>
      </c>
      <c r="E1914" t="s">
        <v>404</v>
      </c>
      <c r="F1914" t="s">
        <v>406</v>
      </c>
      <c r="G1914">
        <v>12.23344556677911</v>
      </c>
      <c r="H1914" t="str">
        <f t="shared" si="29"/>
        <v>Taranaki</v>
      </c>
    </row>
    <row r="1915" spans="1:8" hidden="1" x14ac:dyDescent="0.25">
      <c r="A1915" s="103">
        <v>1913</v>
      </c>
      <c r="B1915" t="s">
        <v>424</v>
      </c>
      <c r="C1915" t="s">
        <v>394</v>
      </c>
      <c r="D1915" t="s">
        <v>403</v>
      </c>
      <c r="E1915" t="s">
        <v>404</v>
      </c>
      <c r="F1915" t="s">
        <v>407</v>
      </c>
      <c r="G1915">
        <v>61.054994388329213</v>
      </c>
      <c r="H1915" t="str">
        <f t="shared" si="29"/>
        <v>Taranaki</v>
      </c>
    </row>
    <row r="1916" spans="1:8" hidden="1" x14ac:dyDescent="0.25">
      <c r="A1916" s="103">
        <v>1914</v>
      </c>
      <c r="B1916" t="s">
        <v>424</v>
      </c>
      <c r="C1916" t="s">
        <v>394</v>
      </c>
      <c r="D1916" t="s">
        <v>399</v>
      </c>
      <c r="E1916" t="s">
        <v>70</v>
      </c>
      <c r="F1916" t="s">
        <v>405</v>
      </c>
      <c r="G1916">
        <v>4.4444444444444446</v>
      </c>
      <c r="H1916" t="str">
        <f t="shared" si="29"/>
        <v>Taranaki</v>
      </c>
    </row>
    <row r="1917" spans="1:8" hidden="1" x14ac:dyDescent="0.25">
      <c r="A1917" s="103">
        <v>1915</v>
      </c>
      <c r="B1917" t="s">
        <v>424</v>
      </c>
      <c r="C1917" t="s">
        <v>394</v>
      </c>
      <c r="D1917" t="s">
        <v>399</v>
      </c>
      <c r="E1917" t="s">
        <v>71</v>
      </c>
      <c r="F1917" t="s">
        <v>405</v>
      </c>
      <c r="G1917">
        <v>29.894179894177441</v>
      </c>
      <c r="H1917" t="str">
        <f t="shared" si="29"/>
        <v>Taranaki</v>
      </c>
    </row>
    <row r="1918" spans="1:8" hidden="1" x14ac:dyDescent="0.25">
      <c r="A1918" s="103">
        <v>1916</v>
      </c>
      <c r="B1918" t="s">
        <v>424</v>
      </c>
      <c r="C1918" t="s">
        <v>394</v>
      </c>
      <c r="D1918" t="s">
        <v>399</v>
      </c>
      <c r="E1918" t="s">
        <v>69</v>
      </c>
      <c r="F1918" t="s">
        <v>405</v>
      </c>
      <c r="G1918">
        <v>20</v>
      </c>
      <c r="H1918" t="str">
        <f t="shared" si="29"/>
        <v>Taranaki</v>
      </c>
    </row>
    <row r="1919" spans="1:8" hidden="1" x14ac:dyDescent="0.25">
      <c r="A1919" s="103">
        <v>1917</v>
      </c>
      <c r="B1919" t="s">
        <v>424</v>
      </c>
      <c r="C1919" t="s">
        <v>394</v>
      </c>
      <c r="D1919" t="s">
        <v>399</v>
      </c>
      <c r="E1919" t="s">
        <v>72</v>
      </c>
      <c r="F1919" t="s">
        <v>405</v>
      </c>
      <c r="G1919">
        <v>45.238095238095241</v>
      </c>
      <c r="H1919" t="str">
        <f t="shared" si="29"/>
        <v>Taranaki</v>
      </c>
    </row>
    <row r="1920" spans="1:8" x14ac:dyDescent="0.25">
      <c r="A1920" s="103">
        <v>1918</v>
      </c>
      <c r="B1920" t="s">
        <v>424</v>
      </c>
      <c r="C1920" t="s">
        <v>394</v>
      </c>
      <c r="D1920" t="s">
        <v>399</v>
      </c>
      <c r="E1920" t="s">
        <v>81</v>
      </c>
      <c r="F1920" t="s">
        <v>405</v>
      </c>
      <c r="G1920">
        <v>34.920634920631898</v>
      </c>
      <c r="H1920" t="str">
        <f t="shared" si="29"/>
        <v>Taranaki</v>
      </c>
    </row>
    <row r="1921" spans="1:8" hidden="1" x14ac:dyDescent="0.25">
      <c r="A1921" s="103">
        <v>1919</v>
      </c>
      <c r="B1921" t="s">
        <v>424</v>
      </c>
      <c r="C1921" t="s">
        <v>394</v>
      </c>
      <c r="D1921" t="s">
        <v>399</v>
      </c>
      <c r="E1921" t="s">
        <v>82</v>
      </c>
      <c r="F1921" t="s">
        <v>405</v>
      </c>
      <c r="H1921" t="str">
        <f t="shared" si="29"/>
        <v>Taranaki</v>
      </c>
    </row>
    <row r="1922" spans="1:8" hidden="1" x14ac:dyDescent="0.25">
      <c r="A1922" s="103">
        <v>1920</v>
      </c>
      <c r="B1922" t="s">
        <v>424</v>
      </c>
      <c r="C1922" t="s">
        <v>394</v>
      </c>
      <c r="D1922" t="s">
        <v>399</v>
      </c>
      <c r="E1922" t="s">
        <v>70</v>
      </c>
      <c r="F1922" t="s">
        <v>406</v>
      </c>
      <c r="G1922">
        <v>26.666666666666671</v>
      </c>
      <c r="H1922" t="str">
        <f t="shared" si="29"/>
        <v>Taranaki</v>
      </c>
    </row>
    <row r="1923" spans="1:8" hidden="1" x14ac:dyDescent="0.25">
      <c r="A1923" s="103">
        <v>1921</v>
      </c>
      <c r="B1923" t="s">
        <v>424</v>
      </c>
      <c r="C1923" t="s">
        <v>394</v>
      </c>
      <c r="D1923" t="s">
        <v>399</v>
      </c>
      <c r="E1923" t="s">
        <v>71</v>
      </c>
      <c r="F1923" t="s">
        <v>406</v>
      </c>
      <c r="G1923">
        <v>10.846560846561349</v>
      </c>
      <c r="H1923" t="str">
        <f t="shared" ref="H1923:H1986" si="30">SUBSTITUTE(B1923, " Region","")</f>
        <v>Taranaki</v>
      </c>
    </row>
    <row r="1924" spans="1:8" hidden="1" x14ac:dyDescent="0.25">
      <c r="A1924" s="103">
        <v>1922</v>
      </c>
      <c r="B1924" t="s">
        <v>424</v>
      </c>
      <c r="C1924" t="s">
        <v>394</v>
      </c>
      <c r="D1924" t="s">
        <v>399</v>
      </c>
      <c r="E1924" t="s">
        <v>69</v>
      </c>
      <c r="F1924" t="s">
        <v>406</v>
      </c>
      <c r="H1924" t="str">
        <f t="shared" si="30"/>
        <v>Taranaki</v>
      </c>
    </row>
    <row r="1925" spans="1:8" hidden="1" x14ac:dyDescent="0.25">
      <c r="A1925" s="103">
        <v>1923</v>
      </c>
      <c r="B1925" t="s">
        <v>424</v>
      </c>
      <c r="C1925" t="s">
        <v>394</v>
      </c>
      <c r="D1925" t="s">
        <v>399</v>
      </c>
      <c r="E1925" t="s">
        <v>72</v>
      </c>
      <c r="F1925" t="s">
        <v>406</v>
      </c>
      <c r="G1925">
        <v>11.9047619047619</v>
      </c>
      <c r="H1925" t="str">
        <f t="shared" si="30"/>
        <v>Taranaki</v>
      </c>
    </row>
    <row r="1926" spans="1:8" x14ac:dyDescent="0.25">
      <c r="A1926" s="103">
        <v>1924</v>
      </c>
      <c r="B1926" t="s">
        <v>424</v>
      </c>
      <c r="C1926" t="s">
        <v>394</v>
      </c>
      <c r="D1926" t="s">
        <v>399</v>
      </c>
      <c r="E1926" t="s">
        <v>81</v>
      </c>
      <c r="F1926" t="s">
        <v>406</v>
      </c>
      <c r="G1926">
        <v>13.49206349206319</v>
      </c>
      <c r="H1926" t="str">
        <f t="shared" si="30"/>
        <v>Taranaki</v>
      </c>
    </row>
    <row r="1927" spans="1:8" hidden="1" x14ac:dyDescent="0.25">
      <c r="A1927" s="103">
        <v>1925</v>
      </c>
      <c r="B1927" t="s">
        <v>424</v>
      </c>
      <c r="C1927" t="s">
        <v>394</v>
      </c>
      <c r="D1927" t="s">
        <v>399</v>
      </c>
      <c r="E1927" t="s">
        <v>82</v>
      </c>
      <c r="F1927" t="s">
        <v>406</v>
      </c>
      <c r="H1927" t="str">
        <f t="shared" si="30"/>
        <v>Taranaki</v>
      </c>
    </row>
    <row r="1928" spans="1:8" hidden="1" x14ac:dyDescent="0.25">
      <c r="A1928" s="103">
        <v>1926</v>
      </c>
      <c r="B1928" t="s">
        <v>424</v>
      </c>
      <c r="C1928" t="s">
        <v>394</v>
      </c>
      <c r="D1928" t="s">
        <v>399</v>
      </c>
      <c r="E1928" t="s">
        <v>70</v>
      </c>
      <c r="F1928" t="s">
        <v>407</v>
      </c>
      <c r="G1928">
        <v>68.888888888888886</v>
      </c>
      <c r="H1928" t="str">
        <f t="shared" si="30"/>
        <v>Taranaki</v>
      </c>
    </row>
    <row r="1929" spans="1:8" hidden="1" x14ac:dyDescent="0.25">
      <c r="A1929" s="103">
        <v>1927</v>
      </c>
      <c r="B1929" t="s">
        <v>424</v>
      </c>
      <c r="C1929" t="s">
        <v>394</v>
      </c>
      <c r="D1929" t="s">
        <v>399</v>
      </c>
      <c r="E1929" t="s">
        <v>71</v>
      </c>
      <c r="F1929" t="s">
        <v>407</v>
      </c>
      <c r="G1929">
        <v>59.259259259261199</v>
      </c>
      <c r="H1929" t="str">
        <f t="shared" si="30"/>
        <v>Taranaki</v>
      </c>
    </row>
    <row r="1930" spans="1:8" hidden="1" x14ac:dyDescent="0.25">
      <c r="A1930" s="103">
        <v>1928</v>
      </c>
      <c r="B1930" t="s">
        <v>424</v>
      </c>
      <c r="C1930" t="s">
        <v>394</v>
      </c>
      <c r="D1930" t="s">
        <v>399</v>
      </c>
      <c r="E1930" t="s">
        <v>69</v>
      </c>
      <c r="F1930" t="s">
        <v>407</v>
      </c>
      <c r="G1930">
        <v>80</v>
      </c>
      <c r="H1930" t="str">
        <f t="shared" si="30"/>
        <v>Taranaki</v>
      </c>
    </row>
    <row r="1931" spans="1:8" hidden="1" x14ac:dyDescent="0.25">
      <c r="A1931" s="103">
        <v>1929</v>
      </c>
      <c r="B1931" t="s">
        <v>424</v>
      </c>
      <c r="C1931" t="s">
        <v>394</v>
      </c>
      <c r="D1931" t="s">
        <v>399</v>
      </c>
      <c r="E1931" t="s">
        <v>72</v>
      </c>
      <c r="F1931" t="s">
        <v>407</v>
      </c>
      <c r="G1931">
        <v>42.857142857142847</v>
      </c>
      <c r="H1931" t="str">
        <f t="shared" si="30"/>
        <v>Taranaki</v>
      </c>
    </row>
    <row r="1932" spans="1:8" x14ac:dyDescent="0.25">
      <c r="A1932" s="103">
        <v>1930</v>
      </c>
      <c r="B1932" t="s">
        <v>424</v>
      </c>
      <c r="C1932" t="s">
        <v>394</v>
      </c>
      <c r="D1932" t="s">
        <v>399</v>
      </c>
      <c r="E1932" t="s">
        <v>81</v>
      </c>
      <c r="F1932" t="s">
        <v>407</v>
      </c>
      <c r="G1932">
        <v>51.587301587304907</v>
      </c>
      <c r="H1932" t="str">
        <f t="shared" si="30"/>
        <v>Taranaki</v>
      </c>
    </row>
    <row r="1933" spans="1:8" hidden="1" x14ac:dyDescent="0.25">
      <c r="A1933" s="103">
        <v>1931</v>
      </c>
      <c r="B1933" t="s">
        <v>424</v>
      </c>
      <c r="C1933" t="s">
        <v>394</v>
      </c>
      <c r="D1933" t="s">
        <v>399</v>
      </c>
      <c r="E1933" t="s">
        <v>82</v>
      </c>
      <c r="F1933" t="s">
        <v>407</v>
      </c>
      <c r="G1933">
        <v>100</v>
      </c>
      <c r="H1933" t="str">
        <f t="shared" si="30"/>
        <v>Taranaki</v>
      </c>
    </row>
    <row r="1934" spans="1:8" hidden="1" x14ac:dyDescent="0.25">
      <c r="A1934" s="103">
        <v>1932</v>
      </c>
      <c r="B1934" t="s">
        <v>424</v>
      </c>
      <c r="C1934" t="s">
        <v>394</v>
      </c>
      <c r="D1934" t="s">
        <v>408</v>
      </c>
      <c r="E1934" t="s">
        <v>67</v>
      </c>
      <c r="F1934" t="s">
        <v>405</v>
      </c>
      <c r="G1934">
        <v>20.869565217391301</v>
      </c>
      <c r="H1934" t="str">
        <f t="shared" si="30"/>
        <v>Taranaki</v>
      </c>
    </row>
    <row r="1935" spans="1:8" hidden="1" x14ac:dyDescent="0.25">
      <c r="A1935" s="103">
        <v>1933</v>
      </c>
      <c r="B1935" t="s">
        <v>424</v>
      </c>
      <c r="C1935" t="s">
        <v>394</v>
      </c>
      <c r="D1935" t="s">
        <v>408</v>
      </c>
      <c r="E1935" t="s">
        <v>66</v>
      </c>
      <c r="F1935" t="s">
        <v>405</v>
      </c>
      <c r="G1935">
        <v>19.44444444444186</v>
      </c>
      <c r="H1935" t="str">
        <f t="shared" si="30"/>
        <v>Taranaki</v>
      </c>
    </row>
    <row r="1936" spans="1:8" hidden="1" x14ac:dyDescent="0.25">
      <c r="A1936" s="103">
        <v>1934</v>
      </c>
      <c r="B1936" t="s">
        <v>424</v>
      </c>
      <c r="C1936" t="s">
        <v>394</v>
      </c>
      <c r="D1936" t="s">
        <v>408</v>
      </c>
      <c r="E1936" t="s">
        <v>68</v>
      </c>
      <c r="F1936" t="s">
        <v>405</v>
      </c>
      <c r="G1936">
        <v>39.795918367344868</v>
      </c>
      <c r="H1936" t="str">
        <f t="shared" si="30"/>
        <v>Taranaki</v>
      </c>
    </row>
    <row r="1937" spans="1:8" hidden="1" x14ac:dyDescent="0.25">
      <c r="A1937" s="103">
        <v>1935</v>
      </c>
      <c r="B1937" t="s">
        <v>424</v>
      </c>
      <c r="C1937" t="s">
        <v>394</v>
      </c>
      <c r="D1937" t="s">
        <v>408</v>
      </c>
      <c r="E1937" t="s">
        <v>67</v>
      </c>
      <c r="F1937" t="s">
        <v>406</v>
      </c>
      <c r="G1937">
        <v>13.913043478260869</v>
      </c>
      <c r="H1937" t="str">
        <f t="shared" si="30"/>
        <v>Taranaki</v>
      </c>
    </row>
    <row r="1938" spans="1:8" hidden="1" x14ac:dyDescent="0.25">
      <c r="A1938" s="103">
        <v>1936</v>
      </c>
      <c r="B1938" t="s">
        <v>424</v>
      </c>
      <c r="C1938" t="s">
        <v>394</v>
      </c>
      <c r="D1938" t="s">
        <v>408</v>
      </c>
      <c r="E1938" t="s">
        <v>66</v>
      </c>
      <c r="F1938" t="s">
        <v>406</v>
      </c>
      <c r="G1938">
        <v>4.7619047619051011</v>
      </c>
      <c r="H1938" t="str">
        <f t="shared" si="30"/>
        <v>Taranaki</v>
      </c>
    </row>
    <row r="1939" spans="1:8" hidden="1" x14ac:dyDescent="0.25">
      <c r="A1939" s="103">
        <v>1937</v>
      </c>
      <c r="B1939" t="s">
        <v>424</v>
      </c>
      <c r="C1939" t="s">
        <v>394</v>
      </c>
      <c r="D1939" t="s">
        <v>408</v>
      </c>
      <c r="E1939" t="s">
        <v>68</v>
      </c>
      <c r="F1939" t="s">
        <v>406</v>
      </c>
      <c r="G1939">
        <v>16.666666666667009</v>
      </c>
      <c r="H1939" t="str">
        <f t="shared" si="30"/>
        <v>Taranaki</v>
      </c>
    </row>
    <row r="1940" spans="1:8" hidden="1" x14ac:dyDescent="0.25">
      <c r="A1940" s="103">
        <v>1938</v>
      </c>
      <c r="B1940" t="s">
        <v>424</v>
      </c>
      <c r="C1940" t="s">
        <v>394</v>
      </c>
      <c r="D1940" t="s">
        <v>408</v>
      </c>
      <c r="E1940" t="s">
        <v>67</v>
      </c>
      <c r="F1940" t="s">
        <v>407</v>
      </c>
      <c r="G1940">
        <v>65.217391304347828</v>
      </c>
      <c r="H1940" t="str">
        <f t="shared" si="30"/>
        <v>Taranaki</v>
      </c>
    </row>
    <row r="1941" spans="1:8" hidden="1" x14ac:dyDescent="0.25">
      <c r="A1941" s="103">
        <v>1939</v>
      </c>
      <c r="B1941" t="s">
        <v>424</v>
      </c>
      <c r="C1941" t="s">
        <v>394</v>
      </c>
      <c r="D1941" t="s">
        <v>408</v>
      </c>
      <c r="E1941" t="s">
        <v>66</v>
      </c>
      <c r="F1941" t="s">
        <v>407</v>
      </c>
      <c r="G1941">
        <v>75.793650793653029</v>
      </c>
      <c r="H1941" t="str">
        <f t="shared" si="30"/>
        <v>Taranaki</v>
      </c>
    </row>
    <row r="1942" spans="1:8" hidden="1" x14ac:dyDescent="0.25">
      <c r="A1942" s="103">
        <v>1940</v>
      </c>
      <c r="B1942" t="s">
        <v>424</v>
      </c>
      <c r="C1942" t="s">
        <v>394</v>
      </c>
      <c r="D1942" t="s">
        <v>408</v>
      </c>
      <c r="E1942" t="s">
        <v>68</v>
      </c>
      <c r="F1942" t="s">
        <v>407</v>
      </c>
      <c r="G1942">
        <v>43.53741496598812</v>
      </c>
      <c r="H1942" t="str">
        <f t="shared" si="30"/>
        <v>Taranaki</v>
      </c>
    </row>
    <row r="1943" spans="1:8" hidden="1" x14ac:dyDescent="0.25">
      <c r="A1943" s="103">
        <v>1941</v>
      </c>
      <c r="B1943" t="s">
        <v>424</v>
      </c>
      <c r="C1943" t="s">
        <v>394</v>
      </c>
      <c r="D1943" t="s">
        <v>409</v>
      </c>
      <c r="E1943" t="s">
        <v>193</v>
      </c>
      <c r="F1943" t="s">
        <v>405</v>
      </c>
      <c r="G1943">
        <v>27.294685990337019</v>
      </c>
      <c r="H1943" t="str">
        <f t="shared" si="30"/>
        <v>Taranaki</v>
      </c>
    </row>
    <row r="1944" spans="1:8" hidden="1" x14ac:dyDescent="0.25">
      <c r="A1944" s="103">
        <v>1942</v>
      </c>
      <c r="B1944" t="s">
        <v>424</v>
      </c>
      <c r="C1944" t="s">
        <v>394</v>
      </c>
      <c r="D1944" t="s">
        <v>409</v>
      </c>
      <c r="E1944" t="s">
        <v>194</v>
      </c>
      <c r="F1944" t="s">
        <v>405</v>
      </c>
      <c r="G1944">
        <v>32.967032967032956</v>
      </c>
      <c r="H1944" t="str">
        <f t="shared" si="30"/>
        <v>Taranaki</v>
      </c>
    </row>
    <row r="1945" spans="1:8" hidden="1" x14ac:dyDescent="0.25">
      <c r="A1945" s="103">
        <v>1943</v>
      </c>
      <c r="B1945" t="s">
        <v>424</v>
      </c>
      <c r="C1945" t="s">
        <v>394</v>
      </c>
      <c r="D1945" t="s">
        <v>409</v>
      </c>
      <c r="E1945" t="s">
        <v>195</v>
      </c>
      <c r="F1945" t="s">
        <v>405</v>
      </c>
      <c r="G1945">
        <v>17.15686274509126</v>
      </c>
      <c r="H1945" t="str">
        <f t="shared" si="30"/>
        <v>Taranaki</v>
      </c>
    </row>
    <row r="1946" spans="1:8" hidden="1" x14ac:dyDescent="0.25">
      <c r="A1946" s="103">
        <v>1944</v>
      </c>
      <c r="B1946" t="s">
        <v>424</v>
      </c>
      <c r="C1946" t="s">
        <v>394</v>
      </c>
      <c r="D1946" t="s">
        <v>409</v>
      </c>
      <c r="E1946" t="s">
        <v>193</v>
      </c>
      <c r="F1946" t="s">
        <v>406</v>
      </c>
      <c r="G1946">
        <v>12.0772946859902</v>
      </c>
      <c r="H1946" t="str">
        <f t="shared" si="30"/>
        <v>Taranaki</v>
      </c>
    </row>
    <row r="1947" spans="1:8" hidden="1" x14ac:dyDescent="0.25">
      <c r="A1947" s="103">
        <v>1945</v>
      </c>
      <c r="B1947" t="s">
        <v>424</v>
      </c>
      <c r="C1947" t="s">
        <v>394</v>
      </c>
      <c r="D1947" t="s">
        <v>409</v>
      </c>
      <c r="E1947" t="s">
        <v>194</v>
      </c>
      <c r="F1947" t="s">
        <v>406</v>
      </c>
      <c r="G1947">
        <v>9.8901098901098905</v>
      </c>
      <c r="H1947" t="str">
        <f t="shared" si="30"/>
        <v>Taranaki</v>
      </c>
    </row>
    <row r="1948" spans="1:8" hidden="1" x14ac:dyDescent="0.25">
      <c r="A1948" s="103">
        <v>1946</v>
      </c>
      <c r="B1948" t="s">
        <v>424</v>
      </c>
      <c r="C1948" t="s">
        <v>394</v>
      </c>
      <c r="D1948" t="s">
        <v>409</v>
      </c>
      <c r="E1948" t="s">
        <v>195</v>
      </c>
      <c r="F1948" t="s">
        <v>406</v>
      </c>
      <c r="G1948">
        <v>15.68627450980571</v>
      </c>
      <c r="H1948" t="str">
        <f t="shared" si="30"/>
        <v>Taranaki</v>
      </c>
    </row>
    <row r="1949" spans="1:8" hidden="1" x14ac:dyDescent="0.25">
      <c r="A1949" s="103">
        <v>1947</v>
      </c>
      <c r="B1949" t="s">
        <v>424</v>
      </c>
      <c r="C1949" t="s">
        <v>394</v>
      </c>
      <c r="D1949" t="s">
        <v>409</v>
      </c>
      <c r="E1949" t="s">
        <v>193</v>
      </c>
      <c r="F1949" t="s">
        <v>407</v>
      </c>
      <c r="G1949">
        <v>60.628019323672767</v>
      </c>
      <c r="H1949" t="str">
        <f t="shared" si="30"/>
        <v>Taranaki</v>
      </c>
    </row>
    <row r="1950" spans="1:8" hidden="1" x14ac:dyDescent="0.25">
      <c r="A1950" s="103">
        <v>1948</v>
      </c>
      <c r="B1950" t="s">
        <v>424</v>
      </c>
      <c r="C1950" t="s">
        <v>394</v>
      </c>
      <c r="D1950" t="s">
        <v>409</v>
      </c>
      <c r="E1950" t="s">
        <v>194</v>
      </c>
      <c r="F1950" t="s">
        <v>407</v>
      </c>
      <c r="G1950">
        <v>57.142857142857139</v>
      </c>
      <c r="H1950" t="str">
        <f t="shared" si="30"/>
        <v>Taranaki</v>
      </c>
    </row>
    <row r="1951" spans="1:8" hidden="1" x14ac:dyDescent="0.25">
      <c r="A1951" s="103">
        <v>1949</v>
      </c>
      <c r="B1951" t="s">
        <v>424</v>
      </c>
      <c r="C1951" t="s">
        <v>394</v>
      </c>
      <c r="D1951" t="s">
        <v>409</v>
      </c>
      <c r="E1951" t="s">
        <v>195</v>
      </c>
      <c r="F1951" t="s">
        <v>407</v>
      </c>
      <c r="G1951">
        <v>67.156862745103012</v>
      </c>
      <c r="H1951" t="str">
        <f t="shared" si="30"/>
        <v>Taranaki</v>
      </c>
    </row>
    <row r="1952" spans="1:8" hidden="1" x14ac:dyDescent="0.25">
      <c r="A1952" s="103">
        <v>1950</v>
      </c>
      <c r="B1952" t="s">
        <v>425</v>
      </c>
      <c r="C1952" t="s">
        <v>394</v>
      </c>
      <c r="D1952" t="s">
        <v>403</v>
      </c>
      <c r="E1952" t="s">
        <v>404</v>
      </c>
      <c r="F1952" t="s">
        <v>405</v>
      </c>
      <c r="G1952">
        <v>28.382838283827422</v>
      </c>
      <c r="H1952" t="str">
        <f t="shared" si="30"/>
        <v>Tasman</v>
      </c>
    </row>
    <row r="1953" spans="1:8" hidden="1" x14ac:dyDescent="0.25">
      <c r="A1953" s="103">
        <v>1951</v>
      </c>
      <c r="B1953" t="s">
        <v>425</v>
      </c>
      <c r="C1953" t="s">
        <v>394</v>
      </c>
      <c r="D1953" t="s">
        <v>403</v>
      </c>
      <c r="E1953" t="s">
        <v>404</v>
      </c>
      <c r="F1953" t="s">
        <v>406</v>
      </c>
      <c r="G1953">
        <v>9.2409240924084681</v>
      </c>
      <c r="H1953" t="str">
        <f t="shared" si="30"/>
        <v>Tasman</v>
      </c>
    </row>
    <row r="1954" spans="1:8" hidden="1" x14ac:dyDescent="0.25">
      <c r="A1954" s="103">
        <v>1952</v>
      </c>
      <c r="B1954" t="s">
        <v>425</v>
      </c>
      <c r="C1954" t="s">
        <v>394</v>
      </c>
      <c r="D1954" t="s">
        <v>403</v>
      </c>
      <c r="E1954" t="s">
        <v>404</v>
      </c>
      <c r="F1954" t="s">
        <v>407</v>
      </c>
      <c r="G1954">
        <v>62.376237623764098</v>
      </c>
      <c r="H1954" t="str">
        <f t="shared" si="30"/>
        <v>Tasman</v>
      </c>
    </row>
    <row r="1955" spans="1:8" hidden="1" x14ac:dyDescent="0.25">
      <c r="A1955" s="103">
        <v>1953</v>
      </c>
      <c r="B1955" t="s">
        <v>425</v>
      </c>
      <c r="C1955" t="s">
        <v>394</v>
      </c>
      <c r="D1955" t="s">
        <v>399</v>
      </c>
      <c r="E1955" t="s">
        <v>70</v>
      </c>
      <c r="F1955" t="s">
        <v>405</v>
      </c>
      <c r="H1955" t="str">
        <f t="shared" si="30"/>
        <v>Tasman</v>
      </c>
    </row>
    <row r="1956" spans="1:8" hidden="1" x14ac:dyDescent="0.25">
      <c r="A1956" s="103">
        <v>1954</v>
      </c>
      <c r="B1956" t="s">
        <v>425</v>
      </c>
      <c r="C1956" t="s">
        <v>394</v>
      </c>
      <c r="D1956" t="s">
        <v>399</v>
      </c>
      <c r="E1956" t="s">
        <v>71</v>
      </c>
      <c r="F1956" t="s">
        <v>405</v>
      </c>
      <c r="G1956">
        <v>44.444444444442333</v>
      </c>
      <c r="H1956" t="str">
        <f t="shared" si="30"/>
        <v>Tasman</v>
      </c>
    </row>
    <row r="1957" spans="1:8" hidden="1" x14ac:dyDescent="0.25">
      <c r="A1957" s="103">
        <v>1955</v>
      </c>
      <c r="B1957" t="s">
        <v>425</v>
      </c>
      <c r="C1957" t="s">
        <v>394</v>
      </c>
      <c r="D1957" t="s">
        <v>399</v>
      </c>
      <c r="E1957" t="s">
        <v>69</v>
      </c>
      <c r="F1957" t="s">
        <v>405</v>
      </c>
      <c r="G1957">
        <v>20</v>
      </c>
      <c r="H1957" t="str">
        <f t="shared" si="30"/>
        <v>Tasman</v>
      </c>
    </row>
    <row r="1958" spans="1:8" hidden="1" x14ac:dyDescent="0.25">
      <c r="A1958" s="103">
        <v>1956</v>
      </c>
      <c r="B1958" t="s">
        <v>425</v>
      </c>
      <c r="C1958" t="s">
        <v>394</v>
      </c>
      <c r="D1958" t="s">
        <v>399</v>
      </c>
      <c r="E1958" t="s">
        <v>72</v>
      </c>
      <c r="F1958" t="s">
        <v>405</v>
      </c>
      <c r="G1958">
        <v>50</v>
      </c>
      <c r="H1958" t="str">
        <f t="shared" si="30"/>
        <v>Tasman</v>
      </c>
    </row>
    <row r="1959" spans="1:8" x14ac:dyDescent="0.25">
      <c r="A1959" s="103">
        <v>1957</v>
      </c>
      <c r="B1959" t="s">
        <v>425</v>
      </c>
      <c r="C1959" t="s">
        <v>394</v>
      </c>
      <c r="D1959" t="s">
        <v>399</v>
      </c>
      <c r="E1959" t="s">
        <v>81</v>
      </c>
      <c r="F1959" t="s">
        <v>405</v>
      </c>
      <c r="H1959" t="str">
        <f t="shared" si="30"/>
        <v>Tasman</v>
      </c>
    </row>
    <row r="1960" spans="1:8" hidden="1" x14ac:dyDescent="0.25">
      <c r="A1960" s="103">
        <v>1958</v>
      </c>
      <c r="B1960" t="s">
        <v>425</v>
      </c>
      <c r="C1960" t="s">
        <v>394</v>
      </c>
      <c r="D1960" t="s">
        <v>399</v>
      </c>
      <c r="E1960" t="s">
        <v>82</v>
      </c>
      <c r="F1960" t="s">
        <v>405</v>
      </c>
      <c r="H1960" t="str">
        <f t="shared" si="30"/>
        <v>Tasman</v>
      </c>
    </row>
    <row r="1961" spans="1:8" hidden="1" x14ac:dyDescent="0.25">
      <c r="A1961" s="103">
        <v>1959</v>
      </c>
      <c r="B1961" t="s">
        <v>425</v>
      </c>
      <c r="C1961" t="s">
        <v>394</v>
      </c>
      <c r="D1961" t="s">
        <v>399</v>
      </c>
      <c r="E1961" t="s">
        <v>70</v>
      </c>
      <c r="F1961" t="s">
        <v>406</v>
      </c>
      <c r="G1961">
        <v>26.666666666666671</v>
      </c>
      <c r="H1961" t="str">
        <f t="shared" si="30"/>
        <v>Tasman</v>
      </c>
    </row>
    <row r="1962" spans="1:8" hidden="1" x14ac:dyDescent="0.25">
      <c r="A1962" s="103">
        <v>1960</v>
      </c>
      <c r="B1962" t="s">
        <v>425</v>
      </c>
      <c r="C1962" t="s">
        <v>394</v>
      </c>
      <c r="D1962" t="s">
        <v>399</v>
      </c>
      <c r="E1962" t="s">
        <v>71</v>
      </c>
      <c r="F1962" t="s">
        <v>406</v>
      </c>
      <c r="G1962">
        <v>12.69841269841073</v>
      </c>
      <c r="H1962" t="str">
        <f t="shared" si="30"/>
        <v>Tasman</v>
      </c>
    </row>
    <row r="1963" spans="1:8" hidden="1" x14ac:dyDescent="0.25">
      <c r="A1963" s="103">
        <v>1961</v>
      </c>
      <c r="B1963" t="s">
        <v>425</v>
      </c>
      <c r="C1963" t="s">
        <v>394</v>
      </c>
      <c r="D1963" t="s">
        <v>399</v>
      </c>
      <c r="E1963" t="s">
        <v>69</v>
      </c>
      <c r="F1963" t="s">
        <v>406</v>
      </c>
      <c r="H1963" t="str">
        <f t="shared" si="30"/>
        <v>Tasman</v>
      </c>
    </row>
    <row r="1964" spans="1:8" hidden="1" x14ac:dyDescent="0.25">
      <c r="A1964" s="103">
        <v>1962</v>
      </c>
      <c r="B1964" t="s">
        <v>425</v>
      </c>
      <c r="C1964" t="s">
        <v>394</v>
      </c>
      <c r="D1964" t="s">
        <v>399</v>
      </c>
      <c r="E1964" t="s">
        <v>72</v>
      </c>
      <c r="F1964" t="s">
        <v>406</v>
      </c>
      <c r="H1964" t="str">
        <f t="shared" si="30"/>
        <v>Tasman</v>
      </c>
    </row>
    <row r="1965" spans="1:8" x14ac:dyDescent="0.25">
      <c r="A1965" s="103">
        <v>1963</v>
      </c>
      <c r="B1965" t="s">
        <v>425</v>
      </c>
      <c r="C1965" t="s">
        <v>394</v>
      </c>
      <c r="D1965" t="s">
        <v>399</v>
      </c>
      <c r="E1965" t="s">
        <v>81</v>
      </c>
      <c r="F1965" t="s">
        <v>406</v>
      </c>
      <c r="H1965" t="str">
        <f t="shared" si="30"/>
        <v>Tasman</v>
      </c>
    </row>
    <row r="1966" spans="1:8" hidden="1" x14ac:dyDescent="0.25">
      <c r="A1966" s="103">
        <v>1964</v>
      </c>
      <c r="B1966" t="s">
        <v>425</v>
      </c>
      <c r="C1966" t="s">
        <v>394</v>
      </c>
      <c r="D1966" t="s">
        <v>399</v>
      </c>
      <c r="E1966" t="s">
        <v>82</v>
      </c>
      <c r="F1966" t="s">
        <v>406</v>
      </c>
      <c r="H1966" t="str">
        <f t="shared" si="30"/>
        <v>Tasman</v>
      </c>
    </row>
    <row r="1967" spans="1:8" hidden="1" x14ac:dyDescent="0.25">
      <c r="A1967" s="103">
        <v>1965</v>
      </c>
      <c r="B1967" t="s">
        <v>425</v>
      </c>
      <c r="C1967" t="s">
        <v>394</v>
      </c>
      <c r="D1967" t="s">
        <v>399</v>
      </c>
      <c r="E1967" t="s">
        <v>70</v>
      </c>
      <c r="F1967" t="s">
        <v>407</v>
      </c>
      <c r="G1967">
        <v>73.333333333333329</v>
      </c>
      <c r="H1967" t="str">
        <f t="shared" si="30"/>
        <v>Tasman</v>
      </c>
    </row>
    <row r="1968" spans="1:8" hidden="1" x14ac:dyDescent="0.25">
      <c r="A1968" s="103">
        <v>1966</v>
      </c>
      <c r="B1968" t="s">
        <v>425</v>
      </c>
      <c r="C1968" t="s">
        <v>394</v>
      </c>
      <c r="D1968" t="s">
        <v>399</v>
      </c>
      <c r="E1968" t="s">
        <v>71</v>
      </c>
      <c r="F1968" t="s">
        <v>407</v>
      </c>
      <c r="G1968">
        <v>42.85714285714694</v>
      </c>
      <c r="H1968" t="str">
        <f t="shared" si="30"/>
        <v>Tasman</v>
      </c>
    </row>
    <row r="1969" spans="1:8" hidden="1" x14ac:dyDescent="0.25">
      <c r="A1969" s="103">
        <v>1967</v>
      </c>
      <c r="B1969" t="s">
        <v>425</v>
      </c>
      <c r="C1969" t="s">
        <v>394</v>
      </c>
      <c r="D1969" t="s">
        <v>399</v>
      </c>
      <c r="E1969" t="s">
        <v>69</v>
      </c>
      <c r="F1969" t="s">
        <v>407</v>
      </c>
      <c r="G1969">
        <v>80</v>
      </c>
      <c r="H1969" t="str">
        <f t="shared" si="30"/>
        <v>Tasman</v>
      </c>
    </row>
    <row r="1970" spans="1:8" hidden="1" x14ac:dyDescent="0.25">
      <c r="A1970" s="103">
        <v>1968</v>
      </c>
      <c r="B1970" t="s">
        <v>425</v>
      </c>
      <c r="C1970" t="s">
        <v>394</v>
      </c>
      <c r="D1970" t="s">
        <v>399</v>
      </c>
      <c r="E1970" t="s">
        <v>72</v>
      </c>
      <c r="F1970" t="s">
        <v>407</v>
      </c>
      <c r="G1970">
        <v>50</v>
      </c>
      <c r="H1970" t="str">
        <f t="shared" si="30"/>
        <v>Tasman</v>
      </c>
    </row>
    <row r="1971" spans="1:8" x14ac:dyDescent="0.25">
      <c r="A1971" s="103">
        <v>1969</v>
      </c>
      <c r="B1971" t="s">
        <v>425</v>
      </c>
      <c r="C1971" t="s">
        <v>394</v>
      </c>
      <c r="D1971" t="s">
        <v>399</v>
      </c>
      <c r="E1971" t="s">
        <v>81</v>
      </c>
      <c r="F1971" t="s">
        <v>407</v>
      </c>
      <c r="G1971">
        <v>100</v>
      </c>
      <c r="H1971" t="str">
        <f t="shared" si="30"/>
        <v>Tasman</v>
      </c>
    </row>
    <row r="1972" spans="1:8" hidden="1" x14ac:dyDescent="0.25">
      <c r="A1972" s="103">
        <v>1970</v>
      </c>
      <c r="B1972" t="s">
        <v>425</v>
      </c>
      <c r="C1972" t="s">
        <v>394</v>
      </c>
      <c r="D1972" t="s">
        <v>399</v>
      </c>
      <c r="E1972" t="s">
        <v>82</v>
      </c>
      <c r="F1972" t="s">
        <v>407</v>
      </c>
      <c r="G1972">
        <v>100</v>
      </c>
      <c r="H1972" t="str">
        <f t="shared" si="30"/>
        <v>Tasman</v>
      </c>
    </row>
    <row r="1973" spans="1:8" hidden="1" x14ac:dyDescent="0.25">
      <c r="A1973" s="103">
        <v>1971</v>
      </c>
      <c r="B1973" t="s">
        <v>425</v>
      </c>
      <c r="C1973" t="s">
        <v>394</v>
      </c>
      <c r="D1973" t="s">
        <v>408</v>
      </c>
      <c r="E1973" t="s">
        <v>67</v>
      </c>
      <c r="F1973" t="s">
        <v>405</v>
      </c>
      <c r="G1973">
        <v>28.205128205128201</v>
      </c>
      <c r="H1973" t="str">
        <f t="shared" si="30"/>
        <v>Tasman</v>
      </c>
    </row>
    <row r="1974" spans="1:8" hidden="1" x14ac:dyDescent="0.25">
      <c r="A1974" s="103">
        <v>1972</v>
      </c>
      <c r="B1974" t="s">
        <v>425</v>
      </c>
      <c r="C1974" t="s">
        <v>394</v>
      </c>
      <c r="D1974" t="s">
        <v>408</v>
      </c>
      <c r="E1974" t="s">
        <v>66</v>
      </c>
      <c r="F1974" t="s">
        <v>405</v>
      </c>
      <c r="G1974">
        <v>21.42857142856581</v>
      </c>
      <c r="H1974" t="str">
        <f t="shared" si="30"/>
        <v>Tasman</v>
      </c>
    </row>
    <row r="1975" spans="1:8" hidden="1" x14ac:dyDescent="0.25">
      <c r="A1975" s="103">
        <v>1973</v>
      </c>
      <c r="B1975" t="s">
        <v>425</v>
      </c>
      <c r="C1975" t="s">
        <v>394</v>
      </c>
      <c r="D1975" t="s">
        <v>408</v>
      </c>
      <c r="E1975" t="s">
        <v>68</v>
      </c>
      <c r="F1975" t="s">
        <v>405</v>
      </c>
      <c r="G1975">
        <v>34.313725490198152</v>
      </c>
      <c r="H1975" t="str">
        <f t="shared" si="30"/>
        <v>Tasman</v>
      </c>
    </row>
    <row r="1976" spans="1:8" hidden="1" x14ac:dyDescent="0.25">
      <c r="A1976" s="103">
        <v>1974</v>
      </c>
      <c r="B1976" t="s">
        <v>425</v>
      </c>
      <c r="C1976" t="s">
        <v>394</v>
      </c>
      <c r="D1976" t="s">
        <v>408</v>
      </c>
      <c r="E1976" t="s">
        <v>67</v>
      </c>
      <c r="F1976" t="s">
        <v>406</v>
      </c>
      <c r="G1976">
        <v>12.820512820512819</v>
      </c>
      <c r="H1976" t="str">
        <f t="shared" si="30"/>
        <v>Tasman</v>
      </c>
    </row>
    <row r="1977" spans="1:8" hidden="1" x14ac:dyDescent="0.25">
      <c r="A1977" s="103">
        <v>1975</v>
      </c>
      <c r="B1977" t="s">
        <v>425</v>
      </c>
      <c r="C1977" t="s">
        <v>394</v>
      </c>
      <c r="D1977" t="s">
        <v>408</v>
      </c>
      <c r="E1977" t="s">
        <v>66</v>
      </c>
      <c r="F1977" t="s">
        <v>406</v>
      </c>
      <c r="H1977" t="str">
        <f t="shared" si="30"/>
        <v>Tasman</v>
      </c>
    </row>
    <row r="1978" spans="1:8" hidden="1" x14ac:dyDescent="0.25">
      <c r="A1978" s="103">
        <v>1976</v>
      </c>
      <c r="B1978" t="s">
        <v>425</v>
      </c>
      <c r="C1978" t="s">
        <v>394</v>
      </c>
      <c r="D1978" t="s">
        <v>408</v>
      </c>
      <c r="E1978" t="s">
        <v>68</v>
      </c>
      <c r="F1978" t="s">
        <v>406</v>
      </c>
      <c r="G1978">
        <v>12.745098039213261</v>
      </c>
      <c r="H1978" t="str">
        <f t="shared" si="30"/>
        <v>Tasman</v>
      </c>
    </row>
    <row r="1979" spans="1:8" hidden="1" x14ac:dyDescent="0.25">
      <c r="A1979" s="103">
        <v>1977</v>
      </c>
      <c r="B1979" t="s">
        <v>425</v>
      </c>
      <c r="C1979" t="s">
        <v>394</v>
      </c>
      <c r="D1979" t="s">
        <v>408</v>
      </c>
      <c r="E1979" t="s">
        <v>67</v>
      </c>
      <c r="F1979" t="s">
        <v>407</v>
      </c>
      <c r="G1979">
        <v>58.974358974358978</v>
      </c>
      <c r="H1979" t="str">
        <f t="shared" si="30"/>
        <v>Tasman</v>
      </c>
    </row>
    <row r="1980" spans="1:8" hidden="1" x14ac:dyDescent="0.25">
      <c r="A1980" s="103">
        <v>1978</v>
      </c>
      <c r="B1980" t="s">
        <v>425</v>
      </c>
      <c r="C1980" t="s">
        <v>394</v>
      </c>
      <c r="D1980" t="s">
        <v>408</v>
      </c>
      <c r="E1980" t="s">
        <v>66</v>
      </c>
      <c r="F1980" t="s">
        <v>407</v>
      </c>
      <c r="G1980">
        <v>78.571428571434183</v>
      </c>
      <c r="H1980" t="str">
        <f t="shared" si="30"/>
        <v>Tasman</v>
      </c>
    </row>
    <row r="1981" spans="1:8" hidden="1" x14ac:dyDescent="0.25">
      <c r="A1981" s="103">
        <v>1979</v>
      </c>
      <c r="B1981" t="s">
        <v>425</v>
      </c>
      <c r="C1981" t="s">
        <v>394</v>
      </c>
      <c r="D1981" t="s">
        <v>408</v>
      </c>
      <c r="E1981" t="s">
        <v>68</v>
      </c>
      <c r="F1981" t="s">
        <v>407</v>
      </c>
      <c r="G1981">
        <v>52.94117647058858</v>
      </c>
      <c r="H1981" t="str">
        <f t="shared" si="30"/>
        <v>Tasman</v>
      </c>
    </row>
    <row r="1982" spans="1:8" hidden="1" x14ac:dyDescent="0.25">
      <c r="A1982" s="103">
        <v>1980</v>
      </c>
      <c r="B1982" t="s">
        <v>425</v>
      </c>
      <c r="C1982" t="s">
        <v>394</v>
      </c>
      <c r="D1982" t="s">
        <v>409</v>
      </c>
      <c r="E1982" t="s">
        <v>193</v>
      </c>
      <c r="F1982" t="s">
        <v>405</v>
      </c>
      <c r="G1982">
        <v>15.217391304348491</v>
      </c>
      <c r="H1982" t="str">
        <f t="shared" si="30"/>
        <v>Tasman</v>
      </c>
    </row>
    <row r="1983" spans="1:8" hidden="1" x14ac:dyDescent="0.25">
      <c r="A1983" s="103">
        <v>1981</v>
      </c>
      <c r="B1983" t="s">
        <v>425</v>
      </c>
      <c r="C1983" t="s">
        <v>394</v>
      </c>
      <c r="D1983" t="s">
        <v>409</v>
      </c>
      <c r="E1983" t="s">
        <v>194</v>
      </c>
      <c r="F1983" t="s">
        <v>405</v>
      </c>
      <c r="G1983">
        <v>48.387096774193552</v>
      </c>
      <c r="H1983" t="str">
        <f t="shared" si="30"/>
        <v>Tasman</v>
      </c>
    </row>
    <row r="1984" spans="1:8" hidden="1" x14ac:dyDescent="0.25">
      <c r="A1984" s="103">
        <v>1982</v>
      </c>
      <c r="B1984" t="s">
        <v>425</v>
      </c>
      <c r="C1984" t="s">
        <v>394</v>
      </c>
      <c r="D1984" t="s">
        <v>409</v>
      </c>
      <c r="E1984" t="s">
        <v>195</v>
      </c>
      <c r="F1984" t="s">
        <v>405</v>
      </c>
      <c r="G1984">
        <v>27.777777777771291</v>
      </c>
      <c r="H1984" t="str">
        <f t="shared" si="30"/>
        <v>Tasman</v>
      </c>
    </row>
    <row r="1985" spans="1:8" hidden="1" x14ac:dyDescent="0.25">
      <c r="A1985" s="103">
        <v>1983</v>
      </c>
      <c r="B1985" t="s">
        <v>425</v>
      </c>
      <c r="C1985" t="s">
        <v>394</v>
      </c>
      <c r="D1985" t="s">
        <v>409</v>
      </c>
      <c r="E1985" t="s">
        <v>193</v>
      </c>
      <c r="F1985" t="s">
        <v>406</v>
      </c>
      <c r="G1985">
        <v>8.6956521739134214</v>
      </c>
      <c r="H1985" t="str">
        <f t="shared" si="30"/>
        <v>Tasman</v>
      </c>
    </row>
    <row r="1986" spans="1:8" hidden="1" x14ac:dyDescent="0.25">
      <c r="A1986" s="103">
        <v>1984</v>
      </c>
      <c r="B1986" t="s">
        <v>425</v>
      </c>
      <c r="C1986" t="s">
        <v>394</v>
      </c>
      <c r="D1986" t="s">
        <v>409</v>
      </c>
      <c r="E1986" t="s">
        <v>194</v>
      </c>
      <c r="F1986" t="s">
        <v>406</v>
      </c>
      <c r="H1986" t="str">
        <f t="shared" si="30"/>
        <v>Tasman</v>
      </c>
    </row>
    <row r="1987" spans="1:8" hidden="1" x14ac:dyDescent="0.25">
      <c r="A1987" s="103">
        <v>1985</v>
      </c>
      <c r="B1987" t="s">
        <v>425</v>
      </c>
      <c r="C1987" t="s">
        <v>394</v>
      </c>
      <c r="D1987" t="s">
        <v>409</v>
      </c>
      <c r="E1987" t="s">
        <v>195</v>
      </c>
      <c r="F1987" t="s">
        <v>406</v>
      </c>
      <c r="G1987">
        <v>22.22222222222037</v>
      </c>
      <c r="H1987" t="str">
        <f t="shared" ref="H1987:H2050" si="31">SUBSTITUTE(B1987, " Region","")</f>
        <v>Tasman</v>
      </c>
    </row>
    <row r="1988" spans="1:8" hidden="1" x14ac:dyDescent="0.25">
      <c r="A1988" s="103">
        <v>1986</v>
      </c>
      <c r="B1988" t="s">
        <v>425</v>
      </c>
      <c r="C1988" t="s">
        <v>394</v>
      </c>
      <c r="D1988" t="s">
        <v>409</v>
      </c>
      <c r="E1988" t="s">
        <v>193</v>
      </c>
      <c r="F1988" t="s">
        <v>407</v>
      </c>
      <c r="G1988">
        <v>76.086956521738088</v>
      </c>
      <c r="H1988" t="str">
        <f t="shared" si="31"/>
        <v>Tasman</v>
      </c>
    </row>
    <row r="1989" spans="1:8" hidden="1" x14ac:dyDescent="0.25">
      <c r="A1989" s="103">
        <v>1987</v>
      </c>
      <c r="B1989" t="s">
        <v>425</v>
      </c>
      <c r="C1989" t="s">
        <v>394</v>
      </c>
      <c r="D1989" t="s">
        <v>409</v>
      </c>
      <c r="E1989" t="s">
        <v>194</v>
      </c>
      <c r="F1989" t="s">
        <v>407</v>
      </c>
      <c r="G1989">
        <v>51.612903225806448</v>
      </c>
      <c r="H1989" t="str">
        <f t="shared" si="31"/>
        <v>Tasman</v>
      </c>
    </row>
    <row r="1990" spans="1:8" hidden="1" x14ac:dyDescent="0.25">
      <c r="A1990" s="103">
        <v>1988</v>
      </c>
      <c r="B1990" t="s">
        <v>425</v>
      </c>
      <c r="C1990" t="s">
        <v>394</v>
      </c>
      <c r="D1990" t="s">
        <v>409</v>
      </c>
      <c r="E1990" t="s">
        <v>195</v>
      </c>
      <c r="F1990" t="s">
        <v>407</v>
      </c>
      <c r="G1990">
        <v>50.000000000008328</v>
      </c>
      <c r="H1990" t="str">
        <f t="shared" si="31"/>
        <v>Tasman</v>
      </c>
    </row>
    <row r="1991" spans="1:8" hidden="1" x14ac:dyDescent="0.25">
      <c r="A1991" s="103">
        <v>1989</v>
      </c>
      <c r="B1991" t="s">
        <v>402</v>
      </c>
      <c r="C1991" t="s">
        <v>430</v>
      </c>
      <c r="D1991" t="s">
        <v>403</v>
      </c>
      <c r="E1991" t="s">
        <v>404</v>
      </c>
      <c r="F1991" t="s">
        <v>405</v>
      </c>
      <c r="G1991">
        <v>26.08695652173785</v>
      </c>
      <c r="H1991" t="str">
        <f t="shared" si="31"/>
        <v>Canterbury</v>
      </c>
    </row>
    <row r="1992" spans="1:8" hidden="1" x14ac:dyDescent="0.25">
      <c r="A1992" s="103">
        <v>1990</v>
      </c>
      <c r="B1992" t="s">
        <v>402</v>
      </c>
      <c r="C1992" t="s">
        <v>430</v>
      </c>
      <c r="D1992" t="s">
        <v>403</v>
      </c>
      <c r="E1992" t="s">
        <v>404</v>
      </c>
      <c r="F1992" t="s">
        <v>406</v>
      </c>
      <c r="G1992">
        <v>14.101057579318811</v>
      </c>
      <c r="H1992" t="str">
        <f t="shared" si="31"/>
        <v>Canterbury</v>
      </c>
    </row>
    <row r="1993" spans="1:8" hidden="1" x14ac:dyDescent="0.25">
      <c r="A1993" s="103">
        <v>1991</v>
      </c>
      <c r="B1993" t="s">
        <v>402</v>
      </c>
      <c r="C1993" t="s">
        <v>430</v>
      </c>
      <c r="D1993" t="s">
        <v>403</v>
      </c>
      <c r="E1993" t="s">
        <v>404</v>
      </c>
      <c r="F1993" t="s">
        <v>407</v>
      </c>
      <c r="G1993">
        <v>59.811985898943362</v>
      </c>
      <c r="H1993" t="str">
        <f t="shared" si="31"/>
        <v>Canterbury</v>
      </c>
    </row>
    <row r="1994" spans="1:8" hidden="1" x14ac:dyDescent="0.25">
      <c r="A1994" s="103">
        <v>1992</v>
      </c>
      <c r="B1994" t="s">
        <v>402</v>
      </c>
      <c r="C1994" t="s">
        <v>430</v>
      </c>
      <c r="D1994" t="s">
        <v>399</v>
      </c>
      <c r="E1994" t="s">
        <v>70</v>
      </c>
      <c r="F1994" t="s">
        <v>405</v>
      </c>
      <c r="G1994">
        <v>3.759398496240602</v>
      </c>
      <c r="H1994" t="str">
        <f t="shared" si="31"/>
        <v>Canterbury</v>
      </c>
    </row>
    <row r="1995" spans="1:8" hidden="1" x14ac:dyDescent="0.25">
      <c r="A1995" s="103">
        <v>1993</v>
      </c>
      <c r="B1995" t="s">
        <v>402</v>
      </c>
      <c r="C1995" t="s">
        <v>430</v>
      </c>
      <c r="D1995" t="s">
        <v>399</v>
      </c>
      <c r="E1995" t="s">
        <v>71</v>
      </c>
      <c r="F1995" t="s">
        <v>405</v>
      </c>
      <c r="G1995">
        <v>36.549707602337193</v>
      </c>
      <c r="H1995" t="str">
        <f t="shared" si="31"/>
        <v>Canterbury</v>
      </c>
    </row>
    <row r="1996" spans="1:8" hidden="1" x14ac:dyDescent="0.25">
      <c r="A1996" s="103">
        <v>1994</v>
      </c>
      <c r="B1996" t="s">
        <v>402</v>
      </c>
      <c r="C1996" t="s">
        <v>430</v>
      </c>
      <c r="D1996" t="s">
        <v>399</v>
      </c>
      <c r="E1996" t="s">
        <v>69</v>
      </c>
      <c r="F1996" t="s">
        <v>405</v>
      </c>
      <c r="G1996">
        <v>31.111111111111111</v>
      </c>
      <c r="H1996" t="str">
        <f t="shared" si="31"/>
        <v>Canterbury</v>
      </c>
    </row>
    <row r="1997" spans="1:8" hidden="1" x14ac:dyDescent="0.25">
      <c r="A1997" s="103">
        <v>1995</v>
      </c>
      <c r="B1997" t="s">
        <v>402</v>
      </c>
      <c r="C1997" t="s">
        <v>430</v>
      </c>
      <c r="D1997" t="s">
        <v>399</v>
      </c>
      <c r="E1997" t="s">
        <v>72</v>
      </c>
      <c r="F1997" t="s">
        <v>405</v>
      </c>
      <c r="G1997">
        <v>28.76344086021383</v>
      </c>
      <c r="H1997" t="str">
        <f t="shared" si="31"/>
        <v>Canterbury</v>
      </c>
    </row>
    <row r="1998" spans="1:8" x14ac:dyDescent="0.25">
      <c r="A1998" s="103">
        <v>1996</v>
      </c>
      <c r="B1998" t="s">
        <v>402</v>
      </c>
      <c r="C1998" t="s">
        <v>430</v>
      </c>
      <c r="D1998" t="s">
        <v>399</v>
      </c>
      <c r="E1998" t="s">
        <v>81</v>
      </c>
      <c r="F1998" t="s">
        <v>405</v>
      </c>
      <c r="G1998">
        <v>22.486772486773209</v>
      </c>
      <c r="H1998" t="str">
        <f t="shared" si="31"/>
        <v>Canterbury</v>
      </c>
    </row>
    <row r="1999" spans="1:8" hidden="1" x14ac:dyDescent="0.25">
      <c r="A1999" s="103">
        <v>1997</v>
      </c>
      <c r="B1999" t="s">
        <v>402</v>
      </c>
      <c r="C1999" t="s">
        <v>430</v>
      </c>
      <c r="D1999" t="s">
        <v>399</v>
      </c>
      <c r="E1999" t="s">
        <v>82</v>
      </c>
      <c r="F1999" t="s">
        <v>405</v>
      </c>
      <c r="H1999" t="str">
        <f t="shared" si="31"/>
        <v>Canterbury</v>
      </c>
    </row>
    <row r="2000" spans="1:8" hidden="1" x14ac:dyDescent="0.25">
      <c r="A2000" s="103">
        <v>1998</v>
      </c>
      <c r="B2000" t="s">
        <v>402</v>
      </c>
      <c r="C2000" t="s">
        <v>430</v>
      </c>
      <c r="D2000" t="s">
        <v>399</v>
      </c>
      <c r="E2000" t="s">
        <v>70</v>
      </c>
      <c r="F2000" t="s">
        <v>406</v>
      </c>
      <c r="G2000">
        <v>26.315789473684209</v>
      </c>
      <c r="H2000" t="str">
        <f t="shared" si="31"/>
        <v>Canterbury</v>
      </c>
    </row>
    <row r="2001" spans="1:8" hidden="1" x14ac:dyDescent="0.25">
      <c r="A2001" s="103">
        <v>1999</v>
      </c>
      <c r="B2001" t="s">
        <v>402</v>
      </c>
      <c r="C2001" t="s">
        <v>430</v>
      </c>
      <c r="D2001" t="s">
        <v>399</v>
      </c>
      <c r="E2001" t="s">
        <v>71</v>
      </c>
      <c r="F2001" t="s">
        <v>406</v>
      </c>
      <c r="G2001">
        <v>12.67056530214461</v>
      </c>
      <c r="H2001" t="str">
        <f t="shared" si="31"/>
        <v>Canterbury</v>
      </c>
    </row>
    <row r="2002" spans="1:8" hidden="1" x14ac:dyDescent="0.25">
      <c r="A2002" s="103">
        <v>2000</v>
      </c>
      <c r="B2002" t="s">
        <v>402</v>
      </c>
      <c r="C2002" t="s">
        <v>430</v>
      </c>
      <c r="D2002" t="s">
        <v>399</v>
      </c>
      <c r="E2002" t="s">
        <v>69</v>
      </c>
      <c r="F2002" t="s">
        <v>406</v>
      </c>
      <c r="G2002">
        <v>4.4444444444444446</v>
      </c>
      <c r="H2002" t="str">
        <f t="shared" si="31"/>
        <v>Canterbury</v>
      </c>
    </row>
    <row r="2003" spans="1:8" hidden="1" x14ac:dyDescent="0.25">
      <c r="A2003" s="103">
        <v>2001</v>
      </c>
      <c r="B2003" t="s">
        <v>402</v>
      </c>
      <c r="C2003" t="s">
        <v>430</v>
      </c>
      <c r="D2003" t="s">
        <v>399</v>
      </c>
      <c r="E2003" t="s">
        <v>72</v>
      </c>
      <c r="F2003" t="s">
        <v>406</v>
      </c>
      <c r="G2003">
        <v>11.021505376343899</v>
      </c>
      <c r="H2003" t="str">
        <f t="shared" si="31"/>
        <v>Canterbury</v>
      </c>
    </row>
    <row r="2004" spans="1:8" x14ac:dyDescent="0.25">
      <c r="A2004" s="103">
        <v>2002</v>
      </c>
      <c r="B2004" t="s">
        <v>402</v>
      </c>
      <c r="C2004" t="s">
        <v>430</v>
      </c>
      <c r="D2004" t="s">
        <v>399</v>
      </c>
      <c r="E2004" t="s">
        <v>81</v>
      </c>
      <c r="F2004" t="s">
        <v>406</v>
      </c>
      <c r="G2004">
        <v>19.04761904762055</v>
      </c>
      <c r="H2004" t="str">
        <f t="shared" si="31"/>
        <v>Canterbury</v>
      </c>
    </row>
    <row r="2005" spans="1:8" hidden="1" x14ac:dyDescent="0.25">
      <c r="A2005" s="103">
        <v>2003</v>
      </c>
      <c r="B2005" t="s">
        <v>402</v>
      </c>
      <c r="C2005" t="s">
        <v>430</v>
      </c>
      <c r="D2005" t="s">
        <v>399</v>
      </c>
      <c r="E2005" t="s">
        <v>82</v>
      </c>
      <c r="F2005" t="s">
        <v>406</v>
      </c>
      <c r="H2005" t="str">
        <f t="shared" si="31"/>
        <v>Canterbury</v>
      </c>
    </row>
    <row r="2006" spans="1:8" hidden="1" x14ac:dyDescent="0.25">
      <c r="A2006" s="103">
        <v>2004</v>
      </c>
      <c r="B2006" t="s">
        <v>402</v>
      </c>
      <c r="C2006" t="s">
        <v>430</v>
      </c>
      <c r="D2006" t="s">
        <v>399</v>
      </c>
      <c r="E2006" t="s">
        <v>70</v>
      </c>
      <c r="F2006" t="s">
        <v>407</v>
      </c>
      <c r="G2006">
        <v>69.924812030075188</v>
      </c>
      <c r="H2006" t="str">
        <f t="shared" si="31"/>
        <v>Canterbury</v>
      </c>
    </row>
    <row r="2007" spans="1:8" hidden="1" x14ac:dyDescent="0.25">
      <c r="A2007" s="103">
        <v>2005</v>
      </c>
      <c r="B2007" t="s">
        <v>402</v>
      </c>
      <c r="C2007" t="s">
        <v>430</v>
      </c>
      <c r="D2007" t="s">
        <v>399</v>
      </c>
      <c r="E2007" t="s">
        <v>71</v>
      </c>
      <c r="F2007" t="s">
        <v>407</v>
      </c>
      <c r="G2007">
        <v>50.779727095518197</v>
      </c>
      <c r="H2007" t="str">
        <f t="shared" si="31"/>
        <v>Canterbury</v>
      </c>
    </row>
    <row r="2008" spans="1:8" hidden="1" x14ac:dyDescent="0.25">
      <c r="A2008" s="103">
        <v>2006</v>
      </c>
      <c r="B2008" t="s">
        <v>402</v>
      </c>
      <c r="C2008" t="s">
        <v>430</v>
      </c>
      <c r="D2008" t="s">
        <v>399</v>
      </c>
      <c r="E2008" t="s">
        <v>69</v>
      </c>
      <c r="F2008" t="s">
        <v>407</v>
      </c>
      <c r="G2008">
        <v>64.444444444444443</v>
      </c>
      <c r="H2008" t="str">
        <f t="shared" si="31"/>
        <v>Canterbury</v>
      </c>
    </row>
    <row r="2009" spans="1:8" hidden="1" x14ac:dyDescent="0.25">
      <c r="A2009" s="103">
        <v>2007</v>
      </c>
      <c r="B2009" t="s">
        <v>402</v>
      </c>
      <c r="C2009" t="s">
        <v>430</v>
      </c>
      <c r="D2009" t="s">
        <v>399</v>
      </c>
      <c r="E2009" t="s">
        <v>72</v>
      </c>
      <c r="F2009" t="s">
        <v>407</v>
      </c>
      <c r="G2009">
        <v>60.215053763442263</v>
      </c>
      <c r="H2009" t="str">
        <f t="shared" si="31"/>
        <v>Canterbury</v>
      </c>
    </row>
    <row r="2010" spans="1:8" x14ac:dyDescent="0.25">
      <c r="A2010" s="103">
        <v>2008</v>
      </c>
      <c r="B2010" t="s">
        <v>402</v>
      </c>
      <c r="C2010" t="s">
        <v>430</v>
      </c>
      <c r="D2010" t="s">
        <v>399</v>
      </c>
      <c r="E2010" t="s">
        <v>81</v>
      </c>
      <c r="F2010" t="s">
        <v>407</v>
      </c>
      <c r="G2010">
        <v>58.465608465606238</v>
      </c>
      <c r="H2010" t="str">
        <f t="shared" si="31"/>
        <v>Canterbury</v>
      </c>
    </row>
    <row r="2011" spans="1:8" hidden="1" x14ac:dyDescent="0.25">
      <c r="A2011" s="103">
        <v>2009</v>
      </c>
      <c r="B2011" t="s">
        <v>402</v>
      </c>
      <c r="C2011" t="s">
        <v>430</v>
      </c>
      <c r="D2011" t="s">
        <v>399</v>
      </c>
      <c r="E2011" t="s">
        <v>82</v>
      </c>
      <c r="F2011" t="s">
        <v>407</v>
      </c>
      <c r="G2011">
        <v>100</v>
      </c>
      <c r="H2011" t="str">
        <f t="shared" si="31"/>
        <v>Canterbury</v>
      </c>
    </row>
    <row r="2012" spans="1:8" hidden="1" x14ac:dyDescent="0.25">
      <c r="A2012" s="103">
        <v>2010</v>
      </c>
      <c r="B2012" t="s">
        <v>402</v>
      </c>
      <c r="C2012" t="s">
        <v>430</v>
      </c>
      <c r="D2012" t="s">
        <v>408</v>
      </c>
      <c r="E2012" t="s">
        <v>67</v>
      </c>
      <c r="F2012" t="s">
        <v>405</v>
      </c>
      <c r="G2012">
        <v>24.925816023738872</v>
      </c>
      <c r="H2012" t="str">
        <f t="shared" si="31"/>
        <v>Canterbury</v>
      </c>
    </row>
    <row r="2013" spans="1:8" hidden="1" x14ac:dyDescent="0.25">
      <c r="A2013" s="103">
        <v>2011</v>
      </c>
      <c r="B2013" t="s">
        <v>402</v>
      </c>
      <c r="C2013" t="s">
        <v>430</v>
      </c>
      <c r="D2013" t="s">
        <v>408</v>
      </c>
      <c r="E2013" t="s">
        <v>66</v>
      </c>
      <c r="F2013" t="s">
        <v>405</v>
      </c>
      <c r="G2013">
        <v>18.76750700279722</v>
      </c>
      <c r="H2013" t="str">
        <f t="shared" si="31"/>
        <v>Canterbury</v>
      </c>
    </row>
    <row r="2014" spans="1:8" hidden="1" x14ac:dyDescent="0.25">
      <c r="A2014" s="103">
        <v>2012</v>
      </c>
      <c r="B2014" t="s">
        <v>402</v>
      </c>
      <c r="C2014" t="s">
        <v>430</v>
      </c>
      <c r="D2014" t="s">
        <v>408</v>
      </c>
      <c r="E2014" t="s">
        <v>68</v>
      </c>
      <c r="F2014" t="s">
        <v>405</v>
      </c>
      <c r="G2014">
        <v>33.816425120772763</v>
      </c>
      <c r="H2014" t="str">
        <f t="shared" si="31"/>
        <v>Canterbury</v>
      </c>
    </row>
    <row r="2015" spans="1:8" hidden="1" x14ac:dyDescent="0.25">
      <c r="A2015" s="103">
        <v>2013</v>
      </c>
      <c r="B2015" t="s">
        <v>402</v>
      </c>
      <c r="C2015" t="s">
        <v>430</v>
      </c>
      <c r="D2015" t="s">
        <v>408</v>
      </c>
      <c r="E2015" t="s">
        <v>67</v>
      </c>
      <c r="F2015" t="s">
        <v>406</v>
      </c>
      <c r="G2015">
        <v>14.54005934718101</v>
      </c>
      <c r="H2015" t="str">
        <f t="shared" si="31"/>
        <v>Canterbury</v>
      </c>
    </row>
    <row r="2016" spans="1:8" hidden="1" x14ac:dyDescent="0.25">
      <c r="A2016" s="103">
        <v>2014</v>
      </c>
      <c r="B2016" t="s">
        <v>402</v>
      </c>
      <c r="C2016" t="s">
        <v>430</v>
      </c>
      <c r="D2016" t="s">
        <v>408</v>
      </c>
      <c r="E2016" t="s">
        <v>66</v>
      </c>
      <c r="F2016" t="s">
        <v>406</v>
      </c>
      <c r="G2016">
        <v>11.0644257703084</v>
      </c>
      <c r="H2016" t="str">
        <f t="shared" si="31"/>
        <v>Canterbury</v>
      </c>
    </row>
    <row r="2017" spans="1:8" hidden="1" x14ac:dyDescent="0.25">
      <c r="A2017" s="103">
        <v>2015</v>
      </c>
      <c r="B2017" t="s">
        <v>402</v>
      </c>
      <c r="C2017" t="s">
        <v>430</v>
      </c>
      <c r="D2017" t="s">
        <v>408</v>
      </c>
      <c r="E2017" t="s">
        <v>68</v>
      </c>
      <c r="F2017" t="s">
        <v>406</v>
      </c>
      <c r="G2017">
        <v>16.183574879227962</v>
      </c>
      <c r="H2017" t="str">
        <f t="shared" si="31"/>
        <v>Canterbury</v>
      </c>
    </row>
    <row r="2018" spans="1:8" hidden="1" x14ac:dyDescent="0.25">
      <c r="A2018" s="103">
        <v>2016</v>
      </c>
      <c r="B2018" t="s">
        <v>402</v>
      </c>
      <c r="C2018" t="s">
        <v>430</v>
      </c>
      <c r="D2018" t="s">
        <v>408</v>
      </c>
      <c r="E2018" t="s">
        <v>67</v>
      </c>
      <c r="F2018" t="s">
        <v>407</v>
      </c>
      <c r="G2018">
        <v>60.534124629080132</v>
      </c>
      <c r="H2018" t="str">
        <f t="shared" si="31"/>
        <v>Canterbury</v>
      </c>
    </row>
    <row r="2019" spans="1:8" hidden="1" x14ac:dyDescent="0.25">
      <c r="A2019" s="103">
        <v>2017</v>
      </c>
      <c r="B2019" t="s">
        <v>402</v>
      </c>
      <c r="C2019" t="s">
        <v>430</v>
      </c>
      <c r="D2019" t="s">
        <v>408</v>
      </c>
      <c r="E2019" t="s">
        <v>66</v>
      </c>
      <c r="F2019" t="s">
        <v>407</v>
      </c>
      <c r="G2019">
        <v>70.168067226894379</v>
      </c>
      <c r="H2019" t="str">
        <f t="shared" si="31"/>
        <v>Canterbury</v>
      </c>
    </row>
    <row r="2020" spans="1:8" hidden="1" x14ac:dyDescent="0.25">
      <c r="A2020" s="103">
        <v>2018</v>
      </c>
      <c r="B2020" t="s">
        <v>402</v>
      </c>
      <c r="C2020" t="s">
        <v>430</v>
      </c>
      <c r="D2020" t="s">
        <v>408</v>
      </c>
      <c r="E2020" t="s">
        <v>68</v>
      </c>
      <c r="F2020" t="s">
        <v>407</v>
      </c>
      <c r="G2020">
        <v>49.999999999999282</v>
      </c>
      <c r="H2020" t="str">
        <f t="shared" si="31"/>
        <v>Canterbury</v>
      </c>
    </row>
    <row r="2021" spans="1:8" hidden="1" x14ac:dyDescent="0.25">
      <c r="A2021" s="103">
        <v>2019</v>
      </c>
      <c r="B2021" t="s">
        <v>402</v>
      </c>
      <c r="C2021" t="s">
        <v>430</v>
      </c>
      <c r="D2021" t="s">
        <v>409</v>
      </c>
      <c r="E2021" t="s">
        <v>193</v>
      </c>
      <c r="F2021" t="s">
        <v>405</v>
      </c>
      <c r="G2021">
        <v>22.19430485762166</v>
      </c>
      <c r="H2021" t="str">
        <f t="shared" si="31"/>
        <v>Canterbury</v>
      </c>
    </row>
    <row r="2022" spans="1:8" hidden="1" x14ac:dyDescent="0.25">
      <c r="A2022" s="103">
        <v>2020</v>
      </c>
      <c r="B2022" t="s">
        <v>402</v>
      </c>
      <c r="C2022" t="s">
        <v>430</v>
      </c>
      <c r="D2022" t="s">
        <v>409</v>
      </c>
      <c r="E2022" t="s">
        <v>194</v>
      </c>
      <c r="F2022" t="s">
        <v>405</v>
      </c>
      <c r="G2022">
        <v>31.872509960159359</v>
      </c>
      <c r="H2022" t="str">
        <f t="shared" si="31"/>
        <v>Canterbury</v>
      </c>
    </row>
    <row r="2023" spans="1:8" hidden="1" x14ac:dyDescent="0.25">
      <c r="A2023" s="103">
        <v>2021</v>
      </c>
      <c r="B2023" t="s">
        <v>402</v>
      </c>
      <c r="C2023" t="s">
        <v>430</v>
      </c>
      <c r="D2023" t="s">
        <v>409</v>
      </c>
      <c r="E2023" t="s">
        <v>195</v>
      </c>
      <c r="F2023" t="s">
        <v>405</v>
      </c>
      <c r="G2023">
        <v>26.56765676567062</v>
      </c>
      <c r="H2023" t="str">
        <f t="shared" si="31"/>
        <v>Canterbury</v>
      </c>
    </row>
    <row r="2024" spans="1:8" hidden="1" x14ac:dyDescent="0.25">
      <c r="A2024" s="103">
        <v>2022</v>
      </c>
      <c r="B2024" t="s">
        <v>402</v>
      </c>
      <c r="C2024" t="s">
        <v>430</v>
      </c>
      <c r="D2024" t="s">
        <v>409</v>
      </c>
      <c r="E2024" t="s">
        <v>193</v>
      </c>
      <c r="F2024" t="s">
        <v>406</v>
      </c>
      <c r="G2024">
        <v>15.326633165829531</v>
      </c>
      <c r="H2024" t="str">
        <f t="shared" si="31"/>
        <v>Canterbury</v>
      </c>
    </row>
    <row r="2025" spans="1:8" hidden="1" x14ac:dyDescent="0.25">
      <c r="A2025" s="103">
        <v>2023</v>
      </c>
      <c r="B2025" t="s">
        <v>402</v>
      </c>
      <c r="C2025" t="s">
        <v>430</v>
      </c>
      <c r="D2025" t="s">
        <v>409</v>
      </c>
      <c r="E2025" t="s">
        <v>194</v>
      </c>
      <c r="F2025" t="s">
        <v>406</v>
      </c>
      <c r="G2025">
        <v>13.14741035856574</v>
      </c>
      <c r="H2025" t="str">
        <f t="shared" si="31"/>
        <v>Canterbury</v>
      </c>
    </row>
    <row r="2026" spans="1:8" hidden="1" x14ac:dyDescent="0.25">
      <c r="A2026" s="103">
        <v>2024</v>
      </c>
      <c r="B2026" t="s">
        <v>402</v>
      </c>
      <c r="C2026" t="s">
        <v>430</v>
      </c>
      <c r="D2026" t="s">
        <v>409</v>
      </c>
      <c r="E2026" t="s">
        <v>195</v>
      </c>
      <c r="F2026" t="s">
        <v>406</v>
      </c>
      <c r="G2026">
        <v>12.87128712871344</v>
      </c>
      <c r="H2026" t="str">
        <f t="shared" si="31"/>
        <v>Canterbury</v>
      </c>
    </row>
    <row r="2027" spans="1:8" hidden="1" x14ac:dyDescent="0.25">
      <c r="A2027" s="103">
        <v>2025</v>
      </c>
      <c r="B2027" t="s">
        <v>402</v>
      </c>
      <c r="C2027" t="s">
        <v>430</v>
      </c>
      <c r="D2027" t="s">
        <v>409</v>
      </c>
      <c r="E2027" t="s">
        <v>193</v>
      </c>
      <c r="F2027" t="s">
        <v>407</v>
      </c>
      <c r="G2027">
        <v>62.479061976548813</v>
      </c>
      <c r="H2027" t="str">
        <f t="shared" si="31"/>
        <v>Canterbury</v>
      </c>
    </row>
    <row r="2028" spans="1:8" hidden="1" x14ac:dyDescent="0.25">
      <c r="A2028" s="103">
        <v>2026</v>
      </c>
      <c r="B2028" t="s">
        <v>402</v>
      </c>
      <c r="C2028" t="s">
        <v>430</v>
      </c>
      <c r="D2028" t="s">
        <v>409</v>
      </c>
      <c r="E2028" t="s">
        <v>194</v>
      </c>
      <c r="F2028" t="s">
        <v>407</v>
      </c>
      <c r="G2028">
        <v>54.980079681274887</v>
      </c>
      <c r="H2028" t="str">
        <f t="shared" si="31"/>
        <v>Canterbury</v>
      </c>
    </row>
    <row r="2029" spans="1:8" hidden="1" x14ac:dyDescent="0.25">
      <c r="A2029" s="103">
        <v>2027</v>
      </c>
      <c r="B2029" t="s">
        <v>402</v>
      </c>
      <c r="C2029" t="s">
        <v>430</v>
      </c>
      <c r="D2029" t="s">
        <v>409</v>
      </c>
      <c r="E2029" t="s">
        <v>195</v>
      </c>
      <c r="F2029" t="s">
        <v>407</v>
      </c>
      <c r="G2029">
        <v>60.561056105615947</v>
      </c>
      <c r="H2029" t="str">
        <f t="shared" si="31"/>
        <v>Canterbury</v>
      </c>
    </row>
    <row r="2030" spans="1:8" hidden="1" x14ac:dyDescent="0.25">
      <c r="A2030" s="103">
        <v>2028</v>
      </c>
      <c r="B2030" t="s">
        <v>410</v>
      </c>
      <c r="C2030" t="s">
        <v>430</v>
      </c>
      <c r="D2030" t="s">
        <v>403</v>
      </c>
      <c r="E2030" t="s">
        <v>404</v>
      </c>
      <c r="F2030" t="s">
        <v>405</v>
      </c>
      <c r="G2030">
        <v>25.74257425742579</v>
      </c>
      <c r="H2030" t="str">
        <f t="shared" si="31"/>
        <v>Auckland</v>
      </c>
    </row>
    <row r="2031" spans="1:8" hidden="1" x14ac:dyDescent="0.25">
      <c r="A2031" s="103">
        <v>2029</v>
      </c>
      <c r="B2031" t="s">
        <v>410</v>
      </c>
      <c r="C2031" t="s">
        <v>430</v>
      </c>
      <c r="D2031" t="s">
        <v>403</v>
      </c>
      <c r="E2031" t="s">
        <v>404</v>
      </c>
      <c r="F2031" t="s">
        <v>406</v>
      </c>
      <c r="G2031">
        <v>14.19141914191399</v>
      </c>
      <c r="H2031" t="str">
        <f t="shared" si="31"/>
        <v>Auckland</v>
      </c>
    </row>
    <row r="2032" spans="1:8" hidden="1" x14ac:dyDescent="0.25">
      <c r="A2032" s="103">
        <v>2030</v>
      </c>
      <c r="B2032" t="s">
        <v>410</v>
      </c>
      <c r="C2032" t="s">
        <v>430</v>
      </c>
      <c r="D2032" t="s">
        <v>403</v>
      </c>
      <c r="E2032" t="s">
        <v>404</v>
      </c>
      <c r="F2032" t="s">
        <v>407</v>
      </c>
      <c r="G2032">
        <v>60.066006600660216</v>
      </c>
      <c r="H2032" t="str">
        <f t="shared" si="31"/>
        <v>Auckland</v>
      </c>
    </row>
    <row r="2033" spans="1:8" hidden="1" x14ac:dyDescent="0.25">
      <c r="A2033" s="103">
        <v>2031</v>
      </c>
      <c r="B2033" t="s">
        <v>410</v>
      </c>
      <c r="C2033" t="s">
        <v>430</v>
      </c>
      <c r="D2033" t="s">
        <v>399</v>
      </c>
      <c r="E2033" t="s">
        <v>70</v>
      </c>
      <c r="F2033" t="s">
        <v>405</v>
      </c>
      <c r="H2033" t="str">
        <f t="shared" si="31"/>
        <v>Auckland</v>
      </c>
    </row>
    <row r="2034" spans="1:8" hidden="1" x14ac:dyDescent="0.25">
      <c r="A2034" s="103">
        <v>2032</v>
      </c>
      <c r="B2034" t="s">
        <v>410</v>
      </c>
      <c r="C2034" t="s">
        <v>430</v>
      </c>
      <c r="D2034" t="s">
        <v>399</v>
      </c>
      <c r="E2034" t="s">
        <v>71</v>
      </c>
      <c r="F2034" t="s">
        <v>405</v>
      </c>
      <c r="G2034">
        <v>36.507936507936812</v>
      </c>
      <c r="H2034" t="str">
        <f t="shared" si="31"/>
        <v>Auckland</v>
      </c>
    </row>
    <row r="2035" spans="1:8" hidden="1" x14ac:dyDescent="0.25">
      <c r="A2035" s="103">
        <v>2033</v>
      </c>
      <c r="B2035" t="s">
        <v>410</v>
      </c>
      <c r="C2035" t="s">
        <v>430</v>
      </c>
      <c r="D2035" t="s">
        <v>399</v>
      </c>
      <c r="E2035" t="s">
        <v>69</v>
      </c>
      <c r="F2035" t="s">
        <v>405</v>
      </c>
      <c r="G2035">
        <v>40</v>
      </c>
      <c r="H2035" t="str">
        <f t="shared" si="31"/>
        <v>Auckland</v>
      </c>
    </row>
    <row r="2036" spans="1:8" hidden="1" x14ac:dyDescent="0.25">
      <c r="A2036" s="103">
        <v>2034</v>
      </c>
      <c r="B2036" t="s">
        <v>410</v>
      </c>
      <c r="C2036" t="s">
        <v>430</v>
      </c>
      <c r="D2036" t="s">
        <v>399</v>
      </c>
      <c r="E2036" t="s">
        <v>72</v>
      </c>
      <c r="F2036" t="s">
        <v>405</v>
      </c>
      <c r="G2036">
        <v>37.50000000000469</v>
      </c>
      <c r="H2036" t="str">
        <f t="shared" si="31"/>
        <v>Auckland</v>
      </c>
    </row>
    <row r="2037" spans="1:8" x14ac:dyDescent="0.25">
      <c r="A2037" s="103">
        <v>2035</v>
      </c>
      <c r="B2037" t="s">
        <v>410</v>
      </c>
      <c r="C2037" t="s">
        <v>430</v>
      </c>
      <c r="D2037" t="s">
        <v>399</v>
      </c>
      <c r="E2037" t="s">
        <v>81</v>
      </c>
      <c r="F2037" t="s">
        <v>405</v>
      </c>
      <c r="G2037">
        <v>4.7619047619006807</v>
      </c>
      <c r="H2037" t="str">
        <f t="shared" si="31"/>
        <v>Auckland</v>
      </c>
    </row>
    <row r="2038" spans="1:8" hidden="1" x14ac:dyDescent="0.25">
      <c r="A2038" s="103">
        <v>2036</v>
      </c>
      <c r="B2038" t="s">
        <v>410</v>
      </c>
      <c r="C2038" t="s">
        <v>430</v>
      </c>
      <c r="D2038" t="s">
        <v>399</v>
      </c>
      <c r="E2038" t="s">
        <v>82</v>
      </c>
      <c r="F2038" t="s">
        <v>405</v>
      </c>
      <c r="H2038" t="str">
        <f t="shared" si="31"/>
        <v>Auckland</v>
      </c>
    </row>
    <row r="2039" spans="1:8" hidden="1" x14ac:dyDescent="0.25">
      <c r="A2039" s="103">
        <v>2037</v>
      </c>
      <c r="B2039" t="s">
        <v>410</v>
      </c>
      <c r="C2039" t="s">
        <v>430</v>
      </c>
      <c r="D2039" t="s">
        <v>399</v>
      </c>
      <c r="E2039" t="s">
        <v>70</v>
      </c>
      <c r="F2039" t="s">
        <v>406</v>
      </c>
      <c r="H2039" t="str">
        <f t="shared" si="31"/>
        <v>Auckland</v>
      </c>
    </row>
    <row r="2040" spans="1:8" hidden="1" x14ac:dyDescent="0.25">
      <c r="A2040" s="103">
        <v>2038</v>
      </c>
      <c r="B2040" t="s">
        <v>410</v>
      </c>
      <c r="C2040" t="s">
        <v>430</v>
      </c>
      <c r="D2040" t="s">
        <v>399</v>
      </c>
      <c r="E2040" t="s">
        <v>71</v>
      </c>
      <c r="F2040" t="s">
        <v>406</v>
      </c>
      <c r="G2040">
        <v>15.07936507936334</v>
      </c>
      <c r="H2040" t="str">
        <f t="shared" si="31"/>
        <v>Auckland</v>
      </c>
    </row>
    <row r="2041" spans="1:8" hidden="1" x14ac:dyDescent="0.25">
      <c r="A2041" s="103">
        <v>2039</v>
      </c>
      <c r="B2041" t="s">
        <v>410</v>
      </c>
      <c r="C2041" t="s">
        <v>430</v>
      </c>
      <c r="D2041" t="s">
        <v>399</v>
      </c>
      <c r="E2041" t="s">
        <v>69</v>
      </c>
      <c r="F2041" t="s">
        <v>406</v>
      </c>
      <c r="G2041">
        <v>40</v>
      </c>
      <c r="H2041" t="str">
        <f t="shared" si="31"/>
        <v>Auckland</v>
      </c>
    </row>
    <row r="2042" spans="1:8" hidden="1" x14ac:dyDescent="0.25">
      <c r="A2042" s="103">
        <v>2040</v>
      </c>
      <c r="B2042" t="s">
        <v>410</v>
      </c>
      <c r="C2042" t="s">
        <v>430</v>
      </c>
      <c r="D2042" t="s">
        <v>399</v>
      </c>
      <c r="E2042" t="s">
        <v>72</v>
      </c>
      <c r="F2042" t="s">
        <v>406</v>
      </c>
      <c r="G2042">
        <v>12.50000000000156</v>
      </c>
      <c r="H2042" t="str">
        <f t="shared" si="31"/>
        <v>Auckland</v>
      </c>
    </row>
    <row r="2043" spans="1:8" x14ac:dyDescent="0.25">
      <c r="A2043" s="103">
        <v>2041</v>
      </c>
      <c r="B2043" t="s">
        <v>410</v>
      </c>
      <c r="C2043" t="s">
        <v>430</v>
      </c>
      <c r="D2043" t="s">
        <v>399</v>
      </c>
      <c r="E2043" t="s">
        <v>81</v>
      </c>
      <c r="F2043" t="s">
        <v>406</v>
      </c>
      <c r="G2043">
        <v>14.285714285716329</v>
      </c>
      <c r="H2043" t="str">
        <f t="shared" si="31"/>
        <v>Auckland</v>
      </c>
    </row>
    <row r="2044" spans="1:8" hidden="1" x14ac:dyDescent="0.25">
      <c r="A2044" s="103">
        <v>2042</v>
      </c>
      <c r="B2044" t="s">
        <v>410</v>
      </c>
      <c r="C2044" t="s">
        <v>430</v>
      </c>
      <c r="D2044" t="s">
        <v>399</v>
      </c>
      <c r="E2044" t="s">
        <v>82</v>
      </c>
      <c r="F2044" t="s">
        <v>406</v>
      </c>
      <c r="H2044" t="str">
        <f t="shared" si="31"/>
        <v>Auckland</v>
      </c>
    </row>
    <row r="2045" spans="1:8" hidden="1" x14ac:dyDescent="0.25">
      <c r="A2045" s="103">
        <v>2043</v>
      </c>
      <c r="B2045" t="s">
        <v>410</v>
      </c>
      <c r="C2045" t="s">
        <v>430</v>
      </c>
      <c r="D2045" t="s">
        <v>399</v>
      </c>
      <c r="E2045" t="s">
        <v>70</v>
      </c>
      <c r="F2045" t="s">
        <v>407</v>
      </c>
      <c r="G2045">
        <v>100</v>
      </c>
      <c r="H2045" t="str">
        <f t="shared" si="31"/>
        <v>Auckland</v>
      </c>
    </row>
    <row r="2046" spans="1:8" hidden="1" x14ac:dyDescent="0.25">
      <c r="A2046" s="103">
        <v>2044</v>
      </c>
      <c r="B2046" t="s">
        <v>410</v>
      </c>
      <c r="C2046" t="s">
        <v>430</v>
      </c>
      <c r="D2046" t="s">
        <v>399</v>
      </c>
      <c r="E2046" t="s">
        <v>71</v>
      </c>
      <c r="F2046" t="s">
        <v>407</v>
      </c>
      <c r="G2046">
        <v>48.412698412699847</v>
      </c>
      <c r="H2046" t="str">
        <f t="shared" si="31"/>
        <v>Auckland</v>
      </c>
    </row>
    <row r="2047" spans="1:8" hidden="1" x14ac:dyDescent="0.25">
      <c r="A2047" s="103">
        <v>2045</v>
      </c>
      <c r="B2047" t="s">
        <v>410</v>
      </c>
      <c r="C2047" t="s">
        <v>430</v>
      </c>
      <c r="D2047" t="s">
        <v>399</v>
      </c>
      <c r="E2047" t="s">
        <v>69</v>
      </c>
      <c r="F2047" t="s">
        <v>407</v>
      </c>
      <c r="G2047">
        <v>20</v>
      </c>
      <c r="H2047" t="str">
        <f t="shared" si="31"/>
        <v>Auckland</v>
      </c>
    </row>
    <row r="2048" spans="1:8" hidden="1" x14ac:dyDescent="0.25">
      <c r="A2048" s="103">
        <v>2046</v>
      </c>
      <c r="B2048" t="s">
        <v>410</v>
      </c>
      <c r="C2048" t="s">
        <v>430</v>
      </c>
      <c r="D2048" t="s">
        <v>399</v>
      </c>
      <c r="E2048" t="s">
        <v>72</v>
      </c>
      <c r="F2048" t="s">
        <v>407</v>
      </c>
      <c r="G2048">
        <v>49.999999999993747</v>
      </c>
      <c r="H2048" t="str">
        <f t="shared" si="31"/>
        <v>Auckland</v>
      </c>
    </row>
    <row r="2049" spans="1:8" x14ac:dyDescent="0.25">
      <c r="A2049" s="103">
        <v>2047</v>
      </c>
      <c r="B2049" t="s">
        <v>410</v>
      </c>
      <c r="C2049" t="s">
        <v>430</v>
      </c>
      <c r="D2049" t="s">
        <v>399</v>
      </c>
      <c r="E2049" t="s">
        <v>81</v>
      </c>
      <c r="F2049" t="s">
        <v>407</v>
      </c>
      <c r="G2049">
        <v>80.952380952382995</v>
      </c>
      <c r="H2049" t="str">
        <f t="shared" si="31"/>
        <v>Auckland</v>
      </c>
    </row>
    <row r="2050" spans="1:8" hidden="1" x14ac:dyDescent="0.25">
      <c r="A2050" s="103">
        <v>2048</v>
      </c>
      <c r="B2050" t="s">
        <v>410</v>
      </c>
      <c r="C2050" t="s">
        <v>430</v>
      </c>
      <c r="D2050" t="s">
        <v>399</v>
      </c>
      <c r="E2050" t="s">
        <v>82</v>
      </c>
      <c r="F2050" t="s">
        <v>407</v>
      </c>
      <c r="G2050">
        <v>100</v>
      </c>
      <c r="H2050" t="str">
        <f t="shared" si="31"/>
        <v>Auckland</v>
      </c>
    </row>
    <row r="2051" spans="1:8" hidden="1" x14ac:dyDescent="0.25">
      <c r="A2051" s="103">
        <v>2049</v>
      </c>
      <c r="B2051" t="s">
        <v>410</v>
      </c>
      <c r="C2051" t="s">
        <v>430</v>
      </c>
      <c r="D2051" t="s">
        <v>408</v>
      </c>
      <c r="E2051" t="s">
        <v>67</v>
      </c>
      <c r="F2051" t="s">
        <v>405</v>
      </c>
      <c r="G2051">
        <v>15.38461538461539</v>
      </c>
      <c r="H2051" t="str">
        <f t="shared" ref="H2051:H2114" si="32">SUBSTITUTE(B2051, " Region","")</f>
        <v>Auckland</v>
      </c>
    </row>
    <row r="2052" spans="1:8" hidden="1" x14ac:dyDescent="0.25">
      <c r="A2052" s="103">
        <v>2050</v>
      </c>
      <c r="B2052" t="s">
        <v>410</v>
      </c>
      <c r="C2052" t="s">
        <v>430</v>
      </c>
      <c r="D2052" t="s">
        <v>408</v>
      </c>
      <c r="E2052" t="s">
        <v>66</v>
      </c>
      <c r="F2052" t="s">
        <v>405</v>
      </c>
      <c r="G2052">
        <v>33.333333333330948</v>
      </c>
      <c r="H2052" t="str">
        <f t="shared" si="32"/>
        <v>Auckland</v>
      </c>
    </row>
    <row r="2053" spans="1:8" hidden="1" x14ac:dyDescent="0.25">
      <c r="A2053" s="103">
        <v>2051</v>
      </c>
      <c r="B2053" t="s">
        <v>410</v>
      </c>
      <c r="C2053" t="s">
        <v>430</v>
      </c>
      <c r="D2053" t="s">
        <v>408</v>
      </c>
      <c r="E2053" t="s">
        <v>68</v>
      </c>
      <c r="F2053" t="s">
        <v>405</v>
      </c>
      <c r="G2053">
        <v>31.372549019611419</v>
      </c>
      <c r="H2053" t="str">
        <f t="shared" si="32"/>
        <v>Auckland</v>
      </c>
    </row>
    <row r="2054" spans="1:8" hidden="1" x14ac:dyDescent="0.25">
      <c r="A2054" s="103">
        <v>2052</v>
      </c>
      <c r="B2054" t="s">
        <v>410</v>
      </c>
      <c r="C2054" t="s">
        <v>430</v>
      </c>
      <c r="D2054" t="s">
        <v>408</v>
      </c>
      <c r="E2054" t="s">
        <v>67</v>
      </c>
      <c r="F2054" t="s">
        <v>406</v>
      </c>
      <c r="G2054">
        <v>23.07692307692308</v>
      </c>
      <c r="H2054" t="str">
        <f t="shared" si="32"/>
        <v>Auckland</v>
      </c>
    </row>
    <row r="2055" spans="1:8" hidden="1" x14ac:dyDescent="0.25">
      <c r="A2055" s="103">
        <v>2053</v>
      </c>
      <c r="B2055" t="s">
        <v>410</v>
      </c>
      <c r="C2055" t="s">
        <v>430</v>
      </c>
      <c r="D2055" t="s">
        <v>408</v>
      </c>
      <c r="E2055" t="s">
        <v>66</v>
      </c>
      <c r="F2055" t="s">
        <v>406</v>
      </c>
      <c r="G2055">
        <v>9.5238095238078238</v>
      </c>
      <c r="H2055" t="str">
        <f t="shared" si="32"/>
        <v>Auckland</v>
      </c>
    </row>
    <row r="2056" spans="1:8" hidden="1" x14ac:dyDescent="0.25">
      <c r="A2056" s="103">
        <v>2054</v>
      </c>
      <c r="B2056" t="s">
        <v>410</v>
      </c>
      <c r="C2056" t="s">
        <v>430</v>
      </c>
      <c r="D2056" t="s">
        <v>408</v>
      </c>
      <c r="E2056" t="s">
        <v>68</v>
      </c>
      <c r="F2056" t="s">
        <v>406</v>
      </c>
      <c r="G2056">
        <v>7.8431372549013831</v>
      </c>
      <c r="H2056" t="str">
        <f t="shared" si="32"/>
        <v>Auckland</v>
      </c>
    </row>
    <row r="2057" spans="1:8" hidden="1" x14ac:dyDescent="0.25">
      <c r="A2057" s="103">
        <v>2055</v>
      </c>
      <c r="B2057" t="s">
        <v>410</v>
      </c>
      <c r="C2057" t="s">
        <v>430</v>
      </c>
      <c r="D2057" t="s">
        <v>408</v>
      </c>
      <c r="E2057" t="s">
        <v>67</v>
      </c>
      <c r="F2057" t="s">
        <v>407</v>
      </c>
      <c r="G2057">
        <v>61.53846153846154</v>
      </c>
      <c r="H2057" t="str">
        <f t="shared" si="32"/>
        <v>Auckland</v>
      </c>
    </row>
    <row r="2058" spans="1:8" hidden="1" x14ac:dyDescent="0.25">
      <c r="A2058" s="103">
        <v>2056</v>
      </c>
      <c r="B2058" t="s">
        <v>410</v>
      </c>
      <c r="C2058" t="s">
        <v>430</v>
      </c>
      <c r="D2058" t="s">
        <v>408</v>
      </c>
      <c r="E2058" t="s">
        <v>66</v>
      </c>
      <c r="F2058" t="s">
        <v>407</v>
      </c>
      <c r="G2058">
        <v>57.142857142861217</v>
      </c>
      <c r="H2058" t="str">
        <f t="shared" si="32"/>
        <v>Auckland</v>
      </c>
    </row>
    <row r="2059" spans="1:8" hidden="1" x14ac:dyDescent="0.25">
      <c r="A2059" s="103">
        <v>2057</v>
      </c>
      <c r="B2059" t="s">
        <v>410</v>
      </c>
      <c r="C2059" t="s">
        <v>430</v>
      </c>
      <c r="D2059" t="s">
        <v>408</v>
      </c>
      <c r="E2059" t="s">
        <v>68</v>
      </c>
      <c r="F2059" t="s">
        <v>407</v>
      </c>
      <c r="G2059">
        <v>60.784313725487188</v>
      </c>
      <c r="H2059" t="str">
        <f t="shared" si="32"/>
        <v>Auckland</v>
      </c>
    </row>
    <row r="2060" spans="1:8" hidden="1" x14ac:dyDescent="0.25">
      <c r="A2060" s="103">
        <v>2058</v>
      </c>
      <c r="B2060" t="s">
        <v>410</v>
      </c>
      <c r="C2060" t="s">
        <v>430</v>
      </c>
      <c r="D2060" t="s">
        <v>409</v>
      </c>
      <c r="E2060" t="s">
        <v>193</v>
      </c>
      <c r="F2060" t="s">
        <v>405</v>
      </c>
      <c r="G2060">
        <v>27.53623188405772</v>
      </c>
      <c r="H2060" t="str">
        <f t="shared" si="32"/>
        <v>Auckland</v>
      </c>
    </row>
    <row r="2061" spans="1:8" hidden="1" x14ac:dyDescent="0.25">
      <c r="A2061" s="103">
        <v>2059</v>
      </c>
      <c r="B2061" t="s">
        <v>410</v>
      </c>
      <c r="C2061" t="s">
        <v>430</v>
      </c>
      <c r="D2061" t="s">
        <v>409</v>
      </c>
      <c r="E2061" t="s">
        <v>194</v>
      </c>
      <c r="F2061" t="s">
        <v>405</v>
      </c>
      <c r="G2061">
        <v>38.70967741935484</v>
      </c>
      <c r="H2061" t="str">
        <f t="shared" si="32"/>
        <v>Auckland</v>
      </c>
    </row>
    <row r="2062" spans="1:8" hidden="1" x14ac:dyDescent="0.25">
      <c r="A2062" s="103">
        <v>2060</v>
      </c>
      <c r="B2062" t="s">
        <v>410</v>
      </c>
      <c r="C2062" t="s">
        <v>430</v>
      </c>
      <c r="D2062" t="s">
        <v>409</v>
      </c>
      <c r="E2062" t="s">
        <v>195</v>
      </c>
      <c r="F2062" t="s">
        <v>405</v>
      </c>
      <c r="G2062">
        <v>5.5555555555513889</v>
      </c>
      <c r="H2062" t="str">
        <f t="shared" si="32"/>
        <v>Auckland</v>
      </c>
    </row>
    <row r="2063" spans="1:8" hidden="1" x14ac:dyDescent="0.25">
      <c r="A2063" s="103">
        <v>2061</v>
      </c>
      <c r="B2063" t="s">
        <v>410</v>
      </c>
      <c r="C2063" t="s">
        <v>430</v>
      </c>
      <c r="D2063" t="s">
        <v>409</v>
      </c>
      <c r="E2063" t="s">
        <v>193</v>
      </c>
      <c r="F2063" t="s">
        <v>406</v>
      </c>
      <c r="G2063">
        <v>13.043478260870129</v>
      </c>
      <c r="H2063" t="str">
        <f t="shared" si="32"/>
        <v>Auckland</v>
      </c>
    </row>
    <row r="2064" spans="1:8" hidden="1" x14ac:dyDescent="0.25">
      <c r="A2064" s="103">
        <v>2062</v>
      </c>
      <c r="B2064" t="s">
        <v>410</v>
      </c>
      <c r="C2064" t="s">
        <v>430</v>
      </c>
      <c r="D2064" t="s">
        <v>409</v>
      </c>
      <c r="E2064" t="s">
        <v>194</v>
      </c>
      <c r="F2064" t="s">
        <v>406</v>
      </c>
      <c r="G2064">
        <v>16.12903225806452</v>
      </c>
      <c r="H2064" t="str">
        <f t="shared" si="32"/>
        <v>Auckland</v>
      </c>
    </row>
    <row r="2065" spans="1:8" hidden="1" x14ac:dyDescent="0.25">
      <c r="A2065" s="103">
        <v>2063</v>
      </c>
      <c r="B2065" t="s">
        <v>410</v>
      </c>
      <c r="C2065" t="s">
        <v>430</v>
      </c>
      <c r="D2065" t="s">
        <v>409</v>
      </c>
      <c r="E2065" t="s">
        <v>195</v>
      </c>
      <c r="F2065" t="s">
        <v>406</v>
      </c>
      <c r="G2065">
        <v>13.888888888886809</v>
      </c>
      <c r="H2065" t="str">
        <f t="shared" si="32"/>
        <v>Auckland</v>
      </c>
    </row>
    <row r="2066" spans="1:8" hidden="1" x14ac:dyDescent="0.25">
      <c r="A2066" s="103">
        <v>2064</v>
      </c>
      <c r="B2066" t="s">
        <v>410</v>
      </c>
      <c r="C2066" t="s">
        <v>430</v>
      </c>
      <c r="D2066" t="s">
        <v>409</v>
      </c>
      <c r="E2066" t="s">
        <v>193</v>
      </c>
      <c r="F2066" t="s">
        <v>407</v>
      </c>
      <c r="G2066">
        <v>59.420289855072149</v>
      </c>
      <c r="H2066" t="str">
        <f t="shared" si="32"/>
        <v>Auckland</v>
      </c>
    </row>
    <row r="2067" spans="1:8" hidden="1" x14ac:dyDescent="0.25">
      <c r="A2067" s="103">
        <v>2065</v>
      </c>
      <c r="B2067" t="s">
        <v>410</v>
      </c>
      <c r="C2067" t="s">
        <v>430</v>
      </c>
      <c r="D2067" t="s">
        <v>409</v>
      </c>
      <c r="E2067" t="s">
        <v>194</v>
      </c>
      <c r="F2067" t="s">
        <v>407</v>
      </c>
      <c r="G2067">
        <v>45.161290322580641</v>
      </c>
      <c r="H2067" t="str">
        <f t="shared" si="32"/>
        <v>Auckland</v>
      </c>
    </row>
    <row r="2068" spans="1:8" hidden="1" x14ac:dyDescent="0.25">
      <c r="A2068" s="103">
        <v>2066</v>
      </c>
      <c r="B2068" t="s">
        <v>410</v>
      </c>
      <c r="C2068" t="s">
        <v>430</v>
      </c>
      <c r="D2068" t="s">
        <v>409</v>
      </c>
      <c r="E2068" t="s">
        <v>195</v>
      </c>
      <c r="F2068" t="s">
        <v>407</v>
      </c>
      <c r="G2068">
        <v>80.55555555556181</v>
      </c>
      <c r="H2068" t="str">
        <f t="shared" si="32"/>
        <v>Auckland</v>
      </c>
    </row>
    <row r="2069" spans="1:8" hidden="1" x14ac:dyDescent="0.25">
      <c r="A2069" s="103">
        <v>2067</v>
      </c>
      <c r="B2069" t="s">
        <v>411</v>
      </c>
      <c r="C2069" t="s">
        <v>430</v>
      </c>
      <c r="D2069" t="s">
        <v>403</v>
      </c>
      <c r="E2069" t="s">
        <v>404</v>
      </c>
      <c r="F2069" t="s">
        <v>405</v>
      </c>
      <c r="G2069">
        <v>27.283511269274349</v>
      </c>
      <c r="H2069" t="str">
        <f t="shared" si="32"/>
        <v>West Coast</v>
      </c>
    </row>
    <row r="2070" spans="1:8" hidden="1" x14ac:dyDescent="0.25">
      <c r="A2070" s="103">
        <v>2068</v>
      </c>
      <c r="B2070" t="s">
        <v>411</v>
      </c>
      <c r="C2070" t="s">
        <v>430</v>
      </c>
      <c r="D2070" t="s">
        <v>403</v>
      </c>
      <c r="E2070" t="s">
        <v>404</v>
      </c>
      <c r="F2070" t="s">
        <v>406</v>
      </c>
      <c r="G2070">
        <v>11.74377224199363</v>
      </c>
      <c r="H2070" t="str">
        <f t="shared" si="32"/>
        <v>West Coast</v>
      </c>
    </row>
    <row r="2071" spans="1:8" hidden="1" x14ac:dyDescent="0.25">
      <c r="A2071" s="103">
        <v>2069</v>
      </c>
      <c r="B2071" t="s">
        <v>411</v>
      </c>
      <c r="C2071" t="s">
        <v>430</v>
      </c>
      <c r="D2071" t="s">
        <v>403</v>
      </c>
      <c r="E2071" t="s">
        <v>404</v>
      </c>
      <c r="F2071" t="s">
        <v>407</v>
      </c>
      <c r="G2071">
        <v>60.972716488732019</v>
      </c>
      <c r="H2071" t="str">
        <f t="shared" si="32"/>
        <v>West Coast</v>
      </c>
    </row>
    <row r="2072" spans="1:8" hidden="1" x14ac:dyDescent="0.25">
      <c r="A2072" s="103">
        <v>2070</v>
      </c>
      <c r="B2072" t="s">
        <v>411</v>
      </c>
      <c r="C2072" t="s">
        <v>430</v>
      </c>
      <c r="D2072" t="s">
        <v>399</v>
      </c>
      <c r="E2072" t="s">
        <v>70</v>
      </c>
      <c r="F2072" t="s">
        <v>405</v>
      </c>
      <c r="G2072">
        <v>4.4444444444444446</v>
      </c>
      <c r="H2072" t="str">
        <f t="shared" si="32"/>
        <v>West Coast</v>
      </c>
    </row>
    <row r="2073" spans="1:8" hidden="1" x14ac:dyDescent="0.25">
      <c r="A2073" s="103">
        <v>2071</v>
      </c>
      <c r="B2073" t="s">
        <v>411</v>
      </c>
      <c r="C2073" t="s">
        <v>430</v>
      </c>
      <c r="D2073" t="s">
        <v>399</v>
      </c>
      <c r="E2073" t="s">
        <v>71</v>
      </c>
      <c r="F2073" t="s">
        <v>405</v>
      </c>
      <c r="G2073">
        <v>41.823899371065117</v>
      </c>
      <c r="H2073" t="str">
        <f t="shared" si="32"/>
        <v>West Coast</v>
      </c>
    </row>
    <row r="2074" spans="1:8" hidden="1" x14ac:dyDescent="0.25">
      <c r="A2074" s="103">
        <v>2072</v>
      </c>
      <c r="B2074" t="s">
        <v>411</v>
      </c>
      <c r="C2074" t="s">
        <v>430</v>
      </c>
      <c r="D2074" t="s">
        <v>399</v>
      </c>
      <c r="E2074" t="s">
        <v>69</v>
      </c>
      <c r="F2074" t="s">
        <v>405</v>
      </c>
      <c r="G2074">
        <v>26.666666666666671</v>
      </c>
      <c r="H2074" t="str">
        <f t="shared" si="32"/>
        <v>West Coast</v>
      </c>
    </row>
    <row r="2075" spans="1:8" hidden="1" x14ac:dyDescent="0.25">
      <c r="A2075" s="103">
        <v>2073</v>
      </c>
      <c r="B2075" t="s">
        <v>411</v>
      </c>
      <c r="C2075" t="s">
        <v>430</v>
      </c>
      <c r="D2075" t="s">
        <v>399</v>
      </c>
      <c r="E2075" t="s">
        <v>72</v>
      </c>
      <c r="F2075" t="s">
        <v>405</v>
      </c>
      <c r="G2075">
        <v>19.5652173913052</v>
      </c>
      <c r="H2075" t="str">
        <f t="shared" si="32"/>
        <v>West Coast</v>
      </c>
    </row>
    <row r="2076" spans="1:8" x14ac:dyDescent="0.25">
      <c r="A2076" s="103">
        <v>2074</v>
      </c>
      <c r="B2076" t="s">
        <v>411</v>
      </c>
      <c r="C2076" t="s">
        <v>430</v>
      </c>
      <c r="D2076" t="s">
        <v>399</v>
      </c>
      <c r="E2076" t="s">
        <v>81</v>
      </c>
      <c r="F2076" t="s">
        <v>405</v>
      </c>
      <c r="G2076">
        <v>31.746031746031591</v>
      </c>
      <c r="H2076" t="str">
        <f t="shared" si="32"/>
        <v>West Coast</v>
      </c>
    </row>
    <row r="2077" spans="1:8" hidden="1" x14ac:dyDescent="0.25">
      <c r="A2077" s="103">
        <v>2075</v>
      </c>
      <c r="B2077" t="s">
        <v>411</v>
      </c>
      <c r="C2077" t="s">
        <v>430</v>
      </c>
      <c r="D2077" t="s">
        <v>399</v>
      </c>
      <c r="E2077" t="s">
        <v>82</v>
      </c>
      <c r="F2077" t="s">
        <v>405</v>
      </c>
      <c r="H2077" t="str">
        <f t="shared" si="32"/>
        <v>West Coast</v>
      </c>
    </row>
    <row r="2078" spans="1:8" hidden="1" x14ac:dyDescent="0.25">
      <c r="A2078" s="103">
        <v>2076</v>
      </c>
      <c r="B2078" t="s">
        <v>411</v>
      </c>
      <c r="C2078" t="s">
        <v>430</v>
      </c>
      <c r="D2078" t="s">
        <v>399</v>
      </c>
      <c r="E2078" t="s">
        <v>70</v>
      </c>
      <c r="F2078" t="s">
        <v>406</v>
      </c>
      <c r="G2078">
        <v>15.555555555555561</v>
      </c>
      <c r="H2078" t="str">
        <f t="shared" si="32"/>
        <v>West Coast</v>
      </c>
    </row>
    <row r="2079" spans="1:8" hidden="1" x14ac:dyDescent="0.25">
      <c r="A2079" s="103">
        <v>2077</v>
      </c>
      <c r="B2079" t="s">
        <v>411</v>
      </c>
      <c r="C2079" t="s">
        <v>430</v>
      </c>
      <c r="D2079" t="s">
        <v>399</v>
      </c>
      <c r="E2079" t="s">
        <v>71</v>
      </c>
      <c r="F2079" t="s">
        <v>406</v>
      </c>
      <c r="G2079">
        <v>6.6037735849064072</v>
      </c>
      <c r="H2079" t="str">
        <f t="shared" si="32"/>
        <v>West Coast</v>
      </c>
    </row>
    <row r="2080" spans="1:8" hidden="1" x14ac:dyDescent="0.25">
      <c r="A2080" s="103">
        <v>2078</v>
      </c>
      <c r="B2080" t="s">
        <v>411</v>
      </c>
      <c r="C2080" t="s">
        <v>430</v>
      </c>
      <c r="D2080" t="s">
        <v>399</v>
      </c>
      <c r="E2080" t="s">
        <v>69</v>
      </c>
      <c r="F2080" t="s">
        <v>406</v>
      </c>
      <c r="G2080">
        <v>20</v>
      </c>
      <c r="H2080" t="str">
        <f t="shared" si="32"/>
        <v>West Coast</v>
      </c>
    </row>
    <row r="2081" spans="1:8" hidden="1" x14ac:dyDescent="0.25">
      <c r="A2081" s="103">
        <v>2079</v>
      </c>
      <c r="B2081" t="s">
        <v>411</v>
      </c>
      <c r="C2081" t="s">
        <v>430</v>
      </c>
      <c r="D2081" t="s">
        <v>399</v>
      </c>
      <c r="E2081" t="s">
        <v>72</v>
      </c>
      <c r="F2081" t="s">
        <v>406</v>
      </c>
      <c r="G2081">
        <v>6.5217391304350656</v>
      </c>
      <c r="H2081" t="str">
        <f t="shared" si="32"/>
        <v>West Coast</v>
      </c>
    </row>
    <row r="2082" spans="1:8" x14ac:dyDescent="0.25">
      <c r="A2082" s="103">
        <v>2080</v>
      </c>
      <c r="B2082" t="s">
        <v>411</v>
      </c>
      <c r="C2082" t="s">
        <v>430</v>
      </c>
      <c r="D2082" t="s">
        <v>399</v>
      </c>
      <c r="E2082" t="s">
        <v>81</v>
      </c>
      <c r="F2082" t="s">
        <v>406</v>
      </c>
      <c r="G2082">
        <v>14.285714285715651</v>
      </c>
      <c r="H2082" t="str">
        <f t="shared" si="32"/>
        <v>West Coast</v>
      </c>
    </row>
    <row r="2083" spans="1:8" hidden="1" x14ac:dyDescent="0.25">
      <c r="A2083" s="103">
        <v>2081</v>
      </c>
      <c r="B2083" t="s">
        <v>411</v>
      </c>
      <c r="C2083" t="s">
        <v>430</v>
      </c>
      <c r="D2083" t="s">
        <v>399</v>
      </c>
      <c r="E2083" t="s">
        <v>82</v>
      </c>
      <c r="F2083" t="s">
        <v>406</v>
      </c>
      <c r="G2083">
        <v>33.333333333333329</v>
      </c>
      <c r="H2083" t="str">
        <f t="shared" si="32"/>
        <v>West Coast</v>
      </c>
    </row>
    <row r="2084" spans="1:8" hidden="1" x14ac:dyDescent="0.25">
      <c r="A2084" s="103">
        <v>2082</v>
      </c>
      <c r="B2084" t="s">
        <v>411</v>
      </c>
      <c r="C2084" t="s">
        <v>430</v>
      </c>
      <c r="D2084" t="s">
        <v>399</v>
      </c>
      <c r="E2084" t="s">
        <v>70</v>
      </c>
      <c r="F2084" t="s">
        <v>407</v>
      </c>
      <c r="G2084">
        <v>80</v>
      </c>
      <c r="H2084" t="str">
        <f t="shared" si="32"/>
        <v>West Coast</v>
      </c>
    </row>
    <row r="2085" spans="1:8" hidden="1" x14ac:dyDescent="0.25">
      <c r="A2085" s="103">
        <v>2083</v>
      </c>
      <c r="B2085" t="s">
        <v>411</v>
      </c>
      <c r="C2085" t="s">
        <v>430</v>
      </c>
      <c r="D2085" t="s">
        <v>399</v>
      </c>
      <c r="E2085" t="s">
        <v>71</v>
      </c>
      <c r="F2085" t="s">
        <v>407</v>
      </c>
      <c r="G2085">
        <v>51.572327044028476</v>
      </c>
      <c r="H2085" t="str">
        <f t="shared" si="32"/>
        <v>West Coast</v>
      </c>
    </row>
    <row r="2086" spans="1:8" hidden="1" x14ac:dyDescent="0.25">
      <c r="A2086" s="103">
        <v>2084</v>
      </c>
      <c r="B2086" t="s">
        <v>411</v>
      </c>
      <c r="C2086" t="s">
        <v>430</v>
      </c>
      <c r="D2086" t="s">
        <v>399</v>
      </c>
      <c r="E2086" t="s">
        <v>69</v>
      </c>
      <c r="F2086" t="s">
        <v>407</v>
      </c>
      <c r="G2086">
        <v>53.333333333333343</v>
      </c>
      <c r="H2086" t="str">
        <f t="shared" si="32"/>
        <v>West Coast</v>
      </c>
    </row>
    <row r="2087" spans="1:8" hidden="1" x14ac:dyDescent="0.25">
      <c r="A2087" s="103">
        <v>2085</v>
      </c>
      <c r="B2087" t="s">
        <v>411</v>
      </c>
      <c r="C2087" t="s">
        <v>430</v>
      </c>
      <c r="D2087" t="s">
        <v>399</v>
      </c>
      <c r="E2087" t="s">
        <v>72</v>
      </c>
      <c r="F2087" t="s">
        <v>407</v>
      </c>
      <c r="G2087">
        <v>73.913043478259738</v>
      </c>
      <c r="H2087" t="str">
        <f t="shared" si="32"/>
        <v>West Coast</v>
      </c>
    </row>
    <row r="2088" spans="1:8" x14ac:dyDescent="0.25">
      <c r="A2088" s="103">
        <v>2086</v>
      </c>
      <c r="B2088" t="s">
        <v>411</v>
      </c>
      <c r="C2088" t="s">
        <v>430</v>
      </c>
      <c r="D2088" t="s">
        <v>399</v>
      </c>
      <c r="E2088" t="s">
        <v>81</v>
      </c>
      <c r="F2088" t="s">
        <v>407</v>
      </c>
      <c r="G2088">
        <v>53.968253968252753</v>
      </c>
      <c r="H2088" t="str">
        <f t="shared" si="32"/>
        <v>West Coast</v>
      </c>
    </row>
    <row r="2089" spans="1:8" hidden="1" x14ac:dyDescent="0.25">
      <c r="A2089" s="103">
        <v>2087</v>
      </c>
      <c r="B2089" t="s">
        <v>411</v>
      </c>
      <c r="C2089" t="s">
        <v>430</v>
      </c>
      <c r="D2089" t="s">
        <v>399</v>
      </c>
      <c r="E2089" t="s">
        <v>82</v>
      </c>
      <c r="F2089" t="s">
        <v>407</v>
      </c>
      <c r="G2089">
        <v>66.666666666666657</v>
      </c>
      <c r="H2089" t="str">
        <f t="shared" si="32"/>
        <v>West Coast</v>
      </c>
    </row>
    <row r="2090" spans="1:8" hidden="1" x14ac:dyDescent="0.25">
      <c r="A2090" s="103">
        <v>2088</v>
      </c>
      <c r="B2090" t="s">
        <v>411</v>
      </c>
      <c r="C2090" t="s">
        <v>430</v>
      </c>
      <c r="D2090" t="s">
        <v>408</v>
      </c>
      <c r="E2090" t="s">
        <v>67</v>
      </c>
      <c r="F2090" t="s">
        <v>405</v>
      </c>
      <c r="G2090">
        <v>25.22522522522522</v>
      </c>
      <c r="H2090" t="str">
        <f t="shared" si="32"/>
        <v>West Coast</v>
      </c>
    </row>
    <row r="2091" spans="1:8" hidden="1" x14ac:dyDescent="0.25">
      <c r="A2091" s="103">
        <v>2089</v>
      </c>
      <c r="B2091" t="s">
        <v>411</v>
      </c>
      <c r="C2091" t="s">
        <v>430</v>
      </c>
      <c r="D2091" t="s">
        <v>408</v>
      </c>
      <c r="E2091" t="s">
        <v>66</v>
      </c>
      <c r="F2091" t="s">
        <v>405</v>
      </c>
      <c r="G2091">
        <v>24.786324786319859</v>
      </c>
      <c r="H2091" t="str">
        <f t="shared" si="32"/>
        <v>West Coast</v>
      </c>
    </row>
    <row r="2092" spans="1:8" hidden="1" x14ac:dyDescent="0.25">
      <c r="A2092" s="103">
        <v>2090</v>
      </c>
      <c r="B2092" t="s">
        <v>411</v>
      </c>
      <c r="C2092" t="s">
        <v>430</v>
      </c>
      <c r="D2092" t="s">
        <v>408</v>
      </c>
      <c r="E2092" t="s">
        <v>68</v>
      </c>
      <c r="F2092" t="s">
        <v>405</v>
      </c>
      <c r="G2092">
        <v>31.884057971012851</v>
      </c>
      <c r="H2092" t="str">
        <f t="shared" si="32"/>
        <v>West Coast</v>
      </c>
    </row>
    <row r="2093" spans="1:8" hidden="1" x14ac:dyDescent="0.25">
      <c r="A2093" s="103">
        <v>2091</v>
      </c>
      <c r="B2093" t="s">
        <v>411</v>
      </c>
      <c r="C2093" t="s">
        <v>430</v>
      </c>
      <c r="D2093" t="s">
        <v>408</v>
      </c>
      <c r="E2093" t="s">
        <v>67</v>
      </c>
      <c r="F2093" t="s">
        <v>406</v>
      </c>
      <c r="G2093">
        <v>12.61261261261261</v>
      </c>
      <c r="H2093" t="str">
        <f t="shared" si="32"/>
        <v>West Coast</v>
      </c>
    </row>
    <row r="2094" spans="1:8" hidden="1" x14ac:dyDescent="0.25">
      <c r="A2094" s="103">
        <v>2092</v>
      </c>
      <c r="B2094" t="s">
        <v>411</v>
      </c>
      <c r="C2094" t="s">
        <v>430</v>
      </c>
      <c r="D2094" t="s">
        <v>408</v>
      </c>
      <c r="E2094" t="s">
        <v>66</v>
      </c>
      <c r="F2094" t="s">
        <v>406</v>
      </c>
      <c r="G2094">
        <v>16.66666666666795</v>
      </c>
      <c r="H2094" t="str">
        <f t="shared" si="32"/>
        <v>West Coast</v>
      </c>
    </row>
    <row r="2095" spans="1:8" hidden="1" x14ac:dyDescent="0.25">
      <c r="A2095" s="103">
        <v>2093</v>
      </c>
      <c r="B2095" t="s">
        <v>411</v>
      </c>
      <c r="C2095" t="s">
        <v>430</v>
      </c>
      <c r="D2095" t="s">
        <v>408</v>
      </c>
      <c r="E2095" t="s">
        <v>68</v>
      </c>
      <c r="F2095" t="s">
        <v>406</v>
      </c>
      <c r="G2095">
        <v>6.5217391304356331</v>
      </c>
      <c r="H2095" t="str">
        <f t="shared" si="32"/>
        <v>West Coast</v>
      </c>
    </row>
    <row r="2096" spans="1:8" hidden="1" x14ac:dyDescent="0.25">
      <c r="A2096" s="103">
        <v>2094</v>
      </c>
      <c r="B2096" t="s">
        <v>411</v>
      </c>
      <c r="C2096" t="s">
        <v>430</v>
      </c>
      <c r="D2096" t="s">
        <v>408</v>
      </c>
      <c r="E2096" t="s">
        <v>67</v>
      </c>
      <c r="F2096" t="s">
        <v>407</v>
      </c>
      <c r="G2096">
        <v>62.162162162162161</v>
      </c>
      <c r="H2096" t="str">
        <f t="shared" si="32"/>
        <v>West Coast</v>
      </c>
    </row>
    <row r="2097" spans="1:8" hidden="1" x14ac:dyDescent="0.25">
      <c r="A2097" s="103">
        <v>2095</v>
      </c>
      <c r="B2097" t="s">
        <v>411</v>
      </c>
      <c r="C2097" t="s">
        <v>430</v>
      </c>
      <c r="D2097" t="s">
        <v>408</v>
      </c>
      <c r="E2097" t="s">
        <v>66</v>
      </c>
      <c r="F2097" t="s">
        <v>407</v>
      </c>
      <c r="G2097">
        <v>58.547008547012197</v>
      </c>
      <c r="H2097" t="str">
        <f t="shared" si="32"/>
        <v>West Coast</v>
      </c>
    </row>
    <row r="2098" spans="1:8" hidden="1" x14ac:dyDescent="0.25">
      <c r="A2098" s="103">
        <v>2096</v>
      </c>
      <c r="B2098" t="s">
        <v>411</v>
      </c>
      <c r="C2098" t="s">
        <v>430</v>
      </c>
      <c r="D2098" t="s">
        <v>408</v>
      </c>
      <c r="E2098" t="s">
        <v>68</v>
      </c>
      <c r="F2098" t="s">
        <v>407</v>
      </c>
      <c r="G2098">
        <v>61.594202898551522</v>
      </c>
      <c r="H2098" t="str">
        <f t="shared" si="32"/>
        <v>West Coast</v>
      </c>
    </row>
    <row r="2099" spans="1:8" hidden="1" x14ac:dyDescent="0.25">
      <c r="A2099" s="103">
        <v>2097</v>
      </c>
      <c r="B2099" t="s">
        <v>411</v>
      </c>
      <c r="C2099" t="s">
        <v>430</v>
      </c>
      <c r="D2099" t="s">
        <v>409</v>
      </c>
      <c r="E2099" t="s">
        <v>193</v>
      </c>
      <c r="F2099" t="s">
        <v>405</v>
      </c>
      <c r="G2099">
        <v>22.849462365591059</v>
      </c>
      <c r="H2099" t="str">
        <f t="shared" si="32"/>
        <v>West Coast</v>
      </c>
    </row>
    <row r="2100" spans="1:8" hidden="1" x14ac:dyDescent="0.25">
      <c r="A2100" s="103">
        <v>2098</v>
      </c>
      <c r="B2100" t="s">
        <v>411</v>
      </c>
      <c r="C2100" t="s">
        <v>430</v>
      </c>
      <c r="D2100" t="s">
        <v>409</v>
      </c>
      <c r="E2100" t="s">
        <v>194</v>
      </c>
      <c r="F2100" t="s">
        <v>405</v>
      </c>
      <c r="G2100">
        <v>34.482758620689658</v>
      </c>
      <c r="H2100" t="str">
        <f t="shared" si="32"/>
        <v>West Coast</v>
      </c>
    </row>
    <row r="2101" spans="1:8" hidden="1" x14ac:dyDescent="0.25">
      <c r="A2101" s="103">
        <v>2099</v>
      </c>
      <c r="B2101" t="s">
        <v>411</v>
      </c>
      <c r="C2101" t="s">
        <v>430</v>
      </c>
      <c r="D2101" t="s">
        <v>409</v>
      </c>
      <c r="E2101" t="s">
        <v>195</v>
      </c>
      <c r="F2101" t="s">
        <v>405</v>
      </c>
      <c r="G2101">
        <v>26.19047619046809</v>
      </c>
      <c r="H2101" t="str">
        <f t="shared" si="32"/>
        <v>West Coast</v>
      </c>
    </row>
    <row r="2102" spans="1:8" hidden="1" x14ac:dyDescent="0.25">
      <c r="A2102" s="103">
        <v>2100</v>
      </c>
      <c r="B2102" t="s">
        <v>411</v>
      </c>
      <c r="C2102" t="s">
        <v>430</v>
      </c>
      <c r="D2102" t="s">
        <v>409</v>
      </c>
      <c r="E2102" t="s">
        <v>193</v>
      </c>
      <c r="F2102" t="s">
        <v>406</v>
      </c>
      <c r="G2102">
        <v>12.09677419354878</v>
      </c>
      <c r="H2102" t="str">
        <f t="shared" si="32"/>
        <v>West Coast</v>
      </c>
    </row>
    <row r="2103" spans="1:8" hidden="1" x14ac:dyDescent="0.25">
      <c r="A2103" s="103">
        <v>2101</v>
      </c>
      <c r="B2103" t="s">
        <v>411</v>
      </c>
      <c r="C2103" t="s">
        <v>430</v>
      </c>
      <c r="D2103" t="s">
        <v>409</v>
      </c>
      <c r="E2103" t="s">
        <v>194</v>
      </c>
      <c r="F2103" t="s">
        <v>406</v>
      </c>
      <c r="G2103">
        <v>13.793103448275859</v>
      </c>
      <c r="H2103" t="str">
        <f t="shared" si="32"/>
        <v>West Coast</v>
      </c>
    </row>
    <row r="2104" spans="1:8" hidden="1" x14ac:dyDescent="0.25">
      <c r="A2104" s="103">
        <v>2102</v>
      </c>
      <c r="B2104" t="s">
        <v>411</v>
      </c>
      <c r="C2104" t="s">
        <v>430</v>
      </c>
      <c r="D2104" t="s">
        <v>409</v>
      </c>
      <c r="E2104" t="s">
        <v>195</v>
      </c>
      <c r="F2104" t="s">
        <v>406</v>
      </c>
      <c r="G2104">
        <v>8.5714285714302854</v>
      </c>
      <c r="H2104" t="str">
        <f t="shared" si="32"/>
        <v>West Coast</v>
      </c>
    </row>
    <row r="2105" spans="1:8" hidden="1" x14ac:dyDescent="0.25">
      <c r="A2105" s="103">
        <v>2103</v>
      </c>
      <c r="B2105" t="s">
        <v>411</v>
      </c>
      <c r="C2105" t="s">
        <v>430</v>
      </c>
      <c r="D2105" t="s">
        <v>409</v>
      </c>
      <c r="E2105" t="s">
        <v>193</v>
      </c>
      <c r="F2105" t="s">
        <v>407</v>
      </c>
      <c r="G2105">
        <v>65.053763440860166</v>
      </c>
      <c r="H2105" t="str">
        <f t="shared" si="32"/>
        <v>West Coast</v>
      </c>
    </row>
    <row r="2106" spans="1:8" hidden="1" x14ac:dyDescent="0.25">
      <c r="A2106" s="103">
        <v>2104</v>
      </c>
      <c r="B2106" t="s">
        <v>411</v>
      </c>
      <c r="C2106" t="s">
        <v>430</v>
      </c>
      <c r="D2106" t="s">
        <v>409</v>
      </c>
      <c r="E2106" t="s">
        <v>194</v>
      </c>
      <c r="F2106" t="s">
        <v>407</v>
      </c>
      <c r="G2106">
        <v>51.724137931034477</v>
      </c>
      <c r="H2106" t="str">
        <f t="shared" si="32"/>
        <v>West Coast</v>
      </c>
    </row>
    <row r="2107" spans="1:8" hidden="1" x14ac:dyDescent="0.25">
      <c r="A2107" s="103">
        <v>2105</v>
      </c>
      <c r="B2107" t="s">
        <v>411</v>
      </c>
      <c r="C2107" t="s">
        <v>430</v>
      </c>
      <c r="D2107" t="s">
        <v>409</v>
      </c>
      <c r="E2107" t="s">
        <v>195</v>
      </c>
      <c r="F2107" t="s">
        <v>407</v>
      </c>
      <c r="G2107">
        <v>65.238095238101621</v>
      </c>
      <c r="H2107" t="str">
        <f t="shared" si="32"/>
        <v>West Coast</v>
      </c>
    </row>
    <row r="2108" spans="1:8" hidden="1" x14ac:dyDescent="0.25">
      <c r="A2108" s="103">
        <v>2106</v>
      </c>
      <c r="B2108" t="s">
        <v>412</v>
      </c>
      <c r="C2108" t="s">
        <v>430</v>
      </c>
      <c r="D2108" t="s">
        <v>403</v>
      </c>
      <c r="E2108" t="s">
        <v>404</v>
      </c>
      <c r="F2108" t="s">
        <v>405</v>
      </c>
      <c r="G2108">
        <v>21.62499999999871</v>
      </c>
      <c r="H2108" t="str">
        <f t="shared" si="32"/>
        <v>Wellington</v>
      </c>
    </row>
    <row r="2109" spans="1:8" hidden="1" x14ac:dyDescent="0.25">
      <c r="A2109" s="103">
        <v>2107</v>
      </c>
      <c r="B2109" t="s">
        <v>412</v>
      </c>
      <c r="C2109" t="s">
        <v>430</v>
      </c>
      <c r="D2109" t="s">
        <v>403</v>
      </c>
      <c r="E2109" t="s">
        <v>404</v>
      </c>
      <c r="F2109" t="s">
        <v>406</v>
      </c>
      <c r="G2109">
        <v>12.20833333333332</v>
      </c>
      <c r="H2109" t="str">
        <f t="shared" si="32"/>
        <v>Wellington</v>
      </c>
    </row>
    <row r="2110" spans="1:8" hidden="1" x14ac:dyDescent="0.25">
      <c r="A2110" s="103">
        <v>2108</v>
      </c>
      <c r="B2110" t="s">
        <v>412</v>
      </c>
      <c r="C2110" t="s">
        <v>430</v>
      </c>
      <c r="D2110" t="s">
        <v>403</v>
      </c>
      <c r="E2110" t="s">
        <v>404</v>
      </c>
      <c r="F2110" t="s">
        <v>407</v>
      </c>
      <c r="G2110">
        <v>66.166666666667965</v>
      </c>
      <c r="H2110" t="str">
        <f t="shared" si="32"/>
        <v>Wellington</v>
      </c>
    </row>
    <row r="2111" spans="1:8" hidden="1" x14ac:dyDescent="0.25">
      <c r="A2111" s="103">
        <v>2109</v>
      </c>
      <c r="B2111" t="s">
        <v>412</v>
      </c>
      <c r="C2111" t="s">
        <v>430</v>
      </c>
      <c r="D2111" t="s">
        <v>399</v>
      </c>
      <c r="E2111" t="s">
        <v>70</v>
      </c>
      <c r="F2111" t="s">
        <v>405</v>
      </c>
      <c r="G2111">
        <v>3.333333333333333</v>
      </c>
      <c r="H2111" t="str">
        <f t="shared" si="32"/>
        <v>Wellington</v>
      </c>
    </row>
    <row r="2112" spans="1:8" hidden="1" x14ac:dyDescent="0.25">
      <c r="A2112" s="103">
        <v>2110</v>
      </c>
      <c r="B2112" t="s">
        <v>412</v>
      </c>
      <c r="C2112" t="s">
        <v>430</v>
      </c>
      <c r="D2112" t="s">
        <v>399</v>
      </c>
      <c r="E2112" t="s">
        <v>71</v>
      </c>
      <c r="F2112" t="s">
        <v>405</v>
      </c>
      <c r="G2112">
        <v>27.744510978042779</v>
      </c>
      <c r="H2112" t="str">
        <f t="shared" si="32"/>
        <v>Wellington</v>
      </c>
    </row>
    <row r="2113" spans="1:8" hidden="1" x14ac:dyDescent="0.25">
      <c r="A2113" s="103">
        <v>2111</v>
      </c>
      <c r="B2113" t="s">
        <v>412</v>
      </c>
      <c r="C2113" t="s">
        <v>430</v>
      </c>
      <c r="D2113" t="s">
        <v>399</v>
      </c>
      <c r="E2113" t="s">
        <v>69</v>
      </c>
      <c r="F2113" t="s">
        <v>405</v>
      </c>
      <c r="G2113">
        <v>25</v>
      </c>
      <c r="H2113" t="str">
        <f t="shared" si="32"/>
        <v>Wellington</v>
      </c>
    </row>
    <row r="2114" spans="1:8" hidden="1" x14ac:dyDescent="0.25">
      <c r="A2114" s="103">
        <v>2112</v>
      </c>
      <c r="B2114" t="s">
        <v>412</v>
      </c>
      <c r="C2114" t="s">
        <v>430</v>
      </c>
      <c r="D2114" t="s">
        <v>399</v>
      </c>
      <c r="E2114" t="s">
        <v>72</v>
      </c>
      <c r="F2114" t="s">
        <v>405</v>
      </c>
      <c r="G2114">
        <v>35.245901639340609</v>
      </c>
      <c r="H2114" t="str">
        <f t="shared" si="32"/>
        <v>Wellington</v>
      </c>
    </row>
    <row r="2115" spans="1:8" x14ac:dyDescent="0.25">
      <c r="A2115" s="103">
        <v>2113</v>
      </c>
      <c r="B2115" t="s">
        <v>412</v>
      </c>
      <c r="C2115" t="s">
        <v>430</v>
      </c>
      <c r="D2115" t="s">
        <v>399</v>
      </c>
      <c r="E2115" t="s">
        <v>81</v>
      </c>
      <c r="F2115" t="s">
        <v>405</v>
      </c>
      <c r="G2115">
        <v>11.90476190476199</v>
      </c>
      <c r="H2115" t="str">
        <f t="shared" ref="H2115:H2178" si="33">SUBSTITUTE(B2115, " Region","")</f>
        <v>Wellington</v>
      </c>
    </row>
    <row r="2116" spans="1:8" hidden="1" x14ac:dyDescent="0.25">
      <c r="A2116" s="103">
        <v>2114</v>
      </c>
      <c r="B2116" t="s">
        <v>412</v>
      </c>
      <c r="C2116" t="s">
        <v>430</v>
      </c>
      <c r="D2116" t="s">
        <v>399</v>
      </c>
      <c r="E2116" t="s">
        <v>82</v>
      </c>
      <c r="F2116" t="s">
        <v>405</v>
      </c>
      <c r="H2116" t="str">
        <f t="shared" si="33"/>
        <v>Wellington</v>
      </c>
    </row>
    <row r="2117" spans="1:8" hidden="1" x14ac:dyDescent="0.25">
      <c r="A2117" s="103">
        <v>2115</v>
      </c>
      <c r="B2117" t="s">
        <v>412</v>
      </c>
      <c r="C2117" t="s">
        <v>430</v>
      </c>
      <c r="D2117" t="s">
        <v>399</v>
      </c>
      <c r="E2117" t="s">
        <v>70</v>
      </c>
      <c r="F2117" t="s">
        <v>406</v>
      </c>
      <c r="G2117">
        <v>21.666666666666671</v>
      </c>
      <c r="H2117" t="str">
        <f t="shared" si="33"/>
        <v>Wellington</v>
      </c>
    </row>
    <row r="2118" spans="1:8" hidden="1" x14ac:dyDescent="0.25">
      <c r="A2118" s="103">
        <v>2116</v>
      </c>
      <c r="B2118" t="s">
        <v>412</v>
      </c>
      <c r="C2118" t="s">
        <v>430</v>
      </c>
      <c r="D2118" t="s">
        <v>399</v>
      </c>
      <c r="E2118" t="s">
        <v>71</v>
      </c>
      <c r="F2118" t="s">
        <v>406</v>
      </c>
      <c r="G2118">
        <v>9.7804391217560251</v>
      </c>
      <c r="H2118" t="str">
        <f t="shared" si="33"/>
        <v>Wellington</v>
      </c>
    </row>
    <row r="2119" spans="1:8" hidden="1" x14ac:dyDescent="0.25">
      <c r="A2119" s="103">
        <v>2117</v>
      </c>
      <c r="B2119" t="s">
        <v>412</v>
      </c>
      <c r="C2119" t="s">
        <v>430</v>
      </c>
      <c r="D2119" t="s">
        <v>399</v>
      </c>
      <c r="E2119" t="s">
        <v>69</v>
      </c>
      <c r="F2119" t="s">
        <v>406</v>
      </c>
      <c r="G2119">
        <v>20</v>
      </c>
      <c r="H2119" t="str">
        <f t="shared" si="33"/>
        <v>Wellington</v>
      </c>
    </row>
    <row r="2120" spans="1:8" hidden="1" x14ac:dyDescent="0.25">
      <c r="A2120" s="103">
        <v>2118</v>
      </c>
      <c r="B2120" t="s">
        <v>412</v>
      </c>
      <c r="C2120" t="s">
        <v>430</v>
      </c>
      <c r="D2120" t="s">
        <v>399</v>
      </c>
      <c r="E2120" t="s">
        <v>72</v>
      </c>
      <c r="F2120" t="s">
        <v>406</v>
      </c>
      <c r="G2120">
        <v>5.737704918031616</v>
      </c>
      <c r="H2120" t="str">
        <f t="shared" si="33"/>
        <v>Wellington</v>
      </c>
    </row>
    <row r="2121" spans="1:8" x14ac:dyDescent="0.25">
      <c r="A2121" s="103">
        <v>2119</v>
      </c>
      <c r="B2121" t="s">
        <v>412</v>
      </c>
      <c r="C2121" t="s">
        <v>430</v>
      </c>
      <c r="D2121" t="s">
        <v>399</v>
      </c>
      <c r="E2121" t="s">
        <v>81</v>
      </c>
      <c r="F2121" t="s">
        <v>406</v>
      </c>
      <c r="G2121">
        <v>12.500000000001339</v>
      </c>
      <c r="H2121" t="str">
        <f t="shared" si="33"/>
        <v>Wellington</v>
      </c>
    </row>
    <row r="2122" spans="1:8" hidden="1" x14ac:dyDescent="0.25">
      <c r="A2122" s="103">
        <v>2120</v>
      </c>
      <c r="B2122" t="s">
        <v>412</v>
      </c>
      <c r="C2122" t="s">
        <v>430</v>
      </c>
      <c r="D2122" t="s">
        <v>399</v>
      </c>
      <c r="E2122" t="s">
        <v>82</v>
      </c>
      <c r="F2122" t="s">
        <v>406</v>
      </c>
      <c r="G2122">
        <v>6.25</v>
      </c>
      <c r="H2122" t="str">
        <f t="shared" si="33"/>
        <v>Wellington</v>
      </c>
    </row>
    <row r="2123" spans="1:8" hidden="1" x14ac:dyDescent="0.25">
      <c r="A2123" s="103">
        <v>2121</v>
      </c>
      <c r="B2123" t="s">
        <v>412</v>
      </c>
      <c r="C2123" t="s">
        <v>430</v>
      </c>
      <c r="D2123" t="s">
        <v>399</v>
      </c>
      <c r="E2123" t="s">
        <v>70</v>
      </c>
      <c r="F2123" t="s">
        <v>407</v>
      </c>
      <c r="G2123">
        <v>75</v>
      </c>
      <c r="H2123" t="str">
        <f t="shared" si="33"/>
        <v>Wellington</v>
      </c>
    </row>
    <row r="2124" spans="1:8" hidden="1" x14ac:dyDescent="0.25">
      <c r="A2124" s="103">
        <v>2122</v>
      </c>
      <c r="B2124" t="s">
        <v>412</v>
      </c>
      <c r="C2124" t="s">
        <v>430</v>
      </c>
      <c r="D2124" t="s">
        <v>399</v>
      </c>
      <c r="E2124" t="s">
        <v>71</v>
      </c>
      <c r="F2124" t="s">
        <v>407</v>
      </c>
      <c r="G2124">
        <v>62.475049900201199</v>
      </c>
      <c r="H2124" t="str">
        <f t="shared" si="33"/>
        <v>Wellington</v>
      </c>
    </row>
    <row r="2125" spans="1:8" hidden="1" x14ac:dyDescent="0.25">
      <c r="A2125" s="103">
        <v>2123</v>
      </c>
      <c r="B2125" t="s">
        <v>412</v>
      </c>
      <c r="C2125" t="s">
        <v>430</v>
      </c>
      <c r="D2125" t="s">
        <v>399</v>
      </c>
      <c r="E2125" t="s">
        <v>69</v>
      </c>
      <c r="F2125" t="s">
        <v>407</v>
      </c>
      <c r="G2125">
        <v>55.000000000000007</v>
      </c>
      <c r="H2125" t="str">
        <f t="shared" si="33"/>
        <v>Wellington</v>
      </c>
    </row>
    <row r="2126" spans="1:8" hidden="1" x14ac:dyDescent="0.25">
      <c r="A2126" s="103">
        <v>2124</v>
      </c>
      <c r="B2126" t="s">
        <v>412</v>
      </c>
      <c r="C2126" t="s">
        <v>430</v>
      </c>
      <c r="D2126" t="s">
        <v>399</v>
      </c>
      <c r="E2126" t="s">
        <v>72</v>
      </c>
      <c r="F2126" t="s">
        <v>407</v>
      </c>
      <c r="G2126">
        <v>59.016393442627781</v>
      </c>
      <c r="H2126" t="str">
        <f t="shared" si="33"/>
        <v>Wellington</v>
      </c>
    </row>
    <row r="2127" spans="1:8" x14ac:dyDescent="0.25">
      <c r="A2127" s="103">
        <v>2125</v>
      </c>
      <c r="B2127" t="s">
        <v>412</v>
      </c>
      <c r="C2127" t="s">
        <v>430</v>
      </c>
      <c r="D2127" t="s">
        <v>399</v>
      </c>
      <c r="E2127" t="s">
        <v>81</v>
      </c>
      <c r="F2127" t="s">
        <v>407</v>
      </c>
      <c r="G2127">
        <v>75.595238095236667</v>
      </c>
      <c r="H2127" t="str">
        <f t="shared" si="33"/>
        <v>Wellington</v>
      </c>
    </row>
    <row r="2128" spans="1:8" hidden="1" x14ac:dyDescent="0.25">
      <c r="A2128" s="103">
        <v>2126</v>
      </c>
      <c r="B2128" t="s">
        <v>412</v>
      </c>
      <c r="C2128" t="s">
        <v>430</v>
      </c>
      <c r="D2128" t="s">
        <v>399</v>
      </c>
      <c r="E2128" t="s">
        <v>82</v>
      </c>
      <c r="F2128" t="s">
        <v>407</v>
      </c>
      <c r="G2128">
        <v>93.75</v>
      </c>
      <c r="H2128" t="str">
        <f t="shared" si="33"/>
        <v>Wellington</v>
      </c>
    </row>
    <row r="2129" spans="1:8" hidden="1" x14ac:dyDescent="0.25">
      <c r="A2129" s="103">
        <v>2127</v>
      </c>
      <c r="B2129" t="s">
        <v>412</v>
      </c>
      <c r="C2129" t="s">
        <v>430</v>
      </c>
      <c r="D2129" t="s">
        <v>408</v>
      </c>
      <c r="E2129" t="s">
        <v>67</v>
      </c>
      <c r="F2129" t="s">
        <v>405</v>
      </c>
      <c r="G2129">
        <v>19.35483870967742</v>
      </c>
      <c r="H2129" t="str">
        <f t="shared" si="33"/>
        <v>Wellington</v>
      </c>
    </row>
    <row r="2130" spans="1:8" hidden="1" x14ac:dyDescent="0.25">
      <c r="A2130" s="103">
        <v>2128</v>
      </c>
      <c r="B2130" t="s">
        <v>412</v>
      </c>
      <c r="C2130" t="s">
        <v>430</v>
      </c>
      <c r="D2130" t="s">
        <v>408</v>
      </c>
      <c r="E2130" t="s">
        <v>66</v>
      </c>
      <c r="F2130" t="s">
        <v>405</v>
      </c>
      <c r="G2130">
        <v>14.732142857141231</v>
      </c>
      <c r="H2130" t="str">
        <f t="shared" si="33"/>
        <v>Wellington</v>
      </c>
    </row>
    <row r="2131" spans="1:8" hidden="1" x14ac:dyDescent="0.25">
      <c r="A2131" s="103">
        <v>2129</v>
      </c>
      <c r="B2131" t="s">
        <v>412</v>
      </c>
      <c r="C2131" t="s">
        <v>430</v>
      </c>
      <c r="D2131" t="s">
        <v>408</v>
      </c>
      <c r="E2131" t="s">
        <v>68</v>
      </c>
      <c r="F2131" t="s">
        <v>405</v>
      </c>
      <c r="G2131">
        <v>30.0751879699231</v>
      </c>
      <c r="H2131" t="str">
        <f t="shared" si="33"/>
        <v>Wellington</v>
      </c>
    </row>
    <row r="2132" spans="1:8" hidden="1" x14ac:dyDescent="0.25">
      <c r="A2132" s="103">
        <v>2130</v>
      </c>
      <c r="B2132" t="s">
        <v>412</v>
      </c>
      <c r="C2132" t="s">
        <v>430</v>
      </c>
      <c r="D2132" t="s">
        <v>408</v>
      </c>
      <c r="E2132" t="s">
        <v>67</v>
      </c>
      <c r="F2132" t="s">
        <v>406</v>
      </c>
      <c r="G2132">
        <v>15.483870967741939</v>
      </c>
      <c r="H2132" t="str">
        <f t="shared" si="33"/>
        <v>Wellington</v>
      </c>
    </row>
    <row r="2133" spans="1:8" hidden="1" x14ac:dyDescent="0.25">
      <c r="A2133" s="103">
        <v>2131</v>
      </c>
      <c r="B2133" t="s">
        <v>412</v>
      </c>
      <c r="C2133" t="s">
        <v>430</v>
      </c>
      <c r="D2133" t="s">
        <v>408</v>
      </c>
      <c r="E2133" t="s">
        <v>66</v>
      </c>
      <c r="F2133" t="s">
        <v>406</v>
      </c>
      <c r="G2133">
        <v>4.4642857142851406</v>
      </c>
      <c r="H2133" t="str">
        <f t="shared" si="33"/>
        <v>Wellington</v>
      </c>
    </row>
    <row r="2134" spans="1:8" hidden="1" x14ac:dyDescent="0.25">
      <c r="A2134" s="103">
        <v>2132</v>
      </c>
      <c r="B2134" t="s">
        <v>412</v>
      </c>
      <c r="C2134" t="s">
        <v>430</v>
      </c>
      <c r="D2134" t="s">
        <v>408</v>
      </c>
      <c r="E2134" t="s">
        <v>68</v>
      </c>
      <c r="F2134" t="s">
        <v>406</v>
      </c>
      <c r="G2134">
        <v>14.91228070175476</v>
      </c>
      <c r="H2134" t="str">
        <f t="shared" si="33"/>
        <v>Wellington</v>
      </c>
    </row>
    <row r="2135" spans="1:8" hidden="1" x14ac:dyDescent="0.25">
      <c r="A2135" s="103">
        <v>2133</v>
      </c>
      <c r="B2135" t="s">
        <v>412</v>
      </c>
      <c r="C2135" t="s">
        <v>430</v>
      </c>
      <c r="D2135" t="s">
        <v>408</v>
      </c>
      <c r="E2135" t="s">
        <v>67</v>
      </c>
      <c r="F2135" t="s">
        <v>407</v>
      </c>
      <c r="G2135">
        <v>65.161290322580641</v>
      </c>
      <c r="H2135" t="str">
        <f t="shared" si="33"/>
        <v>Wellington</v>
      </c>
    </row>
    <row r="2136" spans="1:8" hidden="1" x14ac:dyDescent="0.25">
      <c r="A2136" s="103">
        <v>2134</v>
      </c>
      <c r="B2136" t="s">
        <v>412</v>
      </c>
      <c r="C2136" t="s">
        <v>430</v>
      </c>
      <c r="D2136" t="s">
        <v>408</v>
      </c>
      <c r="E2136" t="s">
        <v>66</v>
      </c>
      <c r="F2136" t="s">
        <v>407</v>
      </c>
      <c r="G2136">
        <v>80.803571428573619</v>
      </c>
      <c r="H2136" t="str">
        <f t="shared" si="33"/>
        <v>Wellington</v>
      </c>
    </row>
    <row r="2137" spans="1:8" hidden="1" x14ac:dyDescent="0.25">
      <c r="A2137" s="103">
        <v>2135</v>
      </c>
      <c r="B2137" t="s">
        <v>412</v>
      </c>
      <c r="C2137" t="s">
        <v>430</v>
      </c>
      <c r="D2137" t="s">
        <v>408</v>
      </c>
      <c r="E2137" t="s">
        <v>68</v>
      </c>
      <c r="F2137" t="s">
        <v>407</v>
      </c>
      <c r="G2137">
        <v>55.012531328322147</v>
      </c>
      <c r="H2137" t="str">
        <f t="shared" si="33"/>
        <v>Wellington</v>
      </c>
    </row>
    <row r="2138" spans="1:8" hidden="1" x14ac:dyDescent="0.25">
      <c r="A2138" s="103">
        <v>2136</v>
      </c>
      <c r="B2138" t="s">
        <v>412</v>
      </c>
      <c r="C2138" t="s">
        <v>430</v>
      </c>
      <c r="D2138" t="s">
        <v>409</v>
      </c>
      <c r="E2138" t="s">
        <v>193</v>
      </c>
      <c r="F2138" t="s">
        <v>405</v>
      </c>
      <c r="G2138">
        <v>13.20582877959934</v>
      </c>
      <c r="H2138" t="str">
        <f t="shared" si="33"/>
        <v>Wellington</v>
      </c>
    </row>
    <row r="2139" spans="1:8" hidden="1" x14ac:dyDescent="0.25">
      <c r="A2139" s="103">
        <v>2137</v>
      </c>
      <c r="B2139" t="s">
        <v>412</v>
      </c>
      <c r="C2139" t="s">
        <v>430</v>
      </c>
      <c r="D2139" t="s">
        <v>409</v>
      </c>
      <c r="E2139" t="s">
        <v>194</v>
      </c>
      <c r="F2139" t="s">
        <v>405</v>
      </c>
      <c r="G2139">
        <v>34.552845528455293</v>
      </c>
      <c r="H2139" t="str">
        <f t="shared" si="33"/>
        <v>Wellington</v>
      </c>
    </row>
    <row r="2140" spans="1:8" hidden="1" x14ac:dyDescent="0.25">
      <c r="A2140" s="103">
        <v>2138</v>
      </c>
      <c r="B2140" t="s">
        <v>412</v>
      </c>
      <c r="C2140" t="s">
        <v>430</v>
      </c>
      <c r="D2140" t="s">
        <v>409</v>
      </c>
      <c r="E2140" t="s">
        <v>195</v>
      </c>
      <c r="F2140" t="s">
        <v>405</v>
      </c>
      <c r="G2140">
        <v>21.099290780135579</v>
      </c>
      <c r="H2140" t="str">
        <f t="shared" si="33"/>
        <v>Wellington</v>
      </c>
    </row>
    <row r="2141" spans="1:8" hidden="1" x14ac:dyDescent="0.25">
      <c r="A2141" s="103">
        <v>2139</v>
      </c>
      <c r="B2141" t="s">
        <v>412</v>
      </c>
      <c r="C2141" t="s">
        <v>430</v>
      </c>
      <c r="D2141" t="s">
        <v>409</v>
      </c>
      <c r="E2141" t="s">
        <v>193</v>
      </c>
      <c r="F2141" t="s">
        <v>406</v>
      </c>
      <c r="G2141">
        <v>10.92896174863424</v>
      </c>
      <c r="H2141" t="str">
        <f t="shared" si="33"/>
        <v>Wellington</v>
      </c>
    </row>
    <row r="2142" spans="1:8" hidden="1" x14ac:dyDescent="0.25">
      <c r="A2142" s="103">
        <v>2140</v>
      </c>
      <c r="B2142" t="s">
        <v>412</v>
      </c>
      <c r="C2142" t="s">
        <v>430</v>
      </c>
      <c r="D2142" t="s">
        <v>409</v>
      </c>
      <c r="E2142" t="s">
        <v>194</v>
      </c>
      <c r="F2142" t="s">
        <v>406</v>
      </c>
      <c r="G2142">
        <v>12.195121951219511</v>
      </c>
      <c r="H2142" t="str">
        <f t="shared" si="33"/>
        <v>Wellington</v>
      </c>
    </row>
    <row r="2143" spans="1:8" hidden="1" x14ac:dyDescent="0.25">
      <c r="A2143" s="103">
        <v>2141</v>
      </c>
      <c r="B2143" t="s">
        <v>412</v>
      </c>
      <c r="C2143" t="s">
        <v>430</v>
      </c>
      <c r="D2143" t="s">
        <v>409</v>
      </c>
      <c r="E2143" t="s">
        <v>195</v>
      </c>
      <c r="F2143" t="s">
        <v>406</v>
      </c>
      <c r="G2143">
        <v>14.71631205673733</v>
      </c>
      <c r="H2143" t="str">
        <f t="shared" si="33"/>
        <v>Wellington</v>
      </c>
    </row>
    <row r="2144" spans="1:8" hidden="1" x14ac:dyDescent="0.25">
      <c r="A2144" s="103">
        <v>2142</v>
      </c>
      <c r="B2144" t="s">
        <v>412</v>
      </c>
      <c r="C2144" t="s">
        <v>430</v>
      </c>
      <c r="D2144" t="s">
        <v>409</v>
      </c>
      <c r="E2144" t="s">
        <v>193</v>
      </c>
      <c r="F2144" t="s">
        <v>407</v>
      </c>
      <c r="G2144">
        <v>75.86520947176642</v>
      </c>
      <c r="H2144" t="str">
        <f t="shared" si="33"/>
        <v>Wellington</v>
      </c>
    </row>
    <row r="2145" spans="1:8" hidden="1" x14ac:dyDescent="0.25">
      <c r="A2145" s="103">
        <v>2143</v>
      </c>
      <c r="B2145" t="s">
        <v>412</v>
      </c>
      <c r="C2145" t="s">
        <v>430</v>
      </c>
      <c r="D2145" t="s">
        <v>409</v>
      </c>
      <c r="E2145" t="s">
        <v>194</v>
      </c>
      <c r="F2145" t="s">
        <v>407</v>
      </c>
      <c r="G2145">
        <v>53.252032520325201</v>
      </c>
      <c r="H2145" t="str">
        <f t="shared" si="33"/>
        <v>Wellington</v>
      </c>
    </row>
    <row r="2146" spans="1:8" hidden="1" x14ac:dyDescent="0.25">
      <c r="A2146" s="103">
        <v>2144</v>
      </c>
      <c r="B2146" t="s">
        <v>412</v>
      </c>
      <c r="C2146" t="s">
        <v>430</v>
      </c>
      <c r="D2146" t="s">
        <v>409</v>
      </c>
      <c r="E2146" t="s">
        <v>195</v>
      </c>
      <c r="F2146" t="s">
        <v>407</v>
      </c>
      <c r="G2146">
        <v>64.184397163127088</v>
      </c>
      <c r="H2146" t="str">
        <f t="shared" si="33"/>
        <v>Wellington</v>
      </c>
    </row>
    <row r="2147" spans="1:8" hidden="1" x14ac:dyDescent="0.25">
      <c r="A2147" s="103">
        <v>2145</v>
      </c>
      <c r="B2147" t="s">
        <v>413</v>
      </c>
      <c r="C2147" t="s">
        <v>430</v>
      </c>
      <c r="D2147" t="s">
        <v>403</v>
      </c>
      <c r="E2147" t="s">
        <v>404</v>
      </c>
      <c r="F2147" t="s">
        <v>405</v>
      </c>
      <c r="G2147">
        <v>19.02356902356842</v>
      </c>
      <c r="H2147" t="str">
        <f t="shared" si="33"/>
        <v>Hawke's Bay</v>
      </c>
    </row>
    <row r="2148" spans="1:8" hidden="1" x14ac:dyDescent="0.25">
      <c r="A2148" s="103">
        <v>2146</v>
      </c>
      <c r="B2148" t="s">
        <v>413</v>
      </c>
      <c r="C2148" t="s">
        <v>430</v>
      </c>
      <c r="D2148" t="s">
        <v>403</v>
      </c>
      <c r="E2148" t="s">
        <v>404</v>
      </c>
      <c r="F2148" t="s">
        <v>406</v>
      </c>
      <c r="G2148">
        <v>14.64646464646459</v>
      </c>
      <c r="H2148" t="str">
        <f t="shared" si="33"/>
        <v>Hawke's Bay</v>
      </c>
    </row>
    <row r="2149" spans="1:8" hidden="1" x14ac:dyDescent="0.25">
      <c r="A2149" s="103">
        <v>2147</v>
      </c>
      <c r="B2149" t="s">
        <v>413</v>
      </c>
      <c r="C2149" t="s">
        <v>430</v>
      </c>
      <c r="D2149" t="s">
        <v>403</v>
      </c>
      <c r="E2149" t="s">
        <v>404</v>
      </c>
      <c r="F2149" t="s">
        <v>407</v>
      </c>
      <c r="G2149">
        <v>66.329966329966979</v>
      </c>
      <c r="H2149" t="str">
        <f t="shared" si="33"/>
        <v>Hawke's Bay</v>
      </c>
    </row>
    <row r="2150" spans="1:8" hidden="1" x14ac:dyDescent="0.25">
      <c r="A2150" s="103">
        <v>2148</v>
      </c>
      <c r="B2150" t="s">
        <v>413</v>
      </c>
      <c r="C2150" t="s">
        <v>430</v>
      </c>
      <c r="D2150" t="s">
        <v>399</v>
      </c>
      <c r="E2150" t="s">
        <v>70</v>
      </c>
      <c r="F2150" t="s">
        <v>405</v>
      </c>
      <c r="H2150" t="str">
        <f t="shared" si="33"/>
        <v>Hawke's Bay</v>
      </c>
    </row>
    <row r="2151" spans="1:8" hidden="1" x14ac:dyDescent="0.25">
      <c r="A2151" s="103">
        <v>2149</v>
      </c>
      <c r="B2151" t="s">
        <v>413</v>
      </c>
      <c r="C2151" t="s">
        <v>430</v>
      </c>
      <c r="D2151" t="s">
        <v>399</v>
      </c>
      <c r="E2151" t="s">
        <v>71</v>
      </c>
      <c r="F2151" t="s">
        <v>405</v>
      </c>
      <c r="G2151">
        <v>30.246913580246201</v>
      </c>
      <c r="H2151" t="str">
        <f t="shared" si="33"/>
        <v>Hawke's Bay</v>
      </c>
    </row>
    <row r="2152" spans="1:8" hidden="1" x14ac:dyDescent="0.25">
      <c r="A2152" s="103">
        <v>2150</v>
      </c>
      <c r="B2152" t="s">
        <v>413</v>
      </c>
      <c r="C2152" t="s">
        <v>430</v>
      </c>
      <c r="D2152" t="s">
        <v>399</v>
      </c>
      <c r="E2152" t="s">
        <v>69</v>
      </c>
      <c r="F2152" t="s">
        <v>405</v>
      </c>
      <c r="G2152">
        <v>15</v>
      </c>
      <c r="H2152" t="str">
        <f t="shared" si="33"/>
        <v>Hawke's Bay</v>
      </c>
    </row>
    <row r="2153" spans="1:8" hidden="1" x14ac:dyDescent="0.25">
      <c r="A2153" s="103">
        <v>2151</v>
      </c>
      <c r="B2153" t="s">
        <v>413</v>
      </c>
      <c r="C2153" t="s">
        <v>430</v>
      </c>
      <c r="D2153" t="s">
        <v>399</v>
      </c>
      <c r="E2153" t="s">
        <v>72</v>
      </c>
      <c r="F2153" t="s">
        <v>405</v>
      </c>
      <c r="G2153">
        <v>30.645161290324559</v>
      </c>
      <c r="H2153" t="str">
        <f t="shared" si="33"/>
        <v>Hawke's Bay</v>
      </c>
    </row>
    <row r="2154" spans="1:8" x14ac:dyDescent="0.25">
      <c r="A2154" s="103">
        <v>2152</v>
      </c>
      <c r="B2154" t="s">
        <v>413</v>
      </c>
      <c r="C2154" t="s">
        <v>430</v>
      </c>
      <c r="D2154" t="s">
        <v>399</v>
      </c>
      <c r="E2154" t="s">
        <v>81</v>
      </c>
      <c r="F2154" t="s">
        <v>405</v>
      </c>
      <c r="G2154">
        <v>2.3809523809502551</v>
      </c>
      <c r="H2154" t="str">
        <f t="shared" si="33"/>
        <v>Hawke's Bay</v>
      </c>
    </row>
    <row r="2155" spans="1:8" hidden="1" x14ac:dyDescent="0.25">
      <c r="A2155" s="103">
        <v>2153</v>
      </c>
      <c r="B2155" t="s">
        <v>413</v>
      </c>
      <c r="C2155" t="s">
        <v>430</v>
      </c>
      <c r="D2155" t="s">
        <v>399</v>
      </c>
      <c r="E2155" t="s">
        <v>82</v>
      </c>
      <c r="F2155" t="s">
        <v>405</v>
      </c>
      <c r="H2155" t="str">
        <f t="shared" si="33"/>
        <v>Hawke's Bay</v>
      </c>
    </row>
    <row r="2156" spans="1:8" hidden="1" x14ac:dyDescent="0.25">
      <c r="A2156" s="103">
        <v>2154</v>
      </c>
      <c r="B2156" t="s">
        <v>413</v>
      </c>
      <c r="C2156" t="s">
        <v>430</v>
      </c>
      <c r="D2156" t="s">
        <v>399</v>
      </c>
      <c r="E2156" t="s">
        <v>70</v>
      </c>
      <c r="F2156" t="s">
        <v>406</v>
      </c>
      <c r="G2156">
        <v>18.333333333333329</v>
      </c>
      <c r="H2156" t="str">
        <f t="shared" si="33"/>
        <v>Hawke's Bay</v>
      </c>
    </row>
    <row r="2157" spans="1:8" hidden="1" x14ac:dyDescent="0.25">
      <c r="A2157" s="103">
        <v>2155</v>
      </c>
      <c r="B2157" t="s">
        <v>413</v>
      </c>
      <c r="C2157" t="s">
        <v>430</v>
      </c>
      <c r="D2157" t="s">
        <v>399</v>
      </c>
      <c r="E2157" t="s">
        <v>71</v>
      </c>
      <c r="F2157" t="s">
        <v>406</v>
      </c>
      <c r="G2157">
        <v>14.19753086419769</v>
      </c>
      <c r="H2157" t="str">
        <f t="shared" si="33"/>
        <v>Hawke's Bay</v>
      </c>
    </row>
    <row r="2158" spans="1:8" hidden="1" x14ac:dyDescent="0.25">
      <c r="A2158" s="103">
        <v>2156</v>
      </c>
      <c r="B2158" t="s">
        <v>413</v>
      </c>
      <c r="C2158" t="s">
        <v>430</v>
      </c>
      <c r="D2158" t="s">
        <v>399</v>
      </c>
      <c r="E2158" t="s">
        <v>69</v>
      </c>
      <c r="F2158" t="s">
        <v>406</v>
      </c>
      <c r="G2158">
        <v>5</v>
      </c>
      <c r="H2158" t="str">
        <f t="shared" si="33"/>
        <v>Hawke's Bay</v>
      </c>
    </row>
    <row r="2159" spans="1:8" hidden="1" x14ac:dyDescent="0.25">
      <c r="A2159" s="103">
        <v>2157</v>
      </c>
      <c r="B2159" t="s">
        <v>413</v>
      </c>
      <c r="C2159" t="s">
        <v>430</v>
      </c>
      <c r="D2159" t="s">
        <v>399</v>
      </c>
      <c r="E2159" t="s">
        <v>72</v>
      </c>
      <c r="F2159" t="s">
        <v>406</v>
      </c>
      <c r="G2159">
        <v>19.354838709675441</v>
      </c>
      <c r="H2159" t="str">
        <f t="shared" si="33"/>
        <v>Hawke's Bay</v>
      </c>
    </row>
    <row r="2160" spans="1:8" x14ac:dyDescent="0.25">
      <c r="A2160" s="103">
        <v>2158</v>
      </c>
      <c r="B2160" t="s">
        <v>413</v>
      </c>
      <c r="C2160" t="s">
        <v>430</v>
      </c>
      <c r="D2160" t="s">
        <v>399</v>
      </c>
      <c r="E2160" t="s">
        <v>81</v>
      </c>
      <c r="F2160" t="s">
        <v>406</v>
      </c>
      <c r="G2160">
        <v>17.857142857144769</v>
      </c>
      <c r="H2160" t="str">
        <f t="shared" si="33"/>
        <v>Hawke's Bay</v>
      </c>
    </row>
    <row r="2161" spans="1:8" hidden="1" x14ac:dyDescent="0.25">
      <c r="A2161" s="103">
        <v>2159</v>
      </c>
      <c r="B2161" t="s">
        <v>413</v>
      </c>
      <c r="C2161" t="s">
        <v>430</v>
      </c>
      <c r="D2161" t="s">
        <v>399</v>
      </c>
      <c r="E2161" t="s">
        <v>82</v>
      </c>
      <c r="F2161" t="s">
        <v>406</v>
      </c>
      <c r="H2161" t="str">
        <f t="shared" si="33"/>
        <v>Hawke's Bay</v>
      </c>
    </row>
    <row r="2162" spans="1:8" hidden="1" x14ac:dyDescent="0.25">
      <c r="A2162" s="103">
        <v>2160</v>
      </c>
      <c r="B2162" t="s">
        <v>413</v>
      </c>
      <c r="C2162" t="s">
        <v>430</v>
      </c>
      <c r="D2162" t="s">
        <v>399</v>
      </c>
      <c r="E2162" t="s">
        <v>70</v>
      </c>
      <c r="F2162" t="s">
        <v>407</v>
      </c>
      <c r="G2162">
        <v>81.666666666666671</v>
      </c>
      <c r="H2162" t="str">
        <f t="shared" si="33"/>
        <v>Hawke's Bay</v>
      </c>
    </row>
    <row r="2163" spans="1:8" hidden="1" x14ac:dyDescent="0.25">
      <c r="A2163" s="103">
        <v>2161</v>
      </c>
      <c r="B2163" t="s">
        <v>413</v>
      </c>
      <c r="C2163" t="s">
        <v>430</v>
      </c>
      <c r="D2163" t="s">
        <v>399</v>
      </c>
      <c r="E2163" t="s">
        <v>71</v>
      </c>
      <c r="F2163" t="s">
        <v>407</v>
      </c>
      <c r="G2163">
        <v>55.555555555556111</v>
      </c>
      <c r="H2163" t="str">
        <f t="shared" si="33"/>
        <v>Hawke's Bay</v>
      </c>
    </row>
    <row r="2164" spans="1:8" hidden="1" x14ac:dyDescent="0.25">
      <c r="A2164" s="103">
        <v>2162</v>
      </c>
      <c r="B2164" t="s">
        <v>413</v>
      </c>
      <c r="C2164" t="s">
        <v>430</v>
      </c>
      <c r="D2164" t="s">
        <v>399</v>
      </c>
      <c r="E2164" t="s">
        <v>69</v>
      </c>
      <c r="F2164" t="s">
        <v>407</v>
      </c>
      <c r="G2164">
        <v>80</v>
      </c>
      <c r="H2164" t="str">
        <f t="shared" si="33"/>
        <v>Hawke's Bay</v>
      </c>
    </row>
    <row r="2165" spans="1:8" hidden="1" x14ac:dyDescent="0.25">
      <c r="A2165" s="103">
        <v>2163</v>
      </c>
      <c r="B2165" t="s">
        <v>413</v>
      </c>
      <c r="C2165" t="s">
        <v>430</v>
      </c>
      <c r="D2165" t="s">
        <v>399</v>
      </c>
      <c r="E2165" t="s">
        <v>72</v>
      </c>
      <c r="F2165" t="s">
        <v>407</v>
      </c>
      <c r="G2165">
        <v>50</v>
      </c>
      <c r="H2165" t="str">
        <f t="shared" si="33"/>
        <v>Hawke's Bay</v>
      </c>
    </row>
    <row r="2166" spans="1:8" x14ac:dyDescent="0.25">
      <c r="A2166" s="103">
        <v>2164</v>
      </c>
      <c r="B2166" t="s">
        <v>413</v>
      </c>
      <c r="C2166" t="s">
        <v>430</v>
      </c>
      <c r="D2166" t="s">
        <v>399</v>
      </c>
      <c r="E2166" t="s">
        <v>81</v>
      </c>
      <c r="F2166" t="s">
        <v>407</v>
      </c>
      <c r="G2166">
        <v>79.761904761904972</v>
      </c>
      <c r="H2166" t="str">
        <f t="shared" si="33"/>
        <v>Hawke's Bay</v>
      </c>
    </row>
    <row r="2167" spans="1:8" hidden="1" x14ac:dyDescent="0.25">
      <c r="A2167" s="103">
        <v>2165</v>
      </c>
      <c r="B2167" t="s">
        <v>413</v>
      </c>
      <c r="C2167" t="s">
        <v>430</v>
      </c>
      <c r="D2167" t="s">
        <v>399</v>
      </c>
      <c r="E2167" t="s">
        <v>82</v>
      </c>
      <c r="F2167" t="s">
        <v>407</v>
      </c>
      <c r="G2167">
        <v>100</v>
      </c>
      <c r="H2167" t="str">
        <f t="shared" si="33"/>
        <v>Hawke's Bay</v>
      </c>
    </row>
    <row r="2168" spans="1:8" hidden="1" x14ac:dyDescent="0.25">
      <c r="A2168" s="103">
        <v>2166</v>
      </c>
      <c r="B2168" t="s">
        <v>413</v>
      </c>
      <c r="C2168" t="s">
        <v>430</v>
      </c>
      <c r="D2168" t="s">
        <v>408</v>
      </c>
      <c r="E2168" t="s">
        <v>67</v>
      </c>
      <c r="F2168" t="s">
        <v>405</v>
      </c>
      <c r="G2168">
        <v>20.779220779220779</v>
      </c>
      <c r="H2168" t="str">
        <f t="shared" si="33"/>
        <v>Hawke's Bay</v>
      </c>
    </row>
    <row r="2169" spans="1:8" hidden="1" x14ac:dyDescent="0.25">
      <c r="A2169" s="103">
        <v>2167</v>
      </c>
      <c r="B2169" t="s">
        <v>413</v>
      </c>
      <c r="C2169" t="s">
        <v>430</v>
      </c>
      <c r="D2169" t="s">
        <v>408</v>
      </c>
      <c r="E2169" t="s">
        <v>66</v>
      </c>
      <c r="F2169" t="s">
        <v>405</v>
      </c>
      <c r="G2169">
        <v>15.15151515151201</v>
      </c>
      <c r="H2169" t="str">
        <f t="shared" si="33"/>
        <v>Hawke's Bay</v>
      </c>
    </row>
    <row r="2170" spans="1:8" hidden="1" x14ac:dyDescent="0.25">
      <c r="A2170" s="103">
        <v>2168</v>
      </c>
      <c r="B2170" t="s">
        <v>413</v>
      </c>
      <c r="C2170" t="s">
        <v>430</v>
      </c>
      <c r="D2170" t="s">
        <v>408</v>
      </c>
      <c r="E2170" t="s">
        <v>68</v>
      </c>
      <c r="F2170" t="s">
        <v>405</v>
      </c>
      <c r="G2170">
        <v>20.202020202020929</v>
      </c>
      <c r="H2170" t="str">
        <f t="shared" si="33"/>
        <v>Hawke's Bay</v>
      </c>
    </row>
    <row r="2171" spans="1:8" hidden="1" x14ac:dyDescent="0.25">
      <c r="A2171" s="103">
        <v>2169</v>
      </c>
      <c r="B2171" t="s">
        <v>413</v>
      </c>
      <c r="C2171" t="s">
        <v>430</v>
      </c>
      <c r="D2171" t="s">
        <v>408</v>
      </c>
      <c r="E2171" t="s">
        <v>67</v>
      </c>
      <c r="F2171" t="s">
        <v>406</v>
      </c>
      <c r="G2171">
        <v>14.935064935064929</v>
      </c>
      <c r="H2171" t="str">
        <f t="shared" si="33"/>
        <v>Hawke's Bay</v>
      </c>
    </row>
    <row r="2172" spans="1:8" hidden="1" x14ac:dyDescent="0.25">
      <c r="A2172" s="103">
        <v>2170</v>
      </c>
      <c r="B2172" t="s">
        <v>413</v>
      </c>
      <c r="C2172" t="s">
        <v>430</v>
      </c>
      <c r="D2172" t="s">
        <v>408</v>
      </c>
      <c r="E2172" t="s">
        <v>66</v>
      </c>
      <c r="F2172" t="s">
        <v>406</v>
      </c>
      <c r="G2172">
        <v>8.1818181818169595</v>
      </c>
      <c r="H2172" t="str">
        <f t="shared" si="33"/>
        <v>Hawke's Bay</v>
      </c>
    </row>
    <row r="2173" spans="1:8" hidden="1" x14ac:dyDescent="0.25">
      <c r="A2173" s="103">
        <v>2171</v>
      </c>
      <c r="B2173" t="s">
        <v>413</v>
      </c>
      <c r="C2173" t="s">
        <v>430</v>
      </c>
      <c r="D2173" t="s">
        <v>408</v>
      </c>
      <c r="E2173" t="s">
        <v>68</v>
      </c>
      <c r="F2173" t="s">
        <v>406</v>
      </c>
      <c r="G2173">
        <v>19.696969696970861</v>
      </c>
      <c r="H2173" t="str">
        <f t="shared" si="33"/>
        <v>Hawke's Bay</v>
      </c>
    </row>
    <row r="2174" spans="1:8" hidden="1" x14ac:dyDescent="0.25">
      <c r="A2174" s="103">
        <v>2172</v>
      </c>
      <c r="B2174" t="s">
        <v>413</v>
      </c>
      <c r="C2174" t="s">
        <v>430</v>
      </c>
      <c r="D2174" t="s">
        <v>408</v>
      </c>
      <c r="E2174" t="s">
        <v>67</v>
      </c>
      <c r="F2174" t="s">
        <v>407</v>
      </c>
      <c r="G2174">
        <v>64.285714285714292</v>
      </c>
      <c r="H2174" t="str">
        <f t="shared" si="33"/>
        <v>Hawke's Bay</v>
      </c>
    </row>
    <row r="2175" spans="1:8" hidden="1" x14ac:dyDescent="0.25">
      <c r="A2175" s="103">
        <v>2173</v>
      </c>
      <c r="B2175" t="s">
        <v>413</v>
      </c>
      <c r="C2175" t="s">
        <v>430</v>
      </c>
      <c r="D2175" t="s">
        <v>408</v>
      </c>
      <c r="E2175" t="s">
        <v>66</v>
      </c>
      <c r="F2175" t="s">
        <v>407</v>
      </c>
      <c r="G2175">
        <v>76.666666666671034</v>
      </c>
      <c r="H2175" t="str">
        <f t="shared" si="33"/>
        <v>Hawke's Bay</v>
      </c>
    </row>
    <row r="2176" spans="1:8" hidden="1" x14ac:dyDescent="0.25">
      <c r="A2176" s="103">
        <v>2174</v>
      </c>
      <c r="B2176" t="s">
        <v>413</v>
      </c>
      <c r="C2176" t="s">
        <v>430</v>
      </c>
      <c r="D2176" t="s">
        <v>408</v>
      </c>
      <c r="E2176" t="s">
        <v>68</v>
      </c>
      <c r="F2176" t="s">
        <v>407</v>
      </c>
      <c r="G2176">
        <v>60.101010101008207</v>
      </c>
      <c r="H2176" t="str">
        <f t="shared" si="33"/>
        <v>Hawke's Bay</v>
      </c>
    </row>
    <row r="2177" spans="1:8" hidden="1" x14ac:dyDescent="0.25">
      <c r="A2177" s="103">
        <v>2175</v>
      </c>
      <c r="B2177" t="s">
        <v>413</v>
      </c>
      <c r="C2177" t="s">
        <v>430</v>
      </c>
      <c r="D2177" t="s">
        <v>409</v>
      </c>
      <c r="E2177" t="s">
        <v>193</v>
      </c>
      <c r="F2177" t="s">
        <v>405</v>
      </c>
      <c r="G2177">
        <v>11.423220973782399</v>
      </c>
      <c r="H2177" t="str">
        <f t="shared" si="33"/>
        <v>Hawke's Bay</v>
      </c>
    </row>
    <row r="2178" spans="1:8" hidden="1" x14ac:dyDescent="0.25">
      <c r="A2178" s="103">
        <v>2176</v>
      </c>
      <c r="B2178" t="s">
        <v>413</v>
      </c>
      <c r="C2178" t="s">
        <v>430</v>
      </c>
      <c r="D2178" t="s">
        <v>409</v>
      </c>
      <c r="E2178" t="s">
        <v>194</v>
      </c>
      <c r="F2178" t="s">
        <v>405</v>
      </c>
      <c r="G2178">
        <v>33.064516129032263</v>
      </c>
      <c r="H2178" t="str">
        <f t="shared" si="33"/>
        <v>Hawke's Bay</v>
      </c>
    </row>
    <row r="2179" spans="1:8" hidden="1" x14ac:dyDescent="0.25">
      <c r="A2179" s="103">
        <v>2177</v>
      </c>
      <c r="B2179" t="s">
        <v>413</v>
      </c>
      <c r="C2179" t="s">
        <v>430</v>
      </c>
      <c r="D2179" t="s">
        <v>409</v>
      </c>
      <c r="E2179" t="s">
        <v>195</v>
      </c>
      <c r="F2179" t="s">
        <v>405</v>
      </c>
      <c r="G2179">
        <v>14.89361702127338</v>
      </c>
      <c r="H2179" t="str">
        <f t="shared" ref="H2179:H2242" si="34">SUBSTITUTE(B2179, " Region","")</f>
        <v>Hawke's Bay</v>
      </c>
    </row>
    <row r="2180" spans="1:8" hidden="1" x14ac:dyDescent="0.25">
      <c r="A2180" s="103">
        <v>2178</v>
      </c>
      <c r="B2180" t="s">
        <v>413</v>
      </c>
      <c r="C2180" t="s">
        <v>430</v>
      </c>
      <c r="D2180" t="s">
        <v>409</v>
      </c>
      <c r="E2180" t="s">
        <v>193</v>
      </c>
      <c r="F2180" t="s">
        <v>406</v>
      </c>
      <c r="G2180">
        <v>14.606741573034199</v>
      </c>
      <c r="H2180" t="str">
        <f t="shared" si="34"/>
        <v>Hawke's Bay</v>
      </c>
    </row>
    <row r="2181" spans="1:8" hidden="1" x14ac:dyDescent="0.25">
      <c r="A2181" s="103">
        <v>2179</v>
      </c>
      <c r="B2181" t="s">
        <v>413</v>
      </c>
      <c r="C2181" t="s">
        <v>430</v>
      </c>
      <c r="D2181" t="s">
        <v>409</v>
      </c>
      <c r="E2181" t="s">
        <v>194</v>
      </c>
      <c r="F2181" t="s">
        <v>406</v>
      </c>
      <c r="G2181">
        <v>8.870967741935484</v>
      </c>
      <c r="H2181" t="str">
        <f t="shared" si="34"/>
        <v>Hawke's Bay</v>
      </c>
    </row>
    <row r="2182" spans="1:8" hidden="1" x14ac:dyDescent="0.25">
      <c r="A2182" s="103">
        <v>2180</v>
      </c>
      <c r="B2182" t="s">
        <v>413</v>
      </c>
      <c r="C2182" t="s">
        <v>430</v>
      </c>
      <c r="D2182" t="s">
        <v>409</v>
      </c>
      <c r="E2182" t="s">
        <v>195</v>
      </c>
      <c r="F2182" t="s">
        <v>406</v>
      </c>
      <c r="G2182">
        <v>22.34042553191539</v>
      </c>
      <c r="H2182" t="str">
        <f t="shared" si="34"/>
        <v>Hawke's Bay</v>
      </c>
    </row>
    <row r="2183" spans="1:8" hidden="1" x14ac:dyDescent="0.25">
      <c r="A2183" s="103">
        <v>2181</v>
      </c>
      <c r="B2183" t="s">
        <v>413</v>
      </c>
      <c r="C2183" t="s">
        <v>430</v>
      </c>
      <c r="D2183" t="s">
        <v>409</v>
      </c>
      <c r="E2183" t="s">
        <v>193</v>
      </c>
      <c r="F2183" t="s">
        <v>407</v>
      </c>
      <c r="G2183">
        <v>73.970037453183394</v>
      </c>
      <c r="H2183" t="str">
        <f t="shared" si="34"/>
        <v>Hawke's Bay</v>
      </c>
    </row>
    <row r="2184" spans="1:8" hidden="1" x14ac:dyDescent="0.25">
      <c r="A2184" s="103">
        <v>2182</v>
      </c>
      <c r="B2184" t="s">
        <v>413</v>
      </c>
      <c r="C2184" t="s">
        <v>430</v>
      </c>
      <c r="D2184" t="s">
        <v>409</v>
      </c>
      <c r="E2184" t="s">
        <v>194</v>
      </c>
      <c r="F2184" t="s">
        <v>407</v>
      </c>
      <c r="G2184">
        <v>58.064516129032263</v>
      </c>
      <c r="H2184" t="str">
        <f t="shared" si="34"/>
        <v>Hawke's Bay</v>
      </c>
    </row>
    <row r="2185" spans="1:8" hidden="1" x14ac:dyDescent="0.25">
      <c r="A2185" s="103">
        <v>2183</v>
      </c>
      <c r="B2185" t="s">
        <v>413</v>
      </c>
      <c r="C2185" t="s">
        <v>430</v>
      </c>
      <c r="D2185" t="s">
        <v>409</v>
      </c>
      <c r="E2185" t="s">
        <v>195</v>
      </c>
      <c r="F2185" t="s">
        <v>407</v>
      </c>
      <c r="G2185">
        <v>62.765957446811228</v>
      </c>
      <c r="H2185" t="str">
        <f t="shared" si="34"/>
        <v>Hawke's Bay</v>
      </c>
    </row>
    <row r="2186" spans="1:8" hidden="1" x14ac:dyDescent="0.25">
      <c r="A2186" s="103">
        <v>2184</v>
      </c>
      <c r="B2186" t="s">
        <v>414</v>
      </c>
      <c r="C2186" t="s">
        <v>430</v>
      </c>
      <c r="D2186" t="s">
        <v>403</v>
      </c>
      <c r="E2186" t="s">
        <v>404</v>
      </c>
      <c r="F2186" t="s">
        <v>405</v>
      </c>
      <c r="G2186">
        <v>16.632860040566609</v>
      </c>
      <c r="H2186" t="str">
        <f t="shared" si="34"/>
        <v>Otago</v>
      </c>
    </row>
    <row r="2187" spans="1:8" hidden="1" x14ac:dyDescent="0.25">
      <c r="A2187" s="103">
        <v>2185</v>
      </c>
      <c r="B2187" t="s">
        <v>414</v>
      </c>
      <c r="C2187" t="s">
        <v>430</v>
      </c>
      <c r="D2187" t="s">
        <v>403</v>
      </c>
      <c r="E2187" t="s">
        <v>404</v>
      </c>
      <c r="F2187" t="s">
        <v>406</v>
      </c>
      <c r="G2187">
        <v>13.04935767410389</v>
      </c>
      <c r="H2187" t="str">
        <f t="shared" si="34"/>
        <v>Otago</v>
      </c>
    </row>
    <row r="2188" spans="1:8" hidden="1" x14ac:dyDescent="0.25">
      <c r="A2188" s="103">
        <v>2186</v>
      </c>
      <c r="B2188" t="s">
        <v>414</v>
      </c>
      <c r="C2188" t="s">
        <v>430</v>
      </c>
      <c r="D2188" t="s">
        <v>403</v>
      </c>
      <c r="E2188" t="s">
        <v>404</v>
      </c>
      <c r="F2188" t="s">
        <v>407</v>
      </c>
      <c r="G2188">
        <v>70.3177822853295</v>
      </c>
      <c r="H2188" t="str">
        <f t="shared" si="34"/>
        <v>Otago</v>
      </c>
    </row>
    <row r="2189" spans="1:8" hidden="1" x14ac:dyDescent="0.25">
      <c r="A2189" s="103">
        <v>2187</v>
      </c>
      <c r="B2189" t="s">
        <v>414</v>
      </c>
      <c r="C2189" t="s">
        <v>430</v>
      </c>
      <c r="D2189" t="s">
        <v>399</v>
      </c>
      <c r="E2189" t="s">
        <v>70</v>
      </c>
      <c r="F2189" t="s">
        <v>405</v>
      </c>
      <c r="H2189" t="str">
        <f t="shared" si="34"/>
        <v>Otago</v>
      </c>
    </row>
    <row r="2190" spans="1:8" hidden="1" x14ac:dyDescent="0.25">
      <c r="A2190" s="103">
        <v>2188</v>
      </c>
      <c r="B2190" t="s">
        <v>414</v>
      </c>
      <c r="C2190" t="s">
        <v>430</v>
      </c>
      <c r="D2190" t="s">
        <v>399</v>
      </c>
      <c r="E2190" t="s">
        <v>71</v>
      </c>
      <c r="F2190" t="s">
        <v>405</v>
      </c>
      <c r="G2190">
        <v>22.435897435895431</v>
      </c>
      <c r="H2190" t="str">
        <f t="shared" si="34"/>
        <v>Otago</v>
      </c>
    </row>
    <row r="2191" spans="1:8" hidden="1" x14ac:dyDescent="0.25">
      <c r="A2191" s="103">
        <v>2189</v>
      </c>
      <c r="B2191" t="s">
        <v>414</v>
      </c>
      <c r="C2191" t="s">
        <v>430</v>
      </c>
      <c r="D2191" t="s">
        <v>399</v>
      </c>
      <c r="E2191" t="s">
        <v>69</v>
      </c>
      <c r="F2191" t="s">
        <v>405</v>
      </c>
      <c r="G2191">
        <v>8</v>
      </c>
      <c r="H2191" t="str">
        <f t="shared" si="34"/>
        <v>Otago</v>
      </c>
    </row>
    <row r="2192" spans="1:8" hidden="1" x14ac:dyDescent="0.25">
      <c r="A2192" s="103">
        <v>2190</v>
      </c>
      <c r="B2192" t="s">
        <v>414</v>
      </c>
      <c r="C2192" t="s">
        <v>430</v>
      </c>
      <c r="D2192" t="s">
        <v>399</v>
      </c>
      <c r="E2192" t="s">
        <v>72</v>
      </c>
      <c r="F2192" t="s">
        <v>405</v>
      </c>
      <c r="G2192">
        <v>39.047619047620493</v>
      </c>
      <c r="H2192" t="str">
        <f t="shared" si="34"/>
        <v>Otago</v>
      </c>
    </row>
    <row r="2193" spans="1:8" x14ac:dyDescent="0.25">
      <c r="A2193" s="103">
        <v>2191</v>
      </c>
      <c r="B2193" t="s">
        <v>414</v>
      </c>
      <c r="C2193" t="s">
        <v>430</v>
      </c>
      <c r="D2193" t="s">
        <v>399</v>
      </c>
      <c r="E2193" t="s">
        <v>81</v>
      </c>
      <c r="F2193" t="s">
        <v>405</v>
      </c>
      <c r="G2193">
        <v>5.7142857142833483</v>
      </c>
      <c r="H2193" t="str">
        <f t="shared" si="34"/>
        <v>Otago</v>
      </c>
    </row>
    <row r="2194" spans="1:8" hidden="1" x14ac:dyDescent="0.25">
      <c r="A2194" s="103">
        <v>2192</v>
      </c>
      <c r="B2194" t="s">
        <v>414</v>
      </c>
      <c r="C2194" t="s">
        <v>430</v>
      </c>
      <c r="D2194" t="s">
        <v>399</v>
      </c>
      <c r="E2194" t="s">
        <v>82</v>
      </c>
      <c r="F2194" t="s">
        <v>405</v>
      </c>
      <c r="H2194" t="str">
        <f t="shared" si="34"/>
        <v>Otago</v>
      </c>
    </row>
    <row r="2195" spans="1:8" hidden="1" x14ac:dyDescent="0.25">
      <c r="A2195" s="103">
        <v>2193</v>
      </c>
      <c r="B2195" t="s">
        <v>414</v>
      </c>
      <c r="C2195" t="s">
        <v>430</v>
      </c>
      <c r="D2195" t="s">
        <v>399</v>
      </c>
      <c r="E2195" t="s">
        <v>70</v>
      </c>
      <c r="F2195" t="s">
        <v>406</v>
      </c>
      <c r="G2195">
        <v>17.333333333333339</v>
      </c>
      <c r="H2195" t="str">
        <f t="shared" si="34"/>
        <v>Otago</v>
      </c>
    </row>
    <row r="2196" spans="1:8" hidden="1" x14ac:dyDescent="0.25">
      <c r="A2196" s="103">
        <v>2194</v>
      </c>
      <c r="B2196" t="s">
        <v>414</v>
      </c>
      <c r="C2196" t="s">
        <v>430</v>
      </c>
      <c r="D2196" t="s">
        <v>399</v>
      </c>
      <c r="E2196" t="s">
        <v>71</v>
      </c>
      <c r="F2196" t="s">
        <v>406</v>
      </c>
      <c r="G2196">
        <v>10.89743589743566</v>
      </c>
      <c r="H2196" t="str">
        <f t="shared" si="34"/>
        <v>Otago</v>
      </c>
    </row>
    <row r="2197" spans="1:8" hidden="1" x14ac:dyDescent="0.25">
      <c r="A2197" s="103">
        <v>2195</v>
      </c>
      <c r="B2197" t="s">
        <v>414</v>
      </c>
      <c r="C2197" t="s">
        <v>430</v>
      </c>
      <c r="D2197" t="s">
        <v>399</v>
      </c>
      <c r="E2197" t="s">
        <v>69</v>
      </c>
      <c r="F2197" t="s">
        <v>406</v>
      </c>
      <c r="G2197">
        <v>8</v>
      </c>
      <c r="H2197" t="str">
        <f t="shared" si="34"/>
        <v>Otago</v>
      </c>
    </row>
    <row r="2198" spans="1:8" hidden="1" x14ac:dyDescent="0.25">
      <c r="A2198" s="103">
        <v>2196</v>
      </c>
      <c r="B2198" t="s">
        <v>414</v>
      </c>
      <c r="C2198" t="s">
        <v>430</v>
      </c>
      <c r="D2198" t="s">
        <v>399</v>
      </c>
      <c r="E2198" t="s">
        <v>72</v>
      </c>
      <c r="F2198" t="s">
        <v>406</v>
      </c>
      <c r="G2198">
        <v>12.38095238094963</v>
      </c>
      <c r="H2198" t="str">
        <f t="shared" si="34"/>
        <v>Otago</v>
      </c>
    </row>
    <row r="2199" spans="1:8" x14ac:dyDescent="0.25">
      <c r="A2199" s="103">
        <v>2197</v>
      </c>
      <c r="B2199" t="s">
        <v>414</v>
      </c>
      <c r="C2199" t="s">
        <v>430</v>
      </c>
      <c r="D2199" t="s">
        <v>399</v>
      </c>
      <c r="E2199" t="s">
        <v>81</v>
      </c>
      <c r="F2199" t="s">
        <v>406</v>
      </c>
      <c r="G2199">
        <v>20.00000000000172</v>
      </c>
      <c r="H2199" t="str">
        <f t="shared" si="34"/>
        <v>Otago</v>
      </c>
    </row>
    <row r="2200" spans="1:8" hidden="1" x14ac:dyDescent="0.25">
      <c r="A2200" s="103">
        <v>2198</v>
      </c>
      <c r="B2200" t="s">
        <v>414</v>
      </c>
      <c r="C2200" t="s">
        <v>430</v>
      </c>
      <c r="D2200" t="s">
        <v>399</v>
      </c>
      <c r="E2200" t="s">
        <v>82</v>
      </c>
      <c r="F2200" t="s">
        <v>406</v>
      </c>
      <c r="G2200">
        <v>10</v>
      </c>
      <c r="H2200" t="str">
        <f t="shared" si="34"/>
        <v>Otago</v>
      </c>
    </row>
    <row r="2201" spans="1:8" hidden="1" x14ac:dyDescent="0.25">
      <c r="A2201" s="103">
        <v>2199</v>
      </c>
      <c r="B2201" t="s">
        <v>414</v>
      </c>
      <c r="C2201" t="s">
        <v>430</v>
      </c>
      <c r="D2201" t="s">
        <v>399</v>
      </c>
      <c r="E2201" t="s">
        <v>70</v>
      </c>
      <c r="F2201" t="s">
        <v>407</v>
      </c>
      <c r="G2201">
        <v>82.666666666666671</v>
      </c>
      <c r="H2201" t="str">
        <f t="shared" si="34"/>
        <v>Otago</v>
      </c>
    </row>
    <row r="2202" spans="1:8" hidden="1" x14ac:dyDescent="0.25">
      <c r="A2202" s="103">
        <v>2200</v>
      </c>
      <c r="B2202" t="s">
        <v>414</v>
      </c>
      <c r="C2202" t="s">
        <v>430</v>
      </c>
      <c r="D2202" t="s">
        <v>399</v>
      </c>
      <c r="E2202" t="s">
        <v>71</v>
      </c>
      <c r="F2202" t="s">
        <v>407</v>
      </c>
      <c r="G2202">
        <v>66.666666666668888</v>
      </c>
      <c r="H2202" t="str">
        <f t="shared" si="34"/>
        <v>Otago</v>
      </c>
    </row>
    <row r="2203" spans="1:8" hidden="1" x14ac:dyDescent="0.25">
      <c r="A2203" s="103">
        <v>2201</v>
      </c>
      <c r="B2203" t="s">
        <v>414</v>
      </c>
      <c r="C2203" t="s">
        <v>430</v>
      </c>
      <c r="D2203" t="s">
        <v>399</v>
      </c>
      <c r="E2203" t="s">
        <v>69</v>
      </c>
      <c r="F2203" t="s">
        <v>407</v>
      </c>
      <c r="G2203">
        <v>84</v>
      </c>
      <c r="H2203" t="str">
        <f t="shared" si="34"/>
        <v>Otago</v>
      </c>
    </row>
    <row r="2204" spans="1:8" hidden="1" x14ac:dyDescent="0.25">
      <c r="A2204" s="103">
        <v>2202</v>
      </c>
      <c r="B2204" t="s">
        <v>414</v>
      </c>
      <c r="C2204" t="s">
        <v>430</v>
      </c>
      <c r="D2204" t="s">
        <v>399</v>
      </c>
      <c r="E2204" t="s">
        <v>72</v>
      </c>
      <c r="F2204" t="s">
        <v>407</v>
      </c>
      <c r="G2204">
        <v>48.571428571429891</v>
      </c>
      <c r="H2204" t="str">
        <f t="shared" si="34"/>
        <v>Otago</v>
      </c>
    </row>
    <row r="2205" spans="1:8" x14ac:dyDescent="0.25">
      <c r="A2205" s="103">
        <v>2203</v>
      </c>
      <c r="B2205" t="s">
        <v>414</v>
      </c>
      <c r="C2205" t="s">
        <v>430</v>
      </c>
      <c r="D2205" t="s">
        <v>399</v>
      </c>
      <c r="E2205" t="s">
        <v>81</v>
      </c>
      <c r="F2205" t="s">
        <v>407</v>
      </c>
      <c r="G2205">
        <v>74.28571428571496</v>
      </c>
      <c r="H2205" t="str">
        <f t="shared" si="34"/>
        <v>Otago</v>
      </c>
    </row>
    <row r="2206" spans="1:8" hidden="1" x14ac:dyDescent="0.25">
      <c r="A2206" s="103">
        <v>2204</v>
      </c>
      <c r="B2206" t="s">
        <v>414</v>
      </c>
      <c r="C2206" t="s">
        <v>430</v>
      </c>
      <c r="D2206" t="s">
        <v>399</v>
      </c>
      <c r="E2206" t="s">
        <v>82</v>
      </c>
      <c r="F2206" t="s">
        <v>407</v>
      </c>
      <c r="G2206">
        <v>90</v>
      </c>
      <c r="H2206" t="str">
        <f t="shared" si="34"/>
        <v>Otago</v>
      </c>
    </row>
    <row r="2207" spans="1:8" hidden="1" x14ac:dyDescent="0.25">
      <c r="A2207" s="103">
        <v>2205</v>
      </c>
      <c r="B2207" t="s">
        <v>414</v>
      </c>
      <c r="C2207" t="s">
        <v>430</v>
      </c>
      <c r="D2207" t="s">
        <v>408</v>
      </c>
      <c r="E2207" t="s">
        <v>67</v>
      </c>
      <c r="F2207" t="s">
        <v>405</v>
      </c>
      <c r="G2207">
        <v>17.27748691099476</v>
      </c>
      <c r="H2207" t="str">
        <f t="shared" si="34"/>
        <v>Otago</v>
      </c>
    </row>
    <row r="2208" spans="1:8" hidden="1" x14ac:dyDescent="0.25">
      <c r="A2208" s="103">
        <v>2206</v>
      </c>
      <c r="B2208" t="s">
        <v>414</v>
      </c>
      <c r="C2208" t="s">
        <v>430</v>
      </c>
      <c r="D2208" t="s">
        <v>408</v>
      </c>
      <c r="E2208" t="s">
        <v>66</v>
      </c>
      <c r="F2208" t="s">
        <v>405</v>
      </c>
      <c r="G2208">
        <v>4.2857142857117347</v>
      </c>
      <c r="H2208" t="str">
        <f t="shared" si="34"/>
        <v>Otago</v>
      </c>
    </row>
    <row r="2209" spans="1:8" hidden="1" x14ac:dyDescent="0.25">
      <c r="A2209" s="103">
        <v>2207</v>
      </c>
      <c r="B2209" t="s">
        <v>414</v>
      </c>
      <c r="C2209" t="s">
        <v>430</v>
      </c>
      <c r="D2209" t="s">
        <v>408</v>
      </c>
      <c r="E2209" t="s">
        <v>68</v>
      </c>
      <c r="F2209" t="s">
        <v>405</v>
      </c>
      <c r="G2209">
        <v>26.543209876541869</v>
      </c>
      <c r="H2209" t="str">
        <f t="shared" si="34"/>
        <v>Otago</v>
      </c>
    </row>
    <row r="2210" spans="1:8" hidden="1" x14ac:dyDescent="0.25">
      <c r="A2210" s="103">
        <v>2208</v>
      </c>
      <c r="B2210" t="s">
        <v>414</v>
      </c>
      <c r="C2210" t="s">
        <v>430</v>
      </c>
      <c r="D2210" t="s">
        <v>408</v>
      </c>
      <c r="E2210" t="s">
        <v>67</v>
      </c>
      <c r="F2210" t="s">
        <v>406</v>
      </c>
      <c r="G2210">
        <v>14.136125654450259</v>
      </c>
      <c r="H2210" t="str">
        <f t="shared" si="34"/>
        <v>Otago</v>
      </c>
    </row>
    <row r="2211" spans="1:8" hidden="1" x14ac:dyDescent="0.25">
      <c r="A2211" s="103">
        <v>2209</v>
      </c>
      <c r="B2211" t="s">
        <v>414</v>
      </c>
      <c r="C2211" t="s">
        <v>430</v>
      </c>
      <c r="D2211" t="s">
        <v>408</v>
      </c>
      <c r="E2211" t="s">
        <v>66</v>
      </c>
      <c r="F2211" t="s">
        <v>406</v>
      </c>
      <c r="G2211">
        <v>5.7142857142846939</v>
      </c>
      <c r="H2211" t="str">
        <f t="shared" si="34"/>
        <v>Otago</v>
      </c>
    </row>
    <row r="2212" spans="1:8" hidden="1" x14ac:dyDescent="0.25">
      <c r="A2212" s="103">
        <v>2210</v>
      </c>
      <c r="B2212" t="s">
        <v>414</v>
      </c>
      <c r="C2212" t="s">
        <v>430</v>
      </c>
      <c r="D2212" t="s">
        <v>408</v>
      </c>
      <c r="E2212" t="s">
        <v>68</v>
      </c>
      <c r="F2212" t="s">
        <v>406</v>
      </c>
      <c r="G2212">
        <v>18.106995884774062</v>
      </c>
      <c r="H2212" t="str">
        <f t="shared" si="34"/>
        <v>Otago</v>
      </c>
    </row>
    <row r="2213" spans="1:8" hidden="1" x14ac:dyDescent="0.25">
      <c r="A2213" s="103">
        <v>2211</v>
      </c>
      <c r="B2213" t="s">
        <v>414</v>
      </c>
      <c r="C2213" t="s">
        <v>430</v>
      </c>
      <c r="D2213" t="s">
        <v>408</v>
      </c>
      <c r="E2213" t="s">
        <v>67</v>
      </c>
      <c r="F2213" t="s">
        <v>407</v>
      </c>
      <c r="G2213">
        <v>68.586387434554979</v>
      </c>
      <c r="H2213" t="str">
        <f t="shared" si="34"/>
        <v>Otago</v>
      </c>
    </row>
    <row r="2214" spans="1:8" hidden="1" x14ac:dyDescent="0.25">
      <c r="A2214" s="103">
        <v>2212</v>
      </c>
      <c r="B2214" t="s">
        <v>414</v>
      </c>
      <c r="C2214" t="s">
        <v>430</v>
      </c>
      <c r="D2214" t="s">
        <v>408</v>
      </c>
      <c r="E2214" t="s">
        <v>66</v>
      </c>
      <c r="F2214" t="s">
        <v>407</v>
      </c>
      <c r="G2214">
        <v>90.000000000003581</v>
      </c>
      <c r="H2214" t="str">
        <f t="shared" si="34"/>
        <v>Otago</v>
      </c>
    </row>
    <row r="2215" spans="1:8" hidden="1" x14ac:dyDescent="0.25">
      <c r="A2215" s="103">
        <v>2213</v>
      </c>
      <c r="B2215" t="s">
        <v>414</v>
      </c>
      <c r="C2215" t="s">
        <v>430</v>
      </c>
      <c r="D2215" t="s">
        <v>408</v>
      </c>
      <c r="E2215" t="s">
        <v>68</v>
      </c>
      <c r="F2215" t="s">
        <v>407</v>
      </c>
      <c r="G2215">
        <v>55.349794238684069</v>
      </c>
      <c r="H2215" t="str">
        <f t="shared" si="34"/>
        <v>Otago</v>
      </c>
    </row>
    <row r="2216" spans="1:8" hidden="1" x14ac:dyDescent="0.25">
      <c r="A2216" s="103">
        <v>2214</v>
      </c>
      <c r="B2216" t="s">
        <v>414</v>
      </c>
      <c r="C2216" t="s">
        <v>430</v>
      </c>
      <c r="D2216" t="s">
        <v>409</v>
      </c>
      <c r="E2216" t="s">
        <v>193</v>
      </c>
      <c r="F2216" t="s">
        <v>405</v>
      </c>
      <c r="G2216">
        <v>11.50442477876048</v>
      </c>
      <c r="H2216" t="str">
        <f t="shared" si="34"/>
        <v>Otago</v>
      </c>
    </row>
    <row r="2217" spans="1:8" hidden="1" x14ac:dyDescent="0.25">
      <c r="A2217" s="103">
        <v>2215</v>
      </c>
      <c r="B2217" t="s">
        <v>414</v>
      </c>
      <c r="C2217" t="s">
        <v>430</v>
      </c>
      <c r="D2217" t="s">
        <v>409</v>
      </c>
      <c r="E2217" t="s">
        <v>194</v>
      </c>
      <c r="F2217" t="s">
        <v>405</v>
      </c>
      <c r="G2217">
        <v>26.49006622516556</v>
      </c>
      <c r="H2217" t="str">
        <f t="shared" si="34"/>
        <v>Otago</v>
      </c>
    </row>
    <row r="2218" spans="1:8" hidden="1" x14ac:dyDescent="0.25">
      <c r="A2218" s="103">
        <v>2216</v>
      </c>
      <c r="B2218" t="s">
        <v>414</v>
      </c>
      <c r="C2218" t="s">
        <v>430</v>
      </c>
      <c r="D2218" t="s">
        <v>409</v>
      </c>
      <c r="E2218" t="s">
        <v>195</v>
      </c>
      <c r="F2218" t="s">
        <v>405</v>
      </c>
      <c r="G2218">
        <v>13.79310344827033</v>
      </c>
      <c r="H2218" t="str">
        <f t="shared" si="34"/>
        <v>Otago</v>
      </c>
    </row>
    <row r="2219" spans="1:8" hidden="1" x14ac:dyDescent="0.25">
      <c r="A2219" s="103">
        <v>2217</v>
      </c>
      <c r="B2219" t="s">
        <v>414</v>
      </c>
      <c r="C2219" t="s">
        <v>430</v>
      </c>
      <c r="D2219" t="s">
        <v>409</v>
      </c>
      <c r="E2219" t="s">
        <v>193</v>
      </c>
      <c r="F2219" t="s">
        <v>406</v>
      </c>
      <c r="G2219">
        <v>11.06194690265516</v>
      </c>
      <c r="H2219" t="str">
        <f t="shared" si="34"/>
        <v>Otago</v>
      </c>
    </row>
    <row r="2220" spans="1:8" hidden="1" x14ac:dyDescent="0.25">
      <c r="A2220" s="103">
        <v>2218</v>
      </c>
      <c r="B2220" t="s">
        <v>414</v>
      </c>
      <c r="C2220" t="s">
        <v>430</v>
      </c>
      <c r="D2220" t="s">
        <v>409</v>
      </c>
      <c r="E2220" t="s">
        <v>194</v>
      </c>
      <c r="F2220" t="s">
        <v>406</v>
      </c>
      <c r="G2220">
        <v>13.24503311258278</v>
      </c>
      <c r="H2220" t="str">
        <f t="shared" si="34"/>
        <v>Otago</v>
      </c>
    </row>
    <row r="2221" spans="1:8" hidden="1" x14ac:dyDescent="0.25">
      <c r="A2221" s="103">
        <v>2219</v>
      </c>
      <c r="B2221" t="s">
        <v>414</v>
      </c>
      <c r="C2221" t="s">
        <v>430</v>
      </c>
      <c r="D2221" t="s">
        <v>409</v>
      </c>
      <c r="E2221" t="s">
        <v>195</v>
      </c>
      <c r="F2221" t="s">
        <v>406</v>
      </c>
      <c r="G2221">
        <v>16.666666666665801</v>
      </c>
      <c r="H2221" t="str">
        <f t="shared" si="34"/>
        <v>Otago</v>
      </c>
    </row>
    <row r="2222" spans="1:8" hidden="1" x14ac:dyDescent="0.25">
      <c r="A2222" s="103">
        <v>2220</v>
      </c>
      <c r="B2222" t="s">
        <v>414</v>
      </c>
      <c r="C2222" t="s">
        <v>430</v>
      </c>
      <c r="D2222" t="s">
        <v>409</v>
      </c>
      <c r="E2222" t="s">
        <v>193</v>
      </c>
      <c r="F2222" t="s">
        <v>407</v>
      </c>
      <c r="G2222">
        <v>77.433628318584354</v>
      </c>
      <c r="H2222" t="str">
        <f t="shared" si="34"/>
        <v>Otago</v>
      </c>
    </row>
    <row r="2223" spans="1:8" hidden="1" x14ac:dyDescent="0.25">
      <c r="A2223" s="103">
        <v>2221</v>
      </c>
      <c r="B2223" t="s">
        <v>414</v>
      </c>
      <c r="C2223" t="s">
        <v>430</v>
      </c>
      <c r="D2223" t="s">
        <v>409</v>
      </c>
      <c r="E2223" t="s">
        <v>194</v>
      </c>
      <c r="F2223" t="s">
        <v>407</v>
      </c>
      <c r="G2223">
        <v>60.264900662251662</v>
      </c>
      <c r="H2223" t="str">
        <f t="shared" si="34"/>
        <v>Otago</v>
      </c>
    </row>
    <row r="2224" spans="1:8" hidden="1" x14ac:dyDescent="0.25">
      <c r="A2224" s="103">
        <v>2222</v>
      </c>
      <c r="B2224" t="s">
        <v>414</v>
      </c>
      <c r="C2224" t="s">
        <v>430</v>
      </c>
      <c r="D2224" t="s">
        <v>409</v>
      </c>
      <c r="E2224" t="s">
        <v>195</v>
      </c>
      <c r="F2224" t="s">
        <v>407</v>
      </c>
      <c r="G2224">
        <v>69.540229885063866</v>
      </c>
      <c r="H2224" t="str">
        <f t="shared" si="34"/>
        <v>Otago</v>
      </c>
    </row>
    <row r="2225" spans="1:8" hidden="1" x14ac:dyDescent="0.25">
      <c r="A2225" s="103">
        <v>2223</v>
      </c>
      <c r="B2225" t="s">
        <v>415</v>
      </c>
      <c r="C2225" t="s">
        <v>430</v>
      </c>
      <c r="D2225" t="s">
        <v>403</v>
      </c>
      <c r="E2225" t="s">
        <v>404</v>
      </c>
      <c r="F2225" t="s">
        <v>405</v>
      </c>
      <c r="G2225">
        <v>37.453183520599431</v>
      </c>
      <c r="H2225" t="str">
        <f t="shared" si="34"/>
        <v>Chatham Islands</v>
      </c>
    </row>
    <row r="2226" spans="1:8" hidden="1" x14ac:dyDescent="0.25">
      <c r="A2226" s="103">
        <v>2224</v>
      </c>
      <c r="B2226" t="s">
        <v>415</v>
      </c>
      <c r="C2226" t="s">
        <v>430</v>
      </c>
      <c r="D2226" t="s">
        <v>403</v>
      </c>
      <c r="E2226" t="s">
        <v>404</v>
      </c>
      <c r="F2226" t="s">
        <v>406</v>
      </c>
      <c r="G2226">
        <v>11.61048689138479</v>
      </c>
      <c r="H2226" t="str">
        <f t="shared" si="34"/>
        <v>Chatham Islands</v>
      </c>
    </row>
    <row r="2227" spans="1:8" hidden="1" x14ac:dyDescent="0.25">
      <c r="A2227" s="103">
        <v>2225</v>
      </c>
      <c r="B2227" t="s">
        <v>415</v>
      </c>
      <c r="C2227" t="s">
        <v>430</v>
      </c>
      <c r="D2227" t="s">
        <v>403</v>
      </c>
      <c r="E2227" t="s">
        <v>404</v>
      </c>
      <c r="F2227" t="s">
        <v>407</v>
      </c>
      <c r="G2227">
        <v>50.936329588015766</v>
      </c>
      <c r="H2227" t="str">
        <f t="shared" si="34"/>
        <v>Chatham Islands</v>
      </c>
    </row>
    <row r="2228" spans="1:8" hidden="1" x14ac:dyDescent="0.25">
      <c r="A2228" s="103">
        <v>2226</v>
      </c>
      <c r="B2228" t="s">
        <v>415</v>
      </c>
      <c r="C2228" t="s">
        <v>430</v>
      </c>
      <c r="D2228" t="s">
        <v>399</v>
      </c>
      <c r="E2228" t="s">
        <v>70</v>
      </c>
      <c r="F2228" t="s">
        <v>405</v>
      </c>
      <c r="H2228" t="str">
        <f t="shared" si="34"/>
        <v>Chatham Islands</v>
      </c>
    </row>
    <row r="2229" spans="1:8" hidden="1" x14ac:dyDescent="0.25">
      <c r="A2229" s="103">
        <v>2227</v>
      </c>
      <c r="B2229" t="s">
        <v>415</v>
      </c>
      <c r="C2229" t="s">
        <v>430</v>
      </c>
      <c r="D2229" t="s">
        <v>399</v>
      </c>
      <c r="E2229" t="s">
        <v>71</v>
      </c>
      <c r="F2229" t="s">
        <v>405</v>
      </c>
      <c r="G2229">
        <v>31.481481481481278</v>
      </c>
      <c r="H2229" t="str">
        <f t="shared" si="34"/>
        <v>Chatham Islands</v>
      </c>
    </row>
    <row r="2230" spans="1:8" hidden="1" x14ac:dyDescent="0.25">
      <c r="A2230" s="103">
        <v>2228</v>
      </c>
      <c r="B2230" t="s">
        <v>415</v>
      </c>
      <c r="C2230" t="s">
        <v>430</v>
      </c>
      <c r="D2230" t="s">
        <v>399</v>
      </c>
      <c r="E2230" t="s">
        <v>69</v>
      </c>
      <c r="F2230" t="s">
        <v>405</v>
      </c>
      <c r="G2230">
        <v>100</v>
      </c>
      <c r="H2230" t="str">
        <f t="shared" si="34"/>
        <v>Chatham Islands</v>
      </c>
    </row>
    <row r="2231" spans="1:8" hidden="1" x14ac:dyDescent="0.25">
      <c r="A2231" s="103">
        <v>2229</v>
      </c>
      <c r="B2231" t="s">
        <v>415</v>
      </c>
      <c r="C2231" t="s">
        <v>430</v>
      </c>
      <c r="D2231" t="s">
        <v>399</v>
      </c>
      <c r="E2231" t="s">
        <v>72</v>
      </c>
      <c r="F2231" t="s">
        <v>405</v>
      </c>
      <c r="G2231">
        <v>50</v>
      </c>
      <c r="H2231" t="str">
        <f t="shared" si="34"/>
        <v>Chatham Islands</v>
      </c>
    </row>
    <row r="2232" spans="1:8" x14ac:dyDescent="0.25">
      <c r="A2232" s="103">
        <v>2230</v>
      </c>
      <c r="B2232" t="s">
        <v>415</v>
      </c>
      <c r="C2232" t="s">
        <v>430</v>
      </c>
      <c r="D2232" t="s">
        <v>399</v>
      </c>
      <c r="E2232" t="s">
        <v>81</v>
      </c>
      <c r="F2232" t="s">
        <v>405</v>
      </c>
      <c r="G2232">
        <v>14.285714285714279</v>
      </c>
      <c r="H2232" t="str">
        <f t="shared" si="34"/>
        <v>Chatham Islands</v>
      </c>
    </row>
    <row r="2233" spans="1:8" hidden="1" x14ac:dyDescent="0.25">
      <c r="A2233" s="103">
        <v>2231</v>
      </c>
      <c r="B2233" t="s">
        <v>415</v>
      </c>
      <c r="C2233" t="s">
        <v>430</v>
      </c>
      <c r="D2233" t="s">
        <v>399</v>
      </c>
      <c r="E2233" t="s">
        <v>82</v>
      </c>
      <c r="F2233" t="s">
        <v>405</v>
      </c>
      <c r="G2233">
        <v>100</v>
      </c>
      <c r="H2233" t="str">
        <f t="shared" si="34"/>
        <v>Chatham Islands</v>
      </c>
    </row>
    <row r="2234" spans="1:8" hidden="1" x14ac:dyDescent="0.25">
      <c r="A2234" s="103">
        <v>2232</v>
      </c>
      <c r="B2234" t="s">
        <v>415</v>
      </c>
      <c r="C2234" t="s">
        <v>430</v>
      </c>
      <c r="D2234" t="s">
        <v>399</v>
      </c>
      <c r="E2234" t="s">
        <v>70</v>
      </c>
      <c r="F2234" t="s">
        <v>406</v>
      </c>
      <c r="G2234">
        <v>7.6923076923076934</v>
      </c>
      <c r="H2234" t="str">
        <f t="shared" si="34"/>
        <v>Chatham Islands</v>
      </c>
    </row>
    <row r="2235" spans="1:8" hidden="1" x14ac:dyDescent="0.25">
      <c r="A2235" s="103">
        <v>2233</v>
      </c>
      <c r="B2235" t="s">
        <v>415</v>
      </c>
      <c r="C2235" t="s">
        <v>430</v>
      </c>
      <c r="D2235" t="s">
        <v>399</v>
      </c>
      <c r="E2235" t="s">
        <v>71</v>
      </c>
      <c r="F2235" t="s">
        <v>406</v>
      </c>
      <c r="G2235">
        <v>12.03703703703467</v>
      </c>
      <c r="H2235" t="str">
        <f t="shared" si="34"/>
        <v>Chatham Islands</v>
      </c>
    </row>
    <row r="2236" spans="1:8" hidden="1" x14ac:dyDescent="0.25">
      <c r="A2236" s="103">
        <v>2234</v>
      </c>
      <c r="B2236" t="s">
        <v>415</v>
      </c>
      <c r="C2236" t="s">
        <v>430</v>
      </c>
      <c r="D2236" t="s">
        <v>399</v>
      </c>
      <c r="E2236" t="s">
        <v>69</v>
      </c>
      <c r="F2236" t="s">
        <v>406</v>
      </c>
      <c r="H2236" t="str">
        <f t="shared" si="34"/>
        <v>Chatham Islands</v>
      </c>
    </row>
    <row r="2237" spans="1:8" hidden="1" x14ac:dyDescent="0.25">
      <c r="A2237" s="103">
        <v>2235</v>
      </c>
      <c r="B2237" t="s">
        <v>415</v>
      </c>
      <c r="C2237" t="s">
        <v>430</v>
      </c>
      <c r="D2237" t="s">
        <v>399</v>
      </c>
      <c r="E2237" t="s">
        <v>72</v>
      </c>
      <c r="F2237" t="s">
        <v>406</v>
      </c>
      <c r="G2237">
        <v>25</v>
      </c>
      <c r="H2237" t="str">
        <f t="shared" si="34"/>
        <v>Chatham Islands</v>
      </c>
    </row>
    <row r="2238" spans="1:8" x14ac:dyDescent="0.25">
      <c r="A2238" s="103">
        <v>2236</v>
      </c>
      <c r="B2238" t="s">
        <v>415</v>
      </c>
      <c r="C2238" t="s">
        <v>430</v>
      </c>
      <c r="D2238" t="s">
        <v>399</v>
      </c>
      <c r="E2238" t="s">
        <v>81</v>
      </c>
      <c r="F2238" t="s">
        <v>406</v>
      </c>
      <c r="G2238">
        <v>14.285714285714279</v>
      </c>
      <c r="H2238" t="str">
        <f t="shared" si="34"/>
        <v>Chatham Islands</v>
      </c>
    </row>
    <row r="2239" spans="1:8" hidden="1" x14ac:dyDescent="0.25">
      <c r="A2239" s="103">
        <v>2237</v>
      </c>
      <c r="B2239" t="s">
        <v>415</v>
      </c>
      <c r="C2239" t="s">
        <v>430</v>
      </c>
      <c r="D2239" t="s">
        <v>399</v>
      </c>
      <c r="E2239" t="s">
        <v>82</v>
      </c>
      <c r="F2239" t="s">
        <v>406</v>
      </c>
      <c r="H2239" t="str">
        <f t="shared" si="34"/>
        <v>Chatham Islands</v>
      </c>
    </row>
    <row r="2240" spans="1:8" hidden="1" x14ac:dyDescent="0.25">
      <c r="A2240" s="103">
        <v>2238</v>
      </c>
      <c r="B2240" t="s">
        <v>415</v>
      </c>
      <c r="C2240" t="s">
        <v>430</v>
      </c>
      <c r="D2240" t="s">
        <v>399</v>
      </c>
      <c r="E2240" t="s">
        <v>70</v>
      </c>
      <c r="F2240" t="s">
        <v>407</v>
      </c>
      <c r="G2240">
        <v>92.307692307692307</v>
      </c>
      <c r="H2240" t="str">
        <f t="shared" si="34"/>
        <v>Chatham Islands</v>
      </c>
    </row>
    <row r="2241" spans="1:8" hidden="1" x14ac:dyDescent="0.25">
      <c r="A2241" s="103">
        <v>2239</v>
      </c>
      <c r="B2241" t="s">
        <v>415</v>
      </c>
      <c r="C2241" t="s">
        <v>430</v>
      </c>
      <c r="D2241" t="s">
        <v>399</v>
      </c>
      <c r="E2241" t="s">
        <v>71</v>
      </c>
      <c r="F2241" t="s">
        <v>407</v>
      </c>
      <c r="G2241">
        <v>56.481481481484053</v>
      </c>
      <c r="H2241" t="str">
        <f t="shared" si="34"/>
        <v>Chatham Islands</v>
      </c>
    </row>
    <row r="2242" spans="1:8" hidden="1" x14ac:dyDescent="0.25">
      <c r="A2242" s="103">
        <v>2240</v>
      </c>
      <c r="B2242" t="s">
        <v>415</v>
      </c>
      <c r="C2242" t="s">
        <v>430</v>
      </c>
      <c r="D2242" t="s">
        <v>399</v>
      </c>
      <c r="E2242" t="s">
        <v>69</v>
      </c>
      <c r="F2242" t="s">
        <v>407</v>
      </c>
      <c r="H2242" t="str">
        <f t="shared" si="34"/>
        <v>Chatham Islands</v>
      </c>
    </row>
    <row r="2243" spans="1:8" hidden="1" x14ac:dyDescent="0.25">
      <c r="A2243" s="103">
        <v>2241</v>
      </c>
      <c r="B2243" t="s">
        <v>415</v>
      </c>
      <c r="C2243" t="s">
        <v>430</v>
      </c>
      <c r="D2243" t="s">
        <v>399</v>
      </c>
      <c r="E2243" t="s">
        <v>72</v>
      </c>
      <c r="F2243" t="s">
        <v>407</v>
      </c>
      <c r="G2243">
        <v>25</v>
      </c>
      <c r="H2243" t="str">
        <f t="shared" ref="H2243:H2306" si="35">SUBSTITUTE(B2243, " Region","")</f>
        <v>Chatham Islands</v>
      </c>
    </row>
    <row r="2244" spans="1:8" x14ac:dyDescent="0.25">
      <c r="A2244" s="103">
        <v>2242</v>
      </c>
      <c r="B2244" t="s">
        <v>415</v>
      </c>
      <c r="C2244" t="s">
        <v>430</v>
      </c>
      <c r="D2244" t="s">
        <v>399</v>
      </c>
      <c r="E2244" t="s">
        <v>81</v>
      </c>
      <c r="F2244" t="s">
        <v>407</v>
      </c>
      <c r="G2244">
        <v>71.428571428571431</v>
      </c>
      <c r="H2244" t="str">
        <f t="shared" si="35"/>
        <v>Chatham Islands</v>
      </c>
    </row>
    <row r="2245" spans="1:8" hidden="1" x14ac:dyDescent="0.25">
      <c r="A2245" s="103">
        <v>2243</v>
      </c>
      <c r="B2245" t="s">
        <v>415</v>
      </c>
      <c r="C2245" t="s">
        <v>430</v>
      </c>
      <c r="D2245" t="s">
        <v>399</v>
      </c>
      <c r="E2245" t="s">
        <v>82</v>
      </c>
      <c r="F2245" t="s">
        <v>407</v>
      </c>
      <c r="H2245" t="str">
        <f t="shared" si="35"/>
        <v>Chatham Islands</v>
      </c>
    </row>
    <row r="2246" spans="1:8" hidden="1" x14ac:dyDescent="0.25">
      <c r="A2246" s="103">
        <v>2244</v>
      </c>
      <c r="B2246" t="s">
        <v>415</v>
      </c>
      <c r="C2246" t="s">
        <v>430</v>
      </c>
      <c r="D2246" t="s">
        <v>408</v>
      </c>
      <c r="E2246" t="s">
        <v>67</v>
      </c>
      <c r="F2246" t="s">
        <v>405</v>
      </c>
      <c r="G2246">
        <v>40.54054054054054</v>
      </c>
      <c r="H2246" t="str">
        <f t="shared" si="35"/>
        <v>Chatham Islands</v>
      </c>
    </row>
    <row r="2247" spans="1:8" hidden="1" x14ac:dyDescent="0.25">
      <c r="A2247" s="103">
        <v>2245</v>
      </c>
      <c r="B2247" t="s">
        <v>415</v>
      </c>
      <c r="C2247" t="s">
        <v>430</v>
      </c>
      <c r="D2247" t="s">
        <v>408</v>
      </c>
      <c r="E2247" t="s">
        <v>66</v>
      </c>
      <c r="F2247" t="s">
        <v>405</v>
      </c>
      <c r="G2247">
        <v>21.794871794870911</v>
      </c>
      <c r="H2247" t="str">
        <f t="shared" si="35"/>
        <v>Chatham Islands</v>
      </c>
    </row>
    <row r="2248" spans="1:8" hidden="1" x14ac:dyDescent="0.25">
      <c r="A2248" s="103">
        <v>2246</v>
      </c>
      <c r="B2248" t="s">
        <v>415</v>
      </c>
      <c r="C2248" t="s">
        <v>430</v>
      </c>
      <c r="D2248" t="s">
        <v>408</v>
      </c>
      <c r="E2248" t="s">
        <v>68</v>
      </c>
      <c r="F2248" t="s">
        <v>405</v>
      </c>
      <c r="G2248">
        <v>48.717948717949902</v>
      </c>
      <c r="H2248" t="str">
        <f t="shared" si="35"/>
        <v>Chatham Islands</v>
      </c>
    </row>
    <row r="2249" spans="1:8" hidden="1" x14ac:dyDescent="0.25">
      <c r="A2249" s="103">
        <v>2247</v>
      </c>
      <c r="B2249" t="s">
        <v>415</v>
      </c>
      <c r="C2249" t="s">
        <v>430</v>
      </c>
      <c r="D2249" t="s">
        <v>408</v>
      </c>
      <c r="E2249" t="s">
        <v>67</v>
      </c>
      <c r="F2249" t="s">
        <v>406</v>
      </c>
      <c r="G2249">
        <v>13.51351351351351</v>
      </c>
      <c r="H2249" t="str">
        <f t="shared" si="35"/>
        <v>Chatham Islands</v>
      </c>
    </row>
    <row r="2250" spans="1:8" hidden="1" x14ac:dyDescent="0.25">
      <c r="A2250" s="103">
        <v>2248</v>
      </c>
      <c r="B2250" t="s">
        <v>415</v>
      </c>
      <c r="C2250" t="s">
        <v>430</v>
      </c>
      <c r="D2250" t="s">
        <v>408</v>
      </c>
      <c r="E2250" t="s">
        <v>66</v>
      </c>
      <c r="F2250" t="s">
        <v>406</v>
      </c>
      <c r="G2250">
        <v>6.4102564102543393</v>
      </c>
      <c r="H2250" t="str">
        <f t="shared" si="35"/>
        <v>Chatham Islands</v>
      </c>
    </row>
    <row r="2251" spans="1:8" hidden="1" x14ac:dyDescent="0.25">
      <c r="A2251" s="103">
        <v>2249</v>
      </c>
      <c r="B2251" t="s">
        <v>415</v>
      </c>
      <c r="C2251" t="s">
        <v>430</v>
      </c>
      <c r="D2251" t="s">
        <v>408</v>
      </c>
      <c r="E2251" t="s">
        <v>68</v>
      </c>
      <c r="F2251" t="s">
        <v>406</v>
      </c>
      <c r="G2251">
        <v>14.102564102562621</v>
      </c>
      <c r="H2251" t="str">
        <f t="shared" si="35"/>
        <v>Chatham Islands</v>
      </c>
    </row>
    <row r="2252" spans="1:8" hidden="1" x14ac:dyDescent="0.25">
      <c r="A2252" s="103">
        <v>2250</v>
      </c>
      <c r="B2252" t="s">
        <v>415</v>
      </c>
      <c r="C2252" t="s">
        <v>430</v>
      </c>
      <c r="D2252" t="s">
        <v>408</v>
      </c>
      <c r="E2252" t="s">
        <v>67</v>
      </c>
      <c r="F2252" t="s">
        <v>407</v>
      </c>
      <c r="G2252">
        <v>45.945945945945951</v>
      </c>
      <c r="H2252" t="str">
        <f t="shared" si="35"/>
        <v>Chatham Islands</v>
      </c>
    </row>
    <row r="2253" spans="1:8" hidden="1" x14ac:dyDescent="0.25">
      <c r="A2253" s="103">
        <v>2251</v>
      </c>
      <c r="B2253" t="s">
        <v>415</v>
      </c>
      <c r="C2253" t="s">
        <v>430</v>
      </c>
      <c r="D2253" t="s">
        <v>408</v>
      </c>
      <c r="E2253" t="s">
        <v>66</v>
      </c>
      <c r="F2253" t="s">
        <v>407</v>
      </c>
      <c r="G2253">
        <v>71.794871794874751</v>
      </c>
      <c r="H2253" t="str">
        <f t="shared" si="35"/>
        <v>Chatham Islands</v>
      </c>
    </row>
    <row r="2254" spans="1:8" hidden="1" x14ac:dyDescent="0.25">
      <c r="A2254" s="103">
        <v>2252</v>
      </c>
      <c r="B2254" t="s">
        <v>415</v>
      </c>
      <c r="C2254" t="s">
        <v>430</v>
      </c>
      <c r="D2254" t="s">
        <v>408</v>
      </c>
      <c r="E2254" t="s">
        <v>68</v>
      </c>
      <c r="F2254" t="s">
        <v>407</v>
      </c>
      <c r="G2254">
        <v>37.179487179487467</v>
      </c>
      <c r="H2254" t="str">
        <f t="shared" si="35"/>
        <v>Chatham Islands</v>
      </c>
    </row>
    <row r="2255" spans="1:8" hidden="1" x14ac:dyDescent="0.25">
      <c r="A2255" s="103">
        <v>2253</v>
      </c>
      <c r="B2255" t="s">
        <v>415</v>
      </c>
      <c r="C2255" t="s">
        <v>430</v>
      </c>
      <c r="D2255" t="s">
        <v>409</v>
      </c>
      <c r="E2255" t="s">
        <v>193</v>
      </c>
      <c r="F2255" t="s">
        <v>405</v>
      </c>
      <c r="G2255">
        <v>28.94736842105263</v>
      </c>
      <c r="H2255" t="str">
        <f t="shared" si="35"/>
        <v>Chatham Islands</v>
      </c>
    </row>
    <row r="2256" spans="1:8" hidden="1" x14ac:dyDescent="0.25">
      <c r="A2256" s="103">
        <v>2254</v>
      </c>
      <c r="B2256" t="s">
        <v>415</v>
      </c>
      <c r="C2256" t="s">
        <v>430</v>
      </c>
      <c r="D2256" t="s">
        <v>409</v>
      </c>
      <c r="E2256" t="s">
        <v>194</v>
      </c>
      <c r="F2256" t="s">
        <v>405</v>
      </c>
      <c r="G2256">
        <v>58.620689655172413</v>
      </c>
      <c r="H2256" t="str">
        <f t="shared" si="35"/>
        <v>Chatham Islands</v>
      </c>
    </row>
    <row r="2257" spans="1:8" hidden="1" x14ac:dyDescent="0.25">
      <c r="A2257" s="103">
        <v>2255</v>
      </c>
      <c r="B2257" t="s">
        <v>415</v>
      </c>
      <c r="C2257" t="s">
        <v>430</v>
      </c>
      <c r="D2257" t="s">
        <v>409</v>
      </c>
      <c r="E2257" t="s">
        <v>195</v>
      </c>
      <c r="F2257" t="s">
        <v>405</v>
      </c>
      <c r="G2257">
        <v>24.24242424242259</v>
      </c>
      <c r="H2257" t="str">
        <f t="shared" si="35"/>
        <v>Chatham Islands</v>
      </c>
    </row>
    <row r="2258" spans="1:8" hidden="1" x14ac:dyDescent="0.25">
      <c r="A2258" s="103">
        <v>2256</v>
      </c>
      <c r="B2258" t="s">
        <v>415</v>
      </c>
      <c r="C2258" t="s">
        <v>430</v>
      </c>
      <c r="D2258" t="s">
        <v>409</v>
      </c>
      <c r="E2258" t="s">
        <v>193</v>
      </c>
      <c r="F2258" t="s">
        <v>406</v>
      </c>
      <c r="G2258">
        <v>10.52631578947368</v>
      </c>
      <c r="H2258" t="str">
        <f t="shared" si="35"/>
        <v>Chatham Islands</v>
      </c>
    </row>
    <row r="2259" spans="1:8" hidden="1" x14ac:dyDescent="0.25">
      <c r="A2259" s="103">
        <v>2257</v>
      </c>
      <c r="B2259" t="s">
        <v>415</v>
      </c>
      <c r="C2259" t="s">
        <v>430</v>
      </c>
      <c r="D2259" t="s">
        <v>409</v>
      </c>
      <c r="E2259" t="s">
        <v>194</v>
      </c>
      <c r="F2259" t="s">
        <v>406</v>
      </c>
      <c r="G2259">
        <v>10.3448275862069</v>
      </c>
      <c r="H2259" t="str">
        <f t="shared" si="35"/>
        <v>Chatham Islands</v>
      </c>
    </row>
    <row r="2260" spans="1:8" hidden="1" x14ac:dyDescent="0.25">
      <c r="A2260" s="103">
        <v>2258</v>
      </c>
      <c r="B2260" t="s">
        <v>415</v>
      </c>
      <c r="C2260" t="s">
        <v>430</v>
      </c>
      <c r="D2260" t="s">
        <v>409</v>
      </c>
      <c r="E2260" t="s">
        <v>195</v>
      </c>
      <c r="F2260" t="s">
        <v>406</v>
      </c>
      <c r="G2260">
        <v>15.15151515151185</v>
      </c>
      <c r="H2260" t="str">
        <f t="shared" si="35"/>
        <v>Chatham Islands</v>
      </c>
    </row>
    <row r="2261" spans="1:8" hidden="1" x14ac:dyDescent="0.25">
      <c r="A2261" s="103">
        <v>2259</v>
      </c>
      <c r="B2261" t="s">
        <v>415</v>
      </c>
      <c r="C2261" t="s">
        <v>430</v>
      </c>
      <c r="D2261" t="s">
        <v>409</v>
      </c>
      <c r="E2261" t="s">
        <v>193</v>
      </c>
      <c r="F2261" t="s">
        <v>407</v>
      </c>
      <c r="G2261">
        <v>60.526315789473678</v>
      </c>
      <c r="H2261" t="str">
        <f t="shared" si="35"/>
        <v>Chatham Islands</v>
      </c>
    </row>
    <row r="2262" spans="1:8" hidden="1" x14ac:dyDescent="0.25">
      <c r="A2262" s="103">
        <v>2260</v>
      </c>
      <c r="B2262" t="s">
        <v>415</v>
      </c>
      <c r="C2262" t="s">
        <v>430</v>
      </c>
      <c r="D2262" t="s">
        <v>409</v>
      </c>
      <c r="E2262" t="s">
        <v>194</v>
      </c>
      <c r="F2262" t="s">
        <v>407</v>
      </c>
      <c r="G2262">
        <v>31.03448275862069</v>
      </c>
      <c r="H2262" t="str">
        <f t="shared" si="35"/>
        <v>Chatham Islands</v>
      </c>
    </row>
    <row r="2263" spans="1:8" hidden="1" x14ac:dyDescent="0.25">
      <c r="A2263" s="103">
        <v>2261</v>
      </c>
      <c r="B2263" t="s">
        <v>415</v>
      </c>
      <c r="C2263" t="s">
        <v>430</v>
      </c>
      <c r="D2263" t="s">
        <v>409</v>
      </c>
      <c r="E2263" t="s">
        <v>195</v>
      </c>
      <c r="F2263" t="s">
        <v>407</v>
      </c>
      <c r="G2263">
        <v>60.606060606065569</v>
      </c>
      <c r="H2263" t="str">
        <f t="shared" si="35"/>
        <v>Chatham Islands</v>
      </c>
    </row>
    <row r="2264" spans="1:8" hidden="1" x14ac:dyDescent="0.25">
      <c r="A2264" s="103">
        <v>2262</v>
      </c>
      <c r="B2264" t="s">
        <v>416</v>
      </c>
      <c r="C2264" t="s">
        <v>430</v>
      </c>
      <c r="D2264" t="s">
        <v>403</v>
      </c>
      <c r="E2264" t="s">
        <v>404</v>
      </c>
      <c r="F2264" t="s">
        <v>405</v>
      </c>
      <c r="G2264">
        <v>26.711560044894231</v>
      </c>
      <c r="H2264" t="str">
        <f t="shared" si="35"/>
        <v>Northland</v>
      </c>
    </row>
    <row r="2265" spans="1:8" hidden="1" x14ac:dyDescent="0.25">
      <c r="A2265" s="103">
        <v>2263</v>
      </c>
      <c r="B2265" t="s">
        <v>416</v>
      </c>
      <c r="C2265" t="s">
        <v>430</v>
      </c>
      <c r="D2265" t="s">
        <v>403</v>
      </c>
      <c r="E2265" t="s">
        <v>404</v>
      </c>
      <c r="F2265" t="s">
        <v>406</v>
      </c>
      <c r="G2265">
        <v>11.44781144781162</v>
      </c>
      <c r="H2265" t="str">
        <f t="shared" si="35"/>
        <v>Northland</v>
      </c>
    </row>
    <row r="2266" spans="1:8" hidden="1" x14ac:dyDescent="0.25">
      <c r="A2266" s="103">
        <v>2264</v>
      </c>
      <c r="B2266" t="s">
        <v>416</v>
      </c>
      <c r="C2266" t="s">
        <v>430</v>
      </c>
      <c r="D2266" t="s">
        <v>403</v>
      </c>
      <c r="E2266" t="s">
        <v>404</v>
      </c>
      <c r="F2266" t="s">
        <v>407</v>
      </c>
      <c r="G2266">
        <v>61.840628507294149</v>
      </c>
      <c r="H2266" t="str">
        <f t="shared" si="35"/>
        <v>Northland</v>
      </c>
    </row>
    <row r="2267" spans="1:8" hidden="1" x14ac:dyDescent="0.25">
      <c r="A2267" s="103">
        <v>2265</v>
      </c>
      <c r="B2267" t="s">
        <v>416</v>
      </c>
      <c r="C2267" t="s">
        <v>430</v>
      </c>
      <c r="D2267" t="s">
        <v>399</v>
      </c>
      <c r="E2267" t="s">
        <v>70</v>
      </c>
      <c r="F2267" t="s">
        <v>405</v>
      </c>
      <c r="H2267" t="str">
        <f t="shared" si="35"/>
        <v>Northland</v>
      </c>
    </row>
    <row r="2268" spans="1:8" hidden="1" x14ac:dyDescent="0.25">
      <c r="A2268" s="103">
        <v>2266</v>
      </c>
      <c r="B2268" t="s">
        <v>416</v>
      </c>
      <c r="C2268" t="s">
        <v>430</v>
      </c>
      <c r="D2268" t="s">
        <v>399</v>
      </c>
      <c r="E2268" t="s">
        <v>71</v>
      </c>
      <c r="F2268" t="s">
        <v>405</v>
      </c>
      <c r="G2268">
        <v>36.772486772487632</v>
      </c>
      <c r="H2268" t="str">
        <f t="shared" si="35"/>
        <v>Northland</v>
      </c>
    </row>
    <row r="2269" spans="1:8" hidden="1" x14ac:dyDescent="0.25">
      <c r="A2269" s="103">
        <v>2267</v>
      </c>
      <c r="B2269" t="s">
        <v>416</v>
      </c>
      <c r="C2269" t="s">
        <v>430</v>
      </c>
      <c r="D2269" t="s">
        <v>399</v>
      </c>
      <c r="E2269" t="s">
        <v>69</v>
      </c>
      <c r="F2269" t="s">
        <v>405</v>
      </c>
      <c r="G2269">
        <v>20</v>
      </c>
      <c r="H2269" t="str">
        <f t="shared" si="35"/>
        <v>Northland</v>
      </c>
    </row>
    <row r="2270" spans="1:8" hidden="1" x14ac:dyDescent="0.25">
      <c r="A2270" s="103">
        <v>2268</v>
      </c>
      <c r="B2270" t="s">
        <v>416</v>
      </c>
      <c r="C2270" t="s">
        <v>430</v>
      </c>
      <c r="D2270" t="s">
        <v>399</v>
      </c>
      <c r="E2270" t="s">
        <v>72</v>
      </c>
      <c r="F2270" t="s">
        <v>405</v>
      </c>
      <c r="G2270">
        <v>35.71428571429081</v>
      </c>
      <c r="H2270" t="str">
        <f t="shared" si="35"/>
        <v>Northland</v>
      </c>
    </row>
    <row r="2271" spans="1:8" x14ac:dyDescent="0.25">
      <c r="A2271" s="103">
        <v>2269</v>
      </c>
      <c r="B2271" t="s">
        <v>416</v>
      </c>
      <c r="C2271" t="s">
        <v>430</v>
      </c>
      <c r="D2271" t="s">
        <v>399</v>
      </c>
      <c r="E2271" t="s">
        <v>81</v>
      </c>
      <c r="F2271" t="s">
        <v>405</v>
      </c>
      <c r="G2271">
        <v>14.285714285715651</v>
      </c>
      <c r="H2271" t="str">
        <f t="shared" si="35"/>
        <v>Northland</v>
      </c>
    </row>
    <row r="2272" spans="1:8" hidden="1" x14ac:dyDescent="0.25">
      <c r="A2272" s="103">
        <v>2270</v>
      </c>
      <c r="B2272" t="s">
        <v>416</v>
      </c>
      <c r="C2272" t="s">
        <v>430</v>
      </c>
      <c r="D2272" t="s">
        <v>399</v>
      </c>
      <c r="E2272" t="s">
        <v>82</v>
      </c>
      <c r="F2272" t="s">
        <v>405</v>
      </c>
      <c r="G2272">
        <v>50</v>
      </c>
      <c r="H2272" t="str">
        <f t="shared" si="35"/>
        <v>Northland</v>
      </c>
    </row>
    <row r="2273" spans="1:8" hidden="1" x14ac:dyDescent="0.25">
      <c r="A2273" s="103">
        <v>2271</v>
      </c>
      <c r="B2273" t="s">
        <v>416</v>
      </c>
      <c r="C2273" t="s">
        <v>430</v>
      </c>
      <c r="D2273" t="s">
        <v>399</v>
      </c>
      <c r="E2273" t="s">
        <v>70</v>
      </c>
      <c r="F2273" t="s">
        <v>406</v>
      </c>
      <c r="G2273">
        <v>17.777777777777779</v>
      </c>
      <c r="H2273" t="str">
        <f t="shared" si="35"/>
        <v>Northland</v>
      </c>
    </row>
    <row r="2274" spans="1:8" hidden="1" x14ac:dyDescent="0.25">
      <c r="A2274" s="103">
        <v>2272</v>
      </c>
      <c r="B2274" t="s">
        <v>416</v>
      </c>
      <c r="C2274" t="s">
        <v>430</v>
      </c>
      <c r="D2274" t="s">
        <v>399</v>
      </c>
      <c r="E2274" t="s">
        <v>71</v>
      </c>
      <c r="F2274" t="s">
        <v>406</v>
      </c>
      <c r="G2274">
        <v>11.90476190476145</v>
      </c>
      <c r="H2274" t="str">
        <f t="shared" si="35"/>
        <v>Northland</v>
      </c>
    </row>
    <row r="2275" spans="1:8" hidden="1" x14ac:dyDescent="0.25">
      <c r="A2275" s="103">
        <v>2273</v>
      </c>
      <c r="B2275" t="s">
        <v>416</v>
      </c>
      <c r="C2275" t="s">
        <v>430</v>
      </c>
      <c r="D2275" t="s">
        <v>399</v>
      </c>
      <c r="E2275" t="s">
        <v>69</v>
      </c>
      <c r="F2275" t="s">
        <v>406</v>
      </c>
      <c r="G2275">
        <v>13.33333333333333</v>
      </c>
      <c r="H2275" t="str">
        <f t="shared" si="35"/>
        <v>Northland</v>
      </c>
    </row>
    <row r="2276" spans="1:8" hidden="1" x14ac:dyDescent="0.25">
      <c r="A2276" s="103">
        <v>2274</v>
      </c>
      <c r="B2276" t="s">
        <v>416</v>
      </c>
      <c r="C2276" t="s">
        <v>430</v>
      </c>
      <c r="D2276" t="s">
        <v>399</v>
      </c>
      <c r="E2276" t="s">
        <v>72</v>
      </c>
      <c r="F2276" t="s">
        <v>406</v>
      </c>
      <c r="G2276">
        <v>2.3809523809527211</v>
      </c>
      <c r="H2276" t="str">
        <f t="shared" si="35"/>
        <v>Northland</v>
      </c>
    </row>
    <row r="2277" spans="1:8" x14ac:dyDescent="0.25">
      <c r="A2277" s="103">
        <v>2275</v>
      </c>
      <c r="B2277" t="s">
        <v>416</v>
      </c>
      <c r="C2277" t="s">
        <v>430</v>
      </c>
      <c r="D2277" t="s">
        <v>399</v>
      </c>
      <c r="E2277" t="s">
        <v>81</v>
      </c>
      <c r="F2277" t="s">
        <v>406</v>
      </c>
      <c r="G2277">
        <v>14.285714285715651</v>
      </c>
      <c r="H2277" t="str">
        <f t="shared" si="35"/>
        <v>Northland</v>
      </c>
    </row>
    <row r="2278" spans="1:8" hidden="1" x14ac:dyDescent="0.25">
      <c r="A2278" s="103">
        <v>2276</v>
      </c>
      <c r="B2278" t="s">
        <v>416</v>
      </c>
      <c r="C2278" t="s">
        <v>430</v>
      </c>
      <c r="D2278" t="s">
        <v>399</v>
      </c>
      <c r="E2278" t="s">
        <v>82</v>
      </c>
      <c r="F2278" t="s">
        <v>406</v>
      </c>
      <c r="H2278" t="str">
        <f t="shared" si="35"/>
        <v>Northland</v>
      </c>
    </row>
    <row r="2279" spans="1:8" hidden="1" x14ac:dyDescent="0.25">
      <c r="A2279" s="103">
        <v>2277</v>
      </c>
      <c r="B2279" t="s">
        <v>416</v>
      </c>
      <c r="C2279" t="s">
        <v>430</v>
      </c>
      <c r="D2279" t="s">
        <v>399</v>
      </c>
      <c r="E2279" t="s">
        <v>70</v>
      </c>
      <c r="F2279" t="s">
        <v>407</v>
      </c>
      <c r="G2279">
        <v>82.222222222222214</v>
      </c>
      <c r="H2279" t="str">
        <f t="shared" si="35"/>
        <v>Northland</v>
      </c>
    </row>
    <row r="2280" spans="1:8" hidden="1" x14ac:dyDescent="0.25">
      <c r="A2280" s="103">
        <v>2278</v>
      </c>
      <c r="B2280" t="s">
        <v>416</v>
      </c>
      <c r="C2280" t="s">
        <v>430</v>
      </c>
      <c r="D2280" t="s">
        <v>399</v>
      </c>
      <c r="E2280" t="s">
        <v>71</v>
      </c>
      <c r="F2280" t="s">
        <v>407</v>
      </c>
      <c r="G2280">
        <v>51.322751322750918</v>
      </c>
      <c r="H2280" t="str">
        <f t="shared" si="35"/>
        <v>Northland</v>
      </c>
    </row>
    <row r="2281" spans="1:8" hidden="1" x14ac:dyDescent="0.25">
      <c r="A2281" s="103">
        <v>2279</v>
      </c>
      <c r="B2281" t="s">
        <v>416</v>
      </c>
      <c r="C2281" t="s">
        <v>430</v>
      </c>
      <c r="D2281" t="s">
        <v>399</v>
      </c>
      <c r="E2281" t="s">
        <v>69</v>
      </c>
      <c r="F2281" t="s">
        <v>407</v>
      </c>
      <c r="G2281">
        <v>66.666666666666657</v>
      </c>
      <c r="H2281" t="str">
        <f t="shared" si="35"/>
        <v>Northland</v>
      </c>
    </row>
    <row r="2282" spans="1:8" hidden="1" x14ac:dyDescent="0.25">
      <c r="A2282" s="103">
        <v>2280</v>
      </c>
      <c r="B2282" t="s">
        <v>416</v>
      </c>
      <c r="C2282" t="s">
        <v>430</v>
      </c>
      <c r="D2282" t="s">
        <v>399</v>
      </c>
      <c r="E2282" t="s">
        <v>72</v>
      </c>
      <c r="F2282" t="s">
        <v>407</v>
      </c>
      <c r="G2282">
        <v>61.904761904756462</v>
      </c>
      <c r="H2282" t="str">
        <f t="shared" si="35"/>
        <v>Northland</v>
      </c>
    </row>
    <row r="2283" spans="1:8" x14ac:dyDescent="0.25">
      <c r="A2283" s="103">
        <v>2281</v>
      </c>
      <c r="B2283" t="s">
        <v>416</v>
      </c>
      <c r="C2283" t="s">
        <v>430</v>
      </c>
      <c r="D2283" t="s">
        <v>399</v>
      </c>
      <c r="E2283" t="s">
        <v>81</v>
      </c>
      <c r="F2283" t="s">
        <v>407</v>
      </c>
      <c r="G2283">
        <v>71.428571428568716</v>
      </c>
      <c r="H2283" t="str">
        <f t="shared" si="35"/>
        <v>Northland</v>
      </c>
    </row>
    <row r="2284" spans="1:8" hidden="1" x14ac:dyDescent="0.25">
      <c r="A2284" s="103">
        <v>2282</v>
      </c>
      <c r="B2284" t="s">
        <v>416</v>
      </c>
      <c r="C2284" t="s">
        <v>430</v>
      </c>
      <c r="D2284" t="s">
        <v>399</v>
      </c>
      <c r="E2284" t="s">
        <v>82</v>
      </c>
      <c r="F2284" t="s">
        <v>407</v>
      </c>
      <c r="G2284">
        <v>50</v>
      </c>
      <c r="H2284" t="str">
        <f t="shared" si="35"/>
        <v>Northland</v>
      </c>
    </row>
    <row r="2285" spans="1:8" hidden="1" x14ac:dyDescent="0.25">
      <c r="A2285" s="103">
        <v>2283</v>
      </c>
      <c r="B2285" t="s">
        <v>416</v>
      </c>
      <c r="C2285" t="s">
        <v>430</v>
      </c>
      <c r="D2285" t="s">
        <v>408</v>
      </c>
      <c r="E2285" t="s">
        <v>67</v>
      </c>
      <c r="F2285" t="s">
        <v>405</v>
      </c>
      <c r="G2285">
        <v>36.036036036036037</v>
      </c>
      <c r="H2285" t="str">
        <f t="shared" si="35"/>
        <v>Northland</v>
      </c>
    </row>
    <row r="2286" spans="1:8" hidden="1" x14ac:dyDescent="0.25">
      <c r="A2286" s="103">
        <v>2284</v>
      </c>
      <c r="B2286" t="s">
        <v>416</v>
      </c>
      <c r="C2286" t="s">
        <v>430</v>
      </c>
      <c r="D2286" t="s">
        <v>408</v>
      </c>
      <c r="E2286" t="s">
        <v>66</v>
      </c>
      <c r="F2286" t="s">
        <v>405</v>
      </c>
      <c r="G2286">
        <v>11.90476190476037</v>
      </c>
      <c r="H2286" t="str">
        <f t="shared" si="35"/>
        <v>Northland</v>
      </c>
    </row>
    <row r="2287" spans="1:8" hidden="1" x14ac:dyDescent="0.25">
      <c r="A2287" s="103">
        <v>2285</v>
      </c>
      <c r="B2287" t="s">
        <v>416</v>
      </c>
      <c r="C2287" t="s">
        <v>430</v>
      </c>
      <c r="D2287" t="s">
        <v>408</v>
      </c>
      <c r="E2287" t="s">
        <v>68</v>
      </c>
      <c r="F2287" t="s">
        <v>405</v>
      </c>
      <c r="G2287">
        <v>28.758169934643721</v>
      </c>
      <c r="H2287" t="str">
        <f t="shared" si="35"/>
        <v>Northland</v>
      </c>
    </row>
    <row r="2288" spans="1:8" hidden="1" x14ac:dyDescent="0.25">
      <c r="A2288" s="103">
        <v>2286</v>
      </c>
      <c r="B2288" t="s">
        <v>416</v>
      </c>
      <c r="C2288" t="s">
        <v>430</v>
      </c>
      <c r="D2288" t="s">
        <v>408</v>
      </c>
      <c r="E2288" t="s">
        <v>67</v>
      </c>
      <c r="F2288" t="s">
        <v>406</v>
      </c>
      <c r="G2288">
        <v>12.61261261261261</v>
      </c>
      <c r="H2288" t="str">
        <f t="shared" si="35"/>
        <v>Northland</v>
      </c>
    </row>
    <row r="2289" spans="1:8" hidden="1" x14ac:dyDescent="0.25">
      <c r="A2289" s="103">
        <v>2287</v>
      </c>
      <c r="B2289" t="s">
        <v>416</v>
      </c>
      <c r="C2289" t="s">
        <v>430</v>
      </c>
      <c r="D2289" t="s">
        <v>408</v>
      </c>
      <c r="E2289" t="s">
        <v>66</v>
      </c>
      <c r="F2289" t="s">
        <v>406</v>
      </c>
      <c r="G2289">
        <v>13.88888888888909</v>
      </c>
      <c r="H2289" t="str">
        <f t="shared" si="35"/>
        <v>Northland</v>
      </c>
    </row>
    <row r="2290" spans="1:8" hidden="1" x14ac:dyDescent="0.25">
      <c r="A2290" s="103">
        <v>2288</v>
      </c>
      <c r="B2290" t="s">
        <v>416</v>
      </c>
      <c r="C2290" t="s">
        <v>430</v>
      </c>
      <c r="D2290" t="s">
        <v>408</v>
      </c>
      <c r="E2290" t="s">
        <v>68</v>
      </c>
      <c r="F2290" t="s">
        <v>406</v>
      </c>
      <c r="G2290">
        <v>8.1699346405228486</v>
      </c>
      <c r="H2290" t="str">
        <f t="shared" si="35"/>
        <v>Northland</v>
      </c>
    </row>
    <row r="2291" spans="1:8" hidden="1" x14ac:dyDescent="0.25">
      <c r="A2291" s="103">
        <v>2289</v>
      </c>
      <c r="B2291" t="s">
        <v>416</v>
      </c>
      <c r="C2291" t="s">
        <v>430</v>
      </c>
      <c r="D2291" t="s">
        <v>408</v>
      </c>
      <c r="E2291" t="s">
        <v>67</v>
      </c>
      <c r="F2291" t="s">
        <v>407</v>
      </c>
      <c r="G2291">
        <v>51.351351351351347</v>
      </c>
      <c r="H2291" t="str">
        <f t="shared" si="35"/>
        <v>Northland</v>
      </c>
    </row>
    <row r="2292" spans="1:8" hidden="1" x14ac:dyDescent="0.25">
      <c r="A2292" s="103">
        <v>2290</v>
      </c>
      <c r="B2292" t="s">
        <v>416</v>
      </c>
      <c r="C2292" t="s">
        <v>430</v>
      </c>
      <c r="D2292" t="s">
        <v>408</v>
      </c>
      <c r="E2292" t="s">
        <v>66</v>
      </c>
      <c r="F2292" t="s">
        <v>407</v>
      </c>
      <c r="G2292">
        <v>74.206349206350538</v>
      </c>
      <c r="H2292" t="str">
        <f t="shared" si="35"/>
        <v>Northland</v>
      </c>
    </row>
    <row r="2293" spans="1:8" hidden="1" x14ac:dyDescent="0.25">
      <c r="A2293" s="103">
        <v>2291</v>
      </c>
      <c r="B2293" t="s">
        <v>416</v>
      </c>
      <c r="C2293" t="s">
        <v>430</v>
      </c>
      <c r="D2293" t="s">
        <v>408</v>
      </c>
      <c r="E2293" t="s">
        <v>68</v>
      </c>
      <c r="F2293" t="s">
        <v>407</v>
      </c>
      <c r="G2293">
        <v>63.071895424833421</v>
      </c>
      <c r="H2293" t="str">
        <f t="shared" si="35"/>
        <v>Northland</v>
      </c>
    </row>
    <row r="2294" spans="1:8" hidden="1" x14ac:dyDescent="0.25">
      <c r="A2294" s="103">
        <v>2292</v>
      </c>
      <c r="B2294" t="s">
        <v>416</v>
      </c>
      <c r="C2294" t="s">
        <v>430</v>
      </c>
      <c r="D2294" t="s">
        <v>409</v>
      </c>
      <c r="E2294" t="s">
        <v>193</v>
      </c>
      <c r="F2294" t="s">
        <v>405</v>
      </c>
      <c r="G2294">
        <v>23.188405797102121</v>
      </c>
      <c r="H2294" t="str">
        <f t="shared" si="35"/>
        <v>Northland</v>
      </c>
    </row>
    <row r="2295" spans="1:8" hidden="1" x14ac:dyDescent="0.25">
      <c r="A2295" s="103">
        <v>2293</v>
      </c>
      <c r="B2295" t="s">
        <v>416</v>
      </c>
      <c r="C2295" t="s">
        <v>430</v>
      </c>
      <c r="D2295" t="s">
        <v>409</v>
      </c>
      <c r="E2295" t="s">
        <v>194</v>
      </c>
      <c r="F2295" t="s">
        <v>405</v>
      </c>
      <c r="G2295">
        <v>42.528735632183903</v>
      </c>
      <c r="H2295" t="str">
        <f t="shared" si="35"/>
        <v>Northland</v>
      </c>
    </row>
    <row r="2296" spans="1:8" hidden="1" x14ac:dyDescent="0.25">
      <c r="A2296" s="103">
        <v>2294</v>
      </c>
      <c r="B2296" t="s">
        <v>416</v>
      </c>
      <c r="C2296" t="s">
        <v>430</v>
      </c>
      <c r="D2296" t="s">
        <v>409</v>
      </c>
      <c r="E2296" t="s">
        <v>195</v>
      </c>
      <c r="F2296" t="s">
        <v>405</v>
      </c>
      <c r="G2296">
        <v>14.35185185185081</v>
      </c>
      <c r="H2296" t="str">
        <f t="shared" si="35"/>
        <v>Northland</v>
      </c>
    </row>
    <row r="2297" spans="1:8" hidden="1" x14ac:dyDescent="0.25">
      <c r="A2297" s="103">
        <v>2295</v>
      </c>
      <c r="B2297" t="s">
        <v>416</v>
      </c>
      <c r="C2297" t="s">
        <v>430</v>
      </c>
      <c r="D2297" t="s">
        <v>409</v>
      </c>
      <c r="E2297" t="s">
        <v>193</v>
      </c>
      <c r="F2297" t="s">
        <v>406</v>
      </c>
      <c r="G2297">
        <v>11.59420289855106</v>
      </c>
      <c r="H2297" t="str">
        <f t="shared" si="35"/>
        <v>Northland</v>
      </c>
    </row>
    <row r="2298" spans="1:8" hidden="1" x14ac:dyDescent="0.25">
      <c r="A2298" s="103">
        <v>2296</v>
      </c>
      <c r="B2298" t="s">
        <v>416</v>
      </c>
      <c r="C2298" t="s">
        <v>430</v>
      </c>
      <c r="D2298" t="s">
        <v>409</v>
      </c>
      <c r="E2298" t="s">
        <v>194</v>
      </c>
      <c r="F2298" t="s">
        <v>406</v>
      </c>
      <c r="G2298">
        <v>9.1954022988505741</v>
      </c>
      <c r="H2298" t="str">
        <f t="shared" si="35"/>
        <v>Northland</v>
      </c>
    </row>
    <row r="2299" spans="1:8" hidden="1" x14ac:dyDescent="0.25">
      <c r="A2299" s="103">
        <v>2297</v>
      </c>
      <c r="B2299" t="s">
        <v>416</v>
      </c>
      <c r="C2299" t="s">
        <v>430</v>
      </c>
      <c r="D2299" t="s">
        <v>409</v>
      </c>
      <c r="E2299" t="s">
        <v>195</v>
      </c>
      <c r="F2299" t="s">
        <v>406</v>
      </c>
      <c r="G2299">
        <v>13.88888888888958</v>
      </c>
      <c r="H2299" t="str">
        <f t="shared" si="35"/>
        <v>Northland</v>
      </c>
    </row>
    <row r="2300" spans="1:8" hidden="1" x14ac:dyDescent="0.25">
      <c r="A2300" s="103">
        <v>2298</v>
      </c>
      <c r="B2300" t="s">
        <v>416</v>
      </c>
      <c r="C2300" t="s">
        <v>430</v>
      </c>
      <c r="D2300" t="s">
        <v>409</v>
      </c>
      <c r="E2300" t="s">
        <v>193</v>
      </c>
      <c r="F2300" t="s">
        <v>407</v>
      </c>
      <c r="G2300">
        <v>65.217391304346833</v>
      </c>
      <c r="H2300" t="str">
        <f t="shared" si="35"/>
        <v>Northland</v>
      </c>
    </row>
    <row r="2301" spans="1:8" hidden="1" x14ac:dyDescent="0.25">
      <c r="A2301" s="103">
        <v>2299</v>
      </c>
      <c r="B2301" t="s">
        <v>416</v>
      </c>
      <c r="C2301" t="s">
        <v>430</v>
      </c>
      <c r="D2301" t="s">
        <v>409</v>
      </c>
      <c r="E2301" t="s">
        <v>194</v>
      </c>
      <c r="F2301" t="s">
        <v>407</v>
      </c>
      <c r="G2301">
        <v>48.275862068965523</v>
      </c>
      <c r="H2301" t="str">
        <f t="shared" si="35"/>
        <v>Northland</v>
      </c>
    </row>
    <row r="2302" spans="1:8" hidden="1" x14ac:dyDescent="0.25">
      <c r="A2302" s="103">
        <v>2300</v>
      </c>
      <c r="B2302" t="s">
        <v>416</v>
      </c>
      <c r="C2302" t="s">
        <v>430</v>
      </c>
      <c r="D2302" t="s">
        <v>409</v>
      </c>
      <c r="E2302" t="s">
        <v>195</v>
      </c>
      <c r="F2302" t="s">
        <v>407</v>
      </c>
      <c r="G2302">
        <v>71.759259259259608</v>
      </c>
      <c r="H2302" t="str">
        <f t="shared" si="35"/>
        <v>Northland</v>
      </c>
    </row>
    <row r="2303" spans="1:8" hidden="1" x14ac:dyDescent="0.25">
      <c r="A2303" s="103">
        <v>2301</v>
      </c>
      <c r="B2303" t="s">
        <v>417</v>
      </c>
      <c r="C2303" t="s">
        <v>430</v>
      </c>
      <c r="D2303" t="s">
        <v>403</v>
      </c>
      <c r="E2303" t="s">
        <v>404</v>
      </c>
      <c r="F2303" t="s">
        <v>405</v>
      </c>
      <c r="G2303">
        <v>10.43771043770972</v>
      </c>
      <c r="H2303" t="str">
        <f t="shared" si="35"/>
        <v>Gisborne</v>
      </c>
    </row>
    <row r="2304" spans="1:8" hidden="1" x14ac:dyDescent="0.25">
      <c r="A2304" s="103">
        <v>2302</v>
      </c>
      <c r="B2304" t="s">
        <v>417</v>
      </c>
      <c r="C2304" t="s">
        <v>430</v>
      </c>
      <c r="D2304" t="s">
        <v>403</v>
      </c>
      <c r="E2304" t="s">
        <v>404</v>
      </c>
      <c r="F2304" t="s">
        <v>406</v>
      </c>
      <c r="G2304">
        <v>25.589225589225791</v>
      </c>
      <c r="H2304" t="str">
        <f t="shared" si="35"/>
        <v>Gisborne</v>
      </c>
    </row>
    <row r="2305" spans="1:8" hidden="1" x14ac:dyDescent="0.25">
      <c r="A2305" s="103">
        <v>2303</v>
      </c>
      <c r="B2305" t="s">
        <v>417</v>
      </c>
      <c r="C2305" t="s">
        <v>430</v>
      </c>
      <c r="D2305" t="s">
        <v>403</v>
      </c>
      <c r="E2305" t="s">
        <v>404</v>
      </c>
      <c r="F2305" t="s">
        <v>407</v>
      </c>
      <c r="G2305">
        <v>63.973063973064491</v>
      </c>
      <c r="H2305" t="str">
        <f t="shared" si="35"/>
        <v>Gisborne</v>
      </c>
    </row>
    <row r="2306" spans="1:8" hidden="1" x14ac:dyDescent="0.25">
      <c r="A2306" s="103">
        <v>2304</v>
      </c>
      <c r="B2306" t="s">
        <v>417</v>
      </c>
      <c r="C2306" t="s">
        <v>430</v>
      </c>
      <c r="D2306" t="s">
        <v>399</v>
      </c>
      <c r="E2306" t="s">
        <v>70</v>
      </c>
      <c r="F2306" t="s">
        <v>405</v>
      </c>
      <c r="G2306">
        <v>6.666666666666667</v>
      </c>
      <c r="H2306" t="str">
        <f t="shared" si="35"/>
        <v>Gisborne</v>
      </c>
    </row>
    <row r="2307" spans="1:8" hidden="1" x14ac:dyDescent="0.25">
      <c r="A2307" s="103">
        <v>2305</v>
      </c>
      <c r="B2307" t="s">
        <v>417</v>
      </c>
      <c r="C2307" t="s">
        <v>430</v>
      </c>
      <c r="D2307" t="s">
        <v>399</v>
      </c>
      <c r="E2307" t="s">
        <v>71</v>
      </c>
      <c r="F2307" t="s">
        <v>405</v>
      </c>
      <c r="G2307">
        <v>18.253968253968399</v>
      </c>
      <c r="H2307" t="str">
        <f t="shared" ref="H2307:H2370" si="36">SUBSTITUTE(B2307, " Region","")</f>
        <v>Gisborne</v>
      </c>
    </row>
    <row r="2308" spans="1:8" hidden="1" x14ac:dyDescent="0.25">
      <c r="A2308" s="103">
        <v>2306</v>
      </c>
      <c r="B2308" t="s">
        <v>417</v>
      </c>
      <c r="C2308" t="s">
        <v>430</v>
      </c>
      <c r="D2308" t="s">
        <v>399</v>
      </c>
      <c r="E2308" t="s">
        <v>69</v>
      </c>
      <c r="F2308" t="s">
        <v>405</v>
      </c>
      <c r="H2308" t="str">
        <f t="shared" si="36"/>
        <v>Gisborne</v>
      </c>
    </row>
    <row r="2309" spans="1:8" hidden="1" x14ac:dyDescent="0.25">
      <c r="A2309" s="103">
        <v>2307</v>
      </c>
      <c r="B2309" t="s">
        <v>417</v>
      </c>
      <c r="C2309" t="s">
        <v>430</v>
      </c>
      <c r="D2309" t="s">
        <v>399</v>
      </c>
      <c r="E2309" t="s">
        <v>72</v>
      </c>
      <c r="F2309" t="s">
        <v>405</v>
      </c>
      <c r="G2309">
        <v>7.1428571428571423</v>
      </c>
      <c r="H2309" t="str">
        <f t="shared" si="36"/>
        <v>Gisborne</v>
      </c>
    </row>
    <row r="2310" spans="1:8" x14ac:dyDescent="0.25">
      <c r="A2310" s="103">
        <v>2308</v>
      </c>
      <c r="B2310" t="s">
        <v>417</v>
      </c>
      <c r="C2310" t="s">
        <v>430</v>
      </c>
      <c r="D2310" t="s">
        <v>399</v>
      </c>
      <c r="E2310" t="s">
        <v>81</v>
      </c>
      <c r="F2310" t="s">
        <v>405</v>
      </c>
      <c r="G2310">
        <v>4.7619047619006807</v>
      </c>
      <c r="H2310" t="str">
        <f t="shared" si="36"/>
        <v>Gisborne</v>
      </c>
    </row>
    <row r="2311" spans="1:8" hidden="1" x14ac:dyDescent="0.25">
      <c r="A2311" s="103">
        <v>2309</v>
      </c>
      <c r="B2311" t="s">
        <v>417</v>
      </c>
      <c r="C2311" t="s">
        <v>430</v>
      </c>
      <c r="D2311" t="s">
        <v>399</v>
      </c>
      <c r="E2311" t="s">
        <v>82</v>
      </c>
      <c r="F2311" t="s">
        <v>405</v>
      </c>
      <c r="H2311" t="str">
        <f t="shared" si="36"/>
        <v>Gisborne</v>
      </c>
    </row>
    <row r="2312" spans="1:8" hidden="1" x14ac:dyDescent="0.25">
      <c r="A2312" s="103">
        <v>2310</v>
      </c>
      <c r="B2312" t="s">
        <v>417</v>
      </c>
      <c r="C2312" t="s">
        <v>430</v>
      </c>
      <c r="D2312" t="s">
        <v>399</v>
      </c>
      <c r="E2312" t="s">
        <v>70</v>
      </c>
      <c r="F2312" t="s">
        <v>406</v>
      </c>
      <c r="G2312">
        <v>6.666666666666667</v>
      </c>
      <c r="H2312" t="str">
        <f t="shared" si="36"/>
        <v>Gisborne</v>
      </c>
    </row>
    <row r="2313" spans="1:8" hidden="1" x14ac:dyDescent="0.25">
      <c r="A2313" s="103">
        <v>2311</v>
      </c>
      <c r="B2313" t="s">
        <v>417</v>
      </c>
      <c r="C2313" t="s">
        <v>430</v>
      </c>
      <c r="D2313" t="s">
        <v>399</v>
      </c>
      <c r="E2313" t="s">
        <v>71</v>
      </c>
      <c r="F2313" t="s">
        <v>406</v>
      </c>
      <c r="G2313">
        <v>7.9365079365055156</v>
      </c>
      <c r="H2313" t="str">
        <f t="shared" si="36"/>
        <v>Gisborne</v>
      </c>
    </row>
    <row r="2314" spans="1:8" hidden="1" x14ac:dyDescent="0.25">
      <c r="A2314" s="103">
        <v>2312</v>
      </c>
      <c r="B2314" t="s">
        <v>417</v>
      </c>
      <c r="C2314" t="s">
        <v>430</v>
      </c>
      <c r="D2314" t="s">
        <v>399</v>
      </c>
      <c r="E2314" t="s">
        <v>69</v>
      </c>
      <c r="F2314" t="s">
        <v>406</v>
      </c>
      <c r="G2314">
        <v>40</v>
      </c>
      <c r="H2314" t="str">
        <f t="shared" si="36"/>
        <v>Gisborne</v>
      </c>
    </row>
    <row r="2315" spans="1:8" hidden="1" x14ac:dyDescent="0.25">
      <c r="A2315" s="103">
        <v>2313</v>
      </c>
      <c r="B2315" t="s">
        <v>417</v>
      </c>
      <c r="C2315" t="s">
        <v>430</v>
      </c>
      <c r="D2315" t="s">
        <v>399</v>
      </c>
      <c r="E2315" t="s">
        <v>72</v>
      </c>
      <c r="F2315" t="s">
        <v>406</v>
      </c>
      <c r="G2315">
        <v>64.285714285714292</v>
      </c>
      <c r="H2315" t="str">
        <f t="shared" si="36"/>
        <v>Gisborne</v>
      </c>
    </row>
    <row r="2316" spans="1:8" x14ac:dyDescent="0.25">
      <c r="A2316" s="103">
        <v>2314</v>
      </c>
      <c r="B2316" t="s">
        <v>417</v>
      </c>
      <c r="C2316" t="s">
        <v>430</v>
      </c>
      <c r="D2316" t="s">
        <v>399</v>
      </c>
      <c r="E2316" t="s">
        <v>81</v>
      </c>
      <c r="F2316" t="s">
        <v>406</v>
      </c>
      <c r="G2316">
        <v>42.857142857148979</v>
      </c>
      <c r="H2316" t="str">
        <f t="shared" si="36"/>
        <v>Gisborne</v>
      </c>
    </row>
    <row r="2317" spans="1:8" hidden="1" x14ac:dyDescent="0.25">
      <c r="A2317" s="103">
        <v>2315</v>
      </c>
      <c r="B2317" t="s">
        <v>417</v>
      </c>
      <c r="C2317" t="s">
        <v>430</v>
      </c>
      <c r="D2317" t="s">
        <v>399</v>
      </c>
      <c r="E2317" t="s">
        <v>82</v>
      </c>
      <c r="F2317" t="s">
        <v>406</v>
      </c>
      <c r="G2317">
        <v>50</v>
      </c>
      <c r="H2317" t="str">
        <f t="shared" si="36"/>
        <v>Gisborne</v>
      </c>
    </row>
    <row r="2318" spans="1:8" hidden="1" x14ac:dyDescent="0.25">
      <c r="A2318" s="103">
        <v>2316</v>
      </c>
      <c r="B2318" t="s">
        <v>417</v>
      </c>
      <c r="C2318" t="s">
        <v>430</v>
      </c>
      <c r="D2318" t="s">
        <v>399</v>
      </c>
      <c r="E2318" t="s">
        <v>70</v>
      </c>
      <c r="F2318" t="s">
        <v>407</v>
      </c>
      <c r="G2318">
        <v>86.666666666666671</v>
      </c>
      <c r="H2318" t="str">
        <f t="shared" si="36"/>
        <v>Gisborne</v>
      </c>
    </row>
    <row r="2319" spans="1:8" hidden="1" x14ac:dyDescent="0.25">
      <c r="A2319" s="103">
        <v>2317</v>
      </c>
      <c r="B2319" t="s">
        <v>417</v>
      </c>
      <c r="C2319" t="s">
        <v>430</v>
      </c>
      <c r="D2319" t="s">
        <v>399</v>
      </c>
      <c r="E2319" t="s">
        <v>71</v>
      </c>
      <c r="F2319" t="s">
        <v>407</v>
      </c>
      <c r="G2319">
        <v>73.80952380952607</v>
      </c>
      <c r="H2319" t="str">
        <f t="shared" si="36"/>
        <v>Gisborne</v>
      </c>
    </row>
    <row r="2320" spans="1:8" hidden="1" x14ac:dyDescent="0.25">
      <c r="A2320" s="103">
        <v>2318</v>
      </c>
      <c r="B2320" t="s">
        <v>417</v>
      </c>
      <c r="C2320" t="s">
        <v>430</v>
      </c>
      <c r="D2320" t="s">
        <v>399</v>
      </c>
      <c r="E2320" t="s">
        <v>69</v>
      </c>
      <c r="F2320" t="s">
        <v>407</v>
      </c>
      <c r="G2320">
        <v>60</v>
      </c>
      <c r="H2320" t="str">
        <f t="shared" si="36"/>
        <v>Gisborne</v>
      </c>
    </row>
    <row r="2321" spans="1:8" hidden="1" x14ac:dyDescent="0.25">
      <c r="A2321" s="103">
        <v>2319</v>
      </c>
      <c r="B2321" t="s">
        <v>417</v>
      </c>
      <c r="C2321" t="s">
        <v>430</v>
      </c>
      <c r="D2321" t="s">
        <v>399</v>
      </c>
      <c r="E2321" t="s">
        <v>72</v>
      </c>
      <c r="F2321" t="s">
        <v>407</v>
      </c>
      <c r="G2321">
        <v>28.571428571428569</v>
      </c>
      <c r="H2321" t="str">
        <f t="shared" si="36"/>
        <v>Gisborne</v>
      </c>
    </row>
    <row r="2322" spans="1:8" x14ac:dyDescent="0.25">
      <c r="A2322" s="103">
        <v>2320</v>
      </c>
      <c r="B2322" t="s">
        <v>417</v>
      </c>
      <c r="C2322" t="s">
        <v>430</v>
      </c>
      <c r="D2322" t="s">
        <v>399</v>
      </c>
      <c r="E2322" t="s">
        <v>81</v>
      </c>
      <c r="F2322" t="s">
        <v>407</v>
      </c>
      <c r="G2322">
        <v>52.38095238095034</v>
      </c>
      <c r="H2322" t="str">
        <f t="shared" si="36"/>
        <v>Gisborne</v>
      </c>
    </row>
    <row r="2323" spans="1:8" hidden="1" x14ac:dyDescent="0.25">
      <c r="A2323" s="103">
        <v>2321</v>
      </c>
      <c r="B2323" t="s">
        <v>417</v>
      </c>
      <c r="C2323" t="s">
        <v>430</v>
      </c>
      <c r="D2323" t="s">
        <v>399</v>
      </c>
      <c r="E2323" t="s">
        <v>82</v>
      </c>
      <c r="F2323" t="s">
        <v>407</v>
      </c>
      <c r="G2323">
        <v>50</v>
      </c>
      <c r="H2323" t="str">
        <f t="shared" si="36"/>
        <v>Gisborne</v>
      </c>
    </row>
    <row r="2324" spans="1:8" hidden="1" x14ac:dyDescent="0.25">
      <c r="A2324" s="103">
        <v>2322</v>
      </c>
      <c r="B2324" t="s">
        <v>417</v>
      </c>
      <c r="C2324" t="s">
        <v>430</v>
      </c>
      <c r="D2324" t="s">
        <v>408</v>
      </c>
      <c r="E2324" t="s">
        <v>67</v>
      </c>
      <c r="F2324" t="s">
        <v>405</v>
      </c>
      <c r="G2324">
        <v>7.6923076923076934</v>
      </c>
      <c r="H2324" t="str">
        <f t="shared" si="36"/>
        <v>Gisborne</v>
      </c>
    </row>
    <row r="2325" spans="1:8" hidden="1" x14ac:dyDescent="0.25">
      <c r="A2325" s="103">
        <v>2323</v>
      </c>
      <c r="B2325" t="s">
        <v>417</v>
      </c>
      <c r="C2325" t="s">
        <v>430</v>
      </c>
      <c r="D2325" t="s">
        <v>408</v>
      </c>
      <c r="E2325" t="s">
        <v>66</v>
      </c>
      <c r="F2325" t="s">
        <v>405</v>
      </c>
      <c r="G2325">
        <v>5.9523809523789968</v>
      </c>
      <c r="H2325" t="str">
        <f t="shared" si="36"/>
        <v>Gisborne</v>
      </c>
    </row>
    <row r="2326" spans="1:8" hidden="1" x14ac:dyDescent="0.25">
      <c r="A2326" s="103">
        <v>2324</v>
      </c>
      <c r="B2326" t="s">
        <v>417</v>
      </c>
      <c r="C2326" t="s">
        <v>430</v>
      </c>
      <c r="D2326" t="s">
        <v>408</v>
      </c>
      <c r="E2326" t="s">
        <v>68</v>
      </c>
      <c r="F2326" t="s">
        <v>405</v>
      </c>
      <c r="G2326">
        <v>17.70833333333346</v>
      </c>
      <c r="H2326" t="str">
        <f t="shared" si="36"/>
        <v>Gisborne</v>
      </c>
    </row>
    <row r="2327" spans="1:8" hidden="1" x14ac:dyDescent="0.25">
      <c r="A2327" s="103">
        <v>2325</v>
      </c>
      <c r="B2327" t="s">
        <v>417</v>
      </c>
      <c r="C2327" t="s">
        <v>430</v>
      </c>
      <c r="D2327" t="s">
        <v>408</v>
      </c>
      <c r="E2327" t="s">
        <v>67</v>
      </c>
      <c r="F2327" t="s">
        <v>406</v>
      </c>
      <c r="G2327">
        <v>33.333333333333329</v>
      </c>
      <c r="H2327" t="str">
        <f t="shared" si="36"/>
        <v>Gisborne</v>
      </c>
    </row>
    <row r="2328" spans="1:8" hidden="1" x14ac:dyDescent="0.25">
      <c r="A2328" s="103">
        <v>2326</v>
      </c>
      <c r="B2328" t="s">
        <v>417</v>
      </c>
      <c r="C2328" t="s">
        <v>430</v>
      </c>
      <c r="D2328" t="s">
        <v>408</v>
      </c>
      <c r="E2328" t="s">
        <v>66</v>
      </c>
      <c r="F2328" t="s">
        <v>406</v>
      </c>
      <c r="G2328">
        <v>9.5238095238078238</v>
      </c>
      <c r="H2328" t="str">
        <f t="shared" si="36"/>
        <v>Gisborne</v>
      </c>
    </row>
    <row r="2329" spans="1:8" hidden="1" x14ac:dyDescent="0.25">
      <c r="A2329" s="103">
        <v>2327</v>
      </c>
      <c r="B2329" t="s">
        <v>417</v>
      </c>
      <c r="C2329" t="s">
        <v>430</v>
      </c>
      <c r="D2329" t="s">
        <v>408</v>
      </c>
      <c r="E2329" t="s">
        <v>68</v>
      </c>
      <c r="F2329" t="s">
        <v>406</v>
      </c>
      <c r="G2329">
        <v>30.20833333333502</v>
      </c>
      <c r="H2329" t="str">
        <f t="shared" si="36"/>
        <v>Gisborne</v>
      </c>
    </row>
    <row r="2330" spans="1:8" hidden="1" x14ac:dyDescent="0.25">
      <c r="A2330" s="103">
        <v>2328</v>
      </c>
      <c r="B2330" t="s">
        <v>417</v>
      </c>
      <c r="C2330" t="s">
        <v>430</v>
      </c>
      <c r="D2330" t="s">
        <v>408</v>
      </c>
      <c r="E2330" t="s">
        <v>67</v>
      </c>
      <c r="F2330" t="s">
        <v>407</v>
      </c>
      <c r="G2330">
        <v>58.974358974358978</v>
      </c>
      <c r="H2330" t="str">
        <f t="shared" si="36"/>
        <v>Gisborne</v>
      </c>
    </row>
    <row r="2331" spans="1:8" hidden="1" x14ac:dyDescent="0.25">
      <c r="A2331" s="103">
        <v>2329</v>
      </c>
      <c r="B2331" t="s">
        <v>417</v>
      </c>
      <c r="C2331" t="s">
        <v>430</v>
      </c>
      <c r="D2331" t="s">
        <v>408</v>
      </c>
      <c r="E2331" t="s">
        <v>66</v>
      </c>
      <c r="F2331" t="s">
        <v>407</v>
      </c>
      <c r="G2331">
        <v>84.523809523813171</v>
      </c>
      <c r="H2331" t="str">
        <f t="shared" si="36"/>
        <v>Gisborne</v>
      </c>
    </row>
    <row r="2332" spans="1:8" hidden="1" x14ac:dyDescent="0.25">
      <c r="A2332" s="103">
        <v>2330</v>
      </c>
      <c r="B2332" t="s">
        <v>417</v>
      </c>
      <c r="C2332" t="s">
        <v>430</v>
      </c>
      <c r="D2332" t="s">
        <v>408</v>
      </c>
      <c r="E2332" t="s">
        <v>68</v>
      </c>
      <c r="F2332" t="s">
        <v>407</v>
      </c>
      <c r="G2332">
        <v>52.083333333331503</v>
      </c>
      <c r="H2332" t="str">
        <f t="shared" si="36"/>
        <v>Gisborne</v>
      </c>
    </row>
    <row r="2333" spans="1:8" hidden="1" x14ac:dyDescent="0.25">
      <c r="A2333" s="103">
        <v>2331</v>
      </c>
      <c r="B2333" t="s">
        <v>417</v>
      </c>
      <c r="C2333" t="s">
        <v>430</v>
      </c>
      <c r="D2333" t="s">
        <v>409</v>
      </c>
      <c r="E2333" t="s">
        <v>193</v>
      </c>
      <c r="F2333" t="s">
        <v>405</v>
      </c>
      <c r="G2333">
        <v>14.492753623187591</v>
      </c>
      <c r="H2333" t="str">
        <f t="shared" si="36"/>
        <v>Gisborne</v>
      </c>
    </row>
    <row r="2334" spans="1:8" hidden="1" x14ac:dyDescent="0.25">
      <c r="A2334" s="103">
        <v>2332</v>
      </c>
      <c r="B2334" t="s">
        <v>417</v>
      </c>
      <c r="C2334" t="s">
        <v>430</v>
      </c>
      <c r="D2334" t="s">
        <v>409</v>
      </c>
      <c r="E2334" t="s">
        <v>194</v>
      </c>
      <c r="F2334" t="s">
        <v>405</v>
      </c>
      <c r="G2334">
        <v>9.67741935483871</v>
      </c>
      <c r="H2334" t="str">
        <f t="shared" si="36"/>
        <v>Gisborne</v>
      </c>
    </row>
    <row r="2335" spans="1:8" hidden="1" x14ac:dyDescent="0.25">
      <c r="A2335" s="103">
        <v>2333</v>
      </c>
      <c r="B2335" t="s">
        <v>417</v>
      </c>
      <c r="C2335" t="s">
        <v>430</v>
      </c>
      <c r="D2335" t="s">
        <v>409</v>
      </c>
      <c r="E2335" t="s">
        <v>195</v>
      </c>
      <c r="F2335" t="s">
        <v>405</v>
      </c>
      <c r="G2335">
        <v>3.0303030303005509</v>
      </c>
      <c r="H2335" t="str">
        <f t="shared" si="36"/>
        <v>Gisborne</v>
      </c>
    </row>
    <row r="2336" spans="1:8" hidden="1" x14ac:dyDescent="0.25">
      <c r="A2336" s="103">
        <v>2334</v>
      </c>
      <c r="B2336" t="s">
        <v>417</v>
      </c>
      <c r="C2336" t="s">
        <v>430</v>
      </c>
      <c r="D2336" t="s">
        <v>409</v>
      </c>
      <c r="E2336" t="s">
        <v>193</v>
      </c>
      <c r="F2336" t="s">
        <v>406</v>
      </c>
      <c r="G2336">
        <v>21.739130434783551</v>
      </c>
      <c r="H2336" t="str">
        <f t="shared" si="36"/>
        <v>Gisborne</v>
      </c>
    </row>
    <row r="2337" spans="1:8" hidden="1" x14ac:dyDescent="0.25">
      <c r="A2337" s="103">
        <v>2335</v>
      </c>
      <c r="B2337" t="s">
        <v>417</v>
      </c>
      <c r="C2337" t="s">
        <v>430</v>
      </c>
      <c r="D2337" t="s">
        <v>409</v>
      </c>
      <c r="E2337" t="s">
        <v>194</v>
      </c>
      <c r="F2337" t="s">
        <v>406</v>
      </c>
      <c r="G2337">
        <v>41.935483870967737</v>
      </c>
      <c r="H2337" t="str">
        <f t="shared" si="36"/>
        <v>Gisborne</v>
      </c>
    </row>
    <row r="2338" spans="1:8" hidden="1" x14ac:dyDescent="0.25">
      <c r="A2338" s="103">
        <v>2336</v>
      </c>
      <c r="B2338" t="s">
        <v>417</v>
      </c>
      <c r="C2338" t="s">
        <v>430</v>
      </c>
      <c r="D2338" t="s">
        <v>409</v>
      </c>
      <c r="E2338" t="s">
        <v>195</v>
      </c>
      <c r="F2338" t="s">
        <v>406</v>
      </c>
      <c r="G2338">
        <v>10.60606060605647</v>
      </c>
      <c r="H2338" t="str">
        <f t="shared" si="36"/>
        <v>Gisborne</v>
      </c>
    </row>
    <row r="2339" spans="1:8" hidden="1" x14ac:dyDescent="0.25">
      <c r="A2339" s="103">
        <v>2337</v>
      </c>
      <c r="B2339" t="s">
        <v>417</v>
      </c>
      <c r="C2339" t="s">
        <v>430</v>
      </c>
      <c r="D2339" t="s">
        <v>409</v>
      </c>
      <c r="E2339" t="s">
        <v>193</v>
      </c>
      <c r="F2339" t="s">
        <v>407</v>
      </c>
      <c r="G2339">
        <v>63.768115942028871</v>
      </c>
      <c r="H2339" t="str">
        <f t="shared" si="36"/>
        <v>Gisborne</v>
      </c>
    </row>
    <row r="2340" spans="1:8" hidden="1" x14ac:dyDescent="0.25">
      <c r="A2340" s="103">
        <v>2338</v>
      </c>
      <c r="B2340" t="s">
        <v>417</v>
      </c>
      <c r="C2340" t="s">
        <v>430</v>
      </c>
      <c r="D2340" t="s">
        <v>409</v>
      </c>
      <c r="E2340" t="s">
        <v>194</v>
      </c>
      <c r="F2340" t="s">
        <v>407</v>
      </c>
      <c r="G2340">
        <v>48.387096774193552</v>
      </c>
      <c r="H2340" t="str">
        <f t="shared" si="36"/>
        <v>Gisborne</v>
      </c>
    </row>
    <row r="2341" spans="1:8" hidden="1" x14ac:dyDescent="0.25">
      <c r="A2341" s="103">
        <v>2339</v>
      </c>
      <c r="B2341" t="s">
        <v>417</v>
      </c>
      <c r="C2341" t="s">
        <v>430</v>
      </c>
      <c r="D2341" t="s">
        <v>409</v>
      </c>
      <c r="E2341" t="s">
        <v>195</v>
      </c>
      <c r="F2341" t="s">
        <v>407</v>
      </c>
      <c r="G2341">
        <v>86.363636363642968</v>
      </c>
      <c r="H2341" t="str">
        <f t="shared" si="36"/>
        <v>Gisborne</v>
      </c>
    </row>
    <row r="2342" spans="1:8" hidden="1" x14ac:dyDescent="0.25">
      <c r="A2342" s="103">
        <v>2340</v>
      </c>
      <c r="B2342" t="s">
        <v>418</v>
      </c>
      <c r="C2342" t="s">
        <v>430</v>
      </c>
      <c r="D2342" t="s">
        <v>403</v>
      </c>
      <c r="E2342" t="s">
        <v>404</v>
      </c>
      <c r="F2342" t="s">
        <v>405</v>
      </c>
      <c r="G2342">
        <v>21.23368920521774</v>
      </c>
      <c r="H2342" t="str">
        <f t="shared" si="36"/>
        <v>Southland</v>
      </c>
    </row>
    <row r="2343" spans="1:8" hidden="1" x14ac:dyDescent="0.25">
      <c r="A2343" s="103">
        <v>2341</v>
      </c>
      <c r="B2343" t="s">
        <v>418</v>
      </c>
      <c r="C2343" t="s">
        <v>430</v>
      </c>
      <c r="D2343" t="s">
        <v>403</v>
      </c>
      <c r="E2343" t="s">
        <v>404</v>
      </c>
      <c r="F2343" t="s">
        <v>406</v>
      </c>
      <c r="G2343">
        <v>14.47212336892121</v>
      </c>
      <c r="H2343" t="str">
        <f t="shared" si="36"/>
        <v>Southland</v>
      </c>
    </row>
    <row r="2344" spans="1:8" hidden="1" x14ac:dyDescent="0.25">
      <c r="A2344" s="103">
        <v>2342</v>
      </c>
      <c r="B2344" t="s">
        <v>418</v>
      </c>
      <c r="C2344" t="s">
        <v>430</v>
      </c>
      <c r="D2344" t="s">
        <v>403</v>
      </c>
      <c r="E2344" t="s">
        <v>404</v>
      </c>
      <c r="F2344" t="s">
        <v>407</v>
      </c>
      <c r="G2344">
        <v>64.294187425861054</v>
      </c>
      <c r="H2344" t="str">
        <f t="shared" si="36"/>
        <v>Southland</v>
      </c>
    </row>
    <row r="2345" spans="1:8" hidden="1" x14ac:dyDescent="0.25">
      <c r="A2345" s="103">
        <v>2343</v>
      </c>
      <c r="B2345" t="s">
        <v>418</v>
      </c>
      <c r="C2345" t="s">
        <v>430</v>
      </c>
      <c r="D2345" t="s">
        <v>399</v>
      </c>
      <c r="E2345" t="s">
        <v>70</v>
      </c>
      <c r="F2345" t="s">
        <v>405</v>
      </c>
      <c r="H2345" t="str">
        <f t="shared" si="36"/>
        <v>Southland</v>
      </c>
    </row>
    <row r="2346" spans="1:8" hidden="1" x14ac:dyDescent="0.25">
      <c r="A2346" s="103">
        <v>2344</v>
      </c>
      <c r="B2346" t="s">
        <v>418</v>
      </c>
      <c r="C2346" t="s">
        <v>430</v>
      </c>
      <c r="D2346" t="s">
        <v>399</v>
      </c>
      <c r="E2346" t="s">
        <v>71</v>
      </c>
      <c r="F2346" t="s">
        <v>405</v>
      </c>
      <c r="G2346">
        <v>28.703703703699482</v>
      </c>
      <c r="H2346" t="str">
        <f t="shared" si="36"/>
        <v>Southland</v>
      </c>
    </row>
    <row r="2347" spans="1:8" hidden="1" x14ac:dyDescent="0.25">
      <c r="A2347" s="103">
        <v>2345</v>
      </c>
      <c r="B2347" t="s">
        <v>418</v>
      </c>
      <c r="C2347" t="s">
        <v>430</v>
      </c>
      <c r="D2347" t="s">
        <v>399</v>
      </c>
      <c r="E2347" t="s">
        <v>69</v>
      </c>
      <c r="F2347" t="s">
        <v>405</v>
      </c>
      <c r="G2347">
        <v>26.666666666666671</v>
      </c>
      <c r="H2347" t="str">
        <f t="shared" si="36"/>
        <v>Southland</v>
      </c>
    </row>
    <row r="2348" spans="1:8" hidden="1" x14ac:dyDescent="0.25">
      <c r="A2348" s="103">
        <v>2346</v>
      </c>
      <c r="B2348" t="s">
        <v>418</v>
      </c>
      <c r="C2348" t="s">
        <v>430</v>
      </c>
      <c r="D2348" t="s">
        <v>399</v>
      </c>
      <c r="E2348" t="s">
        <v>72</v>
      </c>
      <c r="F2348" t="s">
        <v>405</v>
      </c>
      <c r="G2348">
        <v>27.27272727272975</v>
      </c>
      <c r="H2348" t="str">
        <f t="shared" si="36"/>
        <v>Southland</v>
      </c>
    </row>
    <row r="2349" spans="1:8" x14ac:dyDescent="0.25">
      <c r="A2349" s="103">
        <v>2347</v>
      </c>
      <c r="B2349" t="s">
        <v>418</v>
      </c>
      <c r="C2349" t="s">
        <v>430</v>
      </c>
      <c r="D2349" t="s">
        <v>399</v>
      </c>
      <c r="E2349" t="s">
        <v>81</v>
      </c>
      <c r="F2349" t="s">
        <v>405</v>
      </c>
      <c r="G2349">
        <v>20.634920634920029</v>
      </c>
      <c r="H2349" t="str">
        <f t="shared" si="36"/>
        <v>Southland</v>
      </c>
    </row>
    <row r="2350" spans="1:8" hidden="1" x14ac:dyDescent="0.25">
      <c r="A2350" s="103">
        <v>2348</v>
      </c>
      <c r="B2350" t="s">
        <v>418</v>
      </c>
      <c r="C2350" t="s">
        <v>430</v>
      </c>
      <c r="D2350" t="s">
        <v>399</v>
      </c>
      <c r="E2350" t="s">
        <v>82</v>
      </c>
      <c r="F2350" t="s">
        <v>405</v>
      </c>
      <c r="H2350" t="str">
        <f t="shared" si="36"/>
        <v>Southland</v>
      </c>
    </row>
    <row r="2351" spans="1:8" hidden="1" x14ac:dyDescent="0.25">
      <c r="A2351" s="103">
        <v>2349</v>
      </c>
      <c r="B2351" t="s">
        <v>418</v>
      </c>
      <c r="C2351" t="s">
        <v>430</v>
      </c>
      <c r="D2351" t="s">
        <v>399</v>
      </c>
      <c r="E2351" t="s">
        <v>70</v>
      </c>
      <c r="F2351" t="s">
        <v>406</v>
      </c>
      <c r="G2351">
        <v>22.222222222222221</v>
      </c>
      <c r="H2351" t="str">
        <f t="shared" si="36"/>
        <v>Southland</v>
      </c>
    </row>
    <row r="2352" spans="1:8" hidden="1" x14ac:dyDescent="0.25">
      <c r="A2352" s="103">
        <v>2350</v>
      </c>
      <c r="B2352" t="s">
        <v>418</v>
      </c>
      <c r="C2352" t="s">
        <v>430</v>
      </c>
      <c r="D2352" t="s">
        <v>399</v>
      </c>
      <c r="E2352" t="s">
        <v>71</v>
      </c>
      <c r="F2352" t="s">
        <v>406</v>
      </c>
      <c r="G2352">
        <v>6.1728395061729069</v>
      </c>
      <c r="H2352" t="str">
        <f t="shared" si="36"/>
        <v>Southland</v>
      </c>
    </row>
    <row r="2353" spans="1:8" hidden="1" x14ac:dyDescent="0.25">
      <c r="A2353" s="103">
        <v>2351</v>
      </c>
      <c r="B2353" t="s">
        <v>418</v>
      </c>
      <c r="C2353" t="s">
        <v>430</v>
      </c>
      <c r="D2353" t="s">
        <v>399</v>
      </c>
      <c r="E2353" t="s">
        <v>69</v>
      </c>
      <c r="F2353" t="s">
        <v>406</v>
      </c>
      <c r="G2353">
        <v>26.666666666666671</v>
      </c>
      <c r="H2353" t="str">
        <f t="shared" si="36"/>
        <v>Southland</v>
      </c>
    </row>
    <row r="2354" spans="1:8" hidden="1" x14ac:dyDescent="0.25">
      <c r="A2354" s="103">
        <v>2352</v>
      </c>
      <c r="B2354" t="s">
        <v>418</v>
      </c>
      <c r="C2354" t="s">
        <v>430</v>
      </c>
      <c r="D2354" t="s">
        <v>399</v>
      </c>
      <c r="E2354" t="s">
        <v>72</v>
      </c>
      <c r="F2354" t="s">
        <v>406</v>
      </c>
      <c r="G2354">
        <v>4.5454545454549589</v>
      </c>
      <c r="H2354" t="str">
        <f t="shared" si="36"/>
        <v>Southland</v>
      </c>
    </row>
    <row r="2355" spans="1:8" x14ac:dyDescent="0.25">
      <c r="A2355" s="103">
        <v>2353</v>
      </c>
      <c r="B2355" t="s">
        <v>418</v>
      </c>
      <c r="C2355" t="s">
        <v>430</v>
      </c>
      <c r="D2355" t="s">
        <v>399</v>
      </c>
      <c r="E2355" t="s">
        <v>81</v>
      </c>
      <c r="F2355" t="s">
        <v>406</v>
      </c>
      <c r="G2355">
        <v>33.333333333334927</v>
      </c>
      <c r="H2355" t="str">
        <f t="shared" si="36"/>
        <v>Southland</v>
      </c>
    </row>
    <row r="2356" spans="1:8" hidden="1" x14ac:dyDescent="0.25">
      <c r="A2356" s="103">
        <v>2354</v>
      </c>
      <c r="B2356" t="s">
        <v>418</v>
      </c>
      <c r="C2356" t="s">
        <v>430</v>
      </c>
      <c r="D2356" t="s">
        <v>399</v>
      </c>
      <c r="E2356" t="s">
        <v>82</v>
      </c>
      <c r="F2356" t="s">
        <v>406</v>
      </c>
      <c r="H2356" t="str">
        <f t="shared" si="36"/>
        <v>Southland</v>
      </c>
    </row>
    <row r="2357" spans="1:8" hidden="1" x14ac:dyDescent="0.25">
      <c r="A2357" s="103">
        <v>2355</v>
      </c>
      <c r="B2357" t="s">
        <v>418</v>
      </c>
      <c r="C2357" t="s">
        <v>430</v>
      </c>
      <c r="D2357" t="s">
        <v>399</v>
      </c>
      <c r="E2357" t="s">
        <v>70</v>
      </c>
      <c r="F2357" t="s">
        <v>407</v>
      </c>
      <c r="G2357">
        <v>77.777777777777786</v>
      </c>
      <c r="H2357" t="str">
        <f t="shared" si="36"/>
        <v>Southland</v>
      </c>
    </row>
    <row r="2358" spans="1:8" hidden="1" x14ac:dyDescent="0.25">
      <c r="A2358" s="103">
        <v>2356</v>
      </c>
      <c r="B2358" t="s">
        <v>418</v>
      </c>
      <c r="C2358" t="s">
        <v>430</v>
      </c>
      <c r="D2358" t="s">
        <v>399</v>
      </c>
      <c r="E2358" t="s">
        <v>71</v>
      </c>
      <c r="F2358" t="s">
        <v>407</v>
      </c>
      <c r="G2358">
        <v>65.123456790127605</v>
      </c>
      <c r="H2358" t="str">
        <f t="shared" si="36"/>
        <v>Southland</v>
      </c>
    </row>
    <row r="2359" spans="1:8" hidden="1" x14ac:dyDescent="0.25">
      <c r="A2359" s="103">
        <v>2357</v>
      </c>
      <c r="B2359" t="s">
        <v>418</v>
      </c>
      <c r="C2359" t="s">
        <v>430</v>
      </c>
      <c r="D2359" t="s">
        <v>399</v>
      </c>
      <c r="E2359" t="s">
        <v>69</v>
      </c>
      <c r="F2359" t="s">
        <v>407</v>
      </c>
      <c r="G2359">
        <v>46.666666666666657</v>
      </c>
      <c r="H2359" t="str">
        <f t="shared" si="36"/>
        <v>Southland</v>
      </c>
    </row>
    <row r="2360" spans="1:8" hidden="1" x14ac:dyDescent="0.25">
      <c r="A2360" s="103">
        <v>2358</v>
      </c>
      <c r="B2360" t="s">
        <v>418</v>
      </c>
      <c r="C2360" t="s">
        <v>430</v>
      </c>
      <c r="D2360" t="s">
        <v>399</v>
      </c>
      <c r="E2360" t="s">
        <v>72</v>
      </c>
      <c r="F2360" t="s">
        <v>407</v>
      </c>
      <c r="G2360">
        <v>68.181818181815288</v>
      </c>
      <c r="H2360" t="str">
        <f t="shared" si="36"/>
        <v>Southland</v>
      </c>
    </row>
    <row r="2361" spans="1:8" x14ac:dyDescent="0.25">
      <c r="A2361" s="103">
        <v>2359</v>
      </c>
      <c r="B2361" t="s">
        <v>418</v>
      </c>
      <c r="C2361" t="s">
        <v>430</v>
      </c>
      <c r="D2361" t="s">
        <v>399</v>
      </c>
      <c r="E2361" t="s">
        <v>81</v>
      </c>
      <c r="F2361" t="s">
        <v>407</v>
      </c>
      <c r="G2361">
        <v>46.031746031745051</v>
      </c>
      <c r="H2361" t="str">
        <f t="shared" si="36"/>
        <v>Southland</v>
      </c>
    </row>
    <row r="2362" spans="1:8" hidden="1" x14ac:dyDescent="0.25">
      <c r="A2362" s="103">
        <v>2360</v>
      </c>
      <c r="B2362" t="s">
        <v>418</v>
      </c>
      <c r="C2362" t="s">
        <v>430</v>
      </c>
      <c r="D2362" t="s">
        <v>399</v>
      </c>
      <c r="E2362" t="s">
        <v>82</v>
      </c>
      <c r="F2362" t="s">
        <v>407</v>
      </c>
      <c r="G2362">
        <v>100</v>
      </c>
      <c r="H2362" t="str">
        <f t="shared" si="36"/>
        <v>Southland</v>
      </c>
    </row>
    <row r="2363" spans="1:8" hidden="1" x14ac:dyDescent="0.25">
      <c r="A2363" s="103">
        <v>2361</v>
      </c>
      <c r="B2363" t="s">
        <v>418</v>
      </c>
      <c r="C2363" t="s">
        <v>430</v>
      </c>
      <c r="D2363" t="s">
        <v>408</v>
      </c>
      <c r="E2363" t="s">
        <v>67</v>
      </c>
      <c r="F2363" t="s">
        <v>405</v>
      </c>
      <c r="G2363">
        <v>12.844036697247709</v>
      </c>
      <c r="H2363" t="str">
        <f t="shared" si="36"/>
        <v>Southland</v>
      </c>
    </row>
    <row r="2364" spans="1:8" hidden="1" x14ac:dyDescent="0.25">
      <c r="A2364" s="103">
        <v>2362</v>
      </c>
      <c r="B2364" t="s">
        <v>418</v>
      </c>
      <c r="C2364" t="s">
        <v>430</v>
      </c>
      <c r="D2364" t="s">
        <v>408</v>
      </c>
      <c r="E2364" t="s">
        <v>66</v>
      </c>
      <c r="F2364" t="s">
        <v>405</v>
      </c>
      <c r="G2364">
        <v>15.38461538461144</v>
      </c>
      <c r="H2364" t="str">
        <f t="shared" si="36"/>
        <v>Southland</v>
      </c>
    </row>
    <row r="2365" spans="1:8" hidden="1" x14ac:dyDescent="0.25">
      <c r="A2365" s="103">
        <v>2363</v>
      </c>
      <c r="B2365" t="s">
        <v>418</v>
      </c>
      <c r="C2365" t="s">
        <v>430</v>
      </c>
      <c r="D2365" t="s">
        <v>408</v>
      </c>
      <c r="E2365" t="s">
        <v>68</v>
      </c>
      <c r="F2365" t="s">
        <v>405</v>
      </c>
      <c r="G2365">
        <v>35.81560283687903</v>
      </c>
      <c r="H2365" t="str">
        <f t="shared" si="36"/>
        <v>Southland</v>
      </c>
    </row>
    <row r="2366" spans="1:8" hidden="1" x14ac:dyDescent="0.25">
      <c r="A2366" s="103">
        <v>2364</v>
      </c>
      <c r="B2366" t="s">
        <v>418</v>
      </c>
      <c r="C2366" t="s">
        <v>430</v>
      </c>
      <c r="D2366" t="s">
        <v>408</v>
      </c>
      <c r="E2366" t="s">
        <v>67</v>
      </c>
      <c r="F2366" t="s">
        <v>406</v>
      </c>
      <c r="G2366">
        <v>20.183486238532112</v>
      </c>
      <c r="H2366" t="str">
        <f t="shared" si="36"/>
        <v>Southland</v>
      </c>
    </row>
    <row r="2367" spans="1:8" hidden="1" x14ac:dyDescent="0.25">
      <c r="A2367" s="103">
        <v>2365</v>
      </c>
      <c r="B2367" t="s">
        <v>418</v>
      </c>
      <c r="C2367" t="s">
        <v>430</v>
      </c>
      <c r="D2367" t="s">
        <v>408</v>
      </c>
      <c r="E2367" t="s">
        <v>66</v>
      </c>
      <c r="F2367" t="s">
        <v>406</v>
      </c>
      <c r="G2367">
        <v>12.820512820513811</v>
      </c>
      <c r="H2367" t="str">
        <f t="shared" si="36"/>
        <v>Southland</v>
      </c>
    </row>
    <row r="2368" spans="1:8" hidden="1" x14ac:dyDescent="0.25">
      <c r="A2368" s="103">
        <v>2366</v>
      </c>
      <c r="B2368" t="s">
        <v>418</v>
      </c>
      <c r="C2368" t="s">
        <v>430</v>
      </c>
      <c r="D2368" t="s">
        <v>408</v>
      </c>
      <c r="E2368" t="s">
        <v>68</v>
      </c>
      <c r="F2368" t="s">
        <v>406</v>
      </c>
      <c r="G2368">
        <v>9.2198581560288346</v>
      </c>
      <c r="H2368" t="str">
        <f t="shared" si="36"/>
        <v>Southland</v>
      </c>
    </row>
    <row r="2369" spans="1:8" hidden="1" x14ac:dyDescent="0.25">
      <c r="A2369" s="103">
        <v>2367</v>
      </c>
      <c r="B2369" t="s">
        <v>418</v>
      </c>
      <c r="C2369" t="s">
        <v>430</v>
      </c>
      <c r="D2369" t="s">
        <v>408</v>
      </c>
      <c r="E2369" t="s">
        <v>67</v>
      </c>
      <c r="F2369" t="s">
        <v>407</v>
      </c>
      <c r="G2369">
        <v>66.972477064220186</v>
      </c>
      <c r="H2369" t="str">
        <f t="shared" si="36"/>
        <v>Southland</v>
      </c>
    </row>
    <row r="2370" spans="1:8" hidden="1" x14ac:dyDescent="0.25">
      <c r="A2370" s="103">
        <v>2368</v>
      </c>
      <c r="B2370" t="s">
        <v>418</v>
      </c>
      <c r="C2370" t="s">
        <v>430</v>
      </c>
      <c r="D2370" t="s">
        <v>408</v>
      </c>
      <c r="E2370" t="s">
        <v>66</v>
      </c>
      <c r="F2370" t="s">
        <v>407</v>
      </c>
      <c r="G2370">
        <v>71.794871794874766</v>
      </c>
      <c r="H2370" t="str">
        <f t="shared" si="36"/>
        <v>Southland</v>
      </c>
    </row>
    <row r="2371" spans="1:8" hidden="1" x14ac:dyDescent="0.25">
      <c r="A2371" s="103">
        <v>2369</v>
      </c>
      <c r="B2371" t="s">
        <v>418</v>
      </c>
      <c r="C2371" t="s">
        <v>430</v>
      </c>
      <c r="D2371" t="s">
        <v>408</v>
      </c>
      <c r="E2371" t="s">
        <v>68</v>
      </c>
      <c r="F2371" t="s">
        <v>407</v>
      </c>
      <c r="G2371">
        <v>54.964539007092128</v>
      </c>
      <c r="H2371" t="str">
        <f t="shared" ref="H2371:H2434" si="37">SUBSTITUTE(B2371, " Region","")</f>
        <v>Southland</v>
      </c>
    </row>
    <row r="2372" spans="1:8" hidden="1" x14ac:dyDescent="0.25">
      <c r="A2372" s="103">
        <v>2370</v>
      </c>
      <c r="B2372" t="s">
        <v>418</v>
      </c>
      <c r="C2372" t="s">
        <v>430</v>
      </c>
      <c r="D2372" t="s">
        <v>409</v>
      </c>
      <c r="E2372" t="s">
        <v>193</v>
      </c>
      <c r="F2372" t="s">
        <v>405</v>
      </c>
      <c r="G2372">
        <v>14.81481481481452</v>
      </c>
      <c r="H2372" t="str">
        <f t="shared" si="37"/>
        <v>Southland</v>
      </c>
    </row>
    <row r="2373" spans="1:8" hidden="1" x14ac:dyDescent="0.25">
      <c r="A2373" s="103">
        <v>2371</v>
      </c>
      <c r="B2373" t="s">
        <v>418</v>
      </c>
      <c r="C2373" t="s">
        <v>430</v>
      </c>
      <c r="D2373" t="s">
        <v>409</v>
      </c>
      <c r="E2373" t="s">
        <v>194</v>
      </c>
      <c r="F2373" t="s">
        <v>405</v>
      </c>
      <c r="G2373">
        <v>28.235294117647062</v>
      </c>
      <c r="H2373" t="str">
        <f t="shared" si="37"/>
        <v>Southland</v>
      </c>
    </row>
    <row r="2374" spans="1:8" hidden="1" x14ac:dyDescent="0.25">
      <c r="A2374" s="103">
        <v>2372</v>
      </c>
      <c r="B2374" t="s">
        <v>418</v>
      </c>
      <c r="C2374" t="s">
        <v>430</v>
      </c>
      <c r="D2374" t="s">
        <v>409</v>
      </c>
      <c r="E2374" t="s">
        <v>195</v>
      </c>
      <c r="F2374" t="s">
        <v>405</v>
      </c>
      <c r="G2374">
        <v>24.285714285708409</v>
      </c>
      <c r="H2374" t="str">
        <f t="shared" si="37"/>
        <v>Southland</v>
      </c>
    </row>
    <row r="2375" spans="1:8" hidden="1" x14ac:dyDescent="0.25">
      <c r="A2375" s="103">
        <v>2373</v>
      </c>
      <c r="B2375" t="s">
        <v>418</v>
      </c>
      <c r="C2375" t="s">
        <v>430</v>
      </c>
      <c r="D2375" t="s">
        <v>409</v>
      </c>
      <c r="E2375" t="s">
        <v>193</v>
      </c>
      <c r="F2375" t="s">
        <v>406</v>
      </c>
      <c r="G2375">
        <v>15.079365079365321</v>
      </c>
      <c r="H2375" t="str">
        <f t="shared" si="37"/>
        <v>Southland</v>
      </c>
    </row>
    <row r="2376" spans="1:8" hidden="1" x14ac:dyDescent="0.25">
      <c r="A2376" s="103">
        <v>2374</v>
      </c>
      <c r="B2376" t="s">
        <v>418</v>
      </c>
      <c r="C2376" t="s">
        <v>430</v>
      </c>
      <c r="D2376" t="s">
        <v>409</v>
      </c>
      <c r="E2376" t="s">
        <v>194</v>
      </c>
      <c r="F2376" t="s">
        <v>406</v>
      </c>
      <c r="G2376">
        <v>15.294117647058821</v>
      </c>
      <c r="H2376" t="str">
        <f t="shared" si="37"/>
        <v>Southland</v>
      </c>
    </row>
    <row r="2377" spans="1:8" hidden="1" x14ac:dyDescent="0.25">
      <c r="A2377" s="103">
        <v>2375</v>
      </c>
      <c r="B2377" t="s">
        <v>418</v>
      </c>
      <c r="C2377" t="s">
        <v>430</v>
      </c>
      <c r="D2377" t="s">
        <v>409</v>
      </c>
      <c r="E2377" t="s">
        <v>195</v>
      </c>
      <c r="F2377" t="s">
        <v>406</v>
      </c>
      <c r="G2377">
        <v>12.380952380954261</v>
      </c>
      <c r="H2377" t="str">
        <f t="shared" si="37"/>
        <v>Southland</v>
      </c>
    </row>
    <row r="2378" spans="1:8" hidden="1" x14ac:dyDescent="0.25">
      <c r="A2378" s="103">
        <v>2376</v>
      </c>
      <c r="B2378" t="s">
        <v>418</v>
      </c>
      <c r="C2378" t="s">
        <v>430</v>
      </c>
      <c r="D2378" t="s">
        <v>409</v>
      </c>
      <c r="E2378" t="s">
        <v>193</v>
      </c>
      <c r="F2378" t="s">
        <v>407</v>
      </c>
      <c r="G2378">
        <v>70.105820105820158</v>
      </c>
      <c r="H2378" t="str">
        <f t="shared" si="37"/>
        <v>Southland</v>
      </c>
    </row>
    <row r="2379" spans="1:8" hidden="1" x14ac:dyDescent="0.25">
      <c r="A2379" s="103">
        <v>2377</v>
      </c>
      <c r="B2379" t="s">
        <v>418</v>
      </c>
      <c r="C2379" t="s">
        <v>430</v>
      </c>
      <c r="D2379" t="s">
        <v>409</v>
      </c>
      <c r="E2379" t="s">
        <v>194</v>
      </c>
      <c r="F2379" t="s">
        <v>407</v>
      </c>
      <c r="G2379">
        <v>56.470588235294123</v>
      </c>
      <c r="H2379" t="str">
        <f t="shared" si="37"/>
        <v>Southland</v>
      </c>
    </row>
    <row r="2380" spans="1:8" hidden="1" x14ac:dyDescent="0.25">
      <c r="A2380" s="103">
        <v>2378</v>
      </c>
      <c r="B2380" t="s">
        <v>418</v>
      </c>
      <c r="C2380" t="s">
        <v>430</v>
      </c>
      <c r="D2380" t="s">
        <v>409</v>
      </c>
      <c r="E2380" t="s">
        <v>195</v>
      </c>
      <c r="F2380" t="s">
        <v>407</v>
      </c>
      <c r="G2380">
        <v>63.333333333337343</v>
      </c>
      <c r="H2380" t="str">
        <f t="shared" si="37"/>
        <v>Southland</v>
      </c>
    </row>
    <row r="2381" spans="1:8" hidden="1" x14ac:dyDescent="0.25">
      <c r="A2381" s="103">
        <v>2379</v>
      </c>
      <c r="B2381" t="s">
        <v>419</v>
      </c>
      <c r="C2381" t="s">
        <v>430</v>
      </c>
      <c r="D2381" t="s">
        <v>403</v>
      </c>
      <c r="E2381" t="s">
        <v>404</v>
      </c>
      <c r="F2381" t="s">
        <v>405</v>
      </c>
      <c r="G2381">
        <v>12.61620185922942</v>
      </c>
      <c r="H2381" t="str">
        <f t="shared" si="37"/>
        <v>Waikato</v>
      </c>
    </row>
    <row r="2382" spans="1:8" hidden="1" x14ac:dyDescent="0.25">
      <c r="A2382" s="103">
        <v>2380</v>
      </c>
      <c r="B2382" t="s">
        <v>419</v>
      </c>
      <c r="C2382" t="s">
        <v>430</v>
      </c>
      <c r="D2382" t="s">
        <v>403</v>
      </c>
      <c r="E2382" t="s">
        <v>404</v>
      </c>
      <c r="F2382" t="s">
        <v>406</v>
      </c>
      <c r="G2382">
        <v>8.9973439575024603</v>
      </c>
      <c r="H2382" t="str">
        <f t="shared" si="37"/>
        <v>Waikato</v>
      </c>
    </row>
    <row r="2383" spans="1:8" hidden="1" x14ac:dyDescent="0.25">
      <c r="A2383" s="103">
        <v>2381</v>
      </c>
      <c r="B2383" t="s">
        <v>419</v>
      </c>
      <c r="C2383" t="s">
        <v>430</v>
      </c>
      <c r="D2383" t="s">
        <v>403</v>
      </c>
      <c r="E2383" t="s">
        <v>404</v>
      </c>
      <c r="F2383" t="s">
        <v>407</v>
      </c>
      <c r="G2383">
        <v>78.386454183268114</v>
      </c>
      <c r="H2383" t="str">
        <f t="shared" si="37"/>
        <v>Waikato</v>
      </c>
    </row>
    <row r="2384" spans="1:8" hidden="1" x14ac:dyDescent="0.25">
      <c r="A2384" s="103">
        <v>2382</v>
      </c>
      <c r="B2384" t="s">
        <v>419</v>
      </c>
      <c r="C2384" t="s">
        <v>430</v>
      </c>
      <c r="D2384" t="s">
        <v>399</v>
      </c>
      <c r="E2384" t="s">
        <v>70</v>
      </c>
      <c r="F2384" t="s">
        <v>405</v>
      </c>
      <c r="H2384" t="str">
        <f t="shared" si="37"/>
        <v>Waikato</v>
      </c>
    </row>
    <row r="2385" spans="1:8" hidden="1" x14ac:dyDescent="0.25">
      <c r="A2385" s="103">
        <v>2383</v>
      </c>
      <c r="B2385" t="s">
        <v>419</v>
      </c>
      <c r="C2385" t="s">
        <v>430</v>
      </c>
      <c r="D2385" t="s">
        <v>399</v>
      </c>
      <c r="E2385" t="s">
        <v>71</v>
      </c>
      <c r="F2385" t="s">
        <v>405</v>
      </c>
      <c r="G2385">
        <v>14.59330143540571</v>
      </c>
      <c r="H2385" t="str">
        <f t="shared" si="37"/>
        <v>Waikato</v>
      </c>
    </row>
    <row r="2386" spans="1:8" hidden="1" x14ac:dyDescent="0.25">
      <c r="A2386" s="103">
        <v>2384</v>
      </c>
      <c r="B2386" t="s">
        <v>419</v>
      </c>
      <c r="C2386" t="s">
        <v>430</v>
      </c>
      <c r="D2386" t="s">
        <v>399</v>
      </c>
      <c r="E2386" t="s">
        <v>69</v>
      </c>
      <c r="F2386" t="s">
        <v>405</v>
      </c>
      <c r="G2386">
        <v>12</v>
      </c>
      <c r="H2386" t="str">
        <f t="shared" si="37"/>
        <v>Waikato</v>
      </c>
    </row>
    <row r="2387" spans="1:8" hidden="1" x14ac:dyDescent="0.25">
      <c r="A2387" s="103">
        <v>2385</v>
      </c>
      <c r="B2387" t="s">
        <v>419</v>
      </c>
      <c r="C2387" t="s">
        <v>430</v>
      </c>
      <c r="D2387" t="s">
        <v>399</v>
      </c>
      <c r="E2387" t="s">
        <v>72</v>
      </c>
      <c r="F2387" t="s">
        <v>405</v>
      </c>
      <c r="G2387">
        <v>28.84615384615752</v>
      </c>
      <c r="H2387" t="str">
        <f t="shared" si="37"/>
        <v>Waikato</v>
      </c>
    </row>
    <row r="2388" spans="1:8" x14ac:dyDescent="0.25">
      <c r="A2388" s="103">
        <v>2386</v>
      </c>
      <c r="B2388" t="s">
        <v>419</v>
      </c>
      <c r="C2388" t="s">
        <v>430</v>
      </c>
      <c r="D2388" t="s">
        <v>399</v>
      </c>
      <c r="E2388" t="s">
        <v>81</v>
      </c>
      <c r="F2388" t="s">
        <v>405</v>
      </c>
      <c r="G2388">
        <v>4.7619047619032626</v>
      </c>
      <c r="H2388" t="str">
        <f t="shared" si="37"/>
        <v>Waikato</v>
      </c>
    </row>
    <row r="2389" spans="1:8" hidden="1" x14ac:dyDescent="0.25">
      <c r="A2389" s="103">
        <v>2387</v>
      </c>
      <c r="B2389" t="s">
        <v>419</v>
      </c>
      <c r="C2389" t="s">
        <v>430</v>
      </c>
      <c r="D2389" t="s">
        <v>399</v>
      </c>
      <c r="E2389" t="s">
        <v>82</v>
      </c>
      <c r="F2389" t="s">
        <v>405</v>
      </c>
      <c r="G2389">
        <v>5</v>
      </c>
      <c r="H2389" t="str">
        <f t="shared" si="37"/>
        <v>Waikato</v>
      </c>
    </row>
    <row r="2390" spans="1:8" hidden="1" x14ac:dyDescent="0.25">
      <c r="A2390" s="103">
        <v>2388</v>
      </c>
      <c r="B2390" t="s">
        <v>419</v>
      </c>
      <c r="C2390" t="s">
        <v>430</v>
      </c>
      <c r="D2390" t="s">
        <v>399</v>
      </c>
      <c r="E2390" t="s">
        <v>70</v>
      </c>
      <c r="F2390" t="s">
        <v>406</v>
      </c>
      <c r="G2390">
        <v>4.666666666666667</v>
      </c>
      <c r="H2390" t="str">
        <f t="shared" si="37"/>
        <v>Waikato</v>
      </c>
    </row>
    <row r="2391" spans="1:8" hidden="1" x14ac:dyDescent="0.25">
      <c r="A2391" s="103">
        <v>2389</v>
      </c>
      <c r="B2391" t="s">
        <v>419</v>
      </c>
      <c r="C2391" t="s">
        <v>430</v>
      </c>
      <c r="D2391" t="s">
        <v>399</v>
      </c>
      <c r="E2391" t="s">
        <v>71</v>
      </c>
      <c r="F2391" t="s">
        <v>406</v>
      </c>
      <c r="G2391">
        <v>11.16427432216758</v>
      </c>
      <c r="H2391" t="str">
        <f t="shared" si="37"/>
        <v>Waikato</v>
      </c>
    </row>
    <row r="2392" spans="1:8" hidden="1" x14ac:dyDescent="0.25">
      <c r="A2392" s="103">
        <v>2390</v>
      </c>
      <c r="B2392" t="s">
        <v>419</v>
      </c>
      <c r="C2392" t="s">
        <v>430</v>
      </c>
      <c r="D2392" t="s">
        <v>399</v>
      </c>
      <c r="E2392" t="s">
        <v>69</v>
      </c>
      <c r="F2392" t="s">
        <v>406</v>
      </c>
      <c r="G2392">
        <v>6</v>
      </c>
      <c r="H2392" t="str">
        <f t="shared" si="37"/>
        <v>Waikato</v>
      </c>
    </row>
    <row r="2393" spans="1:8" hidden="1" x14ac:dyDescent="0.25">
      <c r="A2393" s="103">
        <v>2391</v>
      </c>
      <c r="B2393" t="s">
        <v>419</v>
      </c>
      <c r="C2393" t="s">
        <v>430</v>
      </c>
      <c r="D2393" t="s">
        <v>399</v>
      </c>
      <c r="E2393" t="s">
        <v>72</v>
      </c>
      <c r="F2393" t="s">
        <v>406</v>
      </c>
      <c r="G2393">
        <v>11.11111111111039</v>
      </c>
      <c r="H2393" t="str">
        <f t="shared" si="37"/>
        <v>Waikato</v>
      </c>
    </row>
    <row r="2394" spans="1:8" x14ac:dyDescent="0.25">
      <c r="A2394" s="103">
        <v>2392</v>
      </c>
      <c r="B2394" t="s">
        <v>419</v>
      </c>
      <c r="C2394" t="s">
        <v>430</v>
      </c>
      <c r="D2394" t="s">
        <v>399</v>
      </c>
      <c r="E2394" t="s">
        <v>81</v>
      </c>
      <c r="F2394" t="s">
        <v>406</v>
      </c>
      <c r="G2394">
        <v>9.5238095238093834</v>
      </c>
      <c r="H2394" t="str">
        <f t="shared" si="37"/>
        <v>Waikato</v>
      </c>
    </row>
    <row r="2395" spans="1:8" hidden="1" x14ac:dyDescent="0.25">
      <c r="A2395" s="103">
        <v>2393</v>
      </c>
      <c r="B2395" t="s">
        <v>419</v>
      </c>
      <c r="C2395" t="s">
        <v>430</v>
      </c>
      <c r="D2395" t="s">
        <v>399</v>
      </c>
      <c r="E2395" t="s">
        <v>82</v>
      </c>
      <c r="F2395" t="s">
        <v>406</v>
      </c>
      <c r="H2395" t="str">
        <f t="shared" si="37"/>
        <v>Waikato</v>
      </c>
    </row>
    <row r="2396" spans="1:8" hidden="1" x14ac:dyDescent="0.25">
      <c r="A2396" s="103">
        <v>2394</v>
      </c>
      <c r="B2396" t="s">
        <v>419</v>
      </c>
      <c r="C2396" t="s">
        <v>430</v>
      </c>
      <c r="D2396" t="s">
        <v>399</v>
      </c>
      <c r="E2396" t="s">
        <v>70</v>
      </c>
      <c r="F2396" t="s">
        <v>407</v>
      </c>
      <c r="G2396">
        <v>95.333333333333343</v>
      </c>
      <c r="H2396" t="str">
        <f t="shared" si="37"/>
        <v>Waikato</v>
      </c>
    </row>
    <row r="2397" spans="1:8" hidden="1" x14ac:dyDescent="0.25">
      <c r="A2397" s="103">
        <v>2395</v>
      </c>
      <c r="B2397" t="s">
        <v>419</v>
      </c>
      <c r="C2397" t="s">
        <v>430</v>
      </c>
      <c r="D2397" t="s">
        <v>399</v>
      </c>
      <c r="E2397" t="s">
        <v>71</v>
      </c>
      <c r="F2397" t="s">
        <v>407</v>
      </c>
      <c r="G2397">
        <v>74.242424242426722</v>
      </c>
      <c r="H2397" t="str">
        <f t="shared" si="37"/>
        <v>Waikato</v>
      </c>
    </row>
    <row r="2398" spans="1:8" hidden="1" x14ac:dyDescent="0.25">
      <c r="A2398" s="103">
        <v>2396</v>
      </c>
      <c r="B2398" t="s">
        <v>419</v>
      </c>
      <c r="C2398" t="s">
        <v>430</v>
      </c>
      <c r="D2398" t="s">
        <v>399</v>
      </c>
      <c r="E2398" t="s">
        <v>69</v>
      </c>
      <c r="F2398" t="s">
        <v>407</v>
      </c>
      <c r="G2398">
        <v>82</v>
      </c>
      <c r="H2398" t="str">
        <f t="shared" si="37"/>
        <v>Waikato</v>
      </c>
    </row>
    <row r="2399" spans="1:8" hidden="1" x14ac:dyDescent="0.25">
      <c r="A2399" s="103">
        <v>2397</v>
      </c>
      <c r="B2399" t="s">
        <v>419</v>
      </c>
      <c r="C2399" t="s">
        <v>430</v>
      </c>
      <c r="D2399" t="s">
        <v>399</v>
      </c>
      <c r="E2399" t="s">
        <v>72</v>
      </c>
      <c r="F2399" t="s">
        <v>407</v>
      </c>
      <c r="G2399">
        <v>60.042735042732083</v>
      </c>
      <c r="H2399" t="str">
        <f t="shared" si="37"/>
        <v>Waikato</v>
      </c>
    </row>
    <row r="2400" spans="1:8" x14ac:dyDescent="0.25">
      <c r="A2400" s="103">
        <v>2398</v>
      </c>
      <c r="B2400" t="s">
        <v>419</v>
      </c>
      <c r="C2400" t="s">
        <v>430</v>
      </c>
      <c r="D2400" t="s">
        <v>399</v>
      </c>
      <c r="E2400" t="s">
        <v>81</v>
      </c>
      <c r="F2400" t="s">
        <v>407</v>
      </c>
      <c r="G2400">
        <v>85.714285714287342</v>
      </c>
      <c r="H2400" t="str">
        <f t="shared" si="37"/>
        <v>Waikato</v>
      </c>
    </row>
    <row r="2401" spans="1:8" hidden="1" x14ac:dyDescent="0.25">
      <c r="A2401" s="103">
        <v>2399</v>
      </c>
      <c r="B2401" t="s">
        <v>419</v>
      </c>
      <c r="C2401" t="s">
        <v>430</v>
      </c>
      <c r="D2401" t="s">
        <v>399</v>
      </c>
      <c r="E2401" t="s">
        <v>82</v>
      </c>
      <c r="F2401" t="s">
        <v>407</v>
      </c>
      <c r="G2401">
        <v>95</v>
      </c>
      <c r="H2401" t="str">
        <f t="shared" si="37"/>
        <v>Waikato</v>
      </c>
    </row>
    <row r="2402" spans="1:8" hidden="1" x14ac:dyDescent="0.25">
      <c r="A2402" s="103">
        <v>2400</v>
      </c>
      <c r="B2402" t="s">
        <v>419</v>
      </c>
      <c r="C2402" t="s">
        <v>430</v>
      </c>
      <c r="D2402" t="s">
        <v>408</v>
      </c>
      <c r="E2402" t="s">
        <v>67</v>
      </c>
      <c r="F2402" t="s">
        <v>405</v>
      </c>
      <c r="G2402">
        <v>12.43523316062176</v>
      </c>
      <c r="H2402" t="str">
        <f t="shared" si="37"/>
        <v>Waikato</v>
      </c>
    </row>
    <row r="2403" spans="1:8" hidden="1" x14ac:dyDescent="0.25">
      <c r="A2403" s="103">
        <v>2401</v>
      </c>
      <c r="B2403" t="s">
        <v>419</v>
      </c>
      <c r="C2403" t="s">
        <v>430</v>
      </c>
      <c r="D2403" t="s">
        <v>408</v>
      </c>
      <c r="E2403" t="s">
        <v>66</v>
      </c>
      <c r="F2403" t="s">
        <v>405</v>
      </c>
      <c r="G2403">
        <v>3.0952380952359348</v>
      </c>
      <c r="H2403" t="str">
        <f t="shared" si="37"/>
        <v>Waikato</v>
      </c>
    </row>
    <row r="2404" spans="1:8" hidden="1" x14ac:dyDescent="0.25">
      <c r="A2404" s="103">
        <v>2402</v>
      </c>
      <c r="B2404" t="s">
        <v>419</v>
      </c>
      <c r="C2404" t="s">
        <v>430</v>
      </c>
      <c r="D2404" t="s">
        <v>408</v>
      </c>
      <c r="E2404" t="s">
        <v>68</v>
      </c>
      <c r="F2404" t="s">
        <v>405</v>
      </c>
      <c r="G2404">
        <v>20.710059171599031</v>
      </c>
      <c r="H2404" t="str">
        <f t="shared" si="37"/>
        <v>Waikato</v>
      </c>
    </row>
    <row r="2405" spans="1:8" hidden="1" x14ac:dyDescent="0.25">
      <c r="A2405" s="103">
        <v>2403</v>
      </c>
      <c r="B2405" t="s">
        <v>419</v>
      </c>
      <c r="C2405" t="s">
        <v>430</v>
      </c>
      <c r="D2405" t="s">
        <v>408</v>
      </c>
      <c r="E2405" t="s">
        <v>67</v>
      </c>
      <c r="F2405" t="s">
        <v>406</v>
      </c>
      <c r="G2405">
        <v>9.3264248704663206</v>
      </c>
      <c r="H2405" t="str">
        <f t="shared" si="37"/>
        <v>Waikato</v>
      </c>
    </row>
    <row r="2406" spans="1:8" hidden="1" x14ac:dyDescent="0.25">
      <c r="A2406" s="103">
        <v>2404</v>
      </c>
      <c r="B2406" t="s">
        <v>419</v>
      </c>
      <c r="C2406" t="s">
        <v>430</v>
      </c>
      <c r="D2406" t="s">
        <v>408</v>
      </c>
      <c r="E2406" t="s">
        <v>66</v>
      </c>
      <c r="F2406" t="s">
        <v>406</v>
      </c>
      <c r="G2406">
        <v>5.2380952380939458</v>
      </c>
      <c r="H2406" t="str">
        <f t="shared" si="37"/>
        <v>Waikato</v>
      </c>
    </row>
    <row r="2407" spans="1:8" hidden="1" x14ac:dyDescent="0.25">
      <c r="A2407" s="103">
        <v>2405</v>
      </c>
      <c r="B2407" t="s">
        <v>419</v>
      </c>
      <c r="C2407" t="s">
        <v>430</v>
      </c>
      <c r="D2407" t="s">
        <v>408</v>
      </c>
      <c r="E2407" t="s">
        <v>68</v>
      </c>
      <c r="F2407" t="s">
        <v>406</v>
      </c>
      <c r="G2407">
        <v>11.735700197237311</v>
      </c>
      <c r="H2407" t="str">
        <f t="shared" si="37"/>
        <v>Waikato</v>
      </c>
    </row>
    <row r="2408" spans="1:8" hidden="1" x14ac:dyDescent="0.25">
      <c r="A2408" s="103">
        <v>2406</v>
      </c>
      <c r="B2408" t="s">
        <v>419</v>
      </c>
      <c r="C2408" t="s">
        <v>430</v>
      </c>
      <c r="D2408" t="s">
        <v>408</v>
      </c>
      <c r="E2408" t="s">
        <v>67</v>
      </c>
      <c r="F2408" t="s">
        <v>407</v>
      </c>
      <c r="G2408">
        <v>78.238341968911911</v>
      </c>
      <c r="H2408" t="str">
        <f t="shared" si="37"/>
        <v>Waikato</v>
      </c>
    </row>
    <row r="2409" spans="1:8" hidden="1" x14ac:dyDescent="0.25">
      <c r="A2409" s="103">
        <v>2407</v>
      </c>
      <c r="B2409" t="s">
        <v>419</v>
      </c>
      <c r="C2409" t="s">
        <v>430</v>
      </c>
      <c r="D2409" t="s">
        <v>408</v>
      </c>
      <c r="E2409" t="s">
        <v>66</v>
      </c>
      <c r="F2409" t="s">
        <v>407</v>
      </c>
      <c r="G2409">
        <v>91.66666666667011</v>
      </c>
      <c r="H2409" t="str">
        <f t="shared" si="37"/>
        <v>Waikato</v>
      </c>
    </row>
    <row r="2410" spans="1:8" hidden="1" x14ac:dyDescent="0.25">
      <c r="A2410" s="103">
        <v>2408</v>
      </c>
      <c r="B2410" t="s">
        <v>419</v>
      </c>
      <c r="C2410" t="s">
        <v>430</v>
      </c>
      <c r="D2410" t="s">
        <v>408</v>
      </c>
      <c r="E2410" t="s">
        <v>68</v>
      </c>
      <c r="F2410" t="s">
        <v>407</v>
      </c>
      <c r="G2410">
        <v>67.554240631163665</v>
      </c>
      <c r="H2410" t="str">
        <f t="shared" si="37"/>
        <v>Waikato</v>
      </c>
    </row>
    <row r="2411" spans="1:8" hidden="1" x14ac:dyDescent="0.25">
      <c r="A2411" s="103">
        <v>2409</v>
      </c>
      <c r="B2411" t="s">
        <v>419</v>
      </c>
      <c r="C2411" t="s">
        <v>430</v>
      </c>
      <c r="D2411" t="s">
        <v>409</v>
      </c>
      <c r="E2411" t="s">
        <v>193</v>
      </c>
      <c r="F2411" t="s">
        <v>405</v>
      </c>
      <c r="G2411">
        <v>8.2241630276561093</v>
      </c>
      <c r="H2411" t="str">
        <f t="shared" si="37"/>
        <v>Waikato</v>
      </c>
    </row>
    <row r="2412" spans="1:8" hidden="1" x14ac:dyDescent="0.25">
      <c r="A2412" s="103">
        <v>2410</v>
      </c>
      <c r="B2412" t="s">
        <v>419</v>
      </c>
      <c r="C2412" t="s">
        <v>430</v>
      </c>
      <c r="D2412" t="s">
        <v>409</v>
      </c>
      <c r="E2412" t="s">
        <v>194</v>
      </c>
      <c r="F2412" t="s">
        <v>405</v>
      </c>
      <c r="G2412">
        <v>23.856209150326801</v>
      </c>
      <c r="H2412" t="str">
        <f t="shared" si="37"/>
        <v>Waikato</v>
      </c>
    </row>
    <row r="2413" spans="1:8" hidden="1" x14ac:dyDescent="0.25">
      <c r="A2413" s="103">
        <v>2411</v>
      </c>
      <c r="B2413" t="s">
        <v>419</v>
      </c>
      <c r="C2413" t="s">
        <v>430</v>
      </c>
      <c r="D2413" t="s">
        <v>409</v>
      </c>
      <c r="E2413" t="s">
        <v>195</v>
      </c>
      <c r="F2413" t="s">
        <v>405</v>
      </c>
      <c r="G2413">
        <v>6.6666666666641614</v>
      </c>
      <c r="H2413" t="str">
        <f t="shared" si="37"/>
        <v>Waikato</v>
      </c>
    </row>
    <row r="2414" spans="1:8" hidden="1" x14ac:dyDescent="0.25">
      <c r="A2414" s="103">
        <v>2412</v>
      </c>
      <c r="B2414" t="s">
        <v>419</v>
      </c>
      <c r="C2414" t="s">
        <v>430</v>
      </c>
      <c r="D2414" t="s">
        <v>409</v>
      </c>
      <c r="E2414" t="s">
        <v>193</v>
      </c>
      <c r="F2414" t="s">
        <v>406</v>
      </c>
      <c r="G2414">
        <v>5.5312954876272187</v>
      </c>
      <c r="H2414" t="str">
        <f t="shared" si="37"/>
        <v>Waikato</v>
      </c>
    </row>
    <row r="2415" spans="1:8" hidden="1" x14ac:dyDescent="0.25">
      <c r="A2415" s="103">
        <v>2413</v>
      </c>
      <c r="B2415" t="s">
        <v>419</v>
      </c>
      <c r="C2415" t="s">
        <v>430</v>
      </c>
      <c r="D2415" t="s">
        <v>409</v>
      </c>
      <c r="E2415" t="s">
        <v>194</v>
      </c>
      <c r="F2415" t="s">
        <v>406</v>
      </c>
      <c r="G2415">
        <v>8.1699346405228752</v>
      </c>
      <c r="H2415" t="str">
        <f t="shared" si="37"/>
        <v>Waikato</v>
      </c>
    </row>
    <row r="2416" spans="1:8" hidden="1" x14ac:dyDescent="0.25">
      <c r="A2416" s="103">
        <v>2414</v>
      </c>
      <c r="B2416" t="s">
        <v>419</v>
      </c>
      <c r="C2416" t="s">
        <v>430</v>
      </c>
      <c r="D2416" t="s">
        <v>409</v>
      </c>
      <c r="E2416" t="s">
        <v>195</v>
      </c>
      <c r="F2416" t="s">
        <v>406</v>
      </c>
      <c r="G2416">
        <v>16.666666666664991</v>
      </c>
      <c r="H2416" t="str">
        <f t="shared" si="37"/>
        <v>Waikato</v>
      </c>
    </row>
    <row r="2417" spans="1:8" hidden="1" x14ac:dyDescent="0.25">
      <c r="A2417" s="103">
        <v>2415</v>
      </c>
      <c r="B2417" t="s">
        <v>419</v>
      </c>
      <c r="C2417" t="s">
        <v>430</v>
      </c>
      <c r="D2417" t="s">
        <v>409</v>
      </c>
      <c r="E2417" t="s">
        <v>193</v>
      </c>
      <c r="F2417" t="s">
        <v>407</v>
      </c>
      <c r="G2417">
        <v>86.244541484716663</v>
      </c>
      <c r="H2417" t="str">
        <f t="shared" si="37"/>
        <v>Waikato</v>
      </c>
    </row>
    <row r="2418" spans="1:8" hidden="1" x14ac:dyDescent="0.25">
      <c r="A2418" s="103">
        <v>2416</v>
      </c>
      <c r="B2418" t="s">
        <v>419</v>
      </c>
      <c r="C2418" t="s">
        <v>430</v>
      </c>
      <c r="D2418" t="s">
        <v>409</v>
      </c>
      <c r="E2418" t="s">
        <v>194</v>
      </c>
      <c r="F2418" t="s">
        <v>407</v>
      </c>
      <c r="G2418">
        <v>67.973856209150327</v>
      </c>
      <c r="H2418" t="str">
        <f t="shared" si="37"/>
        <v>Waikato</v>
      </c>
    </row>
    <row r="2419" spans="1:8" hidden="1" x14ac:dyDescent="0.25">
      <c r="A2419" s="103">
        <v>2417</v>
      </c>
      <c r="B2419" t="s">
        <v>419</v>
      </c>
      <c r="C2419" t="s">
        <v>430</v>
      </c>
      <c r="D2419" t="s">
        <v>409</v>
      </c>
      <c r="E2419" t="s">
        <v>195</v>
      </c>
      <c r="F2419" t="s">
        <v>407</v>
      </c>
      <c r="G2419">
        <v>76.666666666670849</v>
      </c>
      <c r="H2419" t="str">
        <f t="shared" si="37"/>
        <v>Waikato</v>
      </c>
    </row>
    <row r="2420" spans="1:8" hidden="1" x14ac:dyDescent="0.25">
      <c r="A2420" s="103">
        <v>2418</v>
      </c>
      <c r="B2420" t="s">
        <v>420</v>
      </c>
      <c r="C2420" t="s">
        <v>430</v>
      </c>
      <c r="D2420" t="s">
        <v>403</v>
      </c>
      <c r="E2420" t="s">
        <v>404</v>
      </c>
      <c r="F2420" t="s">
        <v>405</v>
      </c>
      <c r="G2420">
        <v>23.338185346917729</v>
      </c>
      <c r="H2420" t="str">
        <f t="shared" si="37"/>
        <v>Manawatu/Whanganui</v>
      </c>
    </row>
    <row r="2421" spans="1:8" hidden="1" x14ac:dyDescent="0.25">
      <c r="A2421" s="103">
        <v>2419</v>
      </c>
      <c r="B2421" t="s">
        <v>420</v>
      </c>
      <c r="C2421" t="s">
        <v>430</v>
      </c>
      <c r="D2421" t="s">
        <v>403</v>
      </c>
      <c r="E2421" t="s">
        <v>404</v>
      </c>
      <c r="F2421" t="s">
        <v>406</v>
      </c>
      <c r="G2421">
        <v>14.3134400776324</v>
      </c>
      <c r="H2421" t="str">
        <f t="shared" si="37"/>
        <v>Manawatu/Whanganui</v>
      </c>
    </row>
    <row r="2422" spans="1:8" hidden="1" x14ac:dyDescent="0.25">
      <c r="A2422" s="103">
        <v>2420</v>
      </c>
      <c r="B2422" t="s">
        <v>420</v>
      </c>
      <c r="C2422" t="s">
        <v>430</v>
      </c>
      <c r="D2422" t="s">
        <v>403</v>
      </c>
      <c r="E2422" t="s">
        <v>404</v>
      </c>
      <c r="F2422" t="s">
        <v>407</v>
      </c>
      <c r="G2422">
        <v>62.348374575449867</v>
      </c>
      <c r="H2422" t="str">
        <f t="shared" si="37"/>
        <v>Manawatu/Whanganui</v>
      </c>
    </row>
    <row r="2423" spans="1:8" hidden="1" x14ac:dyDescent="0.25">
      <c r="A2423" s="103">
        <v>2421</v>
      </c>
      <c r="B2423" t="s">
        <v>420</v>
      </c>
      <c r="C2423" t="s">
        <v>430</v>
      </c>
      <c r="D2423" t="s">
        <v>399</v>
      </c>
      <c r="E2423" t="s">
        <v>70</v>
      </c>
      <c r="F2423" t="s">
        <v>405</v>
      </c>
      <c r="G2423">
        <v>2.8571428571428572</v>
      </c>
      <c r="H2423" t="str">
        <f t="shared" si="37"/>
        <v>Manawatu/Whanganui</v>
      </c>
    </row>
    <row r="2424" spans="1:8" hidden="1" x14ac:dyDescent="0.25">
      <c r="A2424" s="103">
        <v>2422</v>
      </c>
      <c r="B2424" t="s">
        <v>420</v>
      </c>
      <c r="C2424" t="s">
        <v>430</v>
      </c>
      <c r="D2424" t="s">
        <v>399</v>
      </c>
      <c r="E2424" t="s">
        <v>71</v>
      </c>
      <c r="F2424" t="s">
        <v>405</v>
      </c>
      <c r="G2424">
        <v>24.586288416073369</v>
      </c>
      <c r="H2424" t="str">
        <f t="shared" si="37"/>
        <v>Manawatu/Whanganui</v>
      </c>
    </row>
    <row r="2425" spans="1:8" hidden="1" x14ac:dyDescent="0.25">
      <c r="A2425" s="103">
        <v>2423</v>
      </c>
      <c r="B2425" t="s">
        <v>420</v>
      </c>
      <c r="C2425" t="s">
        <v>430</v>
      </c>
      <c r="D2425" t="s">
        <v>399</v>
      </c>
      <c r="E2425" t="s">
        <v>69</v>
      </c>
      <c r="F2425" t="s">
        <v>405</v>
      </c>
      <c r="G2425">
        <v>31.428571428571431</v>
      </c>
      <c r="H2425" t="str">
        <f t="shared" si="37"/>
        <v>Manawatu/Whanganui</v>
      </c>
    </row>
    <row r="2426" spans="1:8" hidden="1" x14ac:dyDescent="0.25">
      <c r="A2426" s="103">
        <v>2424</v>
      </c>
      <c r="B2426" t="s">
        <v>420</v>
      </c>
      <c r="C2426" t="s">
        <v>430</v>
      </c>
      <c r="D2426" t="s">
        <v>399</v>
      </c>
      <c r="E2426" t="s">
        <v>72</v>
      </c>
      <c r="F2426" t="s">
        <v>405</v>
      </c>
      <c r="G2426">
        <v>46.153846153844967</v>
      </c>
      <c r="H2426" t="str">
        <f t="shared" si="37"/>
        <v>Manawatu/Whanganui</v>
      </c>
    </row>
    <row r="2427" spans="1:8" x14ac:dyDescent="0.25">
      <c r="A2427" s="103">
        <v>2425</v>
      </c>
      <c r="B2427" t="s">
        <v>420</v>
      </c>
      <c r="C2427" t="s">
        <v>430</v>
      </c>
      <c r="D2427" t="s">
        <v>399</v>
      </c>
      <c r="E2427" t="s">
        <v>81</v>
      </c>
      <c r="F2427" t="s">
        <v>405</v>
      </c>
      <c r="G2427">
        <v>16.326530612244849</v>
      </c>
      <c r="H2427" t="str">
        <f t="shared" si="37"/>
        <v>Manawatu/Whanganui</v>
      </c>
    </row>
    <row r="2428" spans="1:8" hidden="1" x14ac:dyDescent="0.25">
      <c r="A2428" s="103">
        <v>2426</v>
      </c>
      <c r="B2428" t="s">
        <v>420</v>
      </c>
      <c r="C2428" t="s">
        <v>430</v>
      </c>
      <c r="D2428" t="s">
        <v>399</v>
      </c>
      <c r="E2428" t="s">
        <v>82</v>
      </c>
      <c r="F2428" t="s">
        <v>405</v>
      </c>
      <c r="G2428">
        <v>7.1428571428571423</v>
      </c>
      <c r="H2428" t="str">
        <f t="shared" si="37"/>
        <v>Manawatu/Whanganui</v>
      </c>
    </row>
    <row r="2429" spans="1:8" hidden="1" x14ac:dyDescent="0.25">
      <c r="A2429" s="103">
        <v>2427</v>
      </c>
      <c r="B2429" t="s">
        <v>420</v>
      </c>
      <c r="C2429" t="s">
        <v>430</v>
      </c>
      <c r="D2429" t="s">
        <v>399</v>
      </c>
      <c r="E2429" t="s">
        <v>70</v>
      </c>
      <c r="F2429" t="s">
        <v>406</v>
      </c>
      <c r="G2429">
        <v>21.904761904761909</v>
      </c>
      <c r="H2429" t="str">
        <f t="shared" si="37"/>
        <v>Manawatu/Whanganui</v>
      </c>
    </row>
    <row r="2430" spans="1:8" hidden="1" x14ac:dyDescent="0.25">
      <c r="A2430" s="103">
        <v>2428</v>
      </c>
      <c r="B2430" t="s">
        <v>420</v>
      </c>
      <c r="C2430" t="s">
        <v>430</v>
      </c>
      <c r="D2430" t="s">
        <v>399</v>
      </c>
      <c r="E2430" t="s">
        <v>71</v>
      </c>
      <c r="F2430" t="s">
        <v>406</v>
      </c>
      <c r="G2430">
        <v>14.893617021276659</v>
      </c>
      <c r="H2430" t="str">
        <f t="shared" si="37"/>
        <v>Manawatu/Whanganui</v>
      </c>
    </row>
    <row r="2431" spans="1:8" hidden="1" x14ac:dyDescent="0.25">
      <c r="A2431" s="103">
        <v>2429</v>
      </c>
      <c r="B2431" t="s">
        <v>420</v>
      </c>
      <c r="C2431" t="s">
        <v>430</v>
      </c>
      <c r="D2431" t="s">
        <v>399</v>
      </c>
      <c r="E2431" t="s">
        <v>69</v>
      </c>
      <c r="F2431" t="s">
        <v>406</v>
      </c>
      <c r="G2431">
        <v>11.428571428571431</v>
      </c>
      <c r="H2431" t="str">
        <f t="shared" si="37"/>
        <v>Manawatu/Whanganui</v>
      </c>
    </row>
    <row r="2432" spans="1:8" hidden="1" x14ac:dyDescent="0.25">
      <c r="A2432" s="103">
        <v>2430</v>
      </c>
      <c r="B2432" t="s">
        <v>420</v>
      </c>
      <c r="C2432" t="s">
        <v>430</v>
      </c>
      <c r="D2432" t="s">
        <v>399</v>
      </c>
      <c r="E2432" t="s">
        <v>72</v>
      </c>
      <c r="F2432" t="s">
        <v>406</v>
      </c>
      <c r="G2432">
        <v>5.7692307692311013</v>
      </c>
      <c r="H2432" t="str">
        <f t="shared" si="37"/>
        <v>Manawatu/Whanganui</v>
      </c>
    </row>
    <row r="2433" spans="1:8" x14ac:dyDescent="0.25">
      <c r="A2433" s="103">
        <v>2431</v>
      </c>
      <c r="B2433" t="s">
        <v>420</v>
      </c>
      <c r="C2433" t="s">
        <v>430</v>
      </c>
      <c r="D2433" t="s">
        <v>399</v>
      </c>
      <c r="E2433" t="s">
        <v>81</v>
      </c>
      <c r="F2433" t="s">
        <v>406</v>
      </c>
      <c r="G2433">
        <v>13.605442176871049</v>
      </c>
      <c r="H2433" t="str">
        <f t="shared" si="37"/>
        <v>Manawatu/Whanganui</v>
      </c>
    </row>
    <row r="2434" spans="1:8" hidden="1" x14ac:dyDescent="0.25">
      <c r="A2434" s="103">
        <v>2432</v>
      </c>
      <c r="B2434" t="s">
        <v>420</v>
      </c>
      <c r="C2434" t="s">
        <v>430</v>
      </c>
      <c r="D2434" t="s">
        <v>399</v>
      </c>
      <c r="E2434" t="s">
        <v>82</v>
      </c>
      <c r="F2434" t="s">
        <v>406</v>
      </c>
      <c r="G2434">
        <v>21.428571428571431</v>
      </c>
      <c r="H2434" t="str">
        <f t="shared" si="37"/>
        <v>Manawatu/Whanganui</v>
      </c>
    </row>
    <row r="2435" spans="1:8" hidden="1" x14ac:dyDescent="0.25">
      <c r="A2435" s="103">
        <v>2433</v>
      </c>
      <c r="B2435" t="s">
        <v>420</v>
      </c>
      <c r="C2435" t="s">
        <v>430</v>
      </c>
      <c r="D2435" t="s">
        <v>399</v>
      </c>
      <c r="E2435" t="s">
        <v>70</v>
      </c>
      <c r="F2435" t="s">
        <v>407</v>
      </c>
      <c r="G2435">
        <v>75.238095238095241</v>
      </c>
      <c r="H2435" t="str">
        <f t="shared" ref="H2435:H2498" si="38">SUBSTITUTE(B2435, " Region","")</f>
        <v>Manawatu/Whanganui</v>
      </c>
    </row>
    <row r="2436" spans="1:8" hidden="1" x14ac:dyDescent="0.25">
      <c r="A2436" s="103">
        <v>2434</v>
      </c>
      <c r="B2436" t="s">
        <v>420</v>
      </c>
      <c r="C2436" t="s">
        <v>430</v>
      </c>
      <c r="D2436" t="s">
        <v>399</v>
      </c>
      <c r="E2436" t="s">
        <v>71</v>
      </c>
      <c r="F2436" t="s">
        <v>407</v>
      </c>
      <c r="G2436">
        <v>60.520094562649987</v>
      </c>
      <c r="H2436" t="str">
        <f t="shared" si="38"/>
        <v>Manawatu/Whanganui</v>
      </c>
    </row>
    <row r="2437" spans="1:8" hidden="1" x14ac:dyDescent="0.25">
      <c r="A2437" s="103">
        <v>2435</v>
      </c>
      <c r="B2437" t="s">
        <v>420</v>
      </c>
      <c r="C2437" t="s">
        <v>430</v>
      </c>
      <c r="D2437" t="s">
        <v>399</v>
      </c>
      <c r="E2437" t="s">
        <v>69</v>
      </c>
      <c r="F2437" t="s">
        <v>407</v>
      </c>
      <c r="G2437">
        <v>57.142857142857139</v>
      </c>
      <c r="H2437" t="str">
        <f t="shared" si="38"/>
        <v>Manawatu/Whanganui</v>
      </c>
    </row>
    <row r="2438" spans="1:8" hidden="1" x14ac:dyDescent="0.25">
      <c r="A2438" s="103">
        <v>2436</v>
      </c>
      <c r="B2438" t="s">
        <v>420</v>
      </c>
      <c r="C2438" t="s">
        <v>430</v>
      </c>
      <c r="D2438" t="s">
        <v>399</v>
      </c>
      <c r="E2438" t="s">
        <v>72</v>
      </c>
      <c r="F2438" t="s">
        <v>407</v>
      </c>
      <c r="G2438">
        <v>48.076923076923933</v>
      </c>
      <c r="H2438" t="str">
        <f t="shared" si="38"/>
        <v>Manawatu/Whanganui</v>
      </c>
    </row>
    <row r="2439" spans="1:8" x14ac:dyDescent="0.25">
      <c r="A2439" s="103">
        <v>2437</v>
      </c>
      <c r="B2439" t="s">
        <v>420</v>
      </c>
      <c r="C2439" t="s">
        <v>430</v>
      </c>
      <c r="D2439" t="s">
        <v>399</v>
      </c>
      <c r="E2439" t="s">
        <v>81</v>
      </c>
      <c r="F2439" t="s">
        <v>407</v>
      </c>
      <c r="G2439">
        <v>70.068027210884082</v>
      </c>
      <c r="H2439" t="str">
        <f t="shared" si="38"/>
        <v>Manawatu/Whanganui</v>
      </c>
    </row>
    <row r="2440" spans="1:8" hidden="1" x14ac:dyDescent="0.25">
      <c r="A2440" s="103">
        <v>2438</v>
      </c>
      <c r="B2440" t="s">
        <v>420</v>
      </c>
      <c r="C2440" t="s">
        <v>430</v>
      </c>
      <c r="D2440" t="s">
        <v>399</v>
      </c>
      <c r="E2440" t="s">
        <v>82</v>
      </c>
      <c r="F2440" t="s">
        <v>407</v>
      </c>
      <c r="G2440">
        <v>71.428571428571431</v>
      </c>
      <c r="H2440" t="str">
        <f t="shared" si="38"/>
        <v>Manawatu/Whanganui</v>
      </c>
    </row>
    <row r="2441" spans="1:8" hidden="1" x14ac:dyDescent="0.25">
      <c r="A2441" s="103">
        <v>2439</v>
      </c>
      <c r="B2441" t="s">
        <v>420</v>
      </c>
      <c r="C2441" t="s">
        <v>430</v>
      </c>
      <c r="D2441" t="s">
        <v>408</v>
      </c>
      <c r="E2441" t="s">
        <v>67</v>
      </c>
      <c r="F2441" t="s">
        <v>405</v>
      </c>
      <c r="G2441">
        <v>15.20912547528517</v>
      </c>
      <c r="H2441" t="str">
        <f t="shared" si="38"/>
        <v>Manawatu/Whanganui</v>
      </c>
    </row>
    <row r="2442" spans="1:8" hidden="1" x14ac:dyDescent="0.25">
      <c r="A2442" s="103">
        <v>2440</v>
      </c>
      <c r="B2442" t="s">
        <v>420</v>
      </c>
      <c r="C2442" t="s">
        <v>430</v>
      </c>
      <c r="D2442" t="s">
        <v>408</v>
      </c>
      <c r="E2442" t="s">
        <v>66</v>
      </c>
      <c r="F2442" t="s">
        <v>405</v>
      </c>
      <c r="G2442">
        <v>16.840277777775189</v>
      </c>
      <c r="H2442" t="str">
        <f t="shared" si="38"/>
        <v>Manawatu/Whanganui</v>
      </c>
    </row>
    <row r="2443" spans="1:8" hidden="1" x14ac:dyDescent="0.25">
      <c r="A2443" s="103">
        <v>2441</v>
      </c>
      <c r="B2443" t="s">
        <v>420</v>
      </c>
      <c r="C2443" t="s">
        <v>430</v>
      </c>
      <c r="D2443" t="s">
        <v>408</v>
      </c>
      <c r="E2443" t="s">
        <v>68</v>
      </c>
      <c r="F2443" t="s">
        <v>405</v>
      </c>
      <c r="G2443">
        <v>37.931034482758683</v>
      </c>
      <c r="H2443" t="str">
        <f t="shared" si="38"/>
        <v>Manawatu/Whanganui</v>
      </c>
    </row>
    <row r="2444" spans="1:8" hidden="1" x14ac:dyDescent="0.25">
      <c r="A2444" s="103">
        <v>2442</v>
      </c>
      <c r="B2444" t="s">
        <v>420</v>
      </c>
      <c r="C2444" t="s">
        <v>430</v>
      </c>
      <c r="D2444" t="s">
        <v>408</v>
      </c>
      <c r="E2444" t="s">
        <v>67</v>
      </c>
      <c r="F2444" t="s">
        <v>406</v>
      </c>
      <c r="G2444">
        <v>19.771863117870719</v>
      </c>
      <c r="H2444" t="str">
        <f t="shared" si="38"/>
        <v>Manawatu/Whanganui</v>
      </c>
    </row>
    <row r="2445" spans="1:8" hidden="1" x14ac:dyDescent="0.25">
      <c r="A2445" s="103">
        <v>2443</v>
      </c>
      <c r="B2445" t="s">
        <v>420</v>
      </c>
      <c r="C2445" t="s">
        <v>430</v>
      </c>
      <c r="D2445" t="s">
        <v>408</v>
      </c>
      <c r="E2445" t="s">
        <v>66</v>
      </c>
      <c r="F2445" t="s">
        <v>406</v>
      </c>
      <c r="G2445">
        <v>9.0277777777777395</v>
      </c>
      <c r="H2445" t="str">
        <f t="shared" si="38"/>
        <v>Manawatu/Whanganui</v>
      </c>
    </row>
    <row r="2446" spans="1:8" hidden="1" x14ac:dyDescent="0.25">
      <c r="A2446" s="103">
        <v>2444</v>
      </c>
      <c r="B2446" t="s">
        <v>420</v>
      </c>
      <c r="C2446" t="s">
        <v>430</v>
      </c>
      <c r="D2446" t="s">
        <v>408</v>
      </c>
      <c r="E2446" t="s">
        <v>68</v>
      </c>
      <c r="F2446" t="s">
        <v>406</v>
      </c>
      <c r="G2446">
        <v>12.499999999999989</v>
      </c>
      <c r="H2446" t="str">
        <f t="shared" si="38"/>
        <v>Manawatu/Whanganui</v>
      </c>
    </row>
    <row r="2447" spans="1:8" hidden="1" x14ac:dyDescent="0.25">
      <c r="A2447" s="103">
        <v>2445</v>
      </c>
      <c r="B2447" t="s">
        <v>420</v>
      </c>
      <c r="C2447" t="s">
        <v>430</v>
      </c>
      <c r="D2447" t="s">
        <v>408</v>
      </c>
      <c r="E2447" t="s">
        <v>67</v>
      </c>
      <c r="F2447" t="s">
        <v>407</v>
      </c>
      <c r="G2447">
        <v>65.019011406844101</v>
      </c>
      <c r="H2447" t="str">
        <f t="shared" si="38"/>
        <v>Manawatu/Whanganui</v>
      </c>
    </row>
    <row r="2448" spans="1:8" hidden="1" x14ac:dyDescent="0.25">
      <c r="A2448" s="103">
        <v>2446</v>
      </c>
      <c r="B2448" t="s">
        <v>420</v>
      </c>
      <c r="C2448" t="s">
        <v>430</v>
      </c>
      <c r="D2448" t="s">
        <v>408</v>
      </c>
      <c r="E2448" t="s">
        <v>66</v>
      </c>
      <c r="F2448" t="s">
        <v>407</v>
      </c>
      <c r="G2448">
        <v>74.131944444447058</v>
      </c>
      <c r="H2448" t="str">
        <f t="shared" si="38"/>
        <v>Manawatu/Whanganui</v>
      </c>
    </row>
    <row r="2449" spans="1:8" hidden="1" x14ac:dyDescent="0.25">
      <c r="A2449" s="103">
        <v>2447</v>
      </c>
      <c r="B2449" t="s">
        <v>420</v>
      </c>
      <c r="C2449" t="s">
        <v>430</v>
      </c>
      <c r="D2449" t="s">
        <v>408</v>
      </c>
      <c r="E2449" t="s">
        <v>68</v>
      </c>
      <c r="F2449" t="s">
        <v>407</v>
      </c>
      <c r="G2449">
        <v>49.568965517241317</v>
      </c>
      <c r="H2449" t="str">
        <f t="shared" si="38"/>
        <v>Manawatu/Whanganui</v>
      </c>
    </row>
    <row r="2450" spans="1:8" hidden="1" x14ac:dyDescent="0.25">
      <c r="A2450" s="103">
        <v>2448</v>
      </c>
      <c r="B2450" t="s">
        <v>420</v>
      </c>
      <c r="C2450" t="s">
        <v>430</v>
      </c>
      <c r="D2450" t="s">
        <v>409</v>
      </c>
      <c r="E2450" t="s">
        <v>193</v>
      </c>
      <c r="F2450" t="s">
        <v>405</v>
      </c>
      <c r="G2450">
        <v>18.709677419354911</v>
      </c>
      <c r="H2450" t="str">
        <f t="shared" si="38"/>
        <v>Manawatu/Whanganui</v>
      </c>
    </row>
    <row r="2451" spans="1:8" hidden="1" x14ac:dyDescent="0.25">
      <c r="A2451" s="103">
        <v>2449</v>
      </c>
      <c r="B2451" t="s">
        <v>420</v>
      </c>
      <c r="C2451" t="s">
        <v>430</v>
      </c>
      <c r="D2451" t="s">
        <v>409</v>
      </c>
      <c r="E2451" t="s">
        <v>194</v>
      </c>
      <c r="F2451" t="s">
        <v>405</v>
      </c>
      <c r="G2451">
        <v>34.123222748815166</v>
      </c>
      <c r="H2451" t="str">
        <f t="shared" si="38"/>
        <v>Manawatu/Whanganui</v>
      </c>
    </row>
    <row r="2452" spans="1:8" hidden="1" x14ac:dyDescent="0.25">
      <c r="A2452" s="103">
        <v>2450</v>
      </c>
      <c r="B2452" t="s">
        <v>420</v>
      </c>
      <c r="C2452" t="s">
        <v>430</v>
      </c>
      <c r="D2452" t="s">
        <v>409</v>
      </c>
      <c r="E2452" t="s">
        <v>195</v>
      </c>
      <c r="F2452" t="s">
        <v>405</v>
      </c>
      <c r="G2452">
        <v>18.273092369471211</v>
      </c>
      <c r="H2452" t="str">
        <f t="shared" si="38"/>
        <v>Manawatu/Whanganui</v>
      </c>
    </row>
    <row r="2453" spans="1:8" hidden="1" x14ac:dyDescent="0.25">
      <c r="A2453" s="103">
        <v>2451</v>
      </c>
      <c r="B2453" t="s">
        <v>420</v>
      </c>
      <c r="C2453" t="s">
        <v>430</v>
      </c>
      <c r="D2453" t="s">
        <v>409</v>
      </c>
      <c r="E2453" t="s">
        <v>193</v>
      </c>
      <c r="F2453" t="s">
        <v>406</v>
      </c>
      <c r="G2453">
        <v>12.043010752688209</v>
      </c>
      <c r="H2453" t="str">
        <f t="shared" si="38"/>
        <v>Manawatu/Whanganui</v>
      </c>
    </row>
    <row r="2454" spans="1:8" hidden="1" x14ac:dyDescent="0.25">
      <c r="A2454" s="103">
        <v>2452</v>
      </c>
      <c r="B2454" t="s">
        <v>420</v>
      </c>
      <c r="C2454" t="s">
        <v>430</v>
      </c>
      <c r="D2454" t="s">
        <v>409</v>
      </c>
      <c r="E2454" t="s">
        <v>194</v>
      </c>
      <c r="F2454" t="s">
        <v>406</v>
      </c>
      <c r="G2454">
        <v>14.69194312796208</v>
      </c>
      <c r="H2454" t="str">
        <f t="shared" si="38"/>
        <v>Manawatu/Whanganui</v>
      </c>
    </row>
    <row r="2455" spans="1:8" hidden="1" x14ac:dyDescent="0.25">
      <c r="A2455" s="103">
        <v>2453</v>
      </c>
      <c r="B2455" t="s">
        <v>420</v>
      </c>
      <c r="C2455" t="s">
        <v>430</v>
      </c>
      <c r="D2455" t="s">
        <v>409</v>
      </c>
      <c r="E2455" t="s">
        <v>195</v>
      </c>
      <c r="F2455" t="s">
        <v>406</v>
      </c>
      <c r="G2455">
        <v>18.072289156627789</v>
      </c>
      <c r="H2455" t="str">
        <f t="shared" si="38"/>
        <v>Manawatu/Whanganui</v>
      </c>
    </row>
    <row r="2456" spans="1:8" hidden="1" x14ac:dyDescent="0.25">
      <c r="A2456" s="103">
        <v>2454</v>
      </c>
      <c r="B2456" t="s">
        <v>420</v>
      </c>
      <c r="C2456" t="s">
        <v>430</v>
      </c>
      <c r="D2456" t="s">
        <v>409</v>
      </c>
      <c r="E2456" t="s">
        <v>193</v>
      </c>
      <c r="F2456" t="s">
        <v>407</v>
      </c>
      <c r="G2456">
        <v>69.247311827956864</v>
      </c>
      <c r="H2456" t="str">
        <f t="shared" si="38"/>
        <v>Manawatu/Whanganui</v>
      </c>
    </row>
    <row r="2457" spans="1:8" hidden="1" x14ac:dyDescent="0.25">
      <c r="A2457" s="103">
        <v>2455</v>
      </c>
      <c r="B2457" t="s">
        <v>420</v>
      </c>
      <c r="C2457" t="s">
        <v>430</v>
      </c>
      <c r="D2457" t="s">
        <v>409</v>
      </c>
      <c r="E2457" t="s">
        <v>194</v>
      </c>
      <c r="F2457" t="s">
        <v>407</v>
      </c>
      <c r="G2457">
        <v>51.184834123222743</v>
      </c>
      <c r="H2457" t="str">
        <f t="shared" si="38"/>
        <v>Manawatu/Whanganui</v>
      </c>
    </row>
    <row r="2458" spans="1:8" hidden="1" x14ac:dyDescent="0.25">
      <c r="A2458" s="103">
        <v>2456</v>
      </c>
      <c r="B2458" t="s">
        <v>420</v>
      </c>
      <c r="C2458" t="s">
        <v>430</v>
      </c>
      <c r="D2458" t="s">
        <v>409</v>
      </c>
      <c r="E2458" t="s">
        <v>195</v>
      </c>
      <c r="F2458" t="s">
        <v>407</v>
      </c>
      <c r="G2458">
        <v>63.654618473901003</v>
      </c>
      <c r="H2458" t="str">
        <f t="shared" si="38"/>
        <v>Manawatu/Whanganui</v>
      </c>
    </row>
    <row r="2459" spans="1:8" hidden="1" x14ac:dyDescent="0.25">
      <c r="A2459" s="103">
        <v>2457</v>
      </c>
      <c r="B2459" t="s">
        <v>421</v>
      </c>
      <c r="C2459" t="s">
        <v>430</v>
      </c>
      <c r="D2459" t="s">
        <v>403</v>
      </c>
      <c r="E2459" t="s">
        <v>404</v>
      </c>
      <c r="F2459" t="s">
        <v>405</v>
      </c>
      <c r="G2459">
        <v>20.282485875705511</v>
      </c>
      <c r="H2459" t="str">
        <f t="shared" si="38"/>
        <v>Bay of Plenty</v>
      </c>
    </row>
    <row r="2460" spans="1:8" hidden="1" x14ac:dyDescent="0.25">
      <c r="A2460" s="103">
        <v>2458</v>
      </c>
      <c r="B2460" t="s">
        <v>421</v>
      </c>
      <c r="C2460" t="s">
        <v>430</v>
      </c>
      <c r="D2460" t="s">
        <v>403</v>
      </c>
      <c r="E2460" t="s">
        <v>404</v>
      </c>
      <c r="F2460" t="s">
        <v>406</v>
      </c>
      <c r="G2460">
        <v>8.9265536723165653</v>
      </c>
      <c r="H2460" t="str">
        <f t="shared" si="38"/>
        <v>Bay of Plenty</v>
      </c>
    </row>
    <row r="2461" spans="1:8" hidden="1" x14ac:dyDescent="0.25">
      <c r="A2461" s="103">
        <v>2459</v>
      </c>
      <c r="B2461" t="s">
        <v>421</v>
      </c>
      <c r="C2461" t="s">
        <v>430</v>
      </c>
      <c r="D2461" t="s">
        <v>403</v>
      </c>
      <c r="E2461" t="s">
        <v>404</v>
      </c>
      <c r="F2461" t="s">
        <v>407</v>
      </c>
      <c r="G2461">
        <v>70.790960451977924</v>
      </c>
      <c r="H2461" t="str">
        <f t="shared" si="38"/>
        <v>Bay of Plenty</v>
      </c>
    </row>
    <row r="2462" spans="1:8" hidden="1" x14ac:dyDescent="0.25">
      <c r="A2462" s="103">
        <v>2460</v>
      </c>
      <c r="B2462" t="s">
        <v>421</v>
      </c>
      <c r="C2462" t="s">
        <v>430</v>
      </c>
      <c r="D2462" t="s">
        <v>399</v>
      </c>
      <c r="E2462" t="s">
        <v>70</v>
      </c>
      <c r="F2462" t="s">
        <v>405</v>
      </c>
      <c r="H2462" t="str">
        <f t="shared" si="38"/>
        <v>Bay of Plenty</v>
      </c>
    </row>
    <row r="2463" spans="1:8" hidden="1" x14ac:dyDescent="0.25">
      <c r="A2463" s="103">
        <v>2461</v>
      </c>
      <c r="B2463" t="s">
        <v>421</v>
      </c>
      <c r="C2463" t="s">
        <v>430</v>
      </c>
      <c r="D2463" t="s">
        <v>399</v>
      </c>
      <c r="E2463" t="s">
        <v>71</v>
      </c>
      <c r="F2463" t="s">
        <v>405</v>
      </c>
      <c r="G2463">
        <v>20.138888888887841</v>
      </c>
      <c r="H2463" t="str">
        <f t="shared" si="38"/>
        <v>Bay of Plenty</v>
      </c>
    </row>
    <row r="2464" spans="1:8" hidden="1" x14ac:dyDescent="0.25">
      <c r="A2464" s="103">
        <v>2462</v>
      </c>
      <c r="B2464" t="s">
        <v>421</v>
      </c>
      <c r="C2464" t="s">
        <v>430</v>
      </c>
      <c r="D2464" t="s">
        <v>399</v>
      </c>
      <c r="E2464" t="s">
        <v>69</v>
      </c>
      <c r="F2464" t="s">
        <v>405</v>
      </c>
      <c r="G2464">
        <v>30</v>
      </c>
      <c r="H2464" t="str">
        <f t="shared" si="38"/>
        <v>Bay of Plenty</v>
      </c>
    </row>
    <row r="2465" spans="1:8" hidden="1" x14ac:dyDescent="0.25">
      <c r="A2465" s="103">
        <v>2463</v>
      </c>
      <c r="B2465" t="s">
        <v>421</v>
      </c>
      <c r="C2465" t="s">
        <v>430</v>
      </c>
      <c r="D2465" t="s">
        <v>399</v>
      </c>
      <c r="E2465" t="s">
        <v>72</v>
      </c>
      <c r="F2465" t="s">
        <v>405</v>
      </c>
      <c r="G2465">
        <v>40.425531914892801</v>
      </c>
      <c r="H2465" t="str">
        <f t="shared" si="38"/>
        <v>Bay of Plenty</v>
      </c>
    </row>
    <row r="2466" spans="1:8" x14ac:dyDescent="0.25">
      <c r="A2466" s="103">
        <v>2464</v>
      </c>
      <c r="B2466" t="s">
        <v>421</v>
      </c>
      <c r="C2466" t="s">
        <v>430</v>
      </c>
      <c r="D2466" t="s">
        <v>399</v>
      </c>
      <c r="E2466" t="s">
        <v>81</v>
      </c>
      <c r="F2466" t="s">
        <v>405</v>
      </c>
      <c r="G2466">
        <v>18.253968253968829</v>
      </c>
      <c r="H2466" t="str">
        <f t="shared" si="38"/>
        <v>Bay of Plenty</v>
      </c>
    </row>
    <row r="2467" spans="1:8" hidden="1" x14ac:dyDescent="0.25">
      <c r="A2467" s="103">
        <v>2465</v>
      </c>
      <c r="B2467" t="s">
        <v>421</v>
      </c>
      <c r="C2467" t="s">
        <v>430</v>
      </c>
      <c r="D2467" t="s">
        <v>399</v>
      </c>
      <c r="E2467" t="s">
        <v>82</v>
      </c>
      <c r="F2467" t="s">
        <v>405</v>
      </c>
      <c r="H2467" t="str">
        <f t="shared" si="38"/>
        <v>Bay of Plenty</v>
      </c>
    </row>
    <row r="2468" spans="1:8" hidden="1" x14ac:dyDescent="0.25">
      <c r="A2468" s="103">
        <v>2466</v>
      </c>
      <c r="B2468" t="s">
        <v>421</v>
      </c>
      <c r="C2468" t="s">
        <v>430</v>
      </c>
      <c r="D2468" t="s">
        <v>399</v>
      </c>
      <c r="E2468" t="s">
        <v>70</v>
      </c>
      <c r="F2468" t="s">
        <v>406</v>
      </c>
      <c r="G2468">
        <v>14.77272727272727</v>
      </c>
      <c r="H2468" t="str">
        <f t="shared" si="38"/>
        <v>Bay of Plenty</v>
      </c>
    </row>
    <row r="2469" spans="1:8" hidden="1" x14ac:dyDescent="0.25">
      <c r="A2469" s="103">
        <v>2467</v>
      </c>
      <c r="B2469" t="s">
        <v>421</v>
      </c>
      <c r="C2469" t="s">
        <v>430</v>
      </c>
      <c r="D2469" t="s">
        <v>399</v>
      </c>
      <c r="E2469" t="s">
        <v>71</v>
      </c>
      <c r="F2469" t="s">
        <v>406</v>
      </c>
      <c r="G2469">
        <v>8.7500000000000391</v>
      </c>
      <c r="H2469" t="str">
        <f t="shared" si="38"/>
        <v>Bay of Plenty</v>
      </c>
    </row>
    <row r="2470" spans="1:8" hidden="1" x14ac:dyDescent="0.25">
      <c r="A2470" s="103">
        <v>2468</v>
      </c>
      <c r="B2470" t="s">
        <v>421</v>
      </c>
      <c r="C2470" t="s">
        <v>430</v>
      </c>
      <c r="D2470" t="s">
        <v>399</v>
      </c>
      <c r="E2470" t="s">
        <v>69</v>
      </c>
      <c r="F2470" t="s">
        <v>406</v>
      </c>
      <c r="G2470">
        <v>10</v>
      </c>
      <c r="H2470" t="str">
        <f t="shared" si="38"/>
        <v>Bay of Plenty</v>
      </c>
    </row>
    <row r="2471" spans="1:8" hidden="1" x14ac:dyDescent="0.25">
      <c r="A2471" s="103">
        <v>2469</v>
      </c>
      <c r="B2471" t="s">
        <v>421</v>
      </c>
      <c r="C2471" t="s">
        <v>430</v>
      </c>
      <c r="D2471" t="s">
        <v>399</v>
      </c>
      <c r="E2471" t="s">
        <v>72</v>
      </c>
      <c r="F2471" t="s">
        <v>406</v>
      </c>
      <c r="G2471">
        <v>4.2553191489365307</v>
      </c>
      <c r="H2471" t="str">
        <f t="shared" si="38"/>
        <v>Bay of Plenty</v>
      </c>
    </row>
    <row r="2472" spans="1:8" x14ac:dyDescent="0.25">
      <c r="A2472" s="103">
        <v>2470</v>
      </c>
      <c r="B2472" t="s">
        <v>421</v>
      </c>
      <c r="C2472" t="s">
        <v>430</v>
      </c>
      <c r="D2472" t="s">
        <v>399</v>
      </c>
      <c r="E2472" t="s">
        <v>81</v>
      </c>
      <c r="F2472" t="s">
        <v>406</v>
      </c>
      <c r="G2472">
        <v>10.31746031746075</v>
      </c>
      <c r="H2472" t="str">
        <f t="shared" si="38"/>
        <v>Bay of Plenty</v>
      </c>
    </row>
    <row r="2473" spans="1:8" hidden="1" x14ac:dyDescent="0.25">
      <c r="A2473" s="103">
        <v>2471</v>
      </c>
      <c r="B2473" t="s">
        <v>421</v>
      </c>
      <c r="C2473" t="s">
        <v>430</v>
      </c>
      <c r="D2473" t="s">
        <v>399</v>
      </c>
      <c r="E2473" t="s">
        <v>82</v>
      </c>
      <c r="F2473" t="s">
        <v>406</v>
      </c>
      <c r="H2473" t="str">
        <f t="shared" si="38"/>
        <v>Bay of Plenty</v>
      </c>
    </row>
    <row r="2474" spans="1:8" hidden="1" x14ac:dyDescent="0.25">
      <c r="A2474" s="103">
        <v>2472</v>
      </c>
      <c r="B2474" t="s">
        <v>421</v>
      </c>
      <c r="C2474" t="s">
        <v>430</v>
      </c>
      <c r="D2474" t="s">
        <v>399</v>
      </c>
      <c r="E2474" t="s">
        <v>70</v>
      </c>
      <c r="F2474" t="s">
        <v>407</v>
      </c>
      <c r="G2474">
        <v>85.227272727272734</v>
      </c>
      <c r="H2474" t="str">
        <f t="shared" si="38"/>
        <v>Bay of Plenty</v>
      </c>
    </row>
    <row r="2475" spans="1:8" hidden="1" x14ac:dyDescent="0.25">
      <c r="A2475" s="103">
        <v>2473</v>
      </c>
      <c r="B2475" t="s">
        <v>421</v>
      </c>
      <c r="C2475" t="s">
        <v>430</v>
      </c>
      <c r="D2475" t="s">
        <v>399</v>
      </c>
      <c r="E2475" t="s">
        <v>71</v>
      </c>
      <c r="F2475" t="s">
        <v>407</v>
      </c>
      <c r="G2475">
        <v>71.111111111112109</v>
      </c>
      <c r="H2475" t="str">
        <f t="shared" si="38"/>
        <v>Bay of Plenty</v>
      </c>
    </row>
    <row r="2476" spans="1:8" hidden="1" x14ac:dyDescent="0.25">
      <c r="A2476" s="103">
        <v>2474</v>
      </c>
      <c r="B2476" t="s">
        <v>421</v>
      </c>
      <c r="C2476" t="s">
        <v>430</v>
      </c>
      <c r="D2476" t="s">
        <v>399</v>
      </c>
      <c r="E2476" t="s">
        <v>69</v>
      </c>
      <c r="F2476" t="s">
        <v>407</v>
      </c>
      <c r="G2476">
        <v>60</v>
      </c>
      <c r="H2476" t="str">
        <f t="shared" si="38"/>
        <v>Bay of Plenty</v>
      </c>
    </row>
    <row r="2477" spans="1:8" hidden="1" x14ac:dyDescent="0.25">
      <c r="A2477" s="103">
        <v>2475</v>
      </c>
      <c r="B2477" t="s">
        <v>421</v>
      </c>
      <c r="C2477" t="s">
        <v>430</v>
      </c>
      <c r="D2477" t="s">
        <v>399</v>
      </c>
      <c r="E2477" t="s">
        <v>72</v>
      </c>
      <c r="F2477" t="s">
        <v>407</v>
      </c>
      <c r="G2477">
        <v>55.319148936170663</v>
      </c>
      <c r="H2477" t="str">
        <f t="shared" si="38"/>
        <v>Bay of Plenty</v>
      </c>
    </row>
    <row r="2478" spans="1:8" x14ac:dyDescent="0.25">
      <c r="A2478" s="103">
        <v>2476</v>
      </c>
      <c r="B2478" t="s">
        <v>421</v>
      </c>
      <c r="C2478" t="s">
        <v>430</v>
      </c>
      <c r="D2478" t="s">
        <v>399</v>
      </c>
      <c r="E2478" t="s">
        <v>81</v>
      </c>
      <c r="F2478" t="s">
        <v>407</v>
      </c>
      <c r="G2478">
        <v>71.428571428570407</v>
      </c>
      <c r="H2478" t="str">
        <f t="shared" si="38"/>
        <v>Bay of Plenty</v>
      </c>
    </row>
    <row r="2479" spans="1:8" hidden="1" x14ac:dyDescent="0.25">
      <c r="A2479" s="103">
        <v>2477</v>
      </c>
      <c r="B2479" t="s">
        <v>421</v>
      </c>
      <c r="C2479" t="s">
        <v>430</v>
      </c>
      <c r="D2479" t="s">
        <v>399</v>
      </c>
      <c r="E2479" t="s">
        <v>82</v>
      </c>
      <c r="F2479" t="s">
        <v>407</v>
      </c>
      <c r="G2479">
        <v>100</v>
      </c>
      <c r="H2479" t="str">
        <f t="shared" si="38"/>
        <v>Bay of Plenty</v>
      </c>
    </row>
    <row r="2480" spans="1:8" hidden="1" x14ac:dyDescent="0.25">
      <c r="A2480" s="103">
        <v>2478</v>
      </c>
      <c r="B2480" t="s">
        <v>421</v>
      </c>
      <c r="C2480" t="s">
        <v>430</v>
      </c>
      <c r="D2480" t="s">
        <v>408</v>
      </c>
      <c r="E2480" t="s">
        <v>67</v>
      </c>
      <c r="F2480" t="s">
        <v>405</v>
      </c>
      <c r="G2480">
        <v>16.521739130434781</v>
      </c>
      <c r="H2480" t="str">
        <f t="shared" si="38"/>
        <v>Bay of Plenty</v>
      </c>
    </row>
    <row r="2481" spans="1:8" hidden="1" x14ac:dyDescent="0.25">
      <c r="A2481" s="103">
        <v>2479</v>
      </c>
      <c r="B2481" t="s">
        <v>421</v>
      </c>
      <c r="C2481" t="s">
        <v>430</v>
      </c>
      <c r="D2481" t="s">
        <v>408</v>
      </c>
      <c r="E2481" t="s">
        <v>66</v>
      </c>
      <c r="F2481" t="s">
        <v>405</v>
      </c>
      <c r="G2481">
        <v>9.8765432098748054</v>
      </c>
      <c r="H2481" t="str">
        <f t="shared" si="38"/>
        <v>Bay of Plenty</v>
      </c>
    </row>
    <row r="2482" spans="1:8" hidden="1" x14ac:dyDescent="0.25">
      <c r="A2482" s="103">
        <v>2480</v>
      </c>
      <c r="B2482" t="s">
        <v>421</v>
      </c>
      <c r="C2482" t="s">
        <v>430</v>
      </c>
      <c r="D2482" t="s">
        <v>408</v>
      </c>
      <c r="E2482" t="s">
        <v>68</v>
      </c>
      <c r="F2482" t="s">
        <v>405</v>
      </c>
      <c r="G2482">
        <v>33.164983164983809</v>
      </c>
      <c r="H2482" t="str">
        <f t="shared" si="38"/>
        <v>Bay of Plenty</v>
      </c>
    </row>
    <row r="2483" spans="1:8" hidden="1" x14ac:dyDescent="0.25">
      <c r="A2483" s="103">
        <v>2481</v>
      </c>
      <c r="B2483" t="s">
        <v>421</v>
      </c>
      <c r="C2483" t="s">
        <v>430</v>
      </c>
      <c r="D2483" t="s">
        <v>408</v>
      </c>
      <c r="E2483" t="s">
        <v>67</v>
      </c>
      <c r="F2483" t="s">
        <v>406</v>
      </c>
      <c r="G2483">
        <v>9.5652173913043477</v>
      </c>
      <c r="H2483" t="str">
        <f t="shared" si="38"/>
        <v>Bay of Plenty</v>
      </c>
    </row>
    <row r="2484" spans="1:8" hidden="1" x14ac:dyDescent="0.25">
      <c r="A2484" s="103">
        <v>2482</v>
      </c>
      <c r="B2484" t="s">
        <v>421</v>
      </c>
      <c r="C2484" t="s">
        <v>430</v>
      </c>
      <c r="D2484" t="s">
        <v>408</v>
      </c>
      <c r="E2484" t="s">
        <v>66</v>
      </c>
      <c r="F2484" t="s">
        <v>406</v>
      </c>
      <c r="G2484">
        <v>5.3497942386831134</v>
      </c>
      <c r="H2484" t="str">
        <f t="shared" si="38"/>
        <v>Bay of Plenty</v>
      </c>
    </row>
    <row r="2485" spans="1:8" hidden="1" x14ac:dyDescent="0.25">
      <c r="A2485" s="103">
        <v>2483</v>
      </c>
      <c r="B2485" t="s">
        <v>421</v>
      </c>
      <c r="C2485" t="s">
        <v>430</v>
      </c>
      <c r="D2485" t="s">
        <v>408</v>
      </c>
      <c r="E2485" t="s">
        <v>68</v>
      </c>
      <c r="F2485" t="s">
        <v>406</v>
      </c>
      <c r="G2485">
        <v>11.11111111111178</v>
      </c>
      <c r="H2485" t="str">
        <f t="shared" si="38"/>
        <v>Bay of Plenty</v>
      </c>
    </row>
    <row r="2486" spans="1:8" hidden="1" x14ac:dyDescent="0.25">
      <c r="A2486" s="103">
        <v>2484</v>
      </c>
      <c r="B2486" t="s">
        <v>421</v>
      </c>
      <c r="C2486" t="s">
        <v>430</v>
      </c>
      <c r="D2486" t="s">
        <v>408</v>
      </c>
      <c r="E2486" t="s">
        <v>67</v>
      </c>
      <c r="F2486" t="s">
        <v>407</v>
      </c>
      <c r="G2486">
        <v>73.91304347826086</v>
      </c>
      <c r="H2486" t="str">
        <f t="shared" si="38"/>
        <v>Bay of Plenty</v>
      </c>
    </row>
    <row r="2487" spans="1:8" hidden="1" x14ac:dyDescent="0.25">
      <c r="A2487" s="103">
        <v>2485</v>
      </c>
      <c r="B2487" t="s">
        <v>421</v>
      </c>
      <c r="C2487" t="s">
        <v>430</v>
      </c>
      <c r="D2487" t="s">
        <v>408</v>
      </c>
      <c r="E2487" t="s">
        <v>66</v>
      </c>
      <c r="F2487" t="s">
        <v>407</v>
      </c>
      <c r="G2487">
        <v>84.773662551442087</v>
      </c>
      <c r="H2487" t="str">
        <f t="shared" si="38"/>
        <v>Bay of Plenty</v>
      </c>
    </row>
    <row r="2488" spans="1:8" hidden="1" x14ac:dyDescent="0.25">
      <c r="A2488" s="103">
        <v>2486</v>
      </c>
      <c r="B2488" t="s">
        <v>421</v>
      </c>
      <c r="C2488" t="s">
        <v>430</v>
      </c>
      <c r="D2488" t="s">
        <v>408</v>
      </c>
      <c r="E2488" t="s">
        <v>68</v>
      </c>
      <c r="F2488" t="s">
        <v>407</v>
      </c>
      <c r="G2488">
        <v>55.723905723904409</v>
      </c>
      <c r="H2488" t="str">
        <f t="shared" si="38"/>
        <v>Bay of Plenty</v>
      </c>
    </row>
    <row r="2489" spans="1:8" hidden="1" x14ac:dyDescent="0.25">
      <c r="A2489" s="103">
        <v>2487</v>
      </c>
      <c r="B2489" t="s">
        <v>421</v>
      </c>
      <c r="C2489" t="s">
        <v>430</v>
      </c>
      <c r="D2489" t="s">
        <v>409</v>
      </c>
      <c r="E2489" t="s">
        <v>193</v>
      </c>
      <c r="F2489" t="s">
        <v>405</v>
      </c>
      <c r="G2489">
        <v>20.356234096692379</v>
      </c>
      <c r="H2489" t="str">
        <f t="shared" si="38"/>
        <v>Bay of Plenty</v>
      </c>
    </row>
    <row r="2490" spans="1:8" hidden="1" x14ac:dyDescent="0.25">
      <c r="A2490" s="103">
        <v>2488</v>
      </c>
      <c r="B2490" t="s">
        <v>421</v>
      </c>
      <c r="C2490" t="s">
        <v>430</v>
      </c>
      <c r="D2490" t="s">
        <v>409</v>
      </c>
      <c r="E2490" t="s">
        <v>194</v>
      </c>
      <c r="F2490" t="s">
        <v>405</v>
      </c>
      <c r="G2490">
        <v>27.41935483870968</v>
      </c>
      <c r="H2490" t="str">
        <f t="shared" si="38"/>
        <v>Bay of Plenty</v>
      </c>
    </row>
    <row r="2491" spans="1:8" hidden="1" x14ac:dyDescent="0.25">
      <c r="A2491" s="103">
        <v>2489</v>
      </c>
      <c r="B2491" t="s">
        <v>421</v>
      </c>
      <c r="C2491" t="s">
        <v>430</v>
      </c>
      <c r="D2491" t="s">
        <v>409</v>
      </c>
      <c r="E2491" t="s">
        <v>195</v>
      </c>
      <c r="F2491" t="s">
        <v>405</v>
      </c>
      <c r="G2491">
        <v>10.798122065722151</v>
      </c>
      <c r="H2491" t="str">
        <f t="shared" si="38"/>
        <v>Bay of Plenty</v>
      </c>
    </row>
    <row r="2492" spans="1:8" hidden="1" x14ac:dyDescent="0.25">
      <c r="A2492" s="103">
        <v>2490</v>
      </c>
      <c r="B2492" t="s">
        <v>421</v>
      </c>
      <c r="C2492" t="s">
        <v>430</v>
      </c>
      <c r="D2492" t="s">
        <v>409</v>
      </c>
      <c r="E2492" t="s">
        <v>193</v>
      </c>
      <c r="F2492" t="s">
        <v>406</v>
      </c>
      <c r="G2492">
        <v>9.4147582697202061</v>
      </c>
      <c r="H2492" t="str">
        <f t="shared" si="38"/>
        <v>Bay of Plenty</v>
      </c>
    </row>
    <row r="2493" spans="1:8" hidden="1" x14ac:dyDescent="0.25">
      <c r="A2493" s="103">
        <v>2491</v>
      </c>
      <c r="B2493" t="s">
        <v>421</v>
      </c>
      <c r="C2493" t="s">
        <v>430</v>
      </c>
      <c r="D2493" t="s">
        <v>409</v>
      </c>
      <c r="E2493" t="s">
        <v>194</v>
      </c>
      <c r="F2493" t="s">
        <v>406</v>
      </c>
      <c r="G2493">
        <v>6.4516129032258061</v>
      </c>
      <c r="H2493" t="str">
        <f t="shared" si="38"/>
        <v>Bay of Plenty</v>
      </c>
    </row>
    <row r="2494" spans="1:8" hidden="1" x14ac:dyDescent="0.25">
      <c r="A2494" s="103">
        <v>2492</v>
      </c>
      <c r="B2494" t="s">
        <v>421</v>
      </c>
      <c r="C2494" t="s">
        <v>430</v>
      </c>
      <c r="D2494" t="s">
        <v>409</v>
      </c>
      <c r="E2494" t="s">
        <v>195</v>
      </c>
      <c r="F2494" t="s">
        <v>406</v>
      </c>
      <c r="G2494">
        <v>11.267605633803941</v>
      </c>
      <c r="H2494" t="str">
        <f t="shared" si="38"/>
        <v>Bay of Plenty</v>
      </c>
    </row>
    <row r="2495" spans="1:8" hidden="1" x14ac:dyDescent="0.25">
      <c r="A2495" s="103">
        <v>2493</v>
      </c>
      <c r="B2495" t="s">
        <v>421</v>
      </c>
      <c r="C2495" t="s">
        <v>430</v>
      </c>
      <c r="D2495" t="s">
        <v>409</v>
      </c>
      <c r="E2495" t="s">
        <v>193</v>
      </c>
      <c r="F2495" t="s">
        <v>407</v>
      </c>
      <c r="G2495">
        <v>70.229007633587415</v>
      </c>
      <c r="H2495" t="str">
        <f t="shared" si="38"/>
        <v>Bay of Plenty</v>
      </c>
    </row>
    <row r="2496" spans="1:8" hidden="1" x14ac:dyDescent="0.25">
      <c r="A2496" s="103">
        <v>2494</v>
      </c>
      <c r="B2496" t="s">
        <v>421</v>
      </c>
      <c r="C2496" t="s">
        <v>430</v>
      </c>
      <c r="D2496" t="s">
        <v>409</v>
      </c>
      <c r="E2496" t="s">
        <v>194</v>
      </c>
      <c r="F2496" t="s">
        <v>407</v>
      </c>
      <c r="G2496">
        <v>66.129032258064512</v>
      </c>
      <c r="H2496" t="str">
        <f t="shared" si="38"/>
        <v>Bay of Plenty</v>
      </c>
    </row>
    <row r="2497" spans="1:8" hidden="1" x14ac:dyDescent="0.25">
      <c r="A2497" s="103">
        <v>2495</v>
      </c>
      <c r="B2497" t="s">
        <v>421</v>
      </c>
      <c r="C2497" t="s">
        <v>430</v>
      </c>
      <c r="D2497" t="s">
        <v>409</v>
      </c>
      <c r="E2497" t="s">
        <v>195</v>
      </c>
      <c r="F2497" t="s">
        <v>407</v>
      </c>
      <c r="G2497">
        <v>77.934272300473921</v>
      </c>
      <c r="H2497" t="str">
        <f t="shared" si="38"/>
        <v>Bay of Plenty</v>
      </c>
    </row>
    <row r="2498" spans="1:8" hidden="1" x14ac:dyDescent="0.25">
      <c r="A2498" s="103">
        <v>2496</v>
      </c>
      <c r="B2498" t="s">
        <v>422</v>
      </c>
      <c r="C2498" t="s">
        <v>430</v>
      </c>
      <c r="D2498" t="s">
        <v>403</v>
      </c>
      <c r="E2498" t="s">
        <v>404</v>
      </c>
      <c r="F2498" t="s">
        <v>405</v>
      </c>
      <c r="G2498">
        <v>23.367697594498349</v>
      </c>
      <c r="H2498" t="str">
        <f t="shared" si="38"/>
        <v>Marlborough</v>
      </c>
    </row>
    <row r="2499" spans="1:8" hidden="1" x14ac:dyDescent="0.25">
      <c r="A2499" s="103">
        <v>2497</v>
      </c>
      <c r="B2499" t="s">
        <v>422</v>
      </c>
      <c r="C2499" t="s">
        <v>430</v>
      </c>
      <c r="D2499" t="s">
        <v>403</v>
      </c>
      <c r="E2499" t="s">
        <v>404</v>
      </c>
      <c r="F2499" t="s">
        <v>406</v>
      </c>
      <c r="G2499">
        <v>5.1546391752580512</v>
      </c>
      <c r="H2499" t="str">
        <f t="shared" ref="H2499:H2562" si="39">SUBSTITUTE(B2499, " Region","")</f>
        <v>Marlborough</v>
      </c>
    </row>
    <row r="2500" spans="1:8" hidden="1" x14ac:dyDescent="0.25">
      <c r="A2500" s="103">
        <v>2498</v>
      </c>
      <c r="B2500" t="s">
        <v>422</v>
      </c>
      <c r="C2500" t="s">
        <v>430</v>
      </c>
      <c r="D2500" t="s">
        <v>403</v>
      </c>
      <c r="E2500" t="s">
        <v>404</v>
      </c>
      <c r="F2500" t="s">
        <v>407</v>
      </c>
      <c r="G2500">
        <v>71.477663230243607</v>
      </c>
      <c r="H2500" t="str">
        <f t="shared" si="39"/>
        <v>Marlborough</v>
      </c>
    </row>
    <row r="2501" spans="1:8" hidden="1" x14ac:dyDescent="0.25">
      <c r="A2501" s="103">
        <v>2499</v>
      </c>
      <c r="B2501" t="s">
        <v>422</v>
      </c>
      <c r="C2501" t="s">
        <v>430</v>
      </c>
      <c r="D2501" t="s">
        <v>399</v>
      </c>
      <c r="E2501" t="s">
        <v>70</v>
      </c>
      <c r="F2501" t="s">
        <v>405</v>
      </c>
      <c r="G2501">
        <v>6.666666666666667</v>
      </c>
      <c r="H2501" t="str">
        <f t="shared" si="39"/>
        <v>Marlborough</v>
      </c>
    </row>
    <row r="2502" spans="1:8" hidden="1" x14ac:dyDescent="0.25">
      <c r="A2502" s="103">
        <v>2500</v>
      </c>
      <c r="B2502" t="s">
        <v>422</v>
      </c>
      <c r="C2502" t="s">
        <v>430</v>
      </c>
      <c r="D2502" t="s">
        <v>399</v>
      </c>
      <c r="E2502" t="s">
        <v>71</v>
      </c>
      <c r="F2502" t="s">
        <v>405</v>
      </c>
      <c r="G2502">
        <v>27.77777777777408</v>
      </c>
      <c r="H2502" t="str">
        <f t="shared" si="39"/>
        <v>Marlborough</v>
      </c>
    </row>
    <row r="2503" spans="1:8" hidden="1" x14ac:dyDescent="0.25">
      <c r="A2503" s="103">
        <v>2501</v>
      </c>
      <c r="B2503" t="s">
        <v>422</v>
      </c>
      <c r="C2503" t="s">
        <v>430</v>
      </c>
      <c r="D2503" t="s">
        <v>399</v>
      </c>
      <c r="E2503" t="s">
        <v>69</v>
      </c>
      <c r="F2503" t="s">
        <v>405</v>
      </c>
      <c r="H2503" t="str">
        <f t="shared" si="39"/>
        <v>Marlborough</v>
      </c>
    </row>
    <row r="2504" spans="1:8" hidden="1" x14ac:dyDescent="0.25">
      <c r="A2504" s="103">
        <v>2502</v>
      </c>
      <c r="B2504" t="s">
        <v>422</v>
      </c>
      <c r="C2504" t="s">
        <v>430</v>
      </c>
      <c r="D2504" t="s">
        <v>399</v>
      </c>
      <c r="E2504" t="s">
        <v>72</v>
      </c>
      <c r="F2504" t="s">
        <v>405</v>
      </c>
      <c r="G2504">
        <v>50</v>
      </c>
      <c r="H2504" t="str">
        <f t="shared" si="39"/>
        <v>Marlborough</v>
      </c>
    </row>
    <row r="2505" spans="1:8" x14ac:dyDescent="0.25">
      <c r="A2505" s="103">
        <v>2503</v>
      </c>
      <c r="B2505" t="s">
        <v>422</v>
      </c>
      <c r="C2505" t="s">
        <v>430</v>
      </c>
      <c r="D2505" t="s">
        <v>399</v>
      </c>
      <c r="E2505" t="s">
        <v>81</v>
      </c>
      <c r="F2505" t="s">
        <v>405</v>
      </c>
      <c r="G2505">
        <v>28.57142857141837</v>
      </c>
      <c r="H2505" t="str">
        <f t="shared" si="39"/>
        <v>Marlborough</v>
      </c>
    </row>
    <row r="2506" spans="1:8" hidden="1" x14ac:dyDescent="0.25">
      <c r="A2506" s="103">
        <v>2504</v>
      </c>
      <c r="B2506" t="s">
        <v>422</v>
      </c>
      <c r="C2506" t="s">
        <v>430</v>
      </c>
      <c r="D2506" t="s">
        <v>399</v>
      </c>
      <c r="E2506" t="s">
        <v>82</v>
      </c>
      <c r="F2506" t="s">
        <v>405</v>
      </c>
      <c r="H2506" t="str">
        <f t="shared" si="39"/>
        <v>Marlborough</v>
      </c>
    </row>
    <row r="2507" spans="1:8" hidden="1" x14ac:dyDescent="0.25">
      <c r="A2507" s="103">
        <v>2505</v>
      </c>
      <c r="B2507" t="s">
        <v>422</v>
      </c>
      <c r="C2507" t="s">
        <v>430</v>
      </c>
      <c r="D2507" t="s">
        <v>399</v>
      </c>
      <c r="E2507" t="s">
        <v>70</v>
      </c>
      <c r="F2507" t="s">
        <v>406</v>
      </c>
      <c r="G2507">
        <v>6.666666666666667</v>
      </c>
      <c r="H2507" t="str">
        <f t="shared" si="39"/>
        <v>Marlborough</v>
      </c>
    </row>
    <row r="2508" spans="1:8" hidden="1" x14ac:dyDescent="0.25">
      <c r="A2508" s="103">
        <v>2506</v>
      </c>
      <c r="B2508" t="s">
        <v>422</v>
      </c>
      <c r="C2508" t="s">
        <v>430</v>
      </c>
      <c r="D2508" t="s">
        <v>399</v>
      </c>
      <c r="E2508" t="s">
        <v>71</v>
      </c>
      <c r="F2508" t="s">
        <v>406</v>
      </c>
      <c r="G2508">
        <v>4.7619047619052157</v>
      </c>
      <c r="H2508" t="str">
        <f t="shared" si="39"/>
        <v>Marlborough</v>
      </c>
    </row>
    <row r="2509" spans="1:8" hidden="1" x14ac:dyDescent="0.25">
      <c r="A2509" s="103">
        <v>2507</v>
      </c>
      <c r="B2509" t="s">
        <v>422</v>
      </c>
      <c r="C2509" t="s">
        <v>430</v>
      </c>
      <c r="D2509" t="s">
        <v>399</v>
      </c>
      <c r="E2509" t="s">
        <v>69</v>
      </c>
      <c r="F2509" t="s">
        <v>406</v>
      </c>
      <c r="H2509" t="str">
        <f t="shared" si="39"/>
        <v>Marlborough</v>
      </c>
    </row>
    <row r="2510" spans="1:8" hidden="1" x14ac:dyDescent="0.25">
      <c r="A2510" s="103">
        <v>2508</v>
      </c>
      <c r="B2510" t="s">
        <v>422</v>
      </c>
      <c r="C2510" t="s">
        <v>430</v>
      </c>
      <c r="D2510" t="s">
        <v>399</v>
      </c>
      <c r="E2510" t="s">
        <v>72</v>
      </c>
      <c r="F2510" t="s">
        <v>406</v>
      </c>
      <c r="G2510">
        <v>16.666666666666661</v>
      </c>
      <c r="H2510" t="str">
        <f t="shared" si="39"/>
        <v>Marlborough</v>
      </c>
    </row>
    <row r="2511" spans="1:8" x14ac:dyDescent="0.25">
      <c r="A2511" s="103">
        <v>2509</v>
      </c>
      <c r="B2511" t="s">
        <v>422</v>
      </c>
      <c r="C2511" t="s">
        <v>430</v>
      </c>
      <c r="D2511" t="s">
        <v>399</v>
      </c>
      <c r="E2511" t="s">
        <v>81</v>
      </c>
      <c r="F2511" t="s">
        <v>406</v>
      </c>
      <c r="H2511" t="str">
        <f t="shared" si="39"/>
        <v>Marlborough</v>
      </c>
    </row>
    <row r="2512" spans="1:8" hidden="1" x14ac:dyDescent="0.25">
      <c r="A2512" s="103">
        <v>2510</v>
      </c>
      <c r="B2512" t="s">
        <v>422</v>
      </c>
      <c r="C2512" t="s">
        <v>430</v>
      </c>
      <c r="D2512" t="s">
        <v>399</v>
      </c>
      <c r="E2512" t="s">
        <v>82</v>
      </c>
      <c r="F2512" t="s">
        <v>406</v>
      </c>
      <c r="H2512" t="str">
        <f t="shared" si="39"/>
        <v>Marlborough</v>
      </c>
    </row>
    <row r="2513" spans="1:8" hidden="1" x14ac:dyDescent="0.25">
      <c r="A2513" s="103">
        <v>2511</v>
      </c>
      <c r="B2513" t="s">
        <v>422</v>
      </c>
      <c r="C2513" t="s">
        <v>430</v>
      </c>
      <c r="D2513" t="s">
        <v>399</v>
      </c>
      <c r="E2513" t="s">
        <v>70</v>
      </c>
      <c r="F2513" t="s">
        <v>407</v>
      </c>
      <c r="G2513">
        <v>86.666666666666671</v>
      </c>
      <c r="H2513" t="str">
        <f t="shared" si="39"/>
        <v>Marlborough</v>
      </c>
    </row>
    <row r="2514" spans="1:8" hidden="1" x14ac:dyDescent="0.25">
      <c r="A2514" s="103">
        <v>2512</v>
      </c>
      <c r="B2514" t="s">
        <v>422</v>
      </c>
      <c r="C2514" t="s">
        <v>430</v>
      </c>
      <c r="D2514" t="s">
        <v>399</v>
      </c>
      <c r="E2514" t="s">
        <v>71</v>
      </c>
      <c r="F2514" t="s">
        <v>407</v>
      </c>
      <c r="G2514">
        <v>67.460317460320709</v>
      </c>
      <c r="H2514" t="str">
        <f t="shared" si="39"/>
        <v>Marlborough</v>
      </c>
    </row>
    <row r="2515" spans="1:8" hidden="1" x14ac:dyDescent="0.25">
      <c r="A2515" s="103">
        <v>2513</v>
      </c>
      <c r="B2515" t="s">
        <v>422</v>
      </c>
      <c r="C2515" t="s">
        <v>430</v>
      </c>
      <c r="D2515" t="s">
        <v>399</v>
      </c>
      <c r="E2515" t="s">
        <v>69</v>
      </c>
      <c r="F2515" t="s">
        <v>407</v>
      </c>
      <c r="G2515">
        <v>100</v>
      </c>
      <c r="H2515" t="str">
        <f t="shared" si="39"/>
        <v>Marlborough</v>
      </c>
    </row>
    <row r="2516" spans="1:8" hidden="1" x14ac:dyDescent="0.25">
      <c r="A2516" s="103">
        <v>2514</v>
      </c>
      <c r="B2516" t="s">
        <v>422</v>
      </c>
      <c r="C2516" t="s">
        <v>430</v>
      </c>
      <c r="D2516" t="s">
        <v>399</v>
      </c>
      <c r="E2516" t="s">
        <v>72</v>
      </c>
      <c r="F2516" t="s">
        <v>407</v>
      </c>
      <c r="G2516">
        <v>33.333333333333329</v>
      </c>
      <c r="H2516" t="str">
        <f t="shared" si="39"/>
        <v>Marlborough</v>
      </c>
    </row>
    <row r="2517" spans="1:8" x14ac:dyDescent="0.25">
      <c r="A2517" s="103">
        <v>2515</v>
      </c>
      <c r="B2517" t="s">
        <v>422</v>
      </c>
      <c r="C2517" t="s">
        <v>430</v>
      </c>
      <c r="D2517" t="s">
        <v>399</v>
      </c>
      <c r="E2517" t="s">
        <v>81</v>
      </c>
      <c r="F2517" t="s">
        <v>407</v>
      </c>
      <c r="G2517">
        <v>71.428571428581634</v>
      </c>
      <c r="H2517" t="str">
        <f t="shared" si="39"/>
        <v>Marlborough</v>
      </c>
    </row>
    <row r="2518" spans="1:8" hidden="1" x14ac:dyDescent="0.25">
      <c r="A2518" s="103">
        <v>2516</v>
      </c>
      <c r="B2518" t="s">
        <v>422</v>
      </c>
      <c r="C2518" t="s">
        <v>430</v>
      </c>
      <c r="D2518" t="s">
        <v>399</v>
      </c>
      <c r="E2518" t="s">
        <v>82</v>
      </c>
      <c r="F2518" t="s">
        <v>407</v>
      </c>
      <c r="G2518">
        <v>100</v>
      </c>
      <c r="H2518" t="str">
        <f t="shared" si="39"/>
        <v>Marlborough</v>
      </c>
    </row>
    <row r="2519" spans="1:8" hidden="1" x14ac:dyDescent="0.25">
      <c r="A2519" s="103">
        <v>2517</v>
      </c>
      <c r="B2519" t="s">
        <v>422</v>
      </c>
      <c r="C2519" t="s">
        <v>430</v>
      </c>
      <c r="D2519" t="s">
        <v>408</v>
      </c>
      <c r="E2519" t="s">
        <v>67</v>
      </c>
      <c r="F2519" t="s">
        <v>405</v>
      </c>
      <c r="G2519">
        <v>24.32432432432433</v>
      </c>
      <c r="H2519" t="str">
        <f t="shared" si="39"/>
        <v>Marlborough</v>
      </c>
    </row>
    <row r="2520" spans="1:8" hidden="1" x14ac:dyDescent="0.25">
      <c r="A2520" s="103">
        <v>2518</v>
      </c>
      <c r="B2520" t="s">
        <v>422</v>
      </c>
      <c r="C2520" t="s">
        <v>430</v>
      </c>
      <c r="D2520" t="s">
        <v>408</v>
      </c>
      <c r="E2520" t="s">
        <v>66</v>
      </c>
      <c r="F2520" t="s">
        <v>405</v>
      </c>
      <c r="G2520">
        <v>11.90476190475799</v>
      </c>
      <c r="H2520" t="str">
        <f t="shared" si="39"/>
        <v>Marlborough</v>
      </c>
    </row>
    <row r="2521" spans="1:8" hidden="1" x14ac:dyDescent="0.25">
      <c r="A2521" s="103">
        <v>2519</v>
      </c>
      <c r="B2521" t="s">
        <v>422</v>
      </c>
      <c r="C2521" t="s">
        <v>430</v>
      </c>
      <c r="D2521" t="s">
        <v>408</v>
      </c>
      <c r="E2521" t="s">
        <v>68</v>
      </c>
      <c r="F2521" t="s">
        <v>405</v>
      </c>
      <c r="G2521">
        <v>32.291666666660277</v>
      </c>
      <c r="H2521" t="str">
        <f t="shared" si="39"/>
        <v>Marlborough</v>
      </c>
    </row>
    <row r="2522" spans="1:8" hidden="1" x14ac:dyDescent="0.25">
      <c r="A2522" s="103">
        <v>2520</v>
      </c>
      <c r="B2522" t="s">
        <v>422</v>
      </c>
      <c r="C2522" t="s">
        <v>430</v>
      </c>
      <c r="D2522" t="s">
        <v>408</v>
      </c>
      <c r="E2522" t="s">
        <v>67</v>
      </c>
      <c r="F2522" t="s">
        <v>406</v>
      </c>
      <c r="G2522">
        <v>2.7027027027027031</v>
      </c>
      <c r="H2522" t="str">
        <f t="shared" si="39"/>
        <v>Marlborough</v>
      </c>
    </row>
    <row r="2523" spans="1:8" hidden="1" x14ac:dyDescent="0.25">
      <c r="A2523" s="103">
        <v>2521</v>
      </c>
      <c r="B2523" t="s">
        <v>422</v>
      </c>
      <c r="C2523" t="s">
        <v>430</v>
      </c>
      <c r="D2523" t="s">
        <v>408</v>
      </c>
      <c r="E2523" t="s">
        <v>66</v>
      </c>
      <c r="F2523" t="s">
        <v>406</v>
      </c>
      <c r="H2523" t="str">
        <f t="shared" si="39"/>
        <v>Marlborough</v>
      </c>
    </row>
    <row r="2524" spans="1:8" hidden="1" x14ac:dyDescent="0.25">
      <c r="A2524" s="103">
        <v>2522</v>
      </c>
      <c r="B2524" t="s">
        <v>422</v>
      </c>
      <c r="C2524" t="s">
        <v>430</v>
      </c>
      <c r="D2524" t="s">
        <v>408</v>
      </c>
      <c r="E2524" t="s">
        <v>68</v>
      </c>
      <c r="F2524" t="s">
        <v>406</v>
      </c>
      <c r="G2524">
        <v>12.50000000000156</v>
      </c>
      <c r="H2524" t="str">
        <f t="shared" si="39"/>
        <v>Marlborough</v>
      </c>
    </row>
    <row r="2525" spans="1:8" hidden="1" x14ac:dyDescent="0.25">
      <c r="A2525" s="103">
        <v>2523</v>
      </c>
      <c r="B2525" t="s">
        <v>422</v>
      </c>
      <c r="C2525" t="s">
        <v>430</v>
      </c>
      <c r="D2525" t="s">
        <v>408</v>
      </c>
      <c r="E2525" t="s">
        <v>67</v>
      </c>
      <c r="F2525" t="s">
        <v>407</v>
      </c>
      <c r="G2525">
        <v>72.972972972972968</v>
      </c>
      <c r="H2525" t="str">
        <f t="shared" si="39"/>
        <v>Marlborough</v>
      </c>
    </row>
    <row r="2526" spans="1:8" hidden="1" x14ac:dyDescent="0.25">
      <c r="A2526" s="103">
        <v>2524</v>
      </c>
      <c r="B2526" t="s">
        <v>422</v>
      </c>
      <c r="C2526" t="s">
        <v>430</v>
      </c>
      <c r="D2526" t="s">
        <v>408</v>
      </c>
      <c r="E2526" t="s">
        <v>66</v>
      </c>
      <c r="F2526" t="s">
        <v>407</v>
      </c>
      <c r="G2526">
        <v>88.09523809524201</v>
      </c>
      <c r="H2526" t="str">
        <f t="shared" si="39"/>
        <v>Marlborough</v>
      </c>
    </row>
    <row r="2527" spans="1:8" hidden="1" x14ac:dyDescent="0.25">
      <c r="A2527" s="103">
        <v>2525</v>
      </c>
      <c r="B2527" t="s">
        <v>422</v>
      </c>
      <c r="C2527" t="s">
        <v>430</v>
      </c>
      <c r="D2527" t="s">
        <v>408</v>
      </c>
      <c r="E2527" t="s">
        <v>68</v>
      </c>
      <c r="F2527" t="s">
        <v>407</v>
      </c>
      <c r="G2527">
        <v>55.208333333338153</v>
      </c>
      <c r="H2527" t="str">
        <f t="shared" si="39"/>
        <v>Marlborough</v>
      </c>
    </row>
    <row r="2528" spans="1:8" hidden="1" x14ac:dyDescent="0.25">
      <c r="A2528" s="103">
        <v>2526</v>
      </c>
      <c r="B2528" t="s">
        <v>422</v>
      </c>
      <c r="C2528" t="s">
        <v>430</v>
      </c>
      <c r="D2528" t="s">
        <v>409</v>
      </c>
      <c r="E2528" t="s">
        <v>193</v>
      </c>
      <c r="F2528" t="s">
        <v>405</v>
      </c>
      <c r="G2528">
        <v>19.565217391300848</v>
      </c>
      <c r="H2528" t="str">
        <f t="shared" si="39"/>
        <v>Marlborough</v>
      </c>
    </row>
    <row r="2529" spans="1:8" hidden="1" x14ac:dyDescent="0.25">
      <c r="A2529" s="103">
        <v>2527</v>
      </c>
      <c r="B2529" t="s">
        <v>422</v>
      </c>
      <c r="C2529" t="s">
        <v>430</v>
      </c>
      <c r="D2529" t="s">
        <v>409</v>
      </c>
      <c r="E2529" t="s">
        <v>194</v>
      </c>
      <c r="F2529" t="s">
        <v>405</v>
      </c>
      <c r="G2529">
        <v>27.586206896551719</v>
      </c>
      <c r="H2529" t="str">
        <f t="shared" si="39"/>
        <v>Marlborough</v>
      </c>
    </row>
    <row r="2530" spans="1:8" hidden="1" x14ac:dyDescent="0.25">
      <c r="A2530" s="103">
        <v>2528</v>
      </c>
      <c r="B2530" t="s">
        <v>422</v>
      </c>
      <c r="C2530" t="s">
        <v>430</v>
      </c>
      <c r="D2530" t="s">
        <v>409</v>
      </c>
      <c r="E2530" t="s">
        <v>195</v>
      </c>
      <c r="F2530" t="s">
        <v>405</v>
      </c>
      <c r="G2530">
        <v>25.757575757568318</v>
      </c>
      <c r="H2530" t="str">
        <f t="shared" si="39"/>
        <v>Marlborough</v>
      </c>
    </row>
    <row r="2531" spans="1:8" hidden="1" x14ac:dyDescent="0.25">
      <c r="A2531" s="103">
        <v>2529</v>
      </c>
      <c r="B2531" t="s">
        <v>422</v>
      </c>
      <c r="C2531" t="s">
        <v>430</v>
      </c>
      <c r="D2531" t="s">
        <v>409</v>
      </c>
      <c r="E2531" t="s">
        <v>193</v>
      </c>
      <c r="F2531" t="s">
        <v>406</v>
      </c>
      <c r="G2531">
        <v>4.3478260869567107</v>
      </c>
      <c r="H2531" t="str">
        <f t="shared" si="39"/>
        <v>Marlborough</v>
      </c>
    </row>
    <row r="2532" spans="1:8" hidden="1" x14ac:dyDescent="0.25">
      <c r="A2532" s="103">
        <v>2530</v>
      </c>
      <c r="B2532" t="s">
        <v>422</v>
      </c>
      <c r="C2532" t="s">
        <v>430</v>
      </c>
      <c r="D2532" t="s">
        <v>409</v>
      </c>
      <c r="E2532" t="s">
        <v>194</v>
      </c>
      <c r="F2532" t="s">
        <v>406</v>
      </c>
      <c r="G2532">
        <v>10.3448275862069</v>
      </c>
      <c r="H2532" t="str">
        <f t="shared" si="39"/>
        <v>Marlborough</v>
      </c>
    </row>
    <row r="2533" spans="1:8" hidden="1" x14ac:dyDescent="0.25">
      <c r="A2533" s="103">
        <v>2531</v>
      </c>
      <c r="B2533" t="s">
        <v>422</v>
      </c>
      <c r="C2533" t="s">
        <v>430</v>
      </c>
      <c r="D2533" t="s">
        <v>409</v>
      </c>
      <c r="E2533" t="s">
        <v>195</v>
      </c>
      <c r="F2533" t="s">
        <v>406</v>
      </c>
      <c r="H2533" t="str">
        <f t="shared" si="39"/>
        <v>Marlborough</v>
      </c>
    </row>
    <row r="2534" spans="1:8" hidden="1" x14ac:dyDescent="0.25">
      <c r="A2534" s="103">
        <v>2532</v>
      </c>
      <c r="B2534" t="s">
        <v>422</v>
      </c>
      <c r="C2534" t="s">
        <v>430</v>
      </c>
      <c r="D2534" t="s">
        <v>409</v>
      </c>
      <c r="E2534" t="s">
        <v>193</v>
      </c>
      <c r="F2534" t="s">
        <v>407</v>
      </c>
      <c r="G2534">
        <v>76.086956521742451</v>
      </c>
      <c r="H2534" t="str">
        <f t="shared" si="39"/>
        <v>Marlborough</v>
      </c>
    </row>
    <row r="2535" spans="1:8" hidden="1" x14ac:dyDescent="0.25">
      <c r="A2535" s="103">
        <v>2533</v>
      </c>
      <c r="B2535" t="s">
        <v>422</v>
      </c>
      <c r="C2535" t="s">
        <v>430</v>
      </c>
      <c r="D2535" t="s">
        <v>409</v>
      </c>
      <c r="E2535" t="s">
        <v>194</v>
      </c>
      <c r="F2535" t="s">
        <v>407</v>
      </c>
      <c r="G2535">
        <v>62.068965517241381</v>
      </c>
      <c r="H2535" t="str">
        <f t="shared" si="39"/>
        <v>Marlborough</v>
      </c>
    </row>
    <row r="2536" spans="1:8" hidden="1" x14ac:dyDescent="0.25">
      <c r="A2536" s="103">
        <v>2534</v>
      </c>
      <c r="B2536" t="s">
        <v>422</v>
      </c>
      <c r="C2536" t="s">
        <v>430</v>
      </c>
      <c r="D2536" t="s">
        <v>409</v>
      </c>
      <c r="E2536" t="s">
        <v>195</v>
      </c>
      <c r="F2536" t="s">
        <v>407</v>
      </c>
      <c r="G2536">
        <v>74.242424242431682</v>
      </c>
      <c r="H2536" t="str">
        <f t="shared" si="39"/>
        <v>Marlborough</v>
      </c>
    </row>
    <row r="2537" spans="1:8" hidden="1" x14ac:dyDescent="0.25">
      <c r="A2537" s="103">
        <v>2535</v>
      </c>
      <c r="B2537" t="s">
        <v>423</v>
      </c>
      <c r="C2537" t="s">
        <v>430</v>
      </c>
      <c r="D2537" t="s">
        <v>403</v>
      </c>
      <c r="E2537" t="s">
        <v>404</v>
      </c>
      <c r="F2537" t="s">
        <v>405</v>
      </c>
      <c r="G2537">
        <v>9.7643097643098766</v>
      </c>
      <c r="H2537" t="str">
        <f t="shared" si="39"/>
        <v>Nelson</v>
      </c>
    </row>
    <row r="2538" spans="1:8" hidden="1" x14ac:dyDescent="0.25">
      <c r="A2538" s="103">
        <v>2536</v>
      </c>
      <c r="B2538" t="s">
        <v>423</v>
      </c>
      <c r="C2538" t="s">
        <v>430</v>
      </c>
      <c r="D2538" t="s">
        <v>403</v>
      </c>
      <c r="E2538" t="s">
        <v>404</v>
      </c>
      <c r="F2538" t="s">
        <v>406</v>
      </c>
      <c r="G2538">
        <v>10.774410774410971</v>
      </c>
      <c r="H2538" t="str">
        <f t="shared" si="39"/>
        <v>Nelson</v>
      </c>
    </row>
    <row r="2539" spans="1:8" hidden="1" x14ac:dyDescent="0.25">
      <c r="A2539" s="103">
        <v>2537</v>
      </c>
      <c r="B2539" t="s">
        <v>423</v>
      </c>
      <c r="C2539" t="s">
        <v>430</v>
      </c>
      <c r="D2539" t="s">
        <v>403</v>
      </c>
      <c r="E2539" t="s">
        <v>404</v>
      </c>
      <c r="F2539" t="s">
        <v>407</v>
      </c>
      <c r="G2539">
        <v>79.461279461279148</v>
      </c>
      <c r="H2539" t="str">
        <f t="shared" si="39"/>
        <v>Nelson</v>
      </c>
    </row>
    <row r="2540" spans="1:8" hidden="1" x14ac:dyDescent="0.25">
      <c r="A2540" s="103">
        <v>2538</v>
      </c>
      <c r="B2540" t="s">
        <v>423</v>
      </c>
      <c r="C2540" t="s">
        <v>430</v>
      </c>
      <c r="D2540" t="s">
        <v>399</v>
      </c>
      <c r="E2540" t="s">
        <v>70</v>
      </c>
      <c r="F2540" t="s">
        <v>405</v>
      </c>
      <c r="H2540" t="str">
        <f t="shared" si="39"/>
        <v>Nelson</v>
      </c>
    </row>
    <row r="2541" spans="1:8" hidden="1" x14ac:dyDescent="0.25">
      <c r="A2541" s="103">
        <v>2539</v>
      </c>
      <c r="B2541" t="s">
        <v>423</v>
      </c>
      <c r="C2541" t="s">
        <v>430</v>
      </c>
      <c r="D2541" t="s">
        <v>399</v>
      </c>
      <c r="E2541" t="s">
        <v>71</v>
      </c>
      <c r="F2541" t="s">
        <v>405</v>
      </c>
      <c r="G2541">
        <v>16.666666666666661</v>
      </c>
      <c r="H2541" t="str">
        <f t="shared" si="39"/>
        <v>Nelson</v>
      </c>
    </row>
    <row r="2542" spans="1:8" hidden="1" x14ac:dyDescent="0.25">
      <c r="A2542" s="103">
        <v>2540</v>
      </c>
      <c r="B2542" t="s">
        <v>423</v>
      </c>
      <c r="C2542" t="s">
        <v>430</v>
      </c>
      <c r="D2542" t="s">
        <v>399</v>
      </c>
      <c r="E2542" t="s">
        <v>69</v>
      </c>
      <c r="F2542" t="s">
        <v>405</v>
      </c>
      <c r="G2542">
        <v>20</v>
      </c>
      <c r="H2542" t="str">
        <f t="shared" si="39"/>
        <v>Nelson</v>
      </c>
    </row>
    <row r="2543" spans="1:8" hidden="1" x14ac:dyDescent="0.25">
      <c r="A2543" s="103">
        <v>2541</v>
      </c>
      <c r="B2543" t="s">
        <v>423</v>
      </c>
      <c r="C2543" t="s">
        <v>430</v>
      </c>
      <c r="D2543" t="s">
        <v>399</v>
      </c>
      <c r="E2543" t="s">
        <v>72</v>
      </c>
      <c r="F2543" t="s">
        <v>405</v>
      </c>
      <c r="G2543">
        <v>6.2500000000007816</v>
      </c>
      <c r="H2543" t="str">
        <f t="shared" si="39"/>
        <v>Nelson</v>
      </c>
    </row>
    <row r="2544" spans="1:8" x14ac:dyDescent="0.25">
      <c r="A2544" s="103">
        <v>2542</v>
      </c>
      <c r="B2544" t="s">
        <v>423</v>
      </c>
      <c r="C2544" t="s">
        <v>430</v>
      </c>
      <c r="D2544" t="s">
        <v>399</v>
      </c>
      <c r="E2544" t="s">
        <v>81</v>
      </c>
      <c r="F2544" t="s">
        <v>405</v>
      </c>
      <c r="H2544" t="str">
        <f t="shared" si="39"/>
        <v>Nelson</v>
      </c>
    </row>
    <row r="2545" spans="1:8" hidden="1" x14ac:dyDescent="0.25">
      <c r="A2545" s="103">
        <v>2543</v>
      </c>
      <c r="B2545" t="s">
        <v>423</v>
      </c>
      <c r="C2545" t="s">
        <v>430</v>
      </c>
      <c r="D2545" t="s">
        <v>399</v>
      </c>
      <c r="E2545" t="s">
        <v>82</v>
      </c>
      <c r="F2545" t="s">
        <v>405</v>
      </c>
      <c r="H2545" t="str">
        <f t="shared" si="39"/>
        <v>Nelson</v>
      </c>
    </row>
    <row r="2546" spans="1:8" hidden="1" x14ac:dyDescent="0.25">
      <c r="A2546" s="103">
        <v>2544</v>
      </c>
      <c r="B2546" t="s">
        <v>423</v>
      </c>
      <c r="C2546" t="s">
        <v>430</v>
      </c>
      <c r="D2546" t="s">
        <v>399</v>
      </c>
      <c r="E2546" t="s">
        <v>70</v>
      </c>
      <c r="F2546" t="s">
        <v>406</v>
      </c>
      <c r="G2546">
        <v>20</v>
      </c>
      <c r="H2546" t="str">
        <f t="shared" si="39"/>
        <v>Nelson</v>
      </c>
    </row>
    <row r="2547" spans="1:8" hidden="1" x14ac:dyDescent="0.25">
      <c r="A2547" s="103">
        <v>2545</v>
      </c>
      <c r="B2547" t="s">
        <v>423</v>
      </c>
      <c r="C2547" t="s">
        <v>430</v>
      </c>
      <c r="D2547" t="s">
        <v>399</v>
      </c>
      <c r="E2547" t="s">
        <v>71</v>
      </c>
      <c r="F2547" t="s">
        <v>406</v>
      </c>
      <c r="G2547">
        <v>14.16666666666641</v>
      </c>
      <c r="H2547" t="str">
        <f t="shared" si="39"/>
        <v>Nelson</v>
      </c>
    </row>
    <row r="2548" spans="1:8" hidden="1" x14ac:dyDescent="0.25">
      <c r="A2548" s="103">
        <v>2546</v>
      </c>
      <c r="B2548" t="s">
        <v>423</v>
      </c>
      <c r="C2548" t="s">
        <v>430</v>
      </c>
      <c r="D2548" t="s">
        <v>399</v>
      </c>
      <c r="E2548" t="s">
        <v>69</v>
      </c>
      <c r="F2548" t="s">
        <v>406</v>
      </c>
      <c r="H2548" t="str">
        <f t="shared" si="39"/>
        <v>Nelson</v>
      </c>
    </row>
    <row r="2549" spans="1:8" hidden="1" x14ac:dyDescent="0.25">
      <c r="A2549" s="103">
        <v>2547</v>
      </c>
      <c r="B2549" t="s">
        <v>423</v>
      </c>
      <c r="C2549" t="s">
        <v>430</v>
      </c>
      <c r="D2549" t="s">
        <v>399</v>
      </c>
      <c r="E2549" t="s">
        <v>72</v>
      </c>
      <c r="F2549" t="s">
        <v>406</v>
      </c>
      <c r="G2549">
        <v>12.50000000000156</v>
      </c>
      <c r="H2549" t="str">
        <f t="shared" si="39"/>
        <v>Nelson</v>
      </c>
    </row>
    <row r="2550" spans="1:8" x14ac:dyDescent="0.25">
      <c r="A2550" s="103">
        <v>2548</v>
      </c>
      <c r="B2550" t="s">
        <v>423</v>
      </c>
      <c r="C2550" t="s">
        <v>430</v>
      </c>
      <c r="D2550" t="s">
        <v>399</v>
      </c>
      <c r="E2550" t="s">
        <v>81</v>
      </c>
      <c r="F2550" t="s">
        <v>406</v>
      </c>
      <c r="H2550" t="str">
        <f t="shared" si="39"/>
        <v>Nelson</v>
      </c>
    </row>
    <row r="2551" spans="1:8" hidden="1" x14ac:dyDescent="0.25">
      <c r="A2551" s="103">
        <v>2549</v>
      </c>
      <c r="B2551" t="s">
        <v>423</v>
      </c>
      <c r="C2551" t="s">
        <v>430</v>
      </c>
      <c r="D2551" t="s">
        <v>399</v>
      </c>
      <c r="E2551" t="s">
        <v>82</v>
      </c>
      <c r="F2551" t="s">
        <v>406</v>
      </c>
      <c r="H2551" t="str">
        <f t="shared" si="39"/>
        <v>Nelson</v>
      </c>
    </row>
    <row r="2552" spans="1:8" hidden="1" x14ac:dyDescent="0.25">
      <c r="A2552" s="103">
        <v>2550</v>
      </c>
      <c r="B2552" t="s">
        <v>423</v>
      </c>
      <c r="C2552" t="s">
        <v>430</v>
      </c>
      <c r="D2552" t="s">
        <v>399</v>
      </c>
      <c r="E2552" t="s">
        <v>70</v>
      </c>
      <c r="F2552" t="s">
        <v>407</v>
      </c>
      <c r="G2552">
        <v>80</v>
      </c>
      <c r="H2552" t="str">
        <f t="shared" si="39"/>
        <v>Nelson</v>
      </c>
    </row>
    <row r="2553" spans="1:8" hidden="1" x14ac:dyDescent="0.25">
      <c r="A2553" s="103">
        <v>2551</v>
      </c>
      <c r="B2553" t="s">
        <v>423</v>
      </c>
      <c r="C2553" t="s">
        <v>430</v>
      </c>
      <c r="D2553" t="s">
        <v>399</v>
      </c>
      <c r="E2553" t="s">
        <v>71</v>
      </c>
      <c r="F2553" t="s">
        <v>407</v>
      </c>
      <c r="G2553">
        <v>69.166666666666913</v>
      </c>
      <c r="H2553" t="str">
        <f t="shared" si="39"/>
        <v>Nelson</v>
      </c>
    </row>
    <row r="2554" spans="1:8" hidden="1" x14ac:dyDescent="0.25">
      <c r="A2554" s="103">
        <v>2552</v>
      </c>
      <c r="B2554" t="s">
        <v>423</v>
      </c>
      <c r="C2554" t="s">
        <v>430</v>
      </c>
      <c r="D2554" t="s">
        <v>399</v>
      </c>
      <c r="E2554" t="s">
        <v>69</v>
      </c>
      <c r="F2554" t="s">
        <v>407</v>
      </c>
      <c r="G2554">
        <v>80</v>
      </c>
      <c r="H2554" t="str">
        <f t="shared" si="39"/>
        <v>Nelson</v>
      </c>
    </row>
    <row r="2555" spans="1:8" hidden="1" x14ac:dyDescent="0.25">
      <c r="A2555" s="103">
        <v>2553</v>
      </c>
      <c r="B2555" t="s">
        <v>423</v>
      </c>
      <c r="C2555" t="s">
        <v>430</v>
      </c>
      <c r="D2555" t="s">
        <v>399</v>
      </c>
      <c r="E2555" t="s">
        <v>72</v>
      </c>
      <c r="F2555" t="s">
        <v>407</v>
      </c>
      <c r="G2555">
        <v>81.249999999997655</v>
      </c>
      <c r="H2555" t="str">
        <f t="shared" si="39"/>
        <v>Nelson</v>
      </c>
    </row>
    <row r="2556" spans="1:8" x14ac:dyDescent="0.25">
      <c r="A2556" s="103">
        <v>2554</v>
      </c>
      <c r="B2556" t="s">
        <v>423</v>
      </c>
      <c r="C2556" t="s">
        <v>430</v>
      </c>
      <c r="D2556" t="s">
        <v>399</v>
      </c>
      <c r="E2556" t="s">
        <v>81</v>
      </c>
      <c r="F2556" t="s">
        <v>407</v>
      </c>
      <c r="G2556">
        <v>100</v>
      </c>
      <c r="H2556" t="str">
        <f t="shared" si="39"/>
        <v>Nelson</v>
      </c>
    </row>
    <row r="2557" spans="1:8" hidden="1" x14ac:dyDescent="0.25">
      <c r="A2557" s="103">
        <v>2555</v>
      </c>
      <c r="B2557" t="s">
        <v>423</v>
      </c>
      <c r="C2557" t="s">
        <v>430</v>
      </c>
      <c r="D2557" t="s">
        <v>399</v>
      </c>
      <c r="E2557" t="s">
        <v>82</v>
      </c>
      <c r="F2557" t="s">
        <v>407</v>
      </c>
      <c r="G2557">
        <v>100</v>
      </c>
      <c r="H2557" t="str">
        <f t="shared" si="39"/>
        <v>Nelson</v>
      </c>
    </row>
    <row r="2558" spans="1:8" hidden="1" x14ac:dyDescent="0.25">
      <c r="A2558" s="103">
        <v>2556</v>
      </c>
      <c r="B2558" t="s">
        <v>423</v>
      </c>
      <c r="C2558" t="s">
        <v>430</v>
      </c>
      <c r="D2558" t="s">
        <v>408</v>
      </c>
      <c r="E2558" t="s">
        <v>67</v>
      </c>
      <c r="F2558" t="s">
        <v>405</v>
      </c>
      <c r="G2558">
        <v>17.948717948717949</v>
      </c>
      <c r="H2558" t="str">
        <f t="shared" si="39"/>
        <v>Nelson</v>
      </c>
    </row>
    <row r="2559" spans="1:8" hidden="1" x14ac:dyDescent="0.25">
      <c r="A2559" s="103">
        <v>2557</v>
      </c>
      <c r="B2559" t="s">
        <v>423</v>
      </c>
      <c r="C2559" t="s">
        <v>430</v>
      </c>
      <c r="D2559" t="s">
        <v>408</v>
      </c>
      <c r="E2559" t="s">
        <v>66</v>
      </c>
      <c r="F2559" t="s">
        <v>405</v>
      </c>
      <c r="G2559">
        <v>3.571428571428827</v>
      </c>
      <c r="H2559" t="str">
        <f t="shared" si="39"/>
        <v>Nelson</v>
      </c>
    </row>
    <row r="2560" spans="1:8" hidden="1" x14ac:dyDescent="0.25">
      <c r="A2560" s="103">
        <v>2558</v>
      </c>
      <c r="B2560" t="s">
        <v>423</v>
      </c>
      <c r="C2560" t="s">
        <v>430</v>
      </c>
      <c r="D2560" t="s">
        <v>408</v>
      </c>
      <c r="E2560" t="s">
        <v>68</v>
      </c>
      <c r="F2560" t="s">
        <v>405</v>
      </c>
      <c r="G2560">
        <v>5.2083333333322264</v>
      </c>
      <c r="H2560" t="str">
        <f t="shared" si="39"/>
        <v>Nelson</v>
      </c>
    </row>
    <row r="2561" spans="1:8" hidden="1" x14ac:dyDescent="0.25">
      <c r="A2561" s="103">
        <v>2559</v>
      </c>
      <c r="B2561" t="s">
        <v>423</v>
      </c>
      <c r="C2561" t="s">
        <v>430</v>
      </c>
      <c r="D2561" t="s">
        <v>408</v>
      </c>
      <c r="E2561" t="s">
        <v>67</v>
      </c>
      <c r="F2561" t="s">
        <v>406</v>
      </c>
      <c r="G2561">
        <v>15.38461538461539</v>
      </c>
      <c r="H2561" t="str">
        <f t="shared" si="39"/>
        <v>Nelson</v>
      </c>
    </row>
    <row r="2562" spans="1:8" hidden="1" x14ac:dyDescent="0.25">
      <c r="A2562" s="103">
        <v>2560</v>
      </c>
      <c r="B2562" t="s">
        <v>423</v>
      </c>
      <c r="C2562" t="s">
        <v>430</v>
      </c>
      <c r="D2562" t="s">
        <v>408</v>
      </c>
      <c r="E2562" t="s">
        <v>66</v>
      </c>
      <c r="F2562" t="s">
        <v>406</v>
      </c>
      <c r="H2562" t="str">
        <f t="shared" si="39"/>
        <v>Nelson</v>
      </c>
    </row>
    <row r="2563" spans="1:8" hidden="1" x14ac:dyDescent="0.25">
      <c r="A2563" s="103">
        <v>2561</v>
      </c>
      <c r="B2563" t="s">
        <v>423</v>
      </c>
      <c r="C2563" t="s">
        <v>430</v>
      </c>
      <c r="D2563" t="s">
        <v>408</v>
      </c>
      <c r="E2563" t="s">
        <v>68</v>
      </c>
      <c r="F2563" t="s">
        <v>406</v>
      </c>
      <c r="G2563">
        <v>14.583333333333981</v>
      </c>
      <c r="H2563" t="str">
        <f t="shared" ref="H2563:H2626" si="40">SUBSTITUTE(B2563, " Region","")</f>
        <v>Nelson</v>
      </c>
    </row>
    <row r="2564" spans="1:8" hidden="1" x14ac:dyDescent="0.25">
      <c r="A2564" s="103">
        <v>2562</v>
      </c>
      <c r="B2564" t="s">
        <v>423</v>
      </c>
      <c r="C2564" t="s">
        <v>430</v>
      </c>
      <c r="D2564" t="s">
        <v>408</v>
      </c>
      <c r="E2564" t="s">
        <v>67</v>
      </c>
      <c r="F2564" t="s">
        <v>407</v>
      </c>
      <c r="G2564">
        <v>66.666666666666657</v>
      </c>
      <c r="H2564" t="str">
        <f t="shared" si="40"/>
        <v>Nelson</v>
      </c>
    </row>
    <row r="2565" spans="1:8" hidden="1" x14ac:dyDescent="0.25">
      <c r="A2565" s="103">
        <v>2563</v>
      </c>
      <c r="B2565" t="s">
        <v>423</v>
      </c>
      <c r="C2565" t="s">
        <v>430</v>
      </c>
      <c r="D2565" t="s">
        <v>408</v>
      </c>
      <c r="E2565" t="s">
        <v>66</v>
      </c>
      <c r="F2565" t="s">
        <v>407</v>
      </c>
      <c r="G2565">
        <v>96.428571428571175</v>
      </c>
      <c r="H2565" t="str">
        <f t="shared" si="40"/>
        <v>Nelson</v>
      </c>
    </row>
    <row r="2566" spans="1:8" hidden="1" x14ac:dyDescent="0.25">
      <c r="A2566" s="103">
        <v>2564</v>
      </c>
      <c r="B2566" t="s">
        <v>423</v>
      </c>
      <c r="C2566" t="s">
        <v>430</v>
      </c>
      <c r="D2566" t="s">
        <v>408</v>
      </c>
      <c r="E2566" t="s">
        <v>68</v>
      </c>
      <c r="F2566" t="s">
        <v>407</v>
      </c>
      <c r="G2566">
        <v>80.208333333333798</v>
      </c>
      <c r="H2566" t="str">
        <f t="shared" si="40"/>
        <v>Nelson</v>
      </c>
    </row>
    <row r="2567" spans="1:8" hidden="1" x14ac:dyDescent="0.25">
      <c r="A2567" s="103">
        <v>2565</v>
      </c>
      <c r="B2567" t="s">
        <v>423</v>
      </c>
      <c r="C2567" t="s">
        <v>430</v>
      </c>
      <c r="D2567" t="s">
        <v>409</v>
      </c>
      <c r="E2567" t="s">
        <v>193</v>
      </c>
      <c r="F2567" t="s">
        <v>405</v>
      </c>
      <c r="H2567" t="str">
        <f t="shared" si="40"/>
        <v>Nelson</v>
      </c>
    </row>
    <row r="2568" spans="1:8" hidden="1" x14ac:dyDescent="0.25">
      <c r="A2568" s="103">
        <v>2566</v>
      </c>
      <c r="B2568" t="s">
        <v>423</v>
      </c>
      <c r="C2568" t="s">
        <v>430</v>
      </c>
      <c r="D2568" t="s">
        <v>409</v>
      </c>
      <c r="E2568" t="s">
        <v>194</v>
      </c>
      <c r="F2568" t="s">
        <v>405</v>
      </c>
      <c r="G2568">
        <v>29.032258064516132</v>
      </c>
      <c r="H2568" t="str">
        <f t="shared" si="40"/>
        <v>Nelson</v>
      </c>
    </row>
    <row r="2569" spans="1:8" hidden="1" x14ac:dyDescent="0.25">
      <c r="A2569" s="103">
        <v>2567</v>
      </c>
      <c r="B2569" t="s">
        <v>423</v>
      </c>
      <c r="C2569" t="s">
        <v>430</v>
      </c>
      <c r="D2569" t="s">
        <v>409</v>
      </c>
      <c r="E2569" t="s">
        <v>195</v>
      </c>
      <c r="F2569" t="s">
        <v>405</v>
      </c>
      <c r="G2569">
        <v>2.777777777775694</v>
      </c>
      <c r="H2569" t="str">
        <f t="shared" si="40"/>
        <v>Nelson</v>
      </c>
    </row>
    <row r="2570" spans="1:8" hidden="1" x14ac:dyDescent="0.25">
      <c r="A2570" s="103">
        <v>2568</v>
      </c>
      <c r="B2570" t="s">
        <v>423</v>
      </c>
      <c r="C2570" t="s">
        <v>430</v>
      </c>
      <c r="D2570" t="s">
        <v>409</v>
      </c>
      <c r="E2570" t="s">
        <v>193</v>
      </c>
      <c r="F2570" t="s">
        <v>406</v>
      </c>
      <c r="G2570">
        <v>4.5454545454547528</v>
      </c>
      <c r="H2570" t="str">
        <f t="shared" si="40"/>
        <v>Nelson</v>
      </c>
    </row>
    <row r="2571" spans="1:8" hidden="1" x14ac:dyDescent="0.25">
      <c r="A2571" s="103">
        <v>2569</v>
      </c>
      <c r="B2571" t="s">
        <v>423</v>
      </c>
      <c r="C2571" t="s">
        <v>430</v>
      </c>
      <c r="D2571" t="s">
        <v>409</v>
      </c>
      <c r="E2571" t="s">
        <v>194</v>
      </c>
      <c r="F2571" t="s">
        <v>406</v>
      </c>
      <c r="G2571">
        <v>19.35483870967742</v>
      </c>
      <c r="H2571" t="str">
        <f t="shared" si="40"/>
        <v>Nelson</v>
      </c>
    </row>
    <row r="2572" spans="1:8" hidden="1" x14ac:dyDescent="0.25">
      <c r="A2572" s="103">
        <v>2570</v>
      </c>
      <c r="B2572" t="s">
        <v>423</v>
      </c>
      <c r="C2572" t="s">
        <v>430</v>
      </c>
      <c r="D2572" t="s">
        <v>409</v>
      </c>
      <c r="E2572" t="s">
        <v>195</v>
      </c>
      <c r="F2572" t="s">
        <v>406</v>
      </c>
      <c r="G2572">
        <v>11.111111111111111</v>
      </c>
      <c r="H2572" t="str">
        <f t="shared" si="40"/>
        <v>Nelson</v>
      </c>
    </row>
    <row r="2573" spans="1:8" hidden="1" x14ac:dyDescent="0.25">
      <c r="A2573" s="103">
        <v>2571</v>
      </c>
      <c r="B2573" t="s">
        <v>423</v>
      </c>
      <c r="C2573" t="s">
        <v>430</v>
      </c>
      <c r="D2573" t="s">
        <v>409</v>
      </c>
      <c r="E2573" t="s">
        <v>193</v>
      </c>
      <c r="F2573" t="s">
        <v>407</v>
      </c>
      <c r="G2573">
        <v>95.454545454545254</v>
      </c>
      <c r="H2573" t="str">
        <f t="shared" si="40"/>
        <v>Nelson</v>
      </c>
    </row>
    <row r="2574" spans="1:8" hidden="1" x14ac:dyDescent="0.25">
      <c r="A2574" s="103">
        <v>2572</v>
      </c>
      <c r="B2574" t="s">
        <v>423</v>
      </c>
      <c r="C2574" t="s">
        <v>430</v>
      </c>
      <c r="D2574" t="s">
        <v>409</v>
      </c>
      <c r="E2574" t="s">
        <v>194</v>
      </c>
      <c r="F2574" t="s">
        <v>407</v>
      </c>
      <c r="G2574">
        <v>51.612903225806448</v>
      </c>
      <c r="H2574" t="str">
        <f t="shared" si="40"/>
        <v>Nelson</v>
      </c>
    </row>
    <row r="2575" spans="1:8" hidden="1" x14ac:dyDescent="0.25">
      <c r="A2575" s="103">
        <v>2573</v>
      </c>
      <c r="B2575" t="s">
        <v>423</v>
      </c>
      <c r="C2575" t="s">
        <v>430</v>
      </c>
      <c r="D2575" t="s">
        <v>409</v>
      </c>
      <c r="E2575" t="s">
        <v>195</v>
      </c>
      <c r="F2575" t="s">
        <v>407</v>
      </c>
      <c r="G2575">
        <v>86.111111111113189</v>
      </c>
      <c r="H2575" t="str">
        <f t="shared" si="40"/>
        <v>Nelson</v>
      </c>
    </row>
    <row r="2576" spans="1:8" hidden="1" x14ac:dyDescent="0.25">
      <c r="A2576" s="103">
        <v>2574</v>
      </c>
      <c r="B2576" t="s">
        <v>424</v>
      </c>
      <c r="C2576" t="s">
        <v>430</v>
      </c>
      <c r="D2576" t="s">
        <v>403</v>
      </c>
      <c r="E2576" t="s">
        <v>404</v>
      </c>
      <c r="F2576" t="s">
        <v>405</v>
      </c>
      <c r="G2576">
        <v>21.32435465768615</v>
      </c>
      <c r="H2576" t="str">
        <f t="shared" si="40"/>
        <v>Taranaki</v>
      </c>
    </row>
    <row r="2577" spans="1:8" hidden="1" x14ac:dyDescent="0.25">
      <c r="A2577" s="103">
        <v>2575</v>
      </c>
      <c r="B2577" t="s">
        <v>424</v>
      </c>
      <c r="C2577" t="s">
        <v>430</v>
      </c>
      <c r="D2577" t="s">
        <v>403</v>
      </c>
      <c r="E2577" t="s">
        <v>404</v>
      </c>
      <c r="F2577" t="s">
        <v>406</v>
      </c>
      <c r="G2577">
        <v>12.68237934904656</v>
      </c>
      <c r="H2577" t="str">
        <f t="shared" si="40"/>
        <v>Taranaki</v>
      </c>
    </row>
    <row r="2578" spans="1:8" hidden="1" x14ac:dyDescent="0.25">
      <c r="A2578" s="103">
        <v>2576</v>
      </c>
      <c r="B2578" t="s">
        <v>424</v>
      </c>
      <c r="C2578" t="s">
        <v>430</v>
      </c>
      <c r="D2578" t="s">
        <v>403</v>
      </c>
      <c r="E2578" t="s">
        <v>404</v>
      </c>
      <c r="F2578" t="s">
        <v>407</v>
      </c>
      <c r="G2578">
        <v>65.9932659932673</v>
      </c>
      <c r="H2578" t="str">
        <f t="shared" si="40"/>
        <v>Taranaki</v>
      </c>
    </row>
    <row r="2579" spans="1:8" hidden="1" x14ac:dyDescent="0.25">
      <c r="A2579" s="103">
        <v>2577</v>
      </c>
      <c r="B2579" t="s">
        <v>424</v>
      </c>
      <c r="C2579" t="s">
        <v>430</v>
      </c>
      <c r="D2579" t="s">
        <v>399</v>
      </c>
      <c r="E2579" t="s">
        <v>70</v>
      </c>
      <c r="F2579" t="s">
        <v>405</v>
      </c>
      <c r="G2579">
        <v>2.2222222222222219</v>
      </c>
      <c r="H2579" t="str">
        <f t="shared" si="40"/>
        <v>Taranaki</v>
      </c>
    </row>
    <row r="2580" spans="1:8" hidden="1" x14ac:dyDescent="0.25">
      <c r="A2580" s="103">
        <v>2578</v>
      </c>
      <c r="B2580" t="s">
        <v>424</v>
      </c>
      <c r="C2580" t="s">
        <v>430</v>
      </c>
      <c r="D2580" t="s">
        <v>399</v>
      </c>
      <c r="E2580" t="s">
        <v>71</v>
      </c>
      <c r="F2580" t="s">
        <v>405</v>
      </c>
      <c r="G2580">
        <v>26.19047619047392</v>
      </c>
      <c r="H2580" t="str">
        <f t="shared" si="40"/>
        <v>Taranaki</v>
      </c>
    </row>
    <row r="2581" spans="1:8" hidden="1" x14ac:dyDescent="0.25">
      <c r="A2581" s="103">
        <v>2579</v>
      </c>
      <c r="B2581" t="s">
        <v>424</v>
      </c>
      <c r="C2581" t="s">
        <v>430</v>
      </c>
      <c r="D2581" t="s">
        <v>399</v>
      </c>
      <c r="E2581" t="s">
        <v>69</v>
      </c>
      <c r="F2581" t="s">
        <v>405</v>
      </c>
      <c r="G2581">
        <v>6.666666666666667</v>
      </c>
      <c r="H2581" t="str">
        <f t="shared" si="40"/>
        <v>Taranaki</v>
      </c>
    </row>
    <row r="2582" spans="1:8" hidden="1" x14ac:dyDescent="0.25">
      <c r="A2582" s="103">
        <v>2580</v>
      </c>
      <c r="B2582" t="s">
        <v>424</v>
      </c>
      <c r="C2582" t="s">
        <v>430</v>
      </c>
      <c r="D2582" t="s">
        <v>399</v>
      </c>
      <c r="E2582" t="s">
        <v>72</v>
      </c>
      <c r="F2582" t="s">
        <v>405</v>
      </c>
      <c r="G2582">
        <v>38.095238095239907</v>
      </c>
      <c r="H2582" t="str">
        <f t="shared" si="40"/>
        <v>Taranaki</v>
      </c>
    </row>
    <row r="2583" spans="1:8" x14ac:dyDescent="0.25">
      <c r="A2583" s="103">
        <v>2581</v>
      </c>
      <c r="B2583" t="s">
        <v>424</v>
      </c>
      <c r="C2583" t="s">
        <v>430</v>
      </c>
      <c r="D2583" t="s">
        <v>399</v>
      </c>
      <c r="E2583" t="s">
        <v>81</v>
      </c>
      <c r="F2583" t="s">
        <v>405</v>
      </c>
      <c r="G2583">
        <v>26.98412698412162</v>
      </c>
      <c r="H2583" t="str">
        <f t="shared" si="40"/>
        <v>Taranaki</v>
      </c>
    </row>
    <row r="2584" spans="1:8" hidden="1" x14ac:dyDescent="0.25">
      <c r="A2584" s="103">
        <v>2582</v>
      </c>
      <c r="B2584" t="s">
        <v>424</v>
      </c>
      <c r="C2584" t="s">
        <v>430</v>
      </c>
      <c r="D2584" t="s">
        <v>399</v>
      </c>
      <c r="E2584" t="s">
        <v>82</v>
      </c>
      <c r="F2584" t="s">
        <v>405</v>
      </c>
      <c r="H2584" t="str">
        <f t="shared" si="40"/>
        <v>Taranaki</v>
      </c>
    </row>
    <row r="2585" spans="1:8" hidden="1" x14ac:dyDescent="0.25">
      <c r="A2585" s="103">
        <v>2583</v>
      </c>
      <c r="B2585" t="s">
        <v>424</v>
      </c>
      <c r="C2585" t="s">
        <v>430</v>
      </c>
      <c r="D2585" t="s">
        <v>399</v>
      </c>
      <c r="E2585" t="s">
        <v>70</v>
      </c>
      <c r="F2585" t="s">
        <v>406</v>
      </c>
      <c r="G2585">
        <v>13.33333333333333</v>
      </c>
      <c r="H2585" t="str">
        <f t="shared" si="40"/>
        <v>Taranaki</v>
      </c>
    </row>
    <row r="2586" spans="1:8" hidden="1" x14ac:dyDescent="0.25">
      <c r="A2586" s="103">
        <v>2584</v>
      </c>
      <c r="B2586" t="s">
        <v>424</v>
      </c>
      <c r="C2586" t="s">
        <v>430</v>
      </c>
      <c r="D2586" t="s">
        <v>399</v>
      </c>
      <c r="E2586" t="s">
        <v>71</v>
      </c>
      <c r="F2586" t="s">
        <v>406</v>
      </c>
      <c r="G2586">
        <v>11.64021164021222</v>
      </c>
      <c r="H2586" t="str">
        <f t="shared" si="40"/>
        <v>Taranaki</v>
      </c>
    </row>
    <row r="2587" spans="1:8" hidden="1" x14ac:dyDescent="0.25">
      <c r="A2587" s="103">
        <v>2585</v>
      </c>
      <c r="B2587" t="s">
        <v>424</v>
      </c>
      <c r="C2587" t="s">
        <v>430</v>
      </c>
      <c r="D2587" t="s">
        <v>399</v>
      </c>
      <c r="E2587" t="s">
        <v>69</v>
      </c>
      <c r="F2587" t="s">
        <v>406</v>
      </c>
      <c r="G2587">
        <v>13.33333333333333</v>
      </c>
      <c r="H2587" t="str">
        <f t="shared" si="40"/>
        <v>Taranaki</v>
      </c>
    </row>
    <row r="2588" spans="1:8" hidden="1" x14ac:dyDescent="0.25">
      <c r="A2588" s="103">
        <v>2586</v>
      </c>
      <c r="B2588" t="s">
        <v>424</v>
      </c>
      <c r="C2588" t="s">
        <v>430</v>
      </c>
      <c r="D2588" t="s">
        <v>399</v>
      </c>
      <c r="E2588" t="s">
        <v>72</v>
      </c>
      <c r="F2588" t="s">
        <v>406</v>
      </c>
      <c r="G2588">
        <v>9.5238095238099785</v>
      </c>
      <c r="H2588" t="str">
        <f t="shared" si="40"/>
        <v>Taranaki</v>
      </c>
    </row>
    <row r="2589" spans="1:8" x14ac:dyDescent="0.25">
      <c r="A2589" s="103">
        <v>2587</v>
      </c>
      <c r="B2589" t="s">
        <v>424</v>
      </c>
      <c r="C2589" t="s">
        <v>430</v>
      </c>
      <c r="D2589" t="s">
        <v>399</v>
      </c>
      <c r="E2589" t="s">
        <v>81</v>
      </c>
      <c r="F2589" t="s">
        <v>406</v>
      </c>
      <c r="G2589">
        <v>21.42857142857347</v>
      </c>
      <c r="H2589" t="str">
        <f t="shared" si="40"/>
        <v>Taranaki</v>
      </c>
    </row>
    <row r="2590" spans="1:8" hidden="1" x14ac:dyDescent="0.25">
      <c r="A2590" s="103">
        <v>2588</v>
      </c>
      <c r="B2590" t="s">
        <v>424</v>
      </c>
      <c r="C2590" t="s">
        <v>430</v>
      </c>
      <c r="D2590" t="s">
        <v>399</v>
      </c>
      <c r="E2590" t="s">
        <v>82</v>
      </c>
      <c r="F2590" t="s">
        <v>406</v>
      </c>
      <c r="H2590" t="str">
        <f t="shared" si="40"/>
        <v>Taranaki</v>
      </c>
    </row>
    <row r="2591" spans="1:8" hidden="1" x14ac:dyDescent="0.25">
      <c r="A2591" s="103">
        <v>2589</v>
      </c>
      <c r="B2591" t="s">
        <v>424</v>
      </c>
      <c r="C2591" t="s">
        <v>430</v>
      </c>
      <c r="D2591" t="s">
        <v>399</v>
      </c>
      <c r="E2591" t="s">
        <v>70</v>
      </c>
      <c r="F2591" t="s">
        <v>407</v>
      </c>
      <c r="G2591">
        <v>84.444444444444443</v>
      </c>
      <c r="H2591" t="str">
        <f t="shared" si="40"/>
        <v>Taranaki</v>
      </c>
    </row>
    <row r="2592" spans="1:8" hidden="1" x14ac:dyDescent="0.25">
      <c r="A2592" s="103">
        <v>2590</v>
      </c>
      <c r="B2592" t="s">
        <v>424</v>
      </c>
      <c r="C2592" t="s">
        <v>430</v>
      </c>
      <c r="D2592" t="s">
        <v>399</v>
      </c>
      <c r="E2592" t="s">
        <v>71</v>
      </c>
      <c r="F2592" t="s">
        <v>407</v>
      </c>
      <c r="G2592">
        <v>62.169312169313848</v>
      </c>
      <c r="H2592" t="str">
        <f t="shared" si="40"/>
        <v>Taranaki</v>
      </c>
    </row>
    <row r="2593" spans="1:8" hidden="1" x14ac:dyDescent="0.25">
      <c r="A2593" s="103">
        <v>2591</v>
      </c>
      <c r="B2593" t="s">
        <v>424</v>
      </c>
      <c r="C2593" t="s">
        <v>430</v>
      </c>
      <c r="D2593" t="s">
        <v>399</v>
      </c>
      <c r="E2593" t="s">
        <v>69</v>
      </c>
      <c r="F2593" t="s">
        <v>407</v>
      </c>
      <c r="G2593">
        <v>80</v>
      </c>
      <c r="H2593" t="str">
        <f t="shared" si="40"/>
        <v>Taranaki</v>
      </c>
    </row>
    <row r="2594" spans="1:8" hidden="1" x14ac:dyDescent="0.25">
      <c r="A2594" s="103">
        <v>2592</v>
      </c>
      <c r="B2594" t="s">
        <v>424</v>
      </c>
      <c r="C2594" t="s">
        <v>430</v>
      </c>
      <c r="D2594" t="s">
        <v>399</v>
      </c>
      <c r="E2594" t="s">
        <v>72</v>
      </c>
      <c r="F2594" t="s">
        <v>407</v>
      </c>
      <c r="G2594">
        <v>52.38095238095012</v>
      </c>
      <c r="H2594" t="str">
        <f t="shared" si="40"/>
        <v>Taranaki</v>
      </c>
    </row>
    <row r="2595" spans="1:8" x14ac:dyDescent="0.25">
      <c r="A2595" s="103">
        <v>2593</v>
      </c>
      <c r="B2595" t="s">
        <v>424</v>
      </c>
      <c r="C2595" t="s">
        <v>430</v>
      </c>
      <c r="D2595" t="s">
        <v>399</v>
      </c>
      <c r="E2595" t="s">
        <v>81</v>
      </c>
      <c r="F2595" t="s">
        <v>407</v>
      </c>
      <c r="G2595">
        <v>51.587301587304907</v>
      </c>
      <c r="H2595" t="str">
        <f t="shared" si="40"/>
        <v>Taranaki</v>
      </c>
    </row>
    <row r="2596" spans="1:8" hidden="1" x14ac:dyDescent="0.25">
      <c r="A2596" s="103">
        <v>2594</v>
      </c>
      <c r="B2596" t="s">
        <v>424</v>
      </c>
      <c r="C2596" t="s">
        <v>430</v>
      </c>
      <c r="D2596" t="s">
        <v>399</v>
      </c>
      <c r="E2596" t="s">
        <v>82</v>
      </c>
      <c r="F2596" t="s">
        <v>407</v>
      </c>
      <c r="G2596">
        <v>100</v>
      </c>
      <c r="H2596" t="str">
        <f t="shared" si="40"/>
        <v>Taranaki</v>
      </c>
    </row>
    <row r="2597" spans="1:8" hidden="1" x14ac:dyDescent="0.25">
      <c r="A2597" s="103">
        <v>2595</v>
      </c>
      <c r="B2597" t="s">
        <v>424</v>
      </c>
      <c r="C2597" t="s">
        <v>430</v>
      </c>
      <c r="D2597" t="s">
        <v>408</v>
      </c>
      <c r="E2597" t="s">
        <v>67</v>
      </c>
      <c r="F2597" t="s">
        <v>405</v>
      </c>
      <c r="G2597">
        <v>20.869565217391301</v>
      </c>
      <c r="H2597" t="str">
        <f t="shared" si="40"/>
        <v>Taranaki</v>
      </c>
    </row>
    <row r="2598" spans="1:8" hidden="1" x14ac:dyDescent="0.25">
      <c r="A2598" s="103">
        <v>2596</v>
      </c>
      <c r="B2598" t="s">
        <v>424</v>
      </c>
      <c r="C2598" t="s">
        <v>430</v>
      </c>
      <c r="D2598" t="s">
        <v>408</v>
      </c>
      <c r="E2598" t="s">
        <v>66</v>
      </c>
      <c r="F2598" t="s">
        <v>405</v>
      </c>
      <c r="G2598">
        <v>10.317460317457879</v>
      </c>
      <c r="H2598" t="str">
        <f t="shared" si="40"/>
        <v>Taranaki</v>
      </c>
    </row>
    <row r="2599" spans="1:8" hidden="1" x14ac:dyDescent="0.25">
      <c r="A2599" s="103">
        <v>2597</v>
      </c>
      <c r="B2599" t="s">
        <v>424</v>
      </c>
      <c r="C2599" t="s">
        <v>430</v>
      </c>
      <c r="D2599" t="s">
        <v>408</v>
      </c>
      <c r="E2599" t="s">
        <v>68</v>
      </c>
      <c r="F2599" t="s">
        <v>405</v>
      </c>
      <c r="G2599">
        <v>31.292517006799748</v>
      </c>
      <c r="H2599" t="str">
        <f t="shared" si="40"/>
        <v>Taranaki</v>
      </c>
    </row>
    <row r="2600" spans="1:8" hidden="1" x14ac:dyDescent="0.25">
      <c r="A2600" s="103">
        <v>2598</v>
      </c>
      <c r="B2600" t="s">
        <v>424</v>
      </c>
      <c r="C2600" t="s">
        <v>430</v>
      </c>
      <c r="D2600" t="s">
        <v>408</v>
      </c>
      <c r="E2600" t="s">
        <v>67</v>
      </c>
      <c r="F2600" t="s">
        <v>406</v>
      </c>
      <c r="G2600">
        <v>12.17391304347826</v>
      </c>
      <c r="H2600" t="str">
        <f t="shared" si="40"/>
        <v>Taranaki</v>
      </c>
    </row>
    <row r="2601" spans="1:8" hidden="1" x14ac:dyDescent="0.25">
      <c r="A2601" s="103">
        <v>2599</v>
      </c>
      <c r="B2601" t="s">
        <v>424</v>
      </c>
      <c r="C2601" t="s">
        <v>430</v>
      </c>
      <c r="D2601" t="s">
        <v>408</v>
      </c>
      <c r="E2601" t="s">
        <v>66</v>
      </c>
      <c r="F2601" t="s">
        <v>406</v>
      </c>
      <c r="G2601">
        <v>9.1269841269839844</v>
      </c>
      <c r="H2601" t="str">
        <f t="shared" si="40"/>
        <v>Taranaki</v>
      </c>
    </row>
    <row r="2602" spans="1:8" hidden="1" x14ac:dyDescent="0.25">
      <c r="A2602" s="103">
        <v>2600</v>
      </c>
      <c r="B2602" t="s">
        <v>424</v>
      </c>
      <c r="C2602" t="s">
        <v>430</v>
      </c>
      <c r="D2602" t="s">
        <v>408</v>
      </c>
      <c r="E2602" t="s">
        <v>68</v>
      </c>
      <c r="F2602" t="s">
        <v>406</v>
      </c>
      <c r="G2602">
        <v>16.326530612246891</v>
      </c>
      <c r="H2602" t="str">
        <f t="shared" si="40"/>
        <v>Taranaki</v>
      </c>
    </row>
    <row r="2603" spans="1:8" hidden="1" x14ac:dyDescent="0.25">
      <c r="A2603" s="103">
        <v>2601</v>
      </c>
      <c r="B2603" t="s">
        <v>424</v>
      </c>
      <c r="C2603" t="s">
        <v>430</v>
      </c>
      <c r="D2603" t="s">
        <v>408</v>
      </c>
      <c r="E2603" t="s">
        <v>67</v>
      </c>
      <c r="F2603" t="s">
        <v>407</v>
      </c>
      <c r="G2603">
        <v>66.956521739130437</v>
      </c>
      <c r="H2603" t="str">
        <f t="shared" si="40"/>
        <v>Taranaki</v>
      </c>
    </row>
    <row r="2604" spans="1:8" hidden="1" x14ac:dyDescent="0.25">
      <c r="A2604" s="103">
        <v>2602</v>
      </c>
      <c r="B2604" t="s">
        <v>424</v>
      </c>
      <c r="C2604" t="s">
        <v>430</v>
      </c>
      <c r="D2604" t="s">
        <v>408</v>
      </c>
      <c r="E2604" t="s">
        <v>66</v>
      </c>
      <c r="F2604" t="s">
        <v>407</v>
      </c>
      <c r="G2604">
        <v>80.555555555558129</v>
      </c>
      <c r="H2604" t="str">
        <f t="shared" si="40"/>
        <v>Taranaki</v>
      </c>
    </row>
    <row r="2605" spans="1:8" hidden="1" x14ac:dyDescent="0.25">
      <c r="A2605" s="103">
        <v>2603</v>
      </c>
      <c r="B2605" t="s">
        <v>424</v>
      </c>
      <c r="C2605" t="s">
        <v>430</v>
      </c>
      <c r="D2605" t="s">
        <v>408</v>
      </c>
      <c r="E2605" t="s">
        <v>68</v>
      </c>
      <c r="F2605" t="s">
        <v>407</v>
      </c>
      <c r="G2605">
        <v>52.38095238095336</v>
      </c>
      <c r="H2605" t="str">
        <f t="shared" si="40"/>
        <v>Taranaki</v>
      </c>
    </row>
    <row r="2606" spans="1:8" hidden="1" x14ac:dyDescent="0.25">
      <c r="A2606" s="103">
        <v>2604</v>
      </c>
      <c r="B2606" t="s">
        <v>424</v>
      </c>
      <c r="C2606" t="s">
        <v>430</v>
      </c>
      <c r="D2606" t="s">
        <v>409</v>
      </c>
      <c r="E2606" t="s">
        <v>193</v>
      </c>
      <c r="F2606" t="s">
        <v>405</v>
      </c>
      <c r="G2606">
        <v>21.2560386473412</v>
      </c>
      <c r="H2606" t="str">
        <f t="shared" si="40"/>
        <v>Taranaki</v>
      </c>
    </row>
    <row r="2607" spans="1:8" hidden="1" x14ac:dyDescent="0.25">
      <c r="A2607" s="103">
        <v>2605</v>
      </c>
      <c r="B2607" t="s">
        <v>424</v>
      </c>
      <c r="C2607" t="s">
        <v>430</v>
      </c>
      <c r="D2607" t="s">
        <v>409</v>
      </c>
      <c r="E2607" t="s">
        <v>194</v>
      </c>
      <c r="F2607" t="s">
        <v>405</v>
      </c>
      <c r="G2607">
        <v>27.472527472527471</v>
      </c>
      <c r="H2607" t="str">
        <f t="shared" si="40"/>
        <v>Taranaki</v>
      </c>
    </row>
    <row r="2608" spans="1:8" hidden="1" x14ac:dyDescent="0.25">
      <c r="A2608" s="103">
        <v>2606</v>
      </c>
      <c r="B2608" t="s">
        <v>424</v>
      </c>
      <c r="C2608" t="s">
        <v>430</v>
      </c>
      <c r="D2608" t="s">
        <v>409</v>
      </c>
      <c r="E2608" t="s">
        <v>195</v>
      </c>
      <c r="F2608" t="s">
        <v>405</v>
      </c>
      <c r="G2608">
        <v>13.23529411764096</v>
      </c>
      <c r="H2608" t="str">
        <f t="shared" si="40"/>
        <v>Taranaki</v>
      </c>
    </row>
    <row r="2609" spans="1:8" hidden="1" x14ac:dyDescent="0.25">
      <c r="A2609" s="103">
        <v>2607</v>
      </c>
      <c r="B2609" t="s">
        <v>424</v>
      </c>
      <c r="C2609" t="s">
        <v>430</v>
      </c>
      <c r="D2609" t="s">
        <v>409</v>
      </c>
      <c r="E2609" t="s">
        <v>193</v>
      </c>
      <c r="F2609" t="s">
        <v>406</v>
      </c>
      <c r="G2609">
        <v>8.6956521739132953</v>
      </c>
      <c r="H2609" t="str">
        <f t="shared" si="40"/>
        <v>Taranaki</v>
      </c>
    </row>
    <row r="2610" spans="1:8" hidden="1" x14ac:dyDescent="0.25">
      <c r="A2610" s="103">
        <v>2608</v>
      </c>
      <c r="B2610" t="s">
        <v>424</v>
      </c>
      <c r="C2610" t="s">
        <v>430</v>
      </c>
      <c r="D2610" t="s">
        <v>409</v>
      </c>
      <c r="E2610" t="s">
        <v>194</v>
      </c>
      <c r="F2610" t="s">
        <v>406</v>
      </c>
      <c r="G2610">
        <v>17.58241758241758</v>
      </c>
      <c r="H2610" t="str">
        <f t="shared" si="40"/>
        <v>Taranaki</v>
      </c>
    </row>
    <row r="2611" spans="1:8" hidden="1" x14ac:dyDescent="0.25">
      <c r="A2611" s="103">
        <v>2609</v>
      </c>
      <c r="B2611" t="s">
        <v>424</v>
      </c>
      <c r="C2611" t="s">
        <v>430</v>
      </c>
      <c r="D2611" t="s">
        <v>409</v>
      </c>
      <c r="E2611" t="s">
        <v>195</v>
      </c>
      <c r="F2611" t="s">
        <v>406</v>
      </c>
      <c r="G2611">
        <v>14.21568627451175</v>
      </c>
      <c r="H2611" t="str">
        <f t="shared" si="40"/>
        <v>Taranaki</v>
      </c>
    </row>
    <row r="2612" spans="1:8" hidden="1" x14ac:dyDescent="0.25">
      <c r="A2612" s="103">
        <v>2610</v>
      </c>
      <c r="B2612" t="s">
        <v>424</v>
      </c>
      <c r="C2612" t="s">
        <v>430</v>
      </c>
      <c r="D2612" t="s">
        <v>409</v>
      </c>
      <c r="E2612" t="s">
        <v>193</v>
      </c>
      <c r="F2612" t="s">
        <v>407</v>
      </c>
      <c r="G2612">
        <v>70.048309178745512</v>
      </c>
      <c r="H2612" t="str">
        <f t="shared" si="40"/>
        <v>Taranaki</v>
      </c>
    </row>
    <row r="2613" spans="1:8" hidden="1" x14ac:dyDescent="0.25">
      <c r="A2613" s="103">
        <v>2611</v>
      </c>
      <c r="B2613" t="s">
        <v>424</v>
      </c>
      <c r="C2613" t="s">
        <v>430</v>
      </c>
      <c r="D2613" t="s">
        <v>409</v>
      </c>
      <c r="E2613" t="s">
        <v>194</v>
      </c>
      <c r="F2613" t="s">
        <v>407</v>
      </c>
      <c r="G2613">
        <v>54.945054945054949</v>
      </c>
      <c r="H2613" t="str">
        <f t="shared" si="40"/>
        <v>Taranaki</v>
      </c>
    </row>
    <row r="2614" spans="1:8" hidden="1" x14ac:dyDescent="0.25">
      <c r="A2614" s="103">
        <v>2612</v>
      </c>
      <c r="B2614" t="s">
        <v>424</v>
      </c>
      <c r="C2614" t="s">
        <v>430</v>
      </c>
      <c r="D2614" t="s">
        <v>409</v>
      </c>
      <c r="E2614" t="s">
        <v>195</v>
      </c>
      <c r="F2614" t="s">
        <v>407</v>
      </c>
      <c r="G2614">
        <v>72.549019607847271</v>
      </c>
      <c r="H2614" t="str">
        <f t="shared" si="40"/>
        <v>Taranaki</v>
      </c>
    </row>
    <row r="2615" spans="1:8" hidden="1" x14ac:dyDescent="0.25">
      <c r="A2615" s="103">
        <v>2613</v>
      </c>
      <c r="B2615" t="s">
        <v>425</v>
      </c>
      <c r="C2615" t="s">
        <v>430</v>
      </c>
      <c r="D2615" t="s">
        <v>403</v>
      </c>
      <c r="E2615" t="s">
        <v>404</v>
      </c>
      <c r="F2615" t="s">
        <v>405</v>
      </c>
      <c r="G2615">
        <v>14.52145214521501</v>
      </c>
      <c r="H2615" t="str">
        <f t="shared" si="40"/>
        <v>Tasman</v>
      </c>
    </row>
    <row r="2616" spans="1:8" hidden="1" x14ac:dyDescent="0.25">
      <c r="A2616" s="103">
        <v>2614</v>
      </c>
      <c r="B2616" t="s">
        <v>425</v>
      </c>
      <c r="C2616" t="s">
        <v>430</v>
      </c>
      <c r="D2616" t="s">
        <v>403</v>
      </c>
      <c r="E2616" t="s">
        <v>404</v>
      </c>
      <c r="F2616" t="s">
        <v>406</v>
      </c>
      <c r="G2616">
        <v>14.191419141912011</v>
      </c>
      <c r="H2616" t="str">
        <f t="shared" si="40"/>
        <v>Tasman</v>
      </c>
    </row>
    <row r="2617" spans="1:8" hidden="1" x14ac:dyDescent="0.25">
      <c r="A2617" s="103">
        <v>2615</v>
      </c>
      <c r="B2617" t="s">
        <v>425</v>
      </c>
      <c r="C2617" t="s">
        <v>430</v>
      </c>
      <c r="D2617" t="s">
        <v>403</v>
      </c>
      <c r="E2617" t="s">
        <v>404</v>
      </c>
      <c r="F2617" t="s">
        <v>407</v>
      </c>
      <c r="G2617">
        <v>71.28712871287297</v>
      </c>
      <c r="H2617" t="str">
        <f t="shared" si="40"/>
        <v>Tasman</v>
      </c>
    </row>
    <row r="2618" spans="1:8" hidden="1" x14ac:dyDescent="0.25">
      <c r="A2618" s="103">
        <v>2616</v>
      </c>
      <c r="B2618" t="s">
        <v>425</v>
      </c>
      <c r="C2618" t="s">
        <v>430</v>
      </c>
      <c r="D2618" t="s">
        <v>399</v>
      </c>
      <c r="E2618" t="s">
        <v>70</v>
      </c>
      <c r="F2618" t="s">
        <v>405</v>
      </c>
      <c r="H2618" t="str">
        <f t="shared" si="40"/>
        <v>Tasman</v>
      </c>
    </row>
    <row r="2619" spans="1:8" hidden="1" x14ac:dyDescent="0.25">
      <c r="A2619" s="103">
        <v>2617</v>
      </c>
      <c r="B2619" t="s">
        <v>425</v>
      </c>
      <c r="C2619" t="s">
        <v>430</v>
      </c>
      <c r="D2619" t="s">
        <v>399</v>
      </c>
      <c r="E2619" t="s">
        <v>71</v>
      </c>
      <c r="F2619" t="s">
        <v>405</v>
      </c>
      <c r="G2619">
        <v>25.39682539682623</v>
      </c>
      <c r="H2619" t="str">
        <f t="shared" si="40"/>
        <v>Tasman</v>
      </c>
    </row>
    <row r="2620" spans="1:8" hidden="1" x14ac:dyDescent="0.25">
      <c r="A2620" s="103">
        <v>2618</v>
      </c>
      <c r="B2620" t="s">
        <v>425</v>
      </c>
      <c r="C2620" t="s">
        <v>430</v>
      </c>
      <c r="D2620" t="s">
        <v>399</v>
      </c>
      <c r="E2620" t="s">
        <v>69</v>
      </c>
      <c r="F2620" t="s">
        <v>405</v>
      </c>
      <c r="H2620" t="str">
        <f t="shared" si="40"/>
        <v>Tasman</v>
      </c>
    </row>
    <row r="2621" spans="1:8" hidden="1" x14ac:dyDescent="0.25">
      <c r="A2621" s="103">
        <v>2619</v>
      </c>
      <c r="B2621" t="s">
        <v>425</v>
      </c>
      <c r="C2621" t="s">
        <v>430</v>
      </c>
      <c r="D2621" t="s">
        <v>399</v>
      </c>
      <c r="E2621" t="s">
        <v>72</v>
      </c>
      <c r="F2621" t="s">
        <v>405</v>
      </c>
      <c r="G2621">
        <v>25.00000000000313</v>
      </c>
      <c r="H2621" t="str">
        <f t="shared" si="40"/>
        <v>Tasman</v>
      </c>
    </row>
    <row r="2622" spans="1:8" x14ac:dyDescent="0.25">
      <c r="A2622" s="103">
        <v>2620</v>
      </c>
      <c r="B2622" t="s">
        <v>425</v>
      </c>
      <c r="C2622" t="s">
        <v>430</v>
      </c>
      <c r="D2622" t="s">
        <v>399</v>
      </c>
      <c r="E2622" t="s">
        <v>81</v>
      </c>
      <c r="F2622" t="s">
        <v>405</v>
      </c>
      <c r="H2622" t="str">
        <f t="shared" si="40"/>
        <v>Tasman</v>
      </c>
    </row>
    <row r="2623" spans="1:8" hidden="1" x14ac:dyDescent="0.25">
      <c r="A2623" s="103">
        <v>2621</v>
      </c>
      <c r="B2623" t="s">
        <v>425</v>
      </c>
      <c r="C2623" t="s">
        <v>430</v>
      </c>
      <c r="D2623" t="s">
        <v>399</v>
      </c>
      <c r="E2623" t="s">
        <v>82</v>
      </c>
      <c r="F2623" t="s">
        <v>405</v>
      </c>
      <c r="H2623" t="str">
        <f t="shared" si="40"/>
        <v>Tasman</v>
      </c>
    </row>
    <row r="2624" spans="1:8" hidden="1" x14ac:dyDescent="0.25">
      <c r="A2624" s="103">
        <v>2622</v>
      </c>
      <c r="B2624" t="s">
        <v>425</v>
      </c>
      <c r="C2624" t="s">
        <v>430</v>
      </c>
      <c r="D2624" t="s">
        <v>399</v>
      </c>
      <c r="E2624" t="s">
        <v>70</v>
      </c>
      <c r="F2624" t="s">
        <v>406</v>
      </c>
      <c r="G2624">
        <v>26.666666666666671</v>
      </c>
      <c r="H2624" t="str">
        <f t="shared" si="40"/>
        <v>Tasman</v>
      </c>
    </row>
    <row r="2625" spans="1:8" hidden="1" x14ac:dyDescent="0.25">
      <c r="A2625" s="103">
        <v>2623</v>
      </c>
      <c r="B2625" t="s">
        <v>425</v>
      </c>
      <c r="C2625" t="s">
        <v>430</v>
      </c>
      <c r="D2625" t="s">
        <v>399</v>
      </c>
      <c r="E2625" t="s">
        <v>71</v>
      </c>
      <c r="F2625" t="s">
        <v>406</v>
      </c>
      <c r="G2625">
        <v>10.31746031745813</v>
      </c>
      <c r="H2625" t="str">
        <f t="shared" si="40"/>
        <v>Tasman</v>
      </c>
    </row>
    <row r="2626" spans="1:8" hidden="1" x14ac:dyDescent="0.25">
      <c r="A2626" s="103">
        <v>2624</v>
      </c>
      <c r="B2626" t="s">
        <v>425</v>
      </c>
      <c r="C2626" t="s">
        <v>430</v>
      </c>
      <c r="D2626" t="s">
        <v>399</v>
      </c>
      <c r="E2626" t="s">
        <v>69</v>
      </c>
      <c r="F2626" t="s">
        <v>406</v>
      </c>
      <c r="G2626">
        <v>20</v>
      </c>
      <c r="H2626" t="str">
        <f t="shared" si="40"/>
        <v>Tasman</v>
      </c>
    </row>
    <row r="2627" spans="1:8" hidden="1" x14ac:dyDescent="0.25">
      <c r="A2627" s="103">
        <v>2625</v>
      </c>
      <c r="B2627" t="s">
        <v>425</v>
      </c>
      <c r="C2627" t="s">
        <v>430</v>
      </c>
      <c r="D2627" t="s">
        <v>399</v>
      </c>
      <c r="E2627" t="s">
        <v>72</v>
      </c>
      <c r="F2627" t="s">
        <v>406</v>
      </c>
      <c r="G2627">
        <v>24.999999999990631</v>
      </c>
      <c r="H2627" t="str">
        <f t="shared" ref="H2627:H2690" si="41">SUBSTITUTE(B2627, " Region","")</f>
        <v>Tasman</v>
      </c>
    </row>
    <row r="2628" spans="1:8" x14ac:dyDescent="0.25">
      <c r="A2628" s="103">
        <v>2626</v>
      </c>
      <c r="B2628" t="s">
        <v>425</v>
      </c>
      <c r="C2628" t="s">
        <v>430</v>
      </c>
      <c r="D2628" t="s">
        <v>399</v>
      </c>
      <c r="E2628" t="s">
        <v>81</v>
      </c>
      <c r="F2628" t="s">
        <v>406</v>
      </c>
      <c r="H2628" t="str">
        <f t="shared" si="41"/>
        <v>Tasman</v>
      </c>
    </row>
    <row r="2629" spans="1:8" hidden="1" x14ac:dyDescent="0.25">
      <c r="A2629" s="103">
        <v>2627</v>
      </c>
      <c r="B2629" t="s">
        <v>425</v>
      </c>
      <c r="C2629" t="s">
        <v>430</v>
      </c>
      <c r="D2629" t="s">
        <v>399</v>
      </c>
      <c r="E2629" t="s">
        <v>82</v>
      </c>
      <c r="F2629" t="s">
        <v>406</v>
      </c>
      <c r="H2629" t="str">
        <f t="shared" si="41"/>
        <v>Tasman</v>
      </c>
    </row>
    <row r="2630" spans="1:8" hidden="1" x14ac:dyDescent="0.25">
      <c r="A2630" s="103">
        <v>2628</v>
      </c>
      <c r="B2630" t="s">
        <v>425</v>
      </c>
      <c r="C2630" t="s">
        <v>430</v>
      </c>
      <c r="D2630" t="s">
        <v>399</v>
      </c>
      <c r="E2630" t="s">
        <v>70</v>
      </c>
      <c r="F2630" t="s">
        <v>407</v>
      </c>
      <c r="G2630">
        <v>73.333333333333329</v>
      </c>
      <c r="H2630" t="str">
        <f t="shared" si="41"/>
        <v>Tasman</v>
      </c>
    </row>
    <row r="2631" spans="1:8" hidden="1" x14ac:dyDescent="0.25">
      <c r="A2631" s="103">
        <v>2629</v>
      </c>
      <c r="B2631" t="s">
        <v>425</v>
      </c>
      <c r="C2631" t="s">
        <v>430</v>
      </c>
      <c r="D2631" t="s">
        <v>399</v>
      </c>
      <c r="E2631" t="s">
        <v>71</v>
      </c>
      <c r="F2631" t="s">
        <v>407</v>
      </c>
      <c r="G2631">
        <v>64.285714285715642</v>
      </c>
      <c r="H2631" t="str">
        <f t="shared" si="41"/>
        <v>Tasman</v>
      </c>
    </row>
    <row r="2632" spans="1:8" hidden="1" x14ac:dyDescent="0.25">
      <c r="A2632" s="103">
        <v>2630</v>
      </c>
      <c r="B2632" t="s">
        <v>425</v>
      </c>
      <c r="C2632" t="s">
        <v>430</v>
      </c>
      <c r="D2632" t="s">
        <v>399</v>
      </c>
      <c r="E2632" t="s">
        <v>69</v>
      </c>
      <c r="F2632" t="s">
        <v>407</v>
      </c>
      <c r="G2632">
        <v>80</v>
      </c>
      <c r="H2632" t="str">
        <f t="shared" si="41"/>
        <v>Tasman</v>
      </c>
    </row>
    <row r="2633" spans="1:8" hidden="1" x14ac:dyDescent="0.25">
      <c r="A2633" s="103">
        <v>2631</v>
      </c>
      <c r="B2633" t="s">
        <v>425</v>
      </c>
      <c r="C2633" t="s">
        <v>430</v>
      </c>
      <c r="D2633" t="s">
        <v>399</v>
      </c>
      <c r="E2633" t="s">
        <v>72</v>
      </c>
      <c r="F2633" t="s">
        <v>407</v>
      </c>
      <c r="G2633">
        <v>50.000000000006253</v>
      </c>
      <c r="H2633" t="str">
        <f t="shared" si="41"/>
        <v>Tasman</v>
      </c>
    </row>
    <row r="2634" spans="1:8" x14ac:dyDescent="0.25">
      <c r="A2634" s="103">
        <v>2632</v>
      </c>
      <c r="B2634" t="s">
        <v>425</v>
      </c>
      <c r="C2634" t="s">
        <v>430</v>
      </c>
      <c r="D2634" t="s">
        <v>399</v>
      </c>
      <c r="E2634" t="s">
        <v>81</v>
      </c>
      <c r="F2634" t="s">
        <v>407</v>
      </c>
      <c r="G2634">
        <v>100</v>
      </c>
      <c r="H2634" t="str">
        <f t="shared" si="41"/>
        <v>Tasman</v>
      </c>
    </row>
    <row r="2635" spans="1:8" hidden="1" x14ac:dyDescent="0.25">
      <c r="A2635" s="103">
        <v>2633</v>
      </c>
      <c r="B2635" t="s">
        <v>425</v>
      </c>
      <c r="C2635" t="s">
        <v>430</v>
      </c>
      <c r="D2635" t="s">
        <v>399</v>
      </c>
      <c r="E2635" t="s">
        <v>82</v>
      </c>
      <c r="F2635" t="s">
        <v>407</v>
      </c>
      <c r="G2635">
        <v>100</v>
      </c>
      <c r="H2635" t="str">
        <f t="shared" si="41"/>
        <v>Tasman</v>
      </c>
    </row>
    <row r="2636" spans="1:8" hidden="1" x14ac:dyDescent="0.25">
      <c r="A2636" s="103">
        <v>2634</v>
      </c>
      <c r="B2636" t="s">
        <v>425</v>
      </c>
      <c r="C2636" t="s">
        <v>430</v>
      </c>
      <c r="D2636" t="s">
        <v>408</v>
      </c>
      <c r="E2636" t="s">
        <v>67</v>
      </c>
      <c r="F2636" t="s">
        <v>405</v>
      </c>
      <c r="G2636">
        <v>20.512820512820511</v>
      </c>
      <c r="H2636" t="str">
        <f t="shared" si="41"/>
        <v>Tasman</v>
      </c>
    </row>
    <row r="2637" spans="1:8" hidden="1" x14ac:dyDescent="0.25">
      <c r="A2637" s="103">
        <v>2635</v>
      </c>
      <c r="B2637" t="s">
        <v>425</v>
      </c>
      <c r="C2637" t="s">
        <v>430</v>
      </c>
      <c r="D2637" t="s">
        <v>408</v>
      </c>
      <c r="E2637" t="s">
        <v>66</v>
      </c>
      <c r="F2637" t="s">
        <v>405</v>
      </c>
      <c r="H2637" t="str">
        <f t="shared" si="41"/>
        <v>Tasman</v>
      </c>
    </row>
    <row r="2638" spans="1:8" hidden="1" x14ac:dyDescent="0.25">
      <c r="A2638" s="103">
        <v>2636</v>
      </c>
      <c r="B2638" t="s">
        <v>425</v>
      </c>
      <c r="C2638" t="s">
        <v>430</v>
      </c>
      <c r="D2638" t="s">
        <v>408</v>
      </c>
      <c r="E2638" t="s">
        <v>68</v>
      </c>
      <c r="F2638" t="s">
        <v>405</v>
      </c>
      <c r="G2638">
        <v>19.607843137256399</v>
      </c>
      <c r="H2638" t="str">
        <f t="shared" si="41"/>
        <v>Tasman</v>
      </c>
    </row>
    <row r="2639" spans="1:8" hidden="1" x14ac:dyDescent="0.25">
      <c r="A2639" s="103">
        <v>2637</v>
      </c>
      <c r="B2639" t="s">
        <v>425</v>
      </c>
      <c r="C2639" t="s">
        <v>430</v>
      </c>
      <c r="D2639" t="s">
        <v>408</v>
      </c>
      <c r="E2639" t="s">
        <v>67</v>
      </c>
      <c r="F2639" t="s">
        <v>406</v>
      </c>
      <c r="G2639">
        <v>17.948717948717949</v>
      </c>
      <c r="H2639" t="str">
        <f t="shared" si="41"/>
        <v>Tasman</v>
      </c>
    </row>
    <row r="2640" spans="1:8" hidden="1" x14ac:dyDescent="0.25">
      <c r="A2640" s="103">
        <v>2638</v>
      </c>
      <c r="B2640" t="s">
        <v>425</v>
      </c>
      <c r="C2640" t="s">
        <v>430</v>
      </c>
      <c r="D2640" t="s">
        <v>408</v>
      </c>
      <c r="E2640" t="s">
        <v>66</v>
      </c>
      <c r="F2640" t="s">
        <v>406</v>
      </c>
      <c r="G2640">
        <v>2.3809523809501698</v>
      </c>
      <c r="H2640" t="str">
        <f t="shared" si="41"/>
        <v>Tasman</v>
      </c>
    </row>
    <row r="2641" spans="1:8" hidden="1" x14ac:dyDescent="0.25">
      <c r="A2641" s="103">
        <v>2639</v>
      </c>
      <c r="B2641" t="s">
        <v>425</v>
      </c>
      <c r="C2641" t="s">
        <v>430</v>
      </c>
      <c r="D2641" t="s">
        <v>408</v>
      </c>
      <c r="E2641" t="s">
        <v>68</v>
      </c>
      <c r="F2641" t="s">
        <v>406</v>
      </c>
      <c r="G2641">
        <v>19.607843137250519</v>
      </c>
      <c r="H2641" t="str">
        <f t="shared" si="41"/>
        <v>Tasman</v>
      </c>
    </row>
    <row r="2642" spans="1:8" hidden="1" x14ac:dyDescent="0.25">
      <c r="A2642" s="103">
        <v>2640</v>
      </c>
      <c r="B2642" t="s">
        <v>425</v>
      </c>
      <c r="C2642" t="s">
        <v>430</v>
      </c>
      <c r="D2642" t="s">
        <v>408</v>
      </c>
      <c r="E2642" t="s">
        <v>67</v>
      </c>
      <c r="F2642" t="s">
        <v>407</v>
      </c>
      <c r="G2642">
        <v>61.53846153846154</v>
      </c>
      <c r="H2642" t="str">
        <f t="shared" si="41"/>
        <v>Tasman</v>
      </c>
    </row>
    <row r="2643" spans="1:8" hidden="1" x14ac:dyDescent="0.25">
      <c r="A2643" s="103">
        <v>2641</v>
      </c>
      <c r="B2643" t="s">
        <v>425</v>
      </c>
      <c r="C2643" t="s">
        <v>430</v>
      </c>
      <c r="D2643" t="s">
        <v>408</v>
      </c>
      <c r="E2643" t="s">
        <v>66</v>
      </c>
      <c r="F2643" t="s">
        <v>407</v>
      </c>
      <c r="G2643">
        <v>97.619047619049823</v>
      </c>
      <c r="H2643" t="str">
        <f t="shared" si="41"/>
        <v>Tasman</v>
      </c>
    </row>
    <row r="2644" spans="1:8" hidden="1" x14ac:dyDescent="0.25">
      <c r="A2644" s="103">
        <v>2642</v>
      </c>
      <c r="B2644" t="s">
        <v>425</v>
      </c>
      <c r="C2644" t="s">
        <v>430</v>
      </c>
      <c r="D2644" t="s">
        <v>408</v>
      </c>
      <c r="E2644" t="s">
        <v>68</v>
      </c>
      <c r="F2644" t="s">
        <v>407</v>
      </c>
      <c r="G2644">
        <v>60.784313725493078</v>
      </c>
      <c r="H2644" t="str">
        <f t="shared" si="41"/>
        <v>Tasman</v>
      </c>
    </row>
    <row r="2645" spans="1:8" hidden="1" x14ac:dyDescent="0.25">
      <c r="A2645" s="103">
        <v>2643</v>
      </c>
      <c r="B2645" t="s">
        <v>425</v>
      </c>
      <c r="C2645" t="s">
        <v>430</v>
      </c>
      <c r="D2645" t="s">
        <v>409</v>
      </c>
      <c r="E2645" t="s">
        <v>193</v>
      </c>
      <c r="F2645" t="s">
        <v>405</v>
      </c>
      <c r="G2645">
        <v>13.043478260870129</v>
      </c>
      <c r="H2645" t="str">
        <f t="shared" si="41"/>
        <v>Tasman</v>
      </c>
    </row>
    <row r="2646" spans="1:8" hidden="1" x14ac:dyDescent="0.25">
      <c r="A2646" s="103">
        <v>2644</v>
      </c>
      <c r="B2646" t="s">
        <v>425</v>
      </c>
      <c r="C2646" t="s">
        <v>430</v>
      </c>
      <c r="D2646" t="s">
        <v>409</v>
      </c>
      <c r="E2646" t="s">
        <v>194</v>
      </c>
      <c r="F2646" t="s">
        <v>405</v>
      </c>
      <c r="G2646">
        <v>19.35483870967742</v>
      </c>
      <c r="H2646" t="str">
        <f t="shared" si="41"/>
        <v>Tasman</v>
      </c>
    </row>
    <row r="2647" spans="1:8" hidden="1" x14ac:dyDescent="0.25">
      <c r="A2647" s="103">
        <v>2645</v>
      </c>
      <c r="B2647" t="s">
        <v>425</v>
      </c>
      <c r="C2647" t="s">
        <v>430</v>
      </c>
      <c r="D2647" t="s">
        <v>409</v>
      </c>
      <c r="E2647" t="s">
        <v>195</v>
      </c>
      <c r="F2647" t="s">
        <v>405</v>
      </c>
      <c r="G2647">
        <v>11.111111111111111</v>
      </c>
      <c r="H2647" t="str">
        <f t="shared" si="41"/>
        <v>Tasman</v>
      </c>
    </row>
    <row r="2648" spans="1:8" hidden="1" x14ac:dyDescent="0.25">
      <c r="A2648" s="103">
        <v>2646</v>
      </c>
      <c r="B2648" t="s">
        <v>425</v>
      </c>
      <c r="C2648" t="s">
        <v>430</v>
      </c>
      <c r="D2648" t="s">
        <v>409</v>
      </c>
      <c r="E2648" t="s">
        <v>193</v>
      </c>
      <c r="F2648" t="s">
        <v>406</v>
      </c>
      <c r="G2648">
        <v>8.6956521739134214</v>
      </c>
      <c r="H2648" t="str">
        <f t="shared" si="41"/>
        <v>Tasman</v>
      </c>
    </row>
    <row r="2649" spans="1:8" hidden="1" x14ac:dyDescent="0.25">
      <c r="A2649" s="103">
        <v>2647</v>
      </c>
      <c r="B2649" t="s">
        <v>425</v>
      </c>
      <c r="C2649" t="s">
        <v>430</v>
      </c>
      <c r="D2649" t="s">
        <v>409</v>
      </c>
      <c r="E2649" t="s">
        <v>194</v>
      </c>
      <c r="F2649" t="s">
        <v>406</v>
      </c>
      <c r="G2649">
        <v>19.35483870967742</v>
      </c>
      <c r="H2649" t="str">
        <f t="shared" si="41"/>
        <v>Tasman</v>
      </c>
    </row>
    <row r="2650" spans="1:8" hidden="1" x14ac:dyDescent="0.25">
      <c r="A2650" s="103">
        <v>2648</v>
      </c>
      <c r="B2650" t="s">
        <v>425</v>
      </c>
      <c r="C2650" t="s">
        <v>430</v>
      </c>
      <c r="D2650" t="s">
        <v>409</v>
      </c>
      <c r="E2650" t="s">
        <v>195</v>
      </c>
      <c r="F2650" t="s">
        <v>406</v>
      </c>
      <c r="G2650">
        <v>18.055555555546182</v>
      </c>
      <c r="H2650" t="str">
        <f t="shared" si="41"/>
        <v>Tasman</v>
      </c>
    </row>
    <row r="2651" spans="1:8" hidden="1" x14ac:dyDescent="0.25">
      <c r="A2651" s="103">
        <v>2649</v>
      </c>
      <c r="B2651" t="s">
        <v>425</v>
      </c>
      <c r="C2651" t="s">
        <v>430</v>
      </c>
      <c r="D2651" t="s">
        <v>409</v>
      </c>
      <c r="E2651" t="s">
        <v>193</v>
      </c>
      <c r="F2651" t="s">
        <v>407</v>
      </c>
      <c r="G2651">
        <v>78.260869565216439</v>
      </c>
      <c r="H2651" t="str">
        <f t="shared" si="41"/>
        <v>Tasman</v>
      </c>
    </row>
    <row r="2652" spans="1:8" hidden="1" x14ac:dyDescent="0.25">
      <c r="A2652" s="103">
        <v>2650</v>
      </c>
      <c r="B2652" t="s">
        <v>425</v>
      </c>
      <c r="C2652" t="s">
        <v>430</v>
      </c>
      <c r="D2652" t="s">
        <v>409</v>
      </c>
      <c r="E2652" t="s">
        <v>194</v>
      </c>
      <c r="F2652" t="s">
        <v>407</v>
      </c>
      <c r="G2652">
        <v>61.29032258064516</v>
      </c>
      <c r="H2652" t="str">
        <f t="shared" si="41"/>
        <v>Tasman</v>
      </c>
    </row>
    <row r="2653" spans="1:8" hidden="1" x14ac:dyDescent="0.25">
      <c r="A2653" s="103">
        <v>2651</v>
      </c>
      <c r="B2653" t="s">
        <v>425</v>
      </c>
      <c r="C2653" t="s">
        <v>430</v>
      </c>
      <c r="D2653" t="s">
        <v>409</v>
      </c>
      <c r="E2653" t="s">
        <v>195</v>
      </c>
      <c r="F2653" t="s">
        <v>407</v>
      </c>
      <c r="G2653">
        <v>70.833333333342708</v>
      </c>
      <c r="H2653" t="str">
        <f t="shared" si="41"/>
        <v>Tasman</v>
      </c>
    </row>
    <row r="2654" spans="1:8" hidden="1" x14ac:dyDescent="0.25">
      <c r="A2654" s="103">
        <v>2652</v>
      </c>
      <c r="B2654" t="s">
        <v>402</v>
      </c>
      <c r="C2654" t="s">
        <v>429</v>
      </c>
      <c r="D2654" t="s">
        <v>403</v>
      </c>
      <c r="E2654" t="s">
        <v>404</v>
      </c>
      <c r="F2654" t="s">
        <v>405</v>
      </c>
      <c r="G2654">
        <v>21.586931155191511</v>
      </c>
      <c r="H2654" t="str">
        <f t="shared" si="41"/>
        <v>Canterbury</v>
      </c>
    </row>
    <row r="2655" spans="1:8" hidden="1" x14ac:dyDescent="0.25">
      <c r="A2655" s="103">
        <v>2653</v>
      </c>
      <c r="B2655" t="s">
        <v>402</v>
      </c>
      <c r="C2655" t="s">
        <v>429</v>
      </c>
      <c r="D2655" t="s">
        <v>403</v>
      </c>
      <c r="E2655" t="s">
        <v>404</v>
      </c>
      <c r="F2655" t="s">
        <v>406</v>
      </c>
      <c r="G2655">
        <v>14.546868922598319</v>
      </c>
      <c r="H2655" t="str">
        <f t="shared" si="41"/>
        <v>Canterbury</v>
      </c>
    </row>
    <row r="2656" spans="1:8" hidden="1" x14ac:dyDescent="0.25">
      <c r="A2656" s="103">
        <v>2654</v>
      </c>
      <c r="B2656" t="s">
        <v>402</v>
      </c>
      <c r="C2656" t="s">
        <v>429</v>
      </c>
      <c r="D2656" t="s">
        <v>403</v>
      </c>
      <c r="E2656" t="s">
        <v>404</v>
      </c>
      <c r="F2656" t="s">
        <v>407</v>
      </c>
      <c r="G2656">
        <v>63.866199922210157</v>
      </c>
      <c r="H2656" t="str">
        <f t="shared" si="41"/>
        <v>Canterbury</v>
      </c>
    </row>
    <row r="2657" spans="1:8" hidden="1" x14ac:dyDescent="0.25">
      <c r="A2657" s="103">
        <v>2655</v>
      </c>
      <c r="B2657" t="s">
        <v>402</v>
      </c>
      <c r="C2657" t="s">
        <v>429</v>
      </c>
      <c r="D2657" t="s">
        <v>399</v>
      </c>
      <c r="E2657" t="s">
        <v>70</v>
      </c>
      <c r="F2657" t="s">
        <v>405</v>
      </c>
      <c r="G2657">
        <v>1.4814814814814821</v>
      </c>
      <c r="H2657" t="str">
        <f t="shared" si="41"/>
        <v>Canterbury</v>
      </c>
    </row>
    <row r="2658" spans="1:8" hidden="1" x14ac:dyDescent="0.25">
      <c r="A2658" s="103">
        <v>2656</v>
      </c>
      <c r="B2658" t="s">
        <v>402</v>
      </c>
      <c r="C2658" t="s">
        <v>429</v>
      </c>
      <c r="D2658" t="s">
        <v>399</v>
      </c>
      <c r="E2658" t="s">
        <v>71</v>
      </c>
      <c r="F2658" t="s">
        <v>405</v>
      </c>
      <c r="G2658">
        <v>28.29457364340935</v>
      </c>
      <c r="H2658" t="str">
        <f t="shared" si="41"/>
        <v>Canterbury</v>
      </c>
    </row>
    <row r="2659" spans="1:8" hidden="1" x14ac:dyDescent="0.25">
      <c r="A2659" s="103">
        <v>2657</v>
      </c>
      <c r="B2659" t="s">
        <v>402</v>
      </c>
      <c r="C2659" t="s">
        <v>429</v>
      </c>
      <c r="D2659" t="s">
        <v>399</v>
      </c>
      <c r="E2659" t="s">
        <v>69</v>
      </c>
      <c r="F2659" t="s">
        <v>405</v>
      </c>
      <c r="G2659">
        <v>28.888888888888889</v>
      </c>
      <c r="H2659" t="str">
        <f t="shared" si="41"/>
        <v>Canterbury</v>
      </c>
    </row>
    <row r="2660" spans="1:8" hidden="1" x14ac:dyDescent="0.25">
      <c r="A2660" s="103">
        <v>2658</v>
      </c>
      <c r="B2660" t="s">
        <v>402</v>
      </c>
      <c r="C2660" t="s">
        <v>429</v>
      </c>
      <c r="D2660" t="s">
        <v>399</v>
      </c>
      <c r="E2660" t="s">
        <v>72</v>
      </c>
      <c r="F2660" t="s">
        <v>405</v>
      </c>
      <c r="G2660">
        <v>27.777777777777509</v>
      </c>
      <c r="H2660" t="str">
        <f t="shared" si="41"/>
        <v>Canterbury</v>
      </c>
    </row>
    <row r="2661" spans="1:8" x14ac:dyDescent="0.25">
      <c r="A2661" s="103">
        <v>2659</v>
      </c>
      <c r="B2661" t="s">
        <v>402</v>
      </c>
      <c r="C2661" t="s">
        <v>429</v>
      </c>
      <c r="D2661" t="s">
        <v>399</v>
      </c>
      <c r="E2661" t="s">
        <v>81</v>
      </c>
      <c r="F2661" t="s">
        <v>405</v>
      </c>
      <c r="G2661">
        <v>19.576719576719011</v>
      </c>
      <c r="H2661" t="str">
        <f t="shared" si="41"/>
        <v>Canterbury</v>
      </c>
    </row>
    <row r="2662" spans="1:8" hidden="1" x14ac:dyDescent="0.25">
      <c r="A2662" s="103">
        <v>2660</v>
      </c>
      <c r="B2662" t="s">
        <v>402</v>
      </c>
      <c r="C2662" t="s">
        <v>429</v>
      </c>
      <c r="D2662" t="s">
        <v>399</v>
      </c>
      <c r="E2662" t="s">
        <v>82</v>
      </c>
      <c r="F2662" t="s">
        <v>405</v>
      </c>
      <c r="H2662" t="str">
        <f t="shared" si="41"/>
        <v>Canterbury</v>
      </c>
    </row>
    <row r="2663" spans="1:8" hidden="1" x14ac:dyDescent="0.25">
      <c r="A2663" s="103">
        <v>2661</v>
      </c>
      <c r="B2663" t="s">
        <v>402</v>
      </c>
      <c r="C2663" t="s">
        <v>429</v>
      </c>
      <c r="D2663" t="s">
        <v>399</v>
      </c>
      <c r="E2663" t="s">
        <v>70</v>
      </c>
      <c r="F2663" t="s">
        <v>406</v>
      </c>
      <c r="G2663">
        <v>26.666666666666671</v>
      </c>
      <c r="H2663" t="str">
        <f t="shared" si="41"/>
        <v>Canterbury</v>
      </c>
    </row>
    <row r="2664" spans="1:8" hidden="1" x14ac:dyDescent="0.25">
      <c r="A2664" s="103">
        <v>2662</v>
      </c>
      <c r="B2664" t="s">
        <v>402</v>
      </c>
      <c r="C2664" t="s">
        <v>429</v>
      </c>
      <c r="D2664" t="s">
        <v>399</v>
      </c>
      <c r="E2664" t="s">
        <v>71</v>
      </c>
      <c r="F2664" t="s">
        <v>406</v>
      </c>
      <c r="G2664">
        <v>13.27519379844964</v>
      </c>
      <c r="H2664" t="str">
        <f t="shared" si="41"/>
        <v>Canterbury</v>
      </c>
    </row>
    <row r="2665" spans="1:8" hidden="1" x14ac:dyDescent="0.25">
      <c r="A2665" s="103">
        <v>2663</v>
      </c>
      <c r="B2665" t="s">
        <v>402</v>
      </c>
      <c r="C2665" t="s">
        <v>429</v>
      </c>
      <c r="D2665" t="s">
        <v>399</v>
      </c>
      <c r="E2665" t="s">
        <v>69</v>
      </c>
      <c r="F2665" t="s">
        <v>406</v>
      </c>
      <c r="G2665">
        <v>8.8888888888888893</v>
      </c>
      <c r="H2665" t="str">
        <f t="shared" si="41"/>
        <v>Canterbury</v>
      </c>
    </row>
    <row r="2666" spans="1:8" hidden="1" x14ac:dyDescent="0.25">
      <c r="A2666" s="103">
        <v>2664</v>
      </c>
      <c r="B2666" t="s">
        <v>402</v>
      </c>
      <c r="C2666" t="s">
        <v>429</v>
      </c>
      <c r="D2666" t="s">
        <v>399</v>
      </c>
      <c r="E2666" t="s">
        <v>72</v>
      </c>
      <c r="F2666" t="s">
        <v>406</v>
      </c>
      <c r="G2666">
        <v>8.7301587301575587</v>
      </c>
      <c r="H2666" t="str">
        <f t="shared" si="41"/>
        <v>Canterbury</v>
      </c>
    </row>
    <row r="2667" spans="1:8" x14ac:dyDescent="0.25">
      <c r="A2667" s="103">
        <v>2665</v>
      </c>
      <c r="B2667" t="s">
        <v>402</v>
      </c>
      <c r="C2667" t="s">
        <v>429</v>
      </c>
      <c r="D2667" t="s">
        <v>399</v>
      </c>
      <c r="E2667" t="s">
        <v>81</v>
      </c>
      <c r="F2667" t="s">
        <v>406</v>
      </c>
      <c r="G2667">
        <v>19.047619047620561</v>
      </c>
      <c r="H2667" t="str">
        <f t="shared" si="41"/>
        <v>Canterbury</v>
      </c>
    </row>
    <row r="2668" spans="1:8" hidden="1" x14ac:dyDescent="0.25">
      <c r="A2668" s="103">
        <v>2666</v>
      </c>
      <c r="B2668" t="s">
        <v>402</v>
      </c>
      <c r="C2668" t="s">
        <v>429</v>
      </c>
      <c r="D2668" t="s">
        <v>399</v>
      </c>
      <c r="E2668" t="s">
        <v>82</v>
      </c>
      <c r="F2668" t="s">
        <v>406</v>
      </c>
      <c r="H2668" t="str">
        <f t="shared" si="41"/>
        <v>Canterbury</v>
      </c>
    </row>
    <row r="2669" spans="1:8" hidden="1" x14ac:dyDescent="0.25">
      <c r="A2669" s="103">
        <v>2667</v>
      </c>
      <c r="B2669" t="s">
        <v>402</v>
      </c>
      <c r="C2669" t="s">
        <v>429</v>
      </c>
      <c r="D2669" t="s">
        <v>399</v>
      </c>
      <c r="E2669" t="s">
        <v>70</v>
      </c>
      <c r="F2669" t="s">
        <v>407</v>
      </c>
      <c r="G2669">
        <v>71.851851851851862</v>
      </c>
      <c r="H2669" t="str">
        <f t="shared" si="41"/>
        <v>Canterbury</v>
      </c>
    </row>
    <row r="2670" spans="1:8" hidden="1" x14ac:dyDescent="0.25">
      <c r="A2670" s="103">
        <v>2668</v>
      </c>
      <c r="B2670" t="s">
        <v>402</v>
      </c>
      <c r="C2670" t="s">
        <v>429</v>
      </c>
      <c r="D2670" t="s">
        <v>399</v>
      </c>
      <c r="E2670" t="s">
        <v>71</v>
      </c>
      <c r="F2670" t="s">
        <v>407</v>
      </c>
      <c r="G2670">
        <v>58.430232558140993</v>
      </c>
      <c r="H2670" t="str">
        <f t="shared" si="41"/>
        <v>Canterbury</v>
      </c>
    </row>
    <row r="2671" spans="1:8" hidden="1" x14ac:dyDescent="0.25">
      <c r="A2671" s="103">
        <v>2669</v>
      </c>
      <c r="B2671" t="s">
        <v>402</v>
      </c>
      <c r="C2671" t="s">
        <v>429</v>
      </c>
      <c r="D2671" t="s">
        <v>399</v>
      </c>
      <c r="E2671" t="s">
        <v>69</v>
      </c>
      <c r="F2671" t="s">
        <v>407</v>
      </c>
      <c r="G2671">
        <v>62.222222222222221</v>
      </c>
      <c r="H2671" t="str">
        <f t="shared" si="41"/>
        <v>Canterbury</v>
      </c>
    </row>
    <row r="2672" spans="1:8" hidden="1" x14ac:dyDescent="0.25">
      <c r="A2672" s="103">
        <v>2670</v>
      </c>
      <c r="B2672" t="s">
        <v>402</v>
      </c>
      <c r="C2672" t="s">
        <v>429</v>
      </c>
      <c r="D2672" t="s">
        <v>399</v>
      </c>
      <c r="E2672" t="s">
        <v>72</v>
      </c>
      <c r="F2672" t="s">
        <v>407</v>
      </c>
      <c r="G2672">
        <v>64</v>
      </c>
      <c r="H2672" t="str">
        <f t="shared" si="41"/>
        <v>Canterbury</v>
      </c>
    </row>
    <row r="2673" spans="1:8" x14ac:dyDescent="0.25">
      <c r="A2673" s="103">
        <v>2671</v>
      </c>
      <c r="B2673" t="s">
        <v>402</v>
      </c>
      <c r="C2673" t="s">
        <v>429</v>
      </c>
      <c r="D2673" t="s">
        <v>399</v>
      </c>
      <c r="E2673" t="s">
        <v>81</v>
      </c>
      <c r="F2673" t="s">
        <v>407</v>
      </c>
      <c r="G2673">
        <v>61.375661375660428</v>
      </c>
      <c r="H2673" t="str">
        <f t="shared" si="41"/>
        <v>Canterbury</v>
      </c>
    </row>
    <row r="2674" spans="1:8" hidden="1" x14ac:dyDescent="0.25">
      <c r="A2674" s="103">
        <v>2672</v>
      </c>
      <c r="B2674" t="s">
        <v>402</v>
      </c>
      <c r="C2674" t="s">
        <v>429</v>
      </c>
      <c r="D2674" t="s">
        <v>399</v>
      </c>
      <c r="E2674" t="s">
        <v>82</v>
      </c>
      <c r="F2674" t="s">
        <v>407</v>
      </c>
      <c r="G2674">
        <v>100</v>
      </c>
      <c r="H2674" t="str">
        <f t="shared" si="41"/>
        <v>Canterbury</v>
      </c>
    </row>
    <row r="2675" spans="1:8" hidden="1" x14ac:dyDescent="0.25">
      <c r="A2675" s="103">
        <v>2673</v>
      </c>
      <c r="B2675" t="s">
        <v>402</v>
      </c>
      <c r="C2675" t="s">
        <v>429</v>
      </c>
      <c r="D2675" t="s">
        <v>408</v>
      </c>
      <c r="E2675" t="s">
        <v>67</v>
      </c>
      <c r="F2675" t="s">
        <v>405</v>
      </c>
      <c r="G2675">
        <v>20</v>
      </c>
      <c r="H2675" t="str">
        <f t="shared" si="41"/>
        <v>Canterbury</v>
      </c>
    </row>
    <row r="2676" spans="1:8" hidden="1" x14ac:dyDescent="0.25">
      <c r="A2676" s="103">
        <v>2674</v>
      </c>
      <c r="B2676" t="s">
        <v>402</v>
      </c>
      <c r="C2676" t="s">
        <v>429</v>
      </c>
      <c r="D2676" t="s">
        <v>408</v>
      </c>
      <c r="E2676" t="s">
        <v>66</v>
      </c>
      <c r="F2676" t="s">
        <v>405</v>
      </c>
      <c r="G2676">
        <v>16.388888888886228</v>
      </c>
      <c r="H2676" t="str">
        <f t="shared" si="41"/>
        <v>Canterbury</v>
      </c>
    </row>
    <row r="2677" spans="1:8" hidden="1" x14ac:dyDescent="0.25">
      <c r="A2677" s="103">
        <v>2675</v>
      </c>
      <c r="B2677" t="s">
        <v>402</v>
      </c>
      <c r="C2677" t="s">
        <v>429</v>
      </c>
      <c r="D2677" t="s">
        <v>408</v>
      </c>
      <c r="E2677" t="s">
        <v>68</v>
      </c>
      <c r="F2677" t="s">
        <v>405</v>
      </c>
      <c r="G2677">
        <v>27.89598108747003</v>
      </c>
      <c r="H2677" t="str">
        <f t="shared" si="41"/>
        <v>Canterbury</v>
      </c>
    </row>
    <row r="2678" spans="1:8" hidden="1" x14ac:dyDescent="0.25">
      <c r="A2678" s="103">
        <v>2676</v>
      </c>
      <c r="B2678" t="s">
        <v>402</v>
      </c>
      <c r="C2678" t="s">
        <v>429</v>
      </c>
      <c r="D2678" t="s">
        <v>408</v>
      </c>
      <c r="E2678" t="s">
        <v>67</v>
      </c>
      <c r="F2678" t="s">
        <v>406</v>
      </c>
      <c r="G2678">
        <v>14.62686567164179</v>
      </c>
      <c r="H2678" t="str">
        <f t="shared" si="41"/>
        <v>Canterbury</v>
      </c>
    </row>
    <row r="2679" spans="1:8" hidden="1" x14ac:dyDescent="0.25">
      <c r="A2679" s="103">
        <v>2677</v>
      </c>
      <c r="B2679" t="s">
        <v>402</v>
      </c>
      <c r="C2679" t="s">
        <v>429</v>
      </c>
      <c r="D2679" t="s">
        <v>408</v>
      </c>
      <c r="E2679" t="s">
        <v>66</v>
      </c>
      <c r="F2679" t="s">
        <v>406</v>
      </c>
      <c r="G2679">
        <v>11.80555555555588</v>
      </c>
      <c r="H2679" t="str">
        <f t="shared" si="41"/>
        <v>Canterbury</v>
      </c>
    </row>
    <row r="2680" spans="1:8" hidden="1" x14ac:dyDescent="0.25">
      <c r="A2680" s="103">
        <v>2678</v>
      </c>
      <c r="B2680" t="s">
        <v>402</v>
      </c>
      <c r="C2680" t="s">
        <v>429</v>
      </c>
      <c r="D2680" t="s">
        <v>408</v>
      </c>
      <c r="E2680" t="s">
        <v>68</v>
      </c>
      <c r="F2680" t="s">
        <v>406</v>
      </c>
      <c r="G2680">
        <v>16.78486997635947</v>
      </c>
      <c r="H2680" t="str">
        <f t="shared" si="41"/>
        <v>Canterbury</v>
      </c>
    </row>
    <row r="2681" spans="1:8" hidden="1" x14ac:dyDescent="0.25">
      <c r="A2681" s="103">
        <v>2679</v>
      </c>
      <c r="B2681" t="s">
        <v>402</v>
      </c>
      <c r="C2681" t="s">
        <v>429</v>
      </c>
      <c r="D2681" t="s">
        <v>408</v>
      </c>
      <c r="E2681" t="s">
        <v>67</v>
      </c>
      <c r="F2681" t="s">
        <v>407</v>
      </c>
      <c r="G2681">
        <v>65.373134328358205</v>
      </c>
      <c r="H2681" t="str">
        <f t="shared" si="41"/>
        <v>Canterbury</v>
      </c>
    </row>
    <row r="2682" spans="1:8" hidden="1" x14ac:dyDescent="0.25">
      <c r="A2682" s="103">
        <v>2680</v>
      </c>
      <c r="B2682" t="s">
        <v>402</v>
      </c>
      <c r="C2682" t="s">
        <v>429</v>
      </c>
      <c r="D2682" t="s">
        <v>408</v>
      </c>
      <c r="E2682" t="s">
        <v>66</v>
      </c>
      <c r="F2682" t="s">
        <v>407</v>
      </c>
      <c r="G2682">
        <v>71.805555555557874</v>
      </c>
      <c r="H2682" t="str">
        <f t="shared" si="41"/>
        <v>Canterbury</v>
      </c>
    </row>
    <row r="2683" spans="1:8" hidden="1" x14ac:dyDescent="0.25">
      <c r="A2683" s="103">
        <v>2681</v>
      </c>
      <c r="B2683" t="s">
        <v>402</v>
      </c>
      <c r="C2683" t="s">
        <v>429</v>
      </c>
      <c r="D2683" t="s">
        <v>408</v>
      </c>
      <c r="E2683" t="s">
        <v>68</v>
      </c>
      <c r="F2683" t="s">
        <v>407</v>
      </c>
      <c r="G2683">
        <v>55.319148936170507</v>
      </c>
      <c r="H2683" t="str">
        <f t="shared" si="41"/>
        <v>Canterbury</v>
      </c>
    </row>
    <row r="2684" spans="1:8" hidden="1" x14ac:dyDescent="0.25">
      <c r="A2684" s="103">
        <v>2682</v>
      </c>
      <c r="B2684" t="s">
        <v>402</v>
      </c>
      <c r="C2684" t="s">
        <v>429</v>
      </c>
      <c r="D2684" t="s">
        <v>409</v>
      </c>
      <c r="E2684" t="s">
        <v>193</v>
      </c>
      <c r="F2684" t="s">
        <v>405</v>
      </c>
      <c r="G2684">
        <v>19.719471947194549</v>
      </c>
      <c r="H2684" t="str">
        <f t="shared" si="41"/>
        <v>Canterbury</v>
      </c>
    </row>
    <row r="2685" spans="1:8" hidden="1" x14ac:dyDescent="0.25">
      <c r="A2685" s="103">
        <v>2683</v>
      </c>
      <c r="B2685" t="s">
        <v>402</v>
      </c>
      <c r="C2685" t="s">
        <v>429</v>
      </c>
      <c r="D2685" t="s">
        <v>409</v>
      </c>
      <c r="E2685" t="s">
        <v>194</v>
      </c>
      <c r="F2685" t="s">
        <v>405</v>
      </c>
      <c r="G2685">
        <v>24.701195219123509</v>
      </c>
      <c r="H2685" t="str">
        <f t="shared" si="41"/>
        <v>Canterbury</v>
      </c>
    </row>
    <row r="2686" spans="1:8" hidden="1" x14ac:dyDescent="0.25">
      <c r="A2686" s="103">
        <v>2684</v>
      </c>
      <c r="B2686" t="s">
        <v>402</v>
      </c>
      <c r="C2686" t="s">
        <v>429</v>
      </c>
      <c r="D2686" t="s">
        <v>409</v>
      </c>
      <c r="E2686" t="s">
        <v>195</v>
      </c>
      <c r="F2686" t="s">
        <v>405</v>
      </c>
      <c r="G2686">
        <v>21.45214521451733</v>
      </c>
      <c r="H2686" t="str">
        <f t="shared" si="41"/>
        <v>Canterbury</v>
      </c>
    </row>
    <row r="2687" spans="1:8" hidden="1" x14ac:dyDescent="0.25">
      <c r="A2687" s="103">
        <v>2685</v>
      </c>
      <c r="B2687" t="s">
        <v>402</v>
      </c>
      <c r="C2687" t="s">
        <v>429</v>
      </c>
      <c r="D2687" t="s">
        <v>409</v>
      </c>
      <c r="E2687" t="s">
        <v>193</v>
      </c>
      <c r="F2687" t="s">
        <v>406</v>
      </c>
      <c r="G2687">
        <v>13.861386138614201</v>
      </c>
      <c r="H2687" t="str">
        <f t="shared" si="41"/>
        <v>Canterbury</v>
      </c>
    </row>
    <row r="2688" spans="1:8" hidden="1" x14ac:dyDescent="0.25">
      <c r="A2688" s="103">
        <v>2686</v>
      </c>
      <c r="B2688" t="s">
        <v>402</v>
      </c>
      <c r="C2688" t="s">
        <v>429</v>
      </c>
      <c r="D2688" t="s">
        <v>409</v>
      </c>
      <c r="E2688" t="s">
        <v>194</v>
      </c>
      <c r="F2688" t="s">
        <v>406</v>
      </c>
      <c r="G2688">
        <v>15.1394422310757</v>
      </c>
      <c r="H2688" t="str">
        <f t="shared" si="41"/>
        <v>Canterbury</v>
      </c>
    </row>
    <row r="2689" spans="1:8" hidden="1" x14ac:dyDescent="0.25">
      <c r="A2689" s="103">
        <v>2687</v>
      </c>
      <c r="B2689" t="s">
        <v>402</v>
      </c>
      <c r="C2689" t="s">
        <v>429</v>
      </c>
      <c r="D2689" t="s">
        <v>409</v>
      </c>
      <c r="E2689" t="s">
        <v>195</v>
      </c>
      <c r="F2689" t="s">
        <v>406</v>
      </c>
      <c r="G2689">
        <v>15.18151815181503</v>
      </c>
      <c r="H2689" t="str">
        <f t="shared" si="41"/>
        <v>Canterbury</v>
      </c>
    </row>
    <row r="2690" spans="1:8" hidden="1" x14ac:dyDescent="0.25">
      <c r="A2690" s="103">
        <v>2688</v>
      </c>
      <c r="B2690" t="s">
        <v>402</v>
      </c>
      <c r="C2690" t="s">
        <v>429</v>
      </c>
      <c r="D2690" t="s">
        <v>409</v>
      </c>
      <c r="E2690" t="s">
        <v>193</v>
      </c>
      <c r="F2690" t="s">
        <v>407</v>
      </c>
      <c r="G2690">
        <v>66.419141914191243</v>
      </c>
      <c r="H2690" t="str">
        <f t="shared" si="41"/>
        <v>Canterbury</v>
      </c>
    </row>
    <row r="2691" spans="1:8" hidden="1" x14ac:dyDescent="0.25">
      <c r="A2691" s="103">
        <v>2689</v>
      </c>
      <c r="B2691" t="s">
        <v>402</v>
      </c>
      <c r="C2691" t="s">
        <v>429</v>
      </c>
      <c r="D2691" t="s">
        <v>409</v>
      </c>
      <c r="E2691" t="s">
        <v>194</v>
      </c>
      <c r="F2691" t="s">
        <v>407</v>
      </c>
      <c r="G2691">
        <v>60.159362549800797</v>
      </c>
      <c r="H2691" t="str">
        <f t="shared" ref="H2691:H2754" si="42">SUBSTITUTE(B2691, " Region","")</f>
        <v>Canterbury</v>
      </c>
    </row>
    <row r="2692" spans="1:8" hidden="1" x14ac:dyDescent="0.25">
      <c r="A2692" s="103">
        <v>2690</v>
      </c>
      <c r="B2692" t="s">
        <v>402</v>
      </c>
      <c r="C2692" t="s">
        <v>429</v>
      </c>
      <c r="D2692" t="s">
        <v>409</v>
      </c>
      <c r="E2692" t="s">
        <v>195</v>
      </c>
      <c r="F2692" t="s">
        <v>407</v>
      </c>
      <c r="G2692">
        <v>63.366336633667629</v>
      </c>
      <c r="H2692" t="str">
        <f t="shared" si="42"/>
        <v>Canterbury</v>
      </c>
    </row>
    <row r="2693" spans="1:8" hidden="1" x14ac:dyDescent="0.25">
      <c r="A2693" s="103">
        <v>2691</v>
      </c>
      <c r="B2693" t="s">
        <v>410</v>
      </c>
      <c r="C2693" t="s">
        <v>429</v>
      </c>
      <c r="D2693" t="s">
        <v>403</v>
      </c>
      <c r="E2693" t="s">
        <v>404</v>
      </c>
      <c r="F2693" t="s">
        <v>405</v>
      </c>
      <c r="G2693">
        <v>13.20132013201094</v>
      </c>
      <c r="H2693" t="str">
        <f t="shared" si="42"/>
        <v>Auckland</v>
      </c>
    </row>
    <row r="2694" spans="1:8" hidden="1" x14ac:dyDescent="0.25">
      <c r="A2694" s="103">
        <v>2692</v>
      </c>
      <c r="B2694" t="s">
        <v>410</v>
      </c>
      <c r="C2694" t="s">
        <v>429</v>
      </c>
      <c r="D2694" t="s">
        <v>403</v>
      </c>
      <c r="E2694" t="s">
        <v>404</v>
      </c>
      <c r="F2694" t="s">
        <v>406</v>
      </c>
      <c r="G2694">
        <v>21.452145214522481</v>
      </c>
      <c r="H2694" t="str">
        <f t="shared" si="42"/>
        <v>Auckland</v>
      </c>
    </row>
    <row r="2695" spans="1:8" hidden="1" x14ac:dyDescent="0.25">
      <c r="A2695" s="103">
        <v>2693</v>
      </c>
      <c r="B2695" t="s">
        <v>410</v>
      </c>
      <c r="C2695" t="s">
        <v>429</v>
      </c>
      <c r="D2695" t="s">
        <v>403</v>
      </c>
      <c r="E2695" t="s">
        <v>404</v>
      </c>
      <c r="F2695" t="s">
        <v>407</v>
      </c>
      <c r="G2695">
        <v>65.346534653466577</v>
      </c>
      <c r="H2695" t="str">
        <f t="shared" si="42"/>
        <v>Auckland</v>
      </c>
    </row>
    <row r="2696" spans="1:8" hidden="1" x14ac:dyDescent="0.25">
      <c r="A2696" s="103">
        <v>2694</v>
      </c>
      <c r="B2696" t="s">
        <v>410</v>
      </c>
      <c r="C2696" t="s">
        <v>429</v>
      </c>
      <c r="D2696" t="s">
        <v>399</v>
      </c>
      <c r="E2696" t="s">
        <v>70</v>
      </c>
      <c r="F2696" t="s">
        <v>405</v>
      </c>
      <c r="H2696" t="str">
        <f t="shared" si="42"/>
        <v>Auckland</v>
      </c>
    </row>
    <row r="2697" spans="1:8" hidden="1" x14ac:dyDescent="0.25">
      <c r="A2697" s="103">
        <v>2695</v>
      </c>
      <c r="B2697" t="s">
        <v>410</v>
      </c>
      <c r="C2697" t="s">
        <v>429</v>
      </c>
      <c r="D2697" t="s">
        <v>399</v>
      </c>
      <c r="E2697" t="s">
        <v>71</v>
      </c>
      <c r="F2697" t="s">
        <v>405</v>
      </c>
      <c r="G2697">
        <v>26.19047619047392</v>
      </c>
      <c r="H2697" t="str">
        <f t="shared" si="42"/>
        <v>Auckland</v>
      </c>
    </row>
    <row r="2698" spans="1:8" hidden="1" x14ac:dyDescent="0.25">
      <c r="A2698" s="103">
        <v>2696</v>
      </c>
      <c r="B2698" t="s">
        <v>410</v>
      </c>
      <c r="C2698" t="s">
        <v>429</v>
      </c>
      <c r="D2698" t="s">
        <v>399</v>
      </c>
      <c r="E2698" t="s">
        <v>69</v>
      </c>
      <c r="F2698" t="s">
        <v>405</v>
      </c>
      <c r="H2698" t="str">
        <f t="shared" si="42"/>
        <v>Auckland</v>
      </c>
    </row>
    <row r="2699" spans="1:8" hidden="1" x14ac:dyDescent="0.25">
      <c r="A2699" s="103">
        <v>2697</v>
      </c>
      <c r="B2699" t="s">
        <v>410</v>
      </c>
      <c r="C2699" t="s">
        <v>429</v>
      </c>
      <c r="D2699" t="s">
        <v>399</v>
      </c>
      <c r="E2699" t="s">
        <v>72</v>
      </c>
      <c r="F2699" t="s">
        <v>405</v>
      </c>
      <c r="G2699">
        <v>6.2500000000007816</v>
      </c>
      <c r="H2699" t="str">
        <f t="shared" si="42"/>
        <v>Auckland</v>
      </c>
    </row>
    <row r="2700" spans="1:8" x14ac:dyDescent="0.25">
      <c r="A2700" s="103">
        <v>2698</v>
      </c>
      <c r="B2700" t="s">
        <v>410</v>
      </c>
      <c r="C2700" t="s">
        <v>429</v>
      </c>
      <c r="D2700" t="s">
        <v>399</v>
      </c>
      <c r="E2700" t="s">
        <v>81</v>
      </c>
      <c r="F2700" t="s">
        <v>405</v>
      </c>
      <c r="G2700">
        <v>9.5238095238013614</v>
      </c>
      <c r="H2700" t="str">
        <f t="shared" si="42"/>
        <v>Auckland</v>
      </c>
    </row>
    <row r="2701" spans="1:8" hidden="1" x14ac:dyDescent="0.25">
      <c r="A2701" s="103">
        <v>2699</v>
      </c>
      <c r="B2701" t="s">
        <v>410</v>
      </c>
      <c r="C2701" t="s">
        <v>429</v>
      </c>
      <c r="D2701" t="s">
        <v>399</v>
      </c>
      <c r="E2701" t="s">
        <v>82</v>
      </c>
      <c r="F2701" t="s">
        <v>405</v>
      </c>
      <c r="H2701" t="str">
        <f t="shared" si="42"/>
        <v>Auckland</v>
      </c>
    </row>
    <row r="2702" spans="1:8" hidden="1" x14ac:dyDescent="0.25">
      <c r="A2702" s="103">
        <v>2700</v>
      </c>
      <c r="B2702" t="s">
        <v>410</v>
      </c>
      <c r="C2702" t="s">
        <v>429</v>
      </c>
      <c r="D2702" t="s">
        <v>399</v>
      </c>
      <c r="E2702" t="s">
        <v>70</v>
      </c>
      <c r="F2702" t="s">
        <v>406</v>
      </c>
      <c r="H2702" t="str">
        <f t="shared" si="42"/>
        <v>Auckland</v>
      </c>
    </row>
    <row r="2703" spans="1:8" hidden="1" x14ac:dyDescent="0.25">
      <c r="A2703" s="103">
        <v>2701</v>
      </c>
      <c r="B2703" t="s">
        <v>410</v>
      </c>
      <c r="C2703" t="s">
        <v>429</v>
      </c>
      <c r="D2703" t="s">
        <v>399</v>
      </c>
      <c r="E2703" t="s">
        <v>71</v>
      </c>
      <c r="F2703" t="s">
        <v>406</v>
      </c>
      <c r="G2703">
        <v>23.01587301587362</v>
      </c>
      <c r="H2703" t="str">
        <f t="shared" si="42"/>
        <v>Auckland</v>
      </c>
    </row>
    <row r="2704" spans="1:8" hidden="1" x14ac:dyDescent="0.25">
      <c r="A2704" s="103">
        <v>2702</v>
      </c>
      <c r="B2704" t="s">
        <v>410</v>
      </c>
      <c r="C2704" t="s">
        <v>429</v>
      </c>
      <c r="D2704" t="s">
        <v>399</v>
      </c>
      <c r="E2704" t="s">
        <v>69</v>
      </c>
      <c r="F2704" t="s">
        <v>406</v>
      </c>
      <c r="G2704">
        <v>40</v>
      </c>
      <c r="H2704" t="str">
        <f t="shared" si="42"/>
        <v>Auckland</v>
      </c>
    </row>
    <row r="2705" spans="1:8" hidden="1" x14ac:dyDescent="0.25">
      <c r="A2705" s="103">
        <v>2703</v>
      </c>
      <c r="B2705" t="s">
        <v>410</v>
      </c>
      <c r="C2705" t="s">
        <v>429</v>
      </c>
      <c r="D2705" t="s">
        <v>399</v>
      </c>
      <c r="E2705" t="s">
        <v>72</v>
      </c>
      <c r="F2705" t="s">
        <v>406</v>
      </c>
      <c r="G2705">
        <v>25.00000000000313</v>
      </c>
      <c r="H2705" t="str">
        <f t="shared" si="42"/>
        <v>Auckland</v>
      </c>
    </row>
    <row r="2706" spans="1:8" x14ac:dyDescent="0.25">
      <c r="A2706" s="103">
        <v>2704</v>
      </c>
      <c r="B2706" t="s">
        <v>410</v>
      </c>
      <c r="C2706" t="s">
        <v>429</v>
      </c>
      <c r="D2706" t="s">
        <v>399</v>
      </c>
      <c r="E2706" t="s">
        <v>81</v>
      </c>
      <c r="F2706" t="s">
        <v>406</v>
      </c>
      <c r="G2706">
        <v>28.571428571432659</v>
      </c>
      <c r="H2706" t="str">
        <f t="shared" si="42"/>
        <v>Auckland</v>
      </c>
    </row>
    <row r="2707" spans="1:8" hidden="1" x14ac:dyDescent="0.25">
      <c r="A2707" s="103">
        <v>2705</v>
      </c>
      <c r="B2707" t="s">
        <v>410</v>
      </c>
      <c r="C2707" t="s">
        <v>429</v>
      </c>
      <c r="D2707" t="s">
        <v>399</v>
      </c>
      <c r="E2707" t="s">
        <v>82</v>
      </c>
      <c r="F2707" t="s">
        <v>406</v>
      </c>
      <c r="H2707" t="str">
        <f t="shared" si="42"/>
        <v>Auckland</v>
      </c>
    </row>
    <row r="2708" spans="1:8" hidden="1" x14ac:dyDescent="0.25">
      <c r="A2708" s="103">
        <v>2706</v>
      </c>
      <c r="B2708" t="s">
        <v>410</v>
      </c>
      <c r="C2708" t="s">
        <v>429</v>
      </c>
      <c r="D2708" t="s">
        <v>399</v>
      </c>
      <c r="E2708" t="s">
        <v>70</v>
      </c>
      <c r="F2708" t="s">
        <v>407</v>
      </c>
      <c r="G2708">
        <v>100</v>
      </c>
      <c r="H2708" t="str">
        <f t="shared" si="42"/>
        <v>Auckland</v>
      </c>
    </row>
    <row r="2709" spans="1:8" hidden="1" x14ac:dyDescent="0.25">
      <c r="A2709" s="103">
        <v>2707</v>
      </c>
      <c r="B2709" t="s">
        <v>410</v>
      </c>
      <c r="C2709" t="s">
        <v>429</v>
      </c>
      <c r="D2709" t="s">
        <v>399</v>
      </c>
      <c r="E2709" t="s">
        <v>71</v>
      </c>
      <c r="F2709" t="s">
        <v>407</v>
      </c>
      <c r="G2709">
        <v>50.793650793652454</v>
      </c>
      <c r="H2709" t="str">
        <f t="shared" si="42"/>
        <v>Auckland</v>
      </c>
    </row>
    <row r="2710" spans="1:8" hidden="1" x14ac:dyDescent="0.25">
      <c r="A2710" s="103">
        <v>2708</v>
      </c>
      <c r="B2710" t="s">
        <v>410</v>
      </c>
      <c r="C2710" t="s">
        <v>429</v>
      </c>
      <c r="D2710" t="s">
        <v>399</v>
      </c>
      <c r="E2710" t="s">
        <v>69</v>
      </c>
      <c r="F2710" t="s">
        <v>407</v>
      </c>
      <c r="G2710">
        <v>60</v>
      </c>
      <c r="H2710" t="str">
        <f t="shared" si="42"/>
        <v>Auckland</v>
      </c>
    </row>
    <row r="2711" spans="1:8" hidden="1" x14ac:dyDescent="0.25">
      <c r="A2711" s="103">
        <v>2709</v>
      </c>
      <c r="B2711" t="s">
        <v>410</v>
      </c>
      <c r="C2711" t="s">
        <v>429</v>
      </c>
      <c r="D2711" t="s">
        <v>399</v>
      </c>
      <c r="E2711" t="s">
        <v>72</v>
      </c>
      <c r="F2711" t="s">
        <v>407</v>
      </c>
      <c r="G2711">
        <v>68.749999999996092</v>
      </c>
      <c r="H2711" t="str">
        <f t="shared" si="42"/>
        <v>Auckland</v>
      </c>
    </row>
    <row r="2712" spans="1:8" x14ac:dyDescent="0.25">
      <c r="A2712" s="103">
        <v>2710</v>
      </c>
      <c r="B2712" t="s">
        <v>410</v>
      </c>
      <c r="C2712" t="s">
        <v>429</v>
      </c>
      <c r="D2712" t="s">
        <v>399</v>
      </c>
      <c r="E2712" t="s">
        <v>81</v>
      </c>
      <c r="F2712" t="s">
        <v>407</v>
      </c>
      <c r="G2712">
        <v>61.904761904765977</v>
      </c>
      <c r="H2712" t="str">
        <f t="shared" si="42"/>
        <v>Auckland</v>
      </c>
    </row>
    <row r="2713" spans="1:8" hidden="1" x14ac:dyDescent="0.25">
      <c r="A2713" s="103">
        <v>2711</v>
      </c>
      <c r="B2713" t="s">
        <v>410</v>
      </c>
      <c r="C2713" t="s">
        <v>429</v>
      </c>
      <c r="D2713" t="s">
        <v>399</v>
      </c>
      <c r="E2713" t="s">
        <v>82</v>
      </c>
      <c r="F2713" t="s">
        <v>407</v>
      </c>
      <c r="G2713">
        <v>100</v>
      </c>
      <c r="H2713" t="str">
        <f t="shared" si="42"/>
        <v>Auckland</v>
      </c>
    </row>
    <row r="2714" spans="1:8" hidden="1" x14ac:dyDescent="0.25">
      <c r="A2714" s="103">
        <v>2712</v>
      </c>
      <c r="B2714" t="s">
        <v>410</v>
      </c>
      <c r="C2714" t="s">
        <v>429</v>
      </c>
      <c r="D2714" t="s">
        <v>408</v>
      </c>
      <c r="E2714" t="s">
        <v>67</v>
      </c>
      <c r="F2714" t="s">
        <v>405</v>
      </c>
      <c r="G2714">
        <v>12.820512820512819</v>
      </c>
      <c r="H2714" t="str">
        <f t="shared" si="42"/>
        <v>Auckland</v>
      </c>
    </row>
    <row r="2715" spans="1:8" hidden="1" x14ac:dyDescent="0.25">
      <c r="A2715" s="103">
        <v>2713</v>
      </c>
      <c r="B2715" t="s">
        <v>410</v>
      </c>
      <c r="C2715" t="s">
        <v>429</v>
      </c>
      <c r="D2715" t="s">
        <v>408</v>
      </c>
      <c r="E2715" t="s">
        <v>66</v>
      </c>
      <c r="F2715" t="s">
        <v>405</v>
      </c>
      <c r="G2715">
        <v>19.047619047615651</v>
      </c>
      <c r="H2715" t="str">
        <f t="shared" si="42"/>
        <v>Auckland</v>
      </c>
    </row>
    <row r="2716" spans="1:8" hidden="1" x14ac:dyDescent="0.25">
      <c r="A2716" s="103">
        <v>2714</v>
      </c>
      <c r="B2716" t="s">
        <v>410</v>
      </c>
      <c r="C2716" t="s">
        <v>429</v>
      </c>
      <c r="D2716" t="s">
        <v>408</v>
      </c>
      <c r="E2716" t="s">
        <v>68</v>
      </c>
      <c r="F2716" t="s">
        <v>405</v>
      </c>
      <c r="G2716">
        <v>8.8235294117603793</v>
      </c>
      <c r="H2716" t="str">
        <f t="shared" si="42"/>
        <v>Auckland</v>
      </c>
    </row>
    <row r="2717" spans="1:8" hidden="1" x14ac:dyDescent="0.25">
      <c r="A2717" s="103">
        <v>2715</v>
      </c>
      <c r="B2717" t="s">
        <v>410</v>
      </c>
      <c r="C2717" t="s">
        <v>429</v>
      </c>
      <c r="D2717" t="s">
        <v>408</v>
      </c>
      <c r="E2717" t="s">
        <v>67</v>
      </c>
      <c r="F2717" t="s">
        <v>406</v>
      </c>
      <c r="G2717">
        <v>25.641025641025639</v>
      </c>
      <c r="H2717" t="str">
        <f t="shared" si="42"/>
        <v>Auckland</v>
      </c>
    </row>
    <row r="2718" spans="1:8" hidden="1" x14ac:dyDescent="0.25">
      <c r="A2718" s="103">
        <v>2716</v>
      </c>
      <c r="B2718" t="s">
        <v>410</v>
      </c>
      <c r="C2718" t="s">
        <v>429</v>
      </c>
      <c r="D2718" t="s">
        <v>408</v>
      </c>
      <c r="E2718" t="s">
        <v>66</v>
      </c>
      <c r="F2718" t="s">
        <v>406</v>
      </c>
      <c r="G2718">
        <v>2.3809523809501698</v>
      </c>
      <c r="H2718" t="str">
        <f t="shared" si="42"/>
        <v>Auckland</v>
      </c>
    </row>
    <row r="2719" spans="1:8" hidden="1" x14ac:dyDescent="0.25">
      <c r="A2719" s="103">
        <v>2717</v>
      </c>
      <c r="B2719" t="s">
        <v>410</v>
      </c>
      <c r="C2719" t="s">
        <v>429</v>
      </c>
      <c r="D2719" t="s">
        <v>408</v>
      </c>
      <c r="E2719" t="s">
        <v>68</v>
      </c>
      <c r="F2719" t="s">
        <v>406</v>
      </c>
      <c r="G2719">
        <v>32.3529411764763</v>
      </c>
      <c r="H2719" t="str">
        <f t="shared" si="42"/>
        <v>Auckland</v>
      </c>
    </row>
    <row r="2720" spans="1:8" hidden="1" x14ac:dyDescent="0.25">
      <c r="A2720" s="103">
        <v>2718</v>
      </c>
      <c r="B2720" t="s">
        <v>410</v>
      </c>
      <c r="C2720" t="s">
        <v>429</v>
      </c>
      <c r="D2720" t="s">
        <v>408</v>
      </c>
      <c r="E2720" t="s">
        <v>67</v>
      </c>
      <c r="F2720" t="s">
        <v>407</v>
      </c>
      <c r="G2720">
        <v>61.53846153846154</v>
      </c>
      <c r="H2720" t="str">
        <f t="shared" si="42"/>
        <v>Auckland</v>
      </c>
    </row>
    <row r="2721" spans="1:8" hidden="1" x14ac:dyDescent="0.25">
      <c r="A2721" s="103">
        <v>2719</v>
      </c>
      <c r="B2721" t="s">
        <v>410</v>
      </c>
      <c r="C2721" t="s">
        <v>429</v>
      </c>
      <c r="D2721" t="s">
        <v>408</v>
      </c>
      <c r="E2721" t="s">
        <v>66</v>
      </c>
      <c r="F2721" t="s">
        <v>407</v>
      </c>
      <c r="G2721">
        <v>78.571428571434183</v>
      </c>
      <c r="H2721" t="str">
        <f t="shared" si="42"/>
        <v>Auckland</v>
      </c>
    </row>
    <row r="2722" spans="1:8" hidden="1" x14ac:dyDescent="0.25">
      <c r="A2722" s="103">
        <v>2720</v>
      </c>
      <c r="B2722" t="s">
        <v>410</v>
      </c>
      <c r="C2722" t="s">
        <v>429</v>
      </c>
      <c r="D2722" t="s">
        <v>408</v>
      </c>
      <c r="E2722" t="s">
        <v>68</v>
      </c>
      <c r="F2722" t="s">
        <v>407</v>
      </c>
      <c r="G2722">
        <v>58.823529411763317</v>
      </c>
      <c r="H2722" t="str">
        <f t="shared" si="42"/>
        <v>Auckland</v>
      </c>
    </row>
    <row r="2723" spans="1:8" hidden="1" x14ac:dyDescent="0.25">
      <c r="A2723" s="103">
        <v>2721</v>
      </c>
      <c r="B2723" t="s">
        <v>410</v>
      </c>
      <c r="C2723" t="s">
        <v>429</v>
      </c>
      <c r="D2723" t="s">
        <v>409</v>
      </c>
      <c r="E2723" t="s">
        <v>193</v>
      </c>
      <c r="F2723" t="s">
        <v>405</v>
      </c>
      <c r="G2723">
        <v>11.59420289854833</v>
      </c>
      <c r="H2723" t="str">
        <f t="shared" si="42"/>
        <v>Auckland</v>
      </c>
    </row>
    <row r="2724" spans="1:8" hidden="1" x14ac:dyDescent="0.25">
      <c r="A2724" s="103">
        <v>2722</v>
      </c>
      <c r="B2724" t="s">
        <v>410</v>
      </c>
      <c r="C2724" t="s">
        <v>429</v>
      </c>
      <c r="D2724" t="s">
        <v>409</v>
      </c>
      <c r="E2724" t="s">
        <v>194</v>
      </c>
      <c r="F2724" t="s">
        <v>405</v>
      </c>
      <c r="G2724">
        <v>19.35483870967742</v>
      </c>
      <c r="H2724" t="str">
        <f t="shared" si="42"/>
        <v>Auckland</v>
      </c>
    </row>
    <row r="2725" spans="1:8" hidden="1" x14ac:dyDescent="0.25">
      <c r="A2725" s="103">
        <v>2723</v>
      </c>
      <c r="B2725" t="s">
        <v>410</v>
      </c>
      <c r="C2725" t="s">
        <v>429</v>
      </c>
      <c r="D2725" t="s">
        <v>409</v>
      </c>
      <c r="E2725" t="s">
        <v>195</v>
      </c>
      <c r="F2725" t="s">
        <v>405</v>
      </c>
      <c r="G2725">
        <v>8.3333333333270847</v>
      </c>
      <c r="H2725" t="str">
        <f t="shared" si="42"/>
        <v>Auckland</v>
      </c>
    </row>
    <row r="2726" spans="1:8" hidden="1" x14ac:dyDescent="0.25">
      <c r="A2726" s="103">
        <v>2724</v>
      </c>
      <c r="B2726" t="s">
        <v>410</v>
      </c>
      <c r="C2726" t="s">
        <v>429</v>
      </c>
      <c r="D2726" t="s">
        <v>409</v>
      </c>
      <c r="E2726" t="s">
        <v>193</v>
      </c>
      <c r="F2726" t="s">
        <v>406</v>
      </c>
      <c r="G2726">
        <v>21.739130434783551</v>
      </c>
      <c r="H2726" t="str">
        <f t="shared" si="42"/>
        <v>Auckland</v>
      </c>
    </row>
    <row r="2727" spans="1:8" hidden="1" x14ac:dyDescent="0.25">
      <c r="A2727" s="103">
        <v>2725</v>
      </c>
      <c r="B2727" t="s">
        <v>410</v>
      </c>
      <c r="C2727" t="s">
        <v>429</v>
      </c>
      <c r="D2727" t="s">
        <v>409</v>
      </c>
      <c r="E2727" t="s">
        <v>194</v>
      </c>
      <c r="F2727" t="s">
        <v>406</v>
      </c>
      <c r="G2727">
        <v>29.032258064516132</v>
      </c>
      <c r="H2727" t="str">
        <f t="shared" si="42"/>
        <v>Auckland</v>
      </c>
    </row>
    <row r="2728" spans="1:8" hidden="1" x14ac:dyDescent="0.25">
      <c r="A2728" s="103">
        <v>2726</v>
      </c>
      <c r="B2728" t="s">
        <v>410</v>
      </c>
      <c r="C2728" t="s">
        <v>429</v>
      </c>
      <c r="D2728" t="s">
        <v>409</v>
      </c>
      <c r="E2728" t="s">
        <v>195</v>
      </c>
      <c r="F2728" t="s">
        <v>406</v>
      </c>
      <c r="G2728">
        <v>11.111111111111111</v>
      </c>
      <c r="H2728" t="str">
        <f t="shared" si="42"/>
        <v>Auckland</v>
      </c>
    </row>
    <row r="2729" spans="1:8" hidden="1" x14ac:dyDescent="0.25">
      <c r="A2729" s="103">
        <v>2727</v>
      </c>
      <c r="B2729" t="s">
        <v>410</v>
      </c>
      <c r="C2729" t="s">
        <v>429</v>
      </c>
      <c r="D2729" t="s">
        <v>409</v>
      </c>
      <c r="E2729" t="s">
        <v>193</v>
      </c>
      <c r="F2729" t="s">
        <v>407</v>
      </c>
      <c r="G2729">
        <v>66.666666666668107</v>
      </c>
      <c r="H2729" t="str">
        <f t="shared" si="42"/>
        <v>Auckland</v>
      </c>
    </row>
    <row r="2730" spans="1:8" hidden="1" x14ac:dyDescent="0.25">
      <c r="A2730" s="103">
        <v>2728</v>
      </c>
      <c r="B2730" t="s">
        <v>410</v>
      </c>
      <c r="C2730" t="s">
        <v>429</v>
      </c>
      <c r="D2730" t="s">
        <v>409</v>
      </c>
      <c r="E2730" t="s">
        <v>194</v>
      </c>
      <c r="F2730" t="s">
        <v>407</v>
      </c>
      <c r="G2730">
        <v>51.612903225806448</v>
      </c>
      <c r="H2730" t="str">
        <f t="shared" si="42"/>
        <v>Auckland</v>
      </c>
    </row>
    <row r="2731" spans="1:8" hidden="1" x14ac:dyDescent="0.25">
      <c r="A2731" s="103">
        <v>2729</v>
      </c>
      <c r="B2731" t="s">
        <v>410</v>
      </c>
      <c r="C2731" t="s">
        <v>429</v>
      </c>
      <c r="D2731" t="s">
        <v>409</v>
      </c>
      <c r="E2731" t="s">
        <v>195</v>
      </c>
      <c r="F2731" t="s">
        <v>407</v>
      </c>
      <c r="G2731">
        <v>80.55555555556181</v>
      </c>
      <c r="H2731" t="str">
        <f t="shared" si="42"/>
        <v>Auckland</v>
      </c>
    </row>
    <row r="2732" spans="1:8" hidden="1" x14ac:dyDescent="0.25">
      <c r="A2732" s="103">
        <v>2730</v>
      </c>
      <c r="B2732" t="s">
        <v>411</v>
      </c>
      <c r="C2732" t="s">
        <v>429</v>
      </c>
      <c r="D2732" t="s">
        <v>403</v>
      </c>
      <c r="E2732" t="s">
        <v>404</v>
      </c>
      <c r="F2732" t="s">
        <v>405</v>
      </c>
      <c r="G2732">
        <v>30.66666666666573</v>
      </c>
      <c r="H2732" t="str">
        <f t="shared" si="42"/>
        <v>West Coast</v>
      </c>
    </row>
    <row r="2733" spans="1:8" hidden="1" x14ac:dyDescent="0.25">
      <c r="A2733" s="103">
        <v>2731</v>
      </c>
      <c r="B2733" t="s">
        <v>411</v>
      </c>
      <c r="C2733" t="s">
        <v>429</v>
      </c>
      <c r="D2733" t="s">
        <v>403</v>
      </c>
      <c r="E2733" t="s">
        <v>404</v>
      </c>
      <c r="F2733" t="s">
        <v>406</v>
      </c>
      <c r="G2733">
        <v>10.18181818181899</v>
      </c>
      <c r="H2733" t="str">
        <f t="shared" si="42"/>
        <v>West Coast</v>
      </c>
    </row>
    <row r="2734" spans="1:8" hidden="1" x14ac:dyDescent="0.25">
      <c r="A2734" s="103">
        <v>2732</v>
      </c>
      <c r="B2734" t="s">
        <v>411</v>
      </c>
      <c r="C2734" t="s">
        <v>429</v>
      </c>
      <c r="D2734" t="s">
        <v>403</v>
      </c>
      <c r="E2734" t="s">
        <v>404</v>
      </c>
      <c r="F2734" t="s">
        <v>407</v>
      </c>
      <c r="G2734">
        <v>59.151515151515277</v>
      </c>
      <c r="H2734" t="str">
        <f t="shared" si="42"/>
        <v>West Coast</v>
      </c>
    </row>
    <row r="2735" spans="1:8" hidden="1" x14ac:dyDescent="0.25">
      <c r="A2735" s="103">
        <v>2733</v>
      </c>
      <c r="B2735" t="s">
        <v>411</v>
      </c>
      <c r="C2735" t="s">
        <v>429</v>
      </c>
      <c r="D2735" t="s">
        <v>399</v>
      </c>
      <c r="E2735" t="s">
        <v>70</v>
      </c>
      <c r="F2735" t="s">
        <v>405</v>
      </c>
      <c r="G2735">
        <v>6.666666666666667</v>
      </c>
      <c r="H2735" t="str">
        <f t="shared" si="42"/>
        <v>West Coast</v>
      </c>
    </row>
    <row r="2736" spans="1:8" hidden="1" x14ac:dyDescent="0.25">
      <c r="A2736" s="103">
        <v>2734</v>
      </c>
      <c r="B2736" t="s">
        <v>411</v>
      </c>
      <c r="C2736" t="s">
        <v>429</v>
      </c>
      <c r="D2736" t="s">
        <v>399</v>
      </c>
      <c r="E2736" t="s">
        <v>71</v>
      </c>
      <c r="F2736" t="s">
        <v>405</v>
      </c>
      <c r="G2736">
        <v>36.163522012573907</v>
      </c>
      <c r="H2736" t="str">
        <f t="shared" si="42"/>
        <v>West Coast</v>
      </c>
    </row>
    <row r="2737" spans="1:8" hidden="1" x14ac:dyDescent="0.25">
      <c r="A2737" s="103">
        <v>2735</v>
      </c>
      <c r="B2737" t="s">
        <v>411</v>
      </c>
      <c r="C2737" t="s">
        <v>429</v>
      </c>
      <c r="D2737" t="s">
        <v>399</v>
      </c>
      <c r="E2737" t="s">
        <v>69</v>
      </c>
      <c r="F2737" t="s">
        <v>405</v>
      </c>
      <c r="G2737">
        <v>80</v>
      </c>
      <c r="H2737" t="str">
        <f t="shared" si="42"/>
        <v>West Coast</v>
      </c>
    </row>
    <row r="2738" spans="1:8" hidden="1" x14ac:dyDescent="0.25">
      <c r="A2738" s="103">
        <v>2736</v>
      </c>
      <c r="B2738" t="s">
        <v>411</v>
      </c>
      <c r="C2738" t="s">
        <v>429</v>
      </c>
      <c r="D2738" t="s">
        <v>399</v>
      </c>
      <c r="E2738" t="s">
        <v>72</v>
      </c>
      <c r="F2738" t="s">
        <v>405</v>
      </c>
      <c r="G2738">
        <v>37.50000000000562</v>
      </c>
      <c r="H2738" t="str">
        <f t="shared" si="42"/>
        <v>West Coast</v>
      </c>
    </row>
    <row r="2739" spans="1:8" x14ac:dyDescent="0.25">
      <c r="A2739" s="103">
        <v>2737</v>
      </c>
      <c r="B2739" t="s">
        <v>411</v>
      </c>
      <c r="C2739" t="s">
        <v>429</v>
      </c>
      <c r="D2739" t="s">
        <v>399</v>
      </c>
      <c r="E2739" t="s">
        <v>81</v>
      </c>
      <c r="F2739" t="s">
        <v>405</v>
      </c>
      <c r="G2739">
        <v>9.5238095238104314</v>
      </c>
      <c r="H2739" t="str">
        <f t="shared" si="42"/>
        <v>West Coast</v>
      </c>
    </row>
    <row r="2740" spans="1:8" hidden="1" x14ac:dyDescent="0.25">
      <c r="A2740" s="103">
        <v>2738</v>
      </c>
      <c r="B2740" t="s">
        <v>411</v>
      </c>
      <c r="C2740" t="s">
        <v>429</v>
      </c>
      <c r="D2740" t="s">
        <v>399</v>
      </c>
      <c r="E2740" t="s">
        <v>82</v>
      </c>
      <c r="F2740" t="s">
        <v>405</v>
      </c>
      <c r="H2740" t="str">
        <f t="shared" si="42"/>
        <v>West Coast</v>
      </c>
    </row>
    <row r="2741" spans="1:8" hidden="1" x14ac:dyDescent="0.25">
      <c r="A2741" s="103">
        <v>2739</v>
      </c>
      <c r="B2741" t="s">
        <v>411</v>
      </c>
      <c r="C2741" t="s">
        <v>429</v>
      </c>
      <c r="D2741" t="s">
        <v>399</v>
      </c>
      <c r="E2741" t="s">
        <v>70</v>
      </c>
      <c r="F2741" t="s">
        <v>406</v>
      </c>
      <c r="G2741">
        <v>13.33333333333333</v>
      </c>
      <c r="H2741" t="str">
        <f t="shared" si="42"/>
        <v>West Coast</v>
      </c>
    </row>
    <row r="2742" spans="1:8" hidden="1" x14ac:dyDescent="0.25">
      <c r="A2742" s="103">
        <v>2740</v>
      </c>
      <c r="B2742" t="s">
        <v>411</v>
      </c>
      <c r="C2742" t="s">
        <v>429</v>
      </c>
      <c r="D2742" t="s">
        <v>399</v>
      </c>
      <c r="E2742" t="s">
        <v>71</v>
      </c>
      <c r="F2742" t="s">
        <v>406</v>
      </c>
      <c r="G2742">
        <v>8.4905660377368086</v>
      </c>
      <c r="H2742" t="str">
        <f t="shared" si="42"/>
        <v>West Coast</v>
      </c>
    </row>
    <row r="2743" spans="1:8" hidden="1" x14ac:dyDescent="0.25">
      <c r="A2743" s="103">
        <v>2741</v>
      </c>
      <c r="B2743" t="s">
        <v>411</v>
      </c>
      <c r="C2743" t="s">
        <v>429</v>
      </c>
      <c r="D2743" t="s">
        <v>399</v>
      </c>
      <c r="E2743" t="s">
        <v>69</v>
      </c>
      <c r="F2743" t="s">
        <v>406</v>
      </c>
      <c r="G2743">
        <v>6.666666666666667</v>
      </c>
      <c r="H2743" t="str">
        <f t="shared" si="42"/>
        <v>West Coast</v>
      </c>
    </row>
    <row r="2744" spans="1:8" hidden="1" x14ac:dyDescent="0.25">
      <c r="A2744" s="103">
        <v>2742</v>
      </c>
      <c r="B2744" t="s">
        <v>411</v>
      </c>
      <c r="C2744" t="s">
        <v>429</v>
      </c>
      <c r="D2744" t="s">
        <v>399</v>
      </c>
      <c r="E2744" t="s">
        <v>72</v>
      </c>
      <c r="F2744" t="s">
        <v>406</v>
      </c>
      <c r="G2744">
        <v>2.5000000000003748</v>
      </c>
      <c r="H2744" t="str">
        <f t="shared" si="42"/>
        <v>West Coast</v>
      </c>
    </row>
    <row r="2745" spans="1:8" x14ac:dyDescent="0.25">
      <c r="A2745" s="103">
        <v>2743</v>
      </c>
      <c r="B2745" t="s">
        <v>411</v>
      </c>
      <c r="C2745" t="s">
        <v>429</v>
      </c>
      <c r="D2745" t="s">
        <v>399</v>
      </c>
      <c r="E2745" t="s">
        <v>81</v>
      </c>
      <c r="F2745" t="s">
        <v>406</v>
      </c>
      <c r="G2745">
        <v>19.047619047620859</v>
      </c>
      <c r="H2745" t="str">
        <f t="shared" si="42"/>
        <v>West Coast</v>
      </c>
    </row>
    <row r="2746" spans="1:8" hidden="1" x14ac:dyDescent="0.25">
      <c r="A2746" s="103">
        <v>2744</v>
      </c>
      <c r="B2746" t="s">
        <v>411</v>
      </c>
      <c r="C2746" t="s">
        <v>429</v>
      </c>
      <c r="D2746" t="s">
        <v>399</v>
      </c>
      <c r="E2746" t="s">
        <v>82</v>
      </c>
      <c r="F2746" t="s">
        <v>406</v>
      </c>
      <c r="G2746">
        <v>16.666666666666661</v>
      </c>
      <c r="H2746" t="str">
        <f t="shared" si="42"/>
        <v>West Coast</v>
      </c>
    </row>
    <row r="2747" spans="1:8" hidden="1" x14ac:dyDescent="0.25">
      <c r="A2747" s="103">
        <v>2745</v>
      </c>
      <c r="B2747" t="s">
        <v>411</v>
      </c>
      <c r="C2747" t="s">
        <v>429</v>
      </c>
      <c r="D2747" t="s">
        <v>399</v>
      </c>
      <c r="E2747" t="s">
        <v>70</v>
      </c>
      <c r="F2747" t="s">
        <v>407</v>
      </c>
      <c r="G2747">
        <v>80</v>
      </c>
      <c r="H2747" t="str">
        <f t="shared" si="42"/>
        <v>West Coast</v>
      </c>
    </row>
    <row r="2748" spans="1:8" hidden="1" x14ac:dyDescent="0.25">
      <c r="A2748" s="103">
        <v>2746</v>
      </c>
      <c r="B2748" t="s">
        <v>411</v>
      </c>
      <c r="C2748" t="s">
        <v>429</v>
      </c>
      <c r="D2748" t="s">
        <v>399</v>
      </c>
      <c r="E2748" t="s">
        <v>71</v>
      </c>
      <c r="F2748" t="s">
        <v>407</v>
      </c>
      <c r="G2748">
        <v>55.345911949689288</v>
      </c>
      <c r="H2748" t="str">
        <f t="shared" si="42"/>
        <v>West Coast</v>
      </c>
    </row>
    <row r="2749" spans="1:8" hidden="1" x14ac:dyDescent="0.25">
      <c r="A2749" s="103">
        <v>2747</v>
      </c>
      <c r="B2749" t="s">
        <v>411</v>
      </c>
      <c r="C2749" t="s">
        <v>429</v>
      </c>
      <c r="D2749" t="s">
        <v>399</v>
      </c>
      <c r="E2749" t="s">
        <v>69</v>
      </c>
      <c r="F2749" t="s">
        <v>407</v>
      </c>
      <c r="G2749">
        <v>13.33333333333333</v>
      </c>
      <c r="H2749" t="str">
        <f t="shared" si="42"/>
        <v>West Coast</v>
      </c>
    </row>
    <row r="2750" spans="1:8" hidden="1" x14ac:dyDescent="0.25">
      <c r="A2750" s="103">
        <v>2748</v>
      </c>
      <c r="B2750" t="s">
        <v>411</v>
      </c>
      <c r="C2750" t="s">
        <v>429</v>
      </c>
      <c r="D2750" t="s">
        <v>399</v>
      </c>
      <c r="E2750" t="s">
        <v>72</v>
      </c>
      <c r="F2750" t="s">
        <v>407</v>
      </c>
      <c r="G2750">
        <v>59</v>
      </c>
      <c r="H2750" t="str">
        <f t="shared" si="42"/>
        <v>West Coast</v>
      </c>
    </row>
    <row r="2751" spans="1:8" x14ac:dyDescent="0.25">
      <c r="A2751" s="103">
        <v>2749</v>
      </c>
      <c r="B2751" t="s">
        <v>411</v>
      </c>
      <c r="C2751" t="s">
        <v>429</v>
      </c>
      <c r="D2751" t="s">
        <v>399</v>
      </c>
      <c r="E2751" t="s">
        <v>81</v>
      </c>
      <c r="F2751" t="s">
        <v>407</v>
      </c>
      <c r="G2751">
        <v>71.428571428568716</v>
      </c>
      <c r="H2751" t="str">
        <f t="shared" si="42"/>
        <v>West Coast</v>
      </c>
    </row>
    <row r="2752" spans="1:8" hidden="1" x14ac:dyDescent="0.25">
      <c r="A2752" s="103">
        <v>2750</v>
      </c>
      <c r="B2752" t="s">
        <v>411</v>
      </c>
      <c r="C2752" t="s">
        <v>429</v>
      </c>
      <c r="D2752" t="s">
        <v>399</v>
      </c>
      <c r="E2752" t="s">
        <v>82</v>
      </c>
      <c r="F2752" t="s">
        <v>407</v>
      </c>
      <c r="G2752">
        <v>83.333333333333343</v>
      </c>
      <c r="H2752" t="str">
        <f t="shared" si="42"/>
        <v>West Coast</v>
      </c>
    </row>
    <row r="2753" spans="1:8" hidden="1" x14ac:dyDescent="0.25">
      <c r="A2753" s="103">
        <v>2751</v>
      </c>
      <c r="B2753" t="s">
        <v>411</v>
      </c>
      <c r="C2753" t="s">
        <v>429</v>
      </c>
      <c r="D2753" t="s">
        <v>408</v>
      </c>
      <c r="E2753" t="s">
        <v>67</v>
      </c>
      <c r="F2753" t="s">
        <v>405</v>
      </c>
      <c r="G2753">
        <v>23.300970873786412</v>
      </c>
      <c r="H2753" t="str">
        <f t="shared" si="42"/>
        <v>West Coast</v>
      </c>
    </row>
    <row r="2754" spans="1:8" hidden="1" x14ac:dyDescent="0.25">
      <c r="A2754" s="103">
        <v>2752</v>
      </c>
      <c r="B2754" t="s">
        <v>411</v>
      </c>
      <c r="C2754" t="s">
        <v>429</v>
      </c>
      <c r="D2754" t="s">
        <v>408</v>
      </c>
      <c r="E2754" t="s">
        <v>66</v>
      </c>
      <c r="F2754" t="s">
        <v>405</v>
      </c>
      <c r="G2754">
        <v>33.333333333328937</v>
      </c>
      <c r="H2754" t="str">
        <f t="shared" si="42"/>
        <v>West Coast</v>
      </c>
    </row>
    <row r="2755" spans="1:8" hidden="1" x14ac:dyDescent="0.25">
      <c r="A2755" s="103">
        <v>2753</v>
      </c>
      <c r="B2755" t="s">
        <v>411</v>
      </c>
      <c r="C2755" t="s">
        <v>429</v>
      </c>
      <c r="D2755" t="s">
        <v>408</v>
      </c>
      <c r="E2755" t="s">
        <v>68</v>
      </c>
      <c r="F2755" t="s">
        <v>405</v>
      </c>
      <c r="G2755">
        <v>36.458333333335233</v>
      </c>
      <c r="H2755" t="str">
        <f t="shared" ref="H2755:H2818" si="43">SUBSTITUTE(B2755, " Region","")</f>
        <v>West Coast</v>
      </c>
    </row>
    <row r="2756" spans="1:8" hidden="1" x14ac:dyDescent="0.25">
      <c r="A2756" s="103">
        <v>2754</v>
      </c>
      <c r="B2756" t="s">
        <v>411</v>
      </c>
      <c r="C2756" t="s">
        <v>429</v>
      </c>
      <c r="D2756" t="s">
        <v>408</v>
      </c>
      <c r="E2756" t="s">
        <v>67</v>
      </c>
      <c r="F2756" t="s">
        <v>406</v>
      </c>
      <c r="G2756">
        <v>10.679611650485439</v>
      </c>
      <c r="H2756" t="str">
        <f t="shared" si="43"/>
        <v>West Coast</v>
      </c>
    </row>
    <row r="2757" spans="1:8" hidden="1" x14ac:dyDescent="0.25">
      <c r="A2757" s="103">
        <v>2755</v>
      </c>
      <c r="B2757" t="s">
        <v>411</v>
      </c>
      <c r="C2757" t="s">
        <v>429</v>
      </c>
      <c r="D2757" t="s">
        <v>408</v>
      </c>
      <c r="E2757" t="s">
        <v>66</v>
      </c>
      <c r="F2757" t="s">
        <v>406</v>
      </c>
      <c r="G2757">
        <v>13.15789473684314</v>
      </c>
      <c r="H2757" t="str">
        <f t="shared" si="43"/>
        <v>West Coast</v>
      </c>
    </row>
    <row r="2758" spans="1:8" hidden="1" x14ac:dyDescent="0.25">
      <c r="A2758" s="103">
        <v>2756</v>
      </c>
      <c r="B2758" t="s">
        <v>411</v>
      </c>
      <c r="C2758" t="s">
        <v>429</v>
      </c>
      <c r="D2758" t="s">
        <v>408</v>
      </c>
      <c r="E2758" t="s">
        <v>68</v>
      </c>
      <c r="F2758" t="s">
        <v>406</v>
      </c>
      <c r="G2758">
        <v>7.2916666666678802</v>
      </c>
      <c r="H2758" t="str">
        <f t="shared" si="43"/>
        <v>West Coast</v>
      </c>
    </row>
    <row r="2759" spans="1:8" hidden="1" x14ac:dyDescent="0.25">
      <c r="A2759" s="103">
        <v>2757</v>
      </c>
      <c r="B2759" t="s">
        <v>411</v>
      </c>
      <c r="C2759" t="s">
        <v>429</v>
      </c>
      <c r="D2759" t="s">
        <v>408</v>
      </c>
      <c r="E2759" t="s">
        <v>67</v>
      </c>
      <c r="F2759" t="s">
        <v>407</v>
      </c>
      <c r="G2759">
        <v>66.019417475728162</v>
      </c>
      <c r="H2759" t="str">
        <f t="shared" si="43"/>
        <v>West Coast</v>
      </c>
    </row>
    <row r="2760" spans="1:8" hidden="1" x14ac:dyDescent="0.25">
      <c r="A2760" s="103">
        <v>2758</v>
      </c>
      <c r="B2760" t="s">
        <v>411</v>
      </c>
      <c r="C2760" t="s">
        <v>429</v>
      </c>
      <c r="D2760" t="s">
        <v>408</v>
      </c>
      <c r="E2760" t="s">
        <v>66</v>
      </c>
      <c r="F2760" t="s">
        <v>407</v>
      </c>
      <c r="G2760">
        <v>53.508771929827923</v>
      </c>
      <c r="H2760" t="str">
        <f t="shared" si="43"/>
        <v>West Coast</v>
      </c>
    </row>
    <row r="2761" spans="1:8" hidden="1" x14ac:dyDescent="0.25">
      <c r="A2761" s="103">
        <v>2759</v>
      </c>
      <c r="B2761" t="s">
        <v>411</v>
      </c>
      <c r="C2761" t="s">
        <v>429</v>
      </c>
      <c r="D2761" t="s">
        <v>408</v>
      </c>
      <c r="E2761" t="s">
        <v>68</v>
      </c>
      <c r="F2761" t="s">
        <v>407</v>
      </c>
      <c r="G2761">
        <v>56.249999999996888</v>
      </c>
      <c r="H2761" t="str">
        <f t="shared" si="43"/>
        <v>West Coast</v>
      </c>
    </row>
    <row r="2762" spans="1:8" hidden="1" x14ac:dyDescent="0.25">
      <c r="A2762" s="103">
        <v>2760</v>
      </c>
      <c r="B2762" t="s">
        <v>411</v>
      </c>
      <c r="C2762" t="s">
        <v>429</v>
      </c>
      <c r="D2762" t="s">
        <v>409</v>
      </c>
      <c r="E2762" t="s">
        <v>193</v>
      </c>
      <c r="F2762" t="s">
        <v>405</v>
      </c>
      <c r="G2762">
        <v>22.580645161291049</v>
      </c>
      <c r="H2762" t="str">
        <f t="shared" si="43"/>
        <v>West Coast</v>
      </c>
    </row>
    <row r="2763" spans="1:8" hidden="1" x14ac:dyDescent="0.25">
      <c r="A2763" s="103">
        <v>2761</v>
      </c>
      <c r="B2763" t="s">
        <v>411</v>
      </c>
      <c r="C2763" t="s">
        <v>429</v>
      </c>
      <c r="D2763" t="s">
        <v>409</v>
      </c>
      <c r="E2763" t="s">
        <v>194</v>
      </c>
      <c r="F2763" t="s">
        <v>405</v>
      </c>
      <c r="G2763">
        <v>41.975308641975303</v>
      </c>
      <c r="H2763" t="str">
        <f t="shared" si="43"/>
        <v>West Coast</v>
      </c>
    </row>
    <row r="2764" spans="1:8" hidden="1" x14ac:dyDescent="0.25">
      <c r="A2764" s="103">
        <v>2762</v>
      </c>
      <c r="B2764" t="s">
        <v>411</v>
      </c>
      <c r="C2764" t="s">
        <v>429</v>
      </c>
      <c r="D2764" t="s">
        <v>409</v>
      </c>
      <c r="E2764" t="s">
        <v>195</v>
      </c>
      <c r="F2764" t="s">
        <v>405</v>
      </c>
      <c r="G2764">
        <v>31.904761904756771</v>
      </c>
      <c r="H2764" t="str">
        <f t="shared" si="43"/>
        <v>West Coast</v>
      </c>
    </row>
    <row r="2765" spans="1:8" hidden="1" x14ac:dyDescent="0.25">
      <c r="A2765" s="103">
        <v>2763</v>
      </c>
      <c r="B2765" t="s">
        <v>411</v>
      </c>
      <c r="C2765" t="s">
        <v>429</v>
      </c>
      <c r="D2765" t="s">
        <v>409</v>
      </c>
      <c r="E2765" t="s">
        <v>193</v>
      </c>
      <c r="F2765" t="s">
        <v>406</v>
      </c>
      <c r="G2765">
        <v>10.483870967742281</v>
      </c>
      <c r="H2765" t="str">
        <f t="shared" si="43"/>
        <v>West Coast</v>
      </c>
    </row>
    <row r="2766" spans="1:8" hidden="1" x14ac:dyDescent="0.25">
      <c r="A2766" s="103">
        <v>2764</v>
      </c>
      <c r="B2766" t="s">
        <v>411</v>
      </c>
      <c r="C2766" t="s">
        <v>429</v>
      </c>
      <c r="D2766" t="s">
        <v>409</v>
      </c>
      <c r="E2766" t="s">
        <v>194</v>
      </c>
      <c r="F2766" t="s">
        <v>406</v>
      </c>
      <c r="G2766">
        <v>13.58024691358025</v>
      </c>
      <c r="H2766" t="str">
        <f t="shared" si="43"/>
        <v>West Coast</v>
      </c>
    </row>
    <row r="2767" spans="1:8" hidden="1" x14ac:dyDescent="0.25">
      <c r="A2767" s="103">
        <v>2765</v>
      </c>
      <c r="B2767" t="s">
        <v>411</v>
      </c>
      <c r="C2767" t="s">
        <v>429</v>
      </c>
      <c r="D2767" t="s">
        <v>409</v>
      </c>
      <c r="E2767" t="s">
        <v>195</v>
      </c>
      <c r="F2767" t="s">
        <v>406</v>
      </c>
      <c r="G2767">
        <v>5.7142857142871826</v>
      </c>
      <c r="H2767" t="str">
        <f t="shared" si="43"/>
        <v>West Coast</v>
      </c>
    </row>
    <row r="2768" spans="1:8" hidden="1" x14ac:dyDescent="0.25">
      <c r="A2768" s="103">
        <v>2766</v>
      </c>
      <c r="B2768" t="s">
        <v>411</v>
      </c>
      <c r="C2768" t="s">
        <v>429</v>
      </c>
      <c r="D2768" t="s">
        <v>409</v>
      </c>
      <c r="E2768" t="s">
        <v>193</v>
      </c>
      <c r="F2768" t="s">
        <v>407</v>
      </c>
      <c r="G2768">
        <v>66.935483870966678</v>
      </c>
      <c r="H2768" t="str">
        <f t="shared" si="43"/>
        <v>West Coast</v>
      </c>
    </row>
    <row r="2769" spans="1:8" hidden="1" x14ac:dyDescent="0.25">
      <c r="A2769" s="103">
        <v>2767</v>
      </c>
      <c r="B2769" t="s">
        <v>411</v>
      </c>
      <c r="C2769" t="s">
        <v>429</v>
      </c>
      <c r="D2769" t="s">
        <v>409</v>
      </c>
      <c r="E2769" t="s">
        <v>194</v>
      </c>
      <c r="F2769" t="s">
        <v>407</v>
      </c>
      <c r="G2769">
        <v>44.444444444444443</v>
      </c>
      <c r="H2769" t="str">
        <f t="shared" si="43"/>
        <v>West Coast</v>
      </c>
    </row>
    <row r="2770" spans="1:8" hidden="1" x14ac:dyDescent="0.25">
      <c r="A2770" s="103">
        <v>2768</v>
      </c>
      <c r="B2770" t="s">
        <v>411</v>
      </c>
      <c r="C2770" t="s">
        <v>429</v>
      </c>
      <c r="D2770" t="s">
        <v>409</v>
      </c>
      <c r="E2770" t="s">
        <v>195</v>
      </c>
      <c r="F2770" t="s">
        <v>407</v>
      </c>
      <c r="G2770">
        <v>62.380952380956032</v>
      </c>
      <c r="H2770" t="str">
        <f t="shared" si="43"/>
        <v>West Coast</v>
      </c>
    </row>
    <row r="2771" spans="1:8" hidden="1" x14ac:dyDescent="0.25">
      <c r="A2771" s="103">
        <v>2769</v>
      </c>
      <c r="B2771" t="s">
        <v>412</v>
      </c>
      <c r="C2771" t="s">
        <v>429</v>
      </c>
      <c r="D2771" t="s">
        <v>403</v>
      </c>
      <c r="E2771" t="s">
        <v>404</v>
      </c>
      <c r="F2771" t="s">
        <v>405</v>
      </c>
      <c r="G2771">
        <v>16.372053872052138</v>
      </c>
      <c r="H2771" t="str">
        <f t="shared" si="43"/>
        <v>Wellington</v>
      </c>
    </row>
    <row r="2772" spans="1:8" hidden="1" x14ac:dyDescent="0.25">
      <c r="A2772" s="103">
        <v>2770</v>
      </c>
      <c r="B2772" t="s">
        <v>412</v>
      </c>
      <c r="C2772" t="s">
        <v>429</v>
      </c>
      <c r="D2772" t="s">
        <v>403</v>
      </c>
      <c r="E2772" t="s">
        <v>404</v>
      </c>
      <c r="F2772" t="s">
        <v>406</v>
      </c>
      <c r="G2772">
        <v>14.478114478114881</v>
      </c>
      <c r="H2772" t="str">
        <f t="shared" si="43"/>
        <v>Wellington</v>
      </c>
    </row>
    <row r="2773" spans="1:8" hidden="1" x14ac:dyDescent="0.25">
      <c r="A2773" s="103">
        <v>2771</v>
      </c>
      <c r="B2773" t="s">
        <v>412</v>
      </c>
      <c r="C2773" t="s">
        <v>429</v>
      </c>
      <c r="D2773" t="s">
        <v>403</v>
      </c>
      <c r="E2773" t="s">
        <v>404</v>
      </c>
      <c r="F2773" t="s">
        <v>407</v>
      </c>
      <c r="G2773">
        <v>69.149831649832961</v>
      </c>
      <c r="H2773" t="str">
        <f t="shared" si="43"/>
        <v>Wellington</v>
      </c>
    </row>
    <row r="2774" spans="1:8" hidden="1" x14ac:dyDescent="0.25">
      <c r="A2774" s="103">
        <v>2772</v>
      </c>
      <c r="B2774" t="s">
        <v>412</v>
      </c>
      <c r="C2774" t="s">
        <v>429</v>
      </c>
      <c r="D2774" t="s">
        <v>399</v>
      </c>
      <c r="E2774" t="s">
        <v>70</v>
      </c>
      <c r="F2774" t="s">
        <v>405</v>
      </c>
      <c r="G2774">
        <v>6.7796610169491522</v>
      </c>
      <c r="H2774" t="str">
        <f t="shared" si="43"/>
        <v>Wellington</v>
      </c>
    </row>
    <row r="2775" spans="1:8" hidden="1" x14ac:dyDescent="0.25">
      <c r="A2775" s="103">
        <v>2773</v>
      </c>
      <c r="B2775" t="s">
        <v>412</v>
      </c>
      <c r="C2775" t="s">
        <v>429</v>
      </c>
      <c r="D2775" t="s">
        <v>399</v>
      </c>
      <c r="E2775" t="s">
        <v>71</v>
      </c>
      <c r="F2775" t="s">
        <v>405</v>
      </c>
      <c r="G2775">
        <v>18.888888888887291</v>
      </c>
      <c r="H2775" t="str">
        <f t="shared" si="43"/>
        <v>Wellington</v>
      </c>
    </row>
    <row r="2776" spans="1:8" hidden="1" x14ac:dyDescent="0.25">
      <c r="A2776" s="103">
        <v>2774</v>
      </c>
      <c r="B2776" t="s">
        <v>412</v>
      </c>
      <c r="C2776" t="s">
        <v>429</v>
      </c>
      <c r="D2776" t="s">
        <v>399</v>
      </c>
      <c r="E2776" t="s">
        <v>69</v>
      </c>
      <c r="F2776" t="s">
        <v>405</v>
      </c>
      <c r="G2776">
        <v>15</v>
      </c>
      <c r="H2776" t="str">
        <f t="shared" si="43"/>
        <v>Wellington</v>
      </c>
    </row>
    <row r="2777" spans="1:8" hidden="1" x14ac:dyDescent="0.25">
      <c r="A2777" s="103">
        <v>2775</v>
      </c>
      <c r="B2777" t="s">
        <v>412</v>
      </c>
      <c r="C2777" t="s">
        <v>429</v>
      </c>
      <c r="D2777" t="s">
        <v>399</v>
      </c>
      <c r="E2777" t="s">
        <v>72</v>
      </c>
      <c r="F2777" t="s">
        <v>405</v>
      </c>
      <c r="G2777">
        <v>27.777777777772322</v>
      </c>
      <c r="H2777" t="str">
        <f t="shared" si="43"/>
        <v>Wellington</v>
      </c>
    </row>
    <row r="2778" spans="1:8" x14ac:dyDescent="0.25">
      <c r="A2778" s="103">
        <v>2776</v>
      </c>
      <c r="B2778" t="s">
        <v>412</v>
      </c>
      <c r="C2778" t="s">
        <v>429</v>
      </c>
      <c r="D2778" t="s">
        <v>399</v>
      </c>
      <c r="E2778" t="s">
        <v>81</v>
      </c>
      <c r="F2778" t="s">
        <v>405</v>
      </c>
      <c r="G2778">
        <v>12.499999999999551</v>
      </c>
      <c r="H2778" t="str">
        <f t="shared" si="43"/>
        <v>Wellington</v>
      </c>
    </row>
    <row r="2779" spans="1:8" hidden="1" x14ac:dyDescent="0.25">
      <c r="A2779" s="103">
        <v>2777</v>
      </c>
      <c r="B2779" t="s">
        <v>412</v>
      </c>
      <c r="C2779" t="s">
        <v>429</v>
      </c>
      <c r="D2779" t="s">
        <v>399</v>
      </c>
      <c r="E2779" t="s">
        <v>82</v>
      </c>
      <c r="F2779" t="s">
        <v>405</v>
      </c>
      <c r="H2779" t="str">
        <f t="shared" si="43"/>
        <v>Wellington</v>
      </c>
    </row>
    <row r="2780" spans="1:8" hidden="1" x14ac:dyDescent="0.25">
      <c r="A2780" s="103">
        <v>2778</v>
      </c>
      <c r="B2780" t="s">
        <v>412</v>
      </c>
      <c r="C2780" t="s">
        <v>429</v>
      </c>
      <c r="D2780" t="s">
        <v>399</v>
      </c>
      <c r="E2780" t="s">
        <v>70</v>
      </c>
      <c r="F2780" t="s">
        <v>406</v>
      </c>
      <c r="G2780">
        <v>21.1864406779661</v>
      </c>
      <c r="H2780" t="str">
        <f t="shared" si="43"/>
        <v>Wellington</v>
      </c>
    </row>
    <row r="2781" spans="1:8" hidden="1" x14ac:dyDescent="0.25">
      <c r="A2781" s="103">
        <v>2779</v>
      </c>
      <c r="B2781" t="s">
        <v>412</v>
      </c>
      <c r="C2781" t="s">
        <v>429</v>
      </c>
      <c r="D2781" t="s">
        <v>399</v>
      </c>
      <c r="E2781" t="s">
        <v>71</v>
      </c>
      <c r="F2781" t="s">
        <v>406</v>
      </c>
      <c r="G2781">
        <v>14.74747474747476</v>
      </c>
      <c r="H2781" t="str">
        <f t="shared" si="43"/>
        <v>Wellington</v>
      </c>
    </row>
    <row r="2782" spans="1:8" hidden="1" x14ac:dyDescent="0.25">
      <c r="A2782" s="103">
        <v>2780</v>
      </c>
      <c r="B2782" t="s">
        <v>412</v>
      </c>
      <c r="C2782" t="s">
        <v>429</v>
      </c>
      <c r="D2782" t="s">
        <v>399</v>
      </c>
      <c r="E2782" t="s">
        <v>69</v>
      </c>
      <c r="F2782" t="s">
        <v>406</v>
      </c>
      <c r="G2782">
        <v>17.5</v>
      </c>
      <c r="H2782" t="str">
        <f t="shared" si="43"/>
        <v>Wellington</v>
      </c>
    </row>
    <row r="2783" spans="1:8" hidden="1" x14ac:dyDescent="0.25">
      <c r="A2783" s="103">
        <v>2781</v>
      </c>
      <c r="B2783" t="s">
        <v>412</v>
      </c>
      <c r="C2783" t="s">
        <v>429</v>
      </c>
      <c r="D2783" t="s">
        <v>399</v>
      </c>
      <c r="E2783" t="s">
        <v>72</v>
      </c>
      <c r="F2783" t="s">
        <v>406</v>
      </c>
      <c r="G2783">
        <v>5.8333333333338189</v>
      </c>
      <c r="H2783" t="str">
        <f t="shared" si="43"/>
        <v>Wellington</v>
      </c>
    </row>
    <row r="2784" spans="1:8" x14ac:dyDescent="0.25">
      <c r="A2784" s="103">
        <v>2782</v>
      </c>
      <c r="B2784" t="s">
        <v>412</v>
      </c>
      <c r="C2784" t="s">
        <v>429</v>
      </c>
      <c r="D2784" t="s">
        <v>399</v>
      </c>
      <c r="E2784" t="s">
        <v>81</v>
      </c>
      <c r="F2784" t="s">
        <v>406</v>
      </c>
      <c r="G2784">
        <v>16.071428571430289</v>
      </c>
      <c r="H2784" t="str">
        <f t="shared" si="43"/>
        <v>Wellington</v>
      </c>
    </row>
    <row r="2785" spans="1:8" hidden="1" x14ac:dyDescent="0.25">
      <c r="A2785" s="103">
        <v>2783</v>
      </c>
      <c r="B2785" t="s">
        <v>412</v>
      </c>
      <c r="C2785" t="s">
        <v>429</v>
      </c>
      <c r="D2785" t="s">
        <v>399</v>
      </c>
      <c r="E2785" t="s">
        <v>82</v>
      </c>
      <c r="F2785" t="s">
        <v>406</v>
      </c>
      <c r="G2785">
        <v>6.25</v>
      </c>
      <c r="H2785" t="str">
        <f t="shared" si="43"/>
        <v>Wellington</v>
      </c>
    </row>
    <row r="2786" spans="1:8" hidden="1" x14ac:dyDescent="0.25">
      <c r="A2786" s="103">
        <v>2784</v>
      </c>
      <c r="B2786" t="s">
        <v>412</v>
      </c>
      <c r="C2786" t="s">
        <v>429</v>
      </c>
      <c r="D2786" t="s">
        <v>399</v>
      </c>
      <c r="E2786" t="s">
        <v>70</v>
      </c>
      <c r="F2786" t="s">
        <v>407</v>
      </c>
      <c r="G2786">
        <v>72.033898305084747</v>
      </c>
      <c r="H2786" t="str">
        <f t="shared" si="43"/>
        <v>Wellington</v>
      </c>
    </row>
    <row r="2787" spans="1:8" hidden="1" x14ac:dyDescent="0.25">
      <c r="A2787" s="103">
        <v>2785</v>
      </c>
      <c r="B2787" t="s">
        <v>412</v>
      </c>
      <c r="C2787" t="s">
        <v>429</v>
      </c>
      <c r="D2787" t="s">
        <v>399</v>
      </c>
      <c r="E2787" t="s">
        <v>71</v>
      </c>
      <c r="F2787" t="s">
        <v>407</v>
      </c>
      <c r="G2787">
        <v>66.363636363637951</v>
      </c>
      <c r="H2787" t="str">
        <f t="shared" si="43"/>
        <v>Wellington</v>
      </c>
    </row>
    <row r="2788" spans="1:8" hidden="1" x14ac:dyDescent="0.25">
      <c r="A2788" s="103">
        <v>2786</v>
      </c>
      <c r="B2788" t="s">
        <v>412</v>
      </c>
      <c r="C2788" t="s">
        <v>429</v>
      </c>
      <c r="D2788" t="s">
        <v>399</v>
      </c>
      <c r="E2788" t="s">
        <v>69</v>
      </c>
      <c r="F2788" t="s">
        <v>407</v>
      </c>
      <c r="G2788">
        <v>67.5</v>
      </c>
      <c r="H2788" t="str">
        <f t="shared" si="43"/>
        <v>Wellington</v>
      </c>
    </row>
    <row r="2789" spans="1:8" hidden="1" x14ac:dyDescent="0.25">
      <c r="A2789" s="103">
        <v>2787</v>
      </c>
      <c r="B2789" t="s">
        <v>412</v>
      </c>
      <c r="C2789" t="s">
        <v>429</v>
      </c>
      <c r="D2789" t="s">
        <v>399</v>
      </c>
      <c r="E2789" t="s">
        <v>72</v>
      </c>
      <c r="F2789" t="s">
        <v>407</v>
      </c>
      <c r="G2789">
        <v>66.38888888889386</v>
      </c>
      <c r="H2789" t="str">
        <f t="shared" si="43"/>
        <v>Wellington</v>
      </c>
    </row>
    <row r="2790" spans="1:8" x14ac:dyDescent="0.25">
      <c r="A2790" s="103">
        <v>2788</v>
      </c>
      <c r="B2790" t="s">
        <v>412</v>
      </c>
      <c r="C2790" t="s">
        <v>429</v>
      </c>
      <c r="D2790" t="s">
        <v>399</v>
      </c>
      <c r="E2790" t="s">
        <v>81</v>
      </c>
      <c r="F2790" t="s">
        <v>407</v>
      </c>
      <c r="G2790">
        <v>71.428571428570166</v>
      </c>
      <c r="H2790" t="str">
        <f t="shared" si="43"/>
        <v>Wellington</v>
      </c>
    </row>
    <row r="2791" spans="1:8" hidden="1" x14ac:dyDescent="0.25">
      <c r="A2791" s="103">
        <v>2789</v>
      </c>
      <c r="B2791" t="s">
        <v>412</v>
      </c>
      <c r="C2791" t="s">
        <v>429</v>
      </c>
      <c r="D2791" t="s">
        <v>399</v>
      </c>
      <c r="E2791" t="s">
        <v>82</v>
      </c>
      <c r="F2791" t="s">
        <v>407</v>
      </c>
      <c r="G2791">
        <v>93.75</v>
      </c>
      <c r="H2791" t="str">
        <f t="shared" si="43"/>
        <v>Wellington</v>
      </c>
    </row>
    <row r="2792" spans="1:8" hidden="1" x14ac:dyDescent="0.25">
      <c r="A2792" s="103">
        <v>2790</v>
      </c>
      <c r="B2792" t="s">
        <v>412</v>
      </c>
      <c r="C2792" t="s">
        <v>429</v>
      </c>
      <c r="D2792" t="s">
        <v>408</v>
      </c>
      <c r="E2792" t="s">
        <v>67</v>
      </c>
      <c r="F2792" t="s">
        <v>405</v>
      </c>
      <c r="G2792">
        <v>9.7402597402597415</v>
      </c>
      <c r="H2792" t="str">
        <f t="shared" si="43"/>
        <v>Wellington</v>
      </c>
    </row>
    <row r="2793" spans="1:8" hidden="1" x14ac:dyDescent="0.25">
      <c r="A2793" s="103">
        <v>2791</v>
      </c>
      <c r="B2793" t="s">
        <v>412</v>
      </c>
      <c r="C2793" t="s">
        <v>429</v>
      </c>
      <c r="D2793" t="s">
        <v>408</v>
      </c>
      <c r="E2793" t="s">
        <v>66</v>
      </c>
      <c r="F2793" t="s">
        <v>405</v>
      </c>
      <c r="G2793">
        <v>9.821428571427484</v>
      </c>
      <c r="H2793" t="str">
        <f t="shared" si="43"/>
        <v>Wellington</v>
      </c>
    </row>
    <row r="2794" spans="1:8" hidden="1" x14ac:dyDescent="0.25">
      <c r="A2794" s="103">
        <v>2792</v>
      </c>
      <c r="B2794" t="s">
        <v>412</v>
      </c>
      <c r="C2794" t="s">
        <v>429</v>
      </c>
      <c r="D2794" t="s">
        <v>408</v>
      </c>
      <c r="E2794" t="s">
        <v>68</v>
      </c>
      <c r="F2794" t="s">
        <v>405</v>
      </c>
      <c r="G2794">
        <v>29.871794871792069</v>
      </c>
      <c r="H2794" t="str">
        <f t="shared" si="43"/>
        <v>Wellington</v>
      </c>
    </row>
    <row r="2795" spans="1:8" hidden="1" x14ac:dyDescent="0.25">
      <c r="A2795" s="103">
        <v>2793</v>
      </c>
      <c r="B2795" t="s">
        <v>412</v>
      </c>
      <c r="C2795" t="s">
        <v>429</v>
      </c>
      <c r="D2795" t="s">
        <v>408</v>
      </c>
      <c r="E2795" t="s">
        <v>67</v>
      </c>
      <c r="F2795" t="s">
        <v>406</v>
      </c>
      <c r="G2795">
        <v>20.45454545454546</v>
      </c>
      <c r="H2795" t="str">
        <f t="shared" si="43"/>
        <v>Wellington</v>
      </c>
    </row>
    <row r="2796" spans="1:8" hidden="1" x14ac:dyDescent="0.25">
      <c r="A2796" s="103">
        <v>2794</v>
      </c>
      <c r="B2796" t="s">
        <v>412</v>
      </c>
      <c r="C2796" t="s">
        <v>429</v>
      </c>
      <c r="D2796" t="s">
        <v>408</v>
      </c>
      <c r="E2796" t="s">
        <v>66</v>
      </c>
      <c r="F2796" t="s">
        <v>406</v>
      </c>
      <c r="G2796">
        <v>7.5892857142853609</v>
      </c>
      <c r="H2796" t="str">
        <f t="shared" si="43"/>
        <v>Wellington</v>
      </c>
    </row>
    <row r="2797" spans="1:8" hidden="1" x14ac:dyDescent="0.25">
      <c r="A2797" s="103">
        <v>2795</v>
      </c>
      <c r="B2797" t="s">
        <v>412</v>
      </c>
      <c r="C2797" t="s">
        <v>429</v>
      </c>
      <c r="D2797" t="s">
        <v>408</v>
      </c>
      <c r="E2797" t="s">
        <v>68</v>
      </c>
      <c r="F2797" t="s">
        <v>406</v>
      </c>
      <c r="G2797">
        <v>13.333333333334251</v>
      </c>
      <c r="H2797" t="str">
        <f t="shared" si="43"/>
        <v>Wellington</v>
      </c>
    </row>
    <row r="2798" spans="1:8" hidden="1" x14ac:dyDescent="0.25">
      <c r="A2798" s="103">
        <v>2796</v>
      </c>
      <c r="B2798" t="s">
        <v>412</v>
      </c>
      <c r="C2798" t="s">
        <v>429</v>
      </c>
      <c r="D2798" t="s">
        <v>408</v>
      </c>
      <c r="E2798" t="s">
        <v>67</v>
      </c>
      <c r="F2798" t="s">
        <v>407</v>
      </c>
      <c r="G2798">
        <v>69.805194805194802</v>
      </c>
      <c r="H2798" t="str">
        <f t="shared" si="43"/>
        <v>Wellington</v>
      </c>
    </row>
    <row r="2799" spans="1:8" hidden="1" x14ac:dyDescent="0.25">
      <c r="A2799" s="103">
        <v>2797</v>
      </c>
      <c r="B2799" t="s">
        <v>412</v>
      </c>
      <c r="C2799" t="s">
        <v>429</v>
      </c>
      <c r="D2799" t="s">
        <v>408</v>
      </c>
      <c r="E2799" t="s">
        <v>66</v>
      </c>
      <c r="F2799" t="s">
        <v>407</v>
      </c>
      <c r="G2799">
        <v>82.589285714287158</v>
      </c>
      <c r="H2799" t="str">
        <f t="shared" si="43"/>
        <v>Wellington</v>
      </c>
    </row>
    <row r="2800" spans="1:8" hidden="1" x14ac:dyDescent="0.25">
      <c r="A2800" s="103">
        <v>2798</v>
      </c>
      <c r="B2800" t="s">
        <v>412</v>
      </c>
      <c r="C2800" t="s">
        <v>429</v>
      </c>
      <c r="D2800" t="s">
        <v>408</v>
      </c>
      <c r="E2800" t="s">
        <v>68</v>
      </c>
      <c r="F2800" t="s">
        <v>407</v>
      </c>
      <c r="G2800">
        <v>56.794871794873693</v>
      </c>
      <c r="H2800" t="str">
        <f t="shared" si="43"/>
        <v>Wellington</v>
      </c>
    </row>
    <row r="2801" spans="1:8" hidden="1" x14ac:dyDescent="0.25">
      <c r="A2801" s="103">
        <v>2799</v>
      </c>
      <c r="B2801" t="s">
        <v>412</v>
      </c>
      <c r="C2801" t="s">
        <v>429</v>
      </c>
      <c r="D2801" t="s">
        <v>409</v>
      </c>
      <c r="E2801" t="s">
        <v>193</v>
      </c>
      <c r="F2801" t="s">
        <v>405</v>
      </c>
      <c r="G2801">
        <v>15.469613259668471</v>
      </c>
      <c r="H2801" t="str">
        <f t="shared" si="43"/>
        <v>Wellington</v>
      </c>
    </row>
    <row r="2802" spans="1:8" hidden="1" x14ac:dyDescent="0.25">
      <c r="A2802" s="103">
        <v>2800</v>
      </c>
      <c r="B2802" t="s">
        <v>412</v>
      </c>
      <c r="C2802" t="s">
        <v>429</v>
      </c>
      <c r="D2802" t="s">
        <v>409</v>
      </c>
      <c r="E2802" t="s">
        <v>194</v>
      </c>
      <c r="F2802" t="s">
        <v>405</v>
      </c>
      <c r="G2802">
        <v>19.512195121951219</v>
      </c>
      <c r="H2802" t="str">
        <f t="shared" si="43"/>
        <v>Wellington</v>
      </c>
    </row>
    <row r="2803" spans="1:8" hidden="1" x14ac:dyDescent="0.25">
      <c r="A2803" s="103">
        <v>2801</v>
      </c>
      <c r="B2803" t="s">
        <v>412</v>
      </c>
      <c r="C2803" t="s">
        <v>429</v>
      </c>
      <c r="D2803" t="s">
        <v>409</v>
      </c>
      <c r="E2803" t="s">
        <v>195</v>
      </c>
      <c r="F2803" t="s">
        <v>405</v>
      </c>
      <c r="G2803">
        <v>13.949275362310789</v>
      </c>
      <c r="H2803" t="str">
        <f t="shared" si="43"/>
        <v>Wellington</v>
      </c>
    </row>
    <row r="2804" spans="1:8" hidden="1" x14ac:dyDescent="0.25">
      <c r="A2804" s="103">
        <v>2802</v>
      </c>
      <c r="B2804" t="s">
        <v>412</v>
      </c>
      <c r="C2804" t="s">
        <v>429</v>
      </c>
      <c r="D2804" t="s">
        <v>409</v>
      </c>
      <c r="E2804" t="s">
        <v>193</v>
      </c>
      <c r="F2804" t="s">
        <v>406</v>
      </c>
      <c r="G2804">
        <v>11.325966850829101</v>
      </c>
      <c r="H2804" t="str">
        <f t="shared" si="43"/>
        <v>Wellington</v>
      </c>
    </row>
    <row r="2805" spans="1:8" hidden="1" x14ac:dyDescent="0.25">
      <c r="A2805" s="103">
        <v>2803</v>
      </c>
      <c r="B2805" t="s">
        <v>412</v>
      </c>
      <c r="C2805" t="s">
        <v>429</v>
      </c>
      <c r="D2805" t="s">
        <v>409</v>
      </c>
      <c r="E2805" t="s">
        <v>194</v>
      </c>
      <c r="F2805" t="s">
        <v>406</v>
      </c>
      <c r="G2805">
        <v>15.853658536585369</v>
      </c>
      <c r="H2805" t="str">
        <f t="shared" si="43"/>
        <v>Wellington</v>
      </c>
    </row>
    <row r="2806" spans="1:8" hidden="1" x14ac:dyDescent="0.25">
      <c r="A2806" s="103">
        <v>2804</v>
      </c>
      <c r="B2806" t="s">
        <v>412</v>
      </c>
      <c r="C2806" t="s">
        <v>429</v>
      </c>
      <c r="D2806" t="s">
        <v>409</v>
      </c>
      <c r="E2806" t="s">
        <v>195</v>
      </c>
      <c r="F2806" t="s">
        <v>406</v>
      </c>
      <c r="G2806">
        <v>18.840579710146692</v>
      </c>
      <c r="H2806" t="str">
        <f t="shared" si="43"/>
        <v>Wellington</v>
      </c>
    </row>
    <row r="2807" spans="1:8" hidden="1" x14ac:dyDescent="0.25">
      <c r="A2807" s="103">
        <v>2805</v>
      </c>
      <c r="B2807" t="s">
        <v>412</v>
      </c>
      <c r="C2807" t="s">
        <v>429</v>
      </c>
      <c r="D2807" t="s">
        <v>409</v>
      </c>
      <c r="E2807" t="s">
        <v>193</v>
      </c>
      <c r="F2807" t="s">
        <v>407</v>
      </c>
      <c r="G2807">
        <v>73.204419889502432</v>
      </c>
      <c r="H2807" t="str">
        <f t="shared" si="43"/>
        <v>Wellington</v>
      </c>
    </row>
    <row r="2808" spans="1:8" hidden="1" x14ac:dyDescent="0.25">
      <c r="A2808" s="103">
        <v>2806</v>
      </c>
      <c r="B2808" t="s">
        <v>412</v>
      </c>
      <c r="C2808" t="s">
        <v>429</v>
      </c>
      <c r="D2808" t="s">
        <v>409</v>
      </c>
      <c r="E2808" t="s">
        <v>194</v>
      </c>
      <c r="F2808" t="s">
        <v>407</v>
      </c>
      <c r="G2808">
        <v>64.634146341463421</v>
      </c>
      <c r="H2808" t="str">
        <f t="shared" si="43"/>
        <v>Wellington</v>
      </c>
    </row>
    <row r="2809" spans="1:8" hidden="1" x14ac:dyDescent="0.25">
      <c r="A2809" s="103">
        <v>2807</v>
      </c>
      <c r="B2809" t="s">
        <v>412</v>
      </c>
      <c r="C2809" t="s">
        <v>429</v>
      </c>
      <c r="D2809" t="s">
        <v>409</v>
      </c>
      <c r="E2809" t="s">
        <v>195</v>
      </c>
      <c r="F2809" t="s">
        <v>407</v>
      </c>
      <c r="G2809">
        <v>67.21014492754253</v>
      </c>
      <c r="H2809" t="str">
        <f t="shared" si="43"/>
        <v>Wellington</v>
      </c>
    </row>
    <row r="2810" spans="1:8" hidden="1" x14ac:dyDescent="0.25">
      <c r="A2810" s="103">
        <v>2808</v>
      </c>
      <c r="B2810" t="s">
        <v>413</v>
      </c>
      <c r="C2810" t="s">
        <v>429</v>
      </c>
      <c r="D2810" t="s">
        <v>403</v>
      </c>
      <c r="E2810" t="s">
        <v>404</v>
      </c>
      <c r="F2810" t="s">
        <v>405</v>
      </c>
      <c r="G2810">
        <v>19.487179487178739</v>
      </c>
      <c r="H2810" t="str">
        <f t="shared" si="43"/>
        <v>Hawke's Bay</v>
      </c>
    </row>
    <row r="2811" spans="1:8" hidden="1" x14ac:dyDescent="0.25">
      <c r="A2811" s="103">
        <v>2809</v>
      </c>
      <c r="B2811" t="s">
        <v>413</v>
      </c>
      <c r="C2811" t="s">
        <v>429</v>
      </c>
      <c r="D2811" t="s">
        <v>403</v>
      </c>
      <c r="E2811" t="s">
        <v>404</v>
      </c>
      <c r="F2811" t="s">
        <v>406</v>
      </c>
      <c r="G2811">
        <v>14.87179487179483</v>
      </c>
      <c r="H2811" t="str">
        <f t="shared" si="43"/>
        <v>Hawke's Bay</v>
      </c>
    </row>
    <row r="2812" spans="1:8" hidden="1" x14ac:dyDescent="0.25">
      <c r="A2812" s="103">
        <v>2810</v>
      </c>
      <c r="B2812" t="s">
        <v>413</v>
      </c>
      <c r="C2812" t="s">
        <v>429</v>
      </c>
      <c r="D2812" t="s">
        <v>403</v>
      </c>
      <c r="E2812" t="s">
        <v>404</v>
      </c>
      <c r="F2812" t="s">
        <v>407</v>
      </c>
      <c r="G2812">
        <v>65.641025641026417</v>
      </c>
      <c r="H2812" t="str">
        <f t="shared" si="43"/>
        <v>Hawke's Bay</v>
      </c>
    </row>
    <row r="2813" spans="1:8" hidden="1" x14ac:dyDescent="0.25">
      <c r="A2813" s="103">
        <v>2811</v>
      </c>
      <c r="B2813" t="s">
        <v>413</v>
      </c>
      <c r="C2813" t="s">
        <v>429</v>
      </c>
      <c r="D2813" t="s">
        <v>399</v>
      </c>
      <c r="E2813" t="s">
        <v>70</v>
      </c>
      <c r="F2813" t="s">
        <v>405</v>
      </c>
      <c r="G2813">
        <v>1.666666666666667</v>
      </c>
      <c r="H2813" t="str">
        <f t="shared" si="43"/>
        <v>Hawke's Bay</v>
      </c>
    </row>
    <row r="2814" spans="1:8" hidden="1" x14ac:dyDescent="0.25">
      <c r="A2814" s="103">
        <v>2812</v>
      </c>
      <c r="B2814" t="s">
        <v>413</v>
      </c>
      <c r="C2814" t="s">
        <v>429</v>
      </c>
      <c r="D2814" t="s">
        <v>399</v>
      </c>
      <c r="E2814" t="s">
        <v>71</v>
      </c>
      <c r="F2814" t="s">
        <v>405</v>
      </c>
      <c r="G2814">
        <v>30.128205128204382</v>
      </c>
      <c r="H2814" t="str">
        <f t="shared" si="43"/>
        <v>Hawke's Bay</v>
      </c>
    </row>
    <row r="2815" spans="1:8" hidden="1" x14ac:dyDescent="0.25">
      <c r="A2815" s="103">
        <v>2813</v>
      </c>
      <c r="B2815" t="s">
        <v>413</v>
      </c>
      <c r="C2815" t="s">
        <v>429</v>
      </c>
      <c r="D2815" t="s">
        <v>399</v>
      </c>
      <c r="E2815" t="s">
        <v>69</v>
      </c>
      <c r="F2815" t="s">
        <v>405</v>
      </c>
      <c r="G2815">
        <v>15</v>
      </c>
      <c r="H2815" t="str">
        <f t="shared" si="43"/>
        <v>Hawke's Bay</v>
      </c>
    </row>
    <row r="2816" spans="1:8" hidden="1" x14ac:dyDescent="0.25">
      <c r="A2816" s="103">
        <v>2814</v>
      </c>
      <c r="B2816" t="s">
        <v>413</v>
      </c>
      <c r="C2816" t="s">
        <v>429</v>
      </c>
      <c r="D2816" t="s">
        <v>399</v>
      </c>
      <c r="E2816" t="s">
        <v>72</v>
      </c>
      <c r="F2816" t="s">
        <v>405</v>
      </c>
      <c r="G2816">
        <v>29.032258064518</v>
      </c>
      <c r="H2816" t="str">
        <f t="shared" si="43"/>
        <v>Hawke's Bay</v>
      </c>
    </row>
    <row r="2817" spans="1:8" x14ac:dyDescent="0.25">
      <c r="A2817" s="103">
        <v>2815</v>
      </c>
      <c r="B2817" t="s">
        <v>413</v>
      </c>
      <c r="C2817" t="s">
        <v>429</v>
      </c>
      <c r="D2817" t="s">
        <v>399</v>
      </c>
      <c r="E2817" t="s">
        <v>81</v>
      </c>
      <c r="F2817" t="s">
        <v>405</v>
      </c>
      <c r="G2817">
        <v>7.1428571428543366</v>
      </c>
      <c r="H2817" t="str">
        <f t="shared" si="43"/>
        <v>Hawke's Bay</v>
      </c>
    </row>
    <row r="2818" spans="1:8" hidden="1" x14ac:dyDescent="0.25">
      <c r="A2818" s="103">
        <v>2816</v>
      </c>
      <c r="B2818" t="s">
        <v>413</v>
      </c>
      <c r="C2818" t="s">
        <v>429</v>
      </c>
      <c r="D2818" t="s">
        <v>399</v>
      </c>
      <c r="E2818" t="s">
        <v>82</v>
      </c>
      <c r="F2818" t="s">
        <v>405</v>
      </c>
      <c r="H2818" t="str">
        <f t="shared" si="43"/>
        <v>Hawke's Bay</v>
      </c>
    </row>
    <row r="2819" spans="1:8" hidden="1" x14ac:dyDescent="0.25">
      <c r="A2819" s="103">
        <v>2817</v>
      </c>
      <c r="B2819" t="s">
        <v>413</v>
      </c>
      <c r="C2819" t="s">
        <v>429</v>
      </c>
      <c r="D2819" t="s">
        <v>399</v>
      </c>
      <c r="E2819" t="s">
        <v>70</v>
      </c>
      <c r="F2819" t="s">
        <v>406</v>
      </c>
      <c r="G2819">
        <v>18.333333333333329</v>
      </c>
      <c r="H2819" t="str">
        <f t="shared" ref="H2819:H2882" si="44">SUBSTITUTE(B2819, " Region","")</f>
        <v>Hawke's Bay</v>
      </c>
    </row>
    <row r="2820" spans="1:8" hidden="1" x14ac:dyDescent="0.25">
      <c r="A2820" s="103">
        <v>2818</v>
      </c>
      <c r="B2820" t="s">
        <v>413</v>
      </c>
      <c r="C2820" t="s">
        <v>429</v>
      </c>
      <c r="D2820" t="s">
        <v>399</v>
      </c>
      <c r="E2820" t="s">
        <v>71</v>
      </c>
      <c r="F2820" t="s">
        <v>406</v>
      </c>
      <c r="G2820">
        <v>19.230769230769919</v>
      </c>
      <c r="H2820" t="str">
        <f t="shared" si="44"/>
        <v>Hawke's Bay</v>
      </c>
    </row>
    <row r="2821" spans="1:8" hidden="1" x14ac:dyDescent="0.25">
      <c r="A2821" s="103">
        <v>2819</v>
      </c>
      <c r="B2821" t="s">
        <v>413</v>
      </c>
      <c r="C2821" t="s">
        <v>429</v>
      </c>
      <c r="D2821" t="s">
        <v>399</v>
      </c>
      <c r="E2821" t="s">
        <v>69</v>
      </c>
      <c r="F2821" t="s">
        <v>406</v>
      </c>
      <c r="H2821" t="str">
        <f t="shared" si="44"/>
        <v>Hawke's Bay</v>
      </c>
    </row>
    <row r="2822" spans="1:8" hidden="1" x14ac:dyDescent="0.25">
      <c r="A2822" s="103">
        <v>2820</v>
      </c>
      <c r="B2822" t="s">
        <v>413</v>
      </c>
      <c r="C2822" t="s">
        <v>429</v>
      </c>
      <c r="D2822" t="s">
        <v>399</v>
      </c>
      <c r="E2822" t="s">
        <v>72</v>
      </c>
      <c r="F2822" t="s">
        <v>406</v>
      </c>
      <c r="G2822">
        <v>11.290322580642661</v>
      </c>
      <c r="H2822" t="str">
        <f t="shared" si="44"/>
        <v>Hawke's Bay</v>
      </c>
    </row>
    <row r="2823" spans="1:8" x14ac:dyDescent="0.25">
      <c r="A2823" s="103">
        <v>2821</v>
      </c>
      <c r="B2823" t="s">
        <v>413</v>
      </c>
      <c r="C2823" t="s">
        <v>429</v>
      </c>
      <c r="D2823" t="s">
        <v>399</v>
      </c>
      <c r="E2823" t="s">
        <v>81</v>
      </c>
      <c r="F2823" t="s">
        <v>406</v>
      </c>
      <c r="G2823">
        <v>17.857142857144769</v>
      </c>
      <c r="H2823" t="str">
        <f t="shared" si="44"/>
        <v>Hawke's Bay</v>
      </c>
    </row>
    <row r="2824" spans="1:8" hidden="1" x14ac:dyDescent="0.25">
      <c r="A2824" s="103">
        <v>2822</v>
      </c>
      <c r="B2824" t="s">
        <v>413</v>
      </c>
      <c r="C2824" t="s">
        <v>429</v>
      </c>
      <c r="D2824" t="s">
        <v>399</v>
      </c>
      <c r="E2824" t="s">
        <v>82</v>
      </c>
      <c r="F2824" t="s">
        <v>406</v>
      </c>
      <c r="H2824" t="str">
        <f t="shared" si="44"/>
        <v>Hawke's Bay</v>
      </c>
    </row>
    <row r="2825" spans="1:8" hidden="1" x14ac:dyDescent="0.25">
      <c r="A2825" s="103">
        <v>2823</v>
      </c>
      <c r="B2825" t="s">
        <v>413</v>
      </c>
      <c r="C2825" t="s">
        <v>429</v>
      </c>
      <c r="D2825" t="s">
        <v>399</v>
      </c>
      <c r="E2825" t="s">
        <v>70</v>
      </c>
      <c r="F2825" t="s">
        <v>407</v>
      </c>
      <c r="G2825">
        <v>80</v>
      </c>
      <c r="H2825" t="str">
        <f t="shared" si="44"/>
        <v>Hawke's Bay</v>
      </c>
    </row>
    <row r="2826" spans="1:8" hidden="1" x14ac:dyDescent="0.25">
      <c r="A2826" s="103">
        <v>2824</v>
      </c>
      <c r="B2826" t="s">
        <v>413</v>
      </c>
      <c r="C2826" t="s">
        <v>429</v>
      </c>
      <c r="D2826" t="s">
        <v>399</v>
      </c>
      <c r="E2826" t="s">
        <v>71</v>
      </c>
      <c r="F2826" t="s">
        <v>407</v>
      </c>
      <c r="G2826">
        <v>50.641025641025713</v>
      </c>
      <c r="H2826" t="str">
        <f t="shared" si="44"/>
        <v>Hawke's Bay</v>
      </c>
    </row>
    <row r="2827" spans="1:8" hidden="1" x14ac:dyDescent="0.25">
      <c r="A2827" s="103">
        <v>2825</v>
      </c>
      <c r="B2827" t="s">
        <v>413</v>
      </c>
      <c r="C2827" t="s">
        <v>429</v>
      </c>
      <c r="D2827" t="s">
        <v>399</v>
      </c>
      <c r="E2827" t="s">
        <v>69</v>
      </c>
      <c r="F2827" t="s">
        <v>407</v>
      </c>
      <c r="G2827">
        <v>85</v>
      </c>
      <c r="H2827" t="str">
        <f t="shared" si="44"/>
        <v>Hawke's Bay</v>
      </c>
    </row>
    <row r="2828" spans="1:8" hidden="1" x14ac:dyDescent="0.25">
      <c r="A2828" s="103">
        <v>2826</v>
      </c>
      <c r="B2828" t="s">
        <v>413</v>
      </c>
      <c r="C2828" t="s">
        <v>429</v>
      </c>
      <c r="D2828" t="s">
        <v>399</v>
      </c>
      <c r="E2828" t="s">
        <v>72</v>
      </c>
      <c r="F2828" t="s">
        <v>407</v>
      </c>
      <c r="G2828">
        <v>59.677419354839337</v>
      </c>
      <c r="H2828" t="str">
        <f t="shared" si="44"/>
        <v>Hawke's Bay</v>
      </c>
    </row>
    <row r="2829" spans="1:8" x14ac:dyDescent="0.25">
      <c r="A2829" s="103">
        <v>2827</v>
      </c>
      <c r="B2829" t="s">
        <v>413</v>
      </c>
      <c r="C2829" t="s">
        <v>429</v>
      </c>
      <c r="D2829" t="s">
        <v>399</v>
      </c>
      <c r="E2829" t="s">
        <v>81</v>
      </c>
      <c r="F2829" t="s">
        <v>407</v>
      </c>
      <c r="G2829">
        <v>75.000000000000881</v>
      </c>
      <c r="H2829" t="str">
        <f t="shared" si="44"/>
        <v>Hawke's Bay</v>
      </c>
    </row>
    <row r="2830" spans="1:8" hidden="1" x14ac:dyDescent="0.25">
      <c r="A2830" s="103">
        <v>2828</v>
      </c>
      <c r="B2830" t="s">
        <v>413</v>
      </c>
      <c r="C2830" t="s">
        <v>429</v>
      </c>
      <c r="D2830" t="s">
        <v>399</v>
      </c>
      <c r="E2830" t="s">
        <v>82</v>
      </c>
      <c r="F2830" t="s">
        <v>407</v>
      </c>
      <c r="G2830">
        <v>100</v>
      </c>
      <c r="H2830" t="str">
        <f t="shared" si="44"/>
        <v>Hawke's Bay</v>
      </c>
    </row>
    <row r="2831" spans="1:8" hidden="1" x14ac:dyDescent="0.25">
      <c r="A2831" s="103">
        <v>2829</v>
      </c>
      <c r="B2831" t="s">
        <v>413</v>
      </c>
      <c r="C2831" t="s">
        <v>429</v>
      </c>
      <c r="D2831" t="s">
        <v>408</v>
      </c>
      <c r="E2831" t="s">
        <v>67</v>
      </c>
      <c r="F2831" t="s">
        <v>405</v>
      </c>
      <c r="G2831">
        <v>19.078947368421051</v>
      </c>
      <c r="H2831" t="str">
        <f t="shared" si="44"/>
        <v>Hawke's Bay</v>
      </c>
    </row>
    <row r="2832" spans="1:8" hidden="1" x14ac:dyDescent="0.25">
      <c r="A2832" s="103">
        <v>2830</v>
      </c>
      <c r="B2832" t="s">
        <v>413</v>
      </c>
      <c r="C2832" t="s">
        <v>429</v>
      </c>
      <c r="D2832" t="s">
        <v>408</v>
      </c>
      <c r="E2832" t="s">
        <v>66</v>
      </c>
      <c r="F2832" t="s">
        <v>405</v>
      </c>
      <c r="G2832">
        <v>13.58024691357693</v>
      </c>
      <c r="H2832" t="str">
        <f t="shared" si="44"/>
        <v>Hawke's Bay</v>
      </c>
    </row>
    <row r="2833" spans="1:8" hidden="1" x14ac:dyDescent="0.25">
      <c r="A2833" s="103">
        <v>2831</v>
      </c>
      <c r="B2833" t="s">
        <v>413</v>
      </c>
      <c r="C2833" t="s">
        <v>429</v>
      </c>
      <c r="D2833" t="s">
        <v>408</v>
      </c>
      <c r="E2833" t="s">
        <v>68</v>
      </c>
      <c r="F2833" t="s">
        <v>405</v>
      </c>
      <c r="G2833">
        <v>24.87179487179575</v>
      </c>
      <c r="H2833" t="str">
        <f t="shared" si="44"/>
        <v>Hawke's Bay</v>
      </c>
    </row>
    <row r="2834" spans="1:8" hidden="1" x14ac:dyDescent="0.25">
      <c r="A2834" s="103">
        <v>2832</v>
      </c>
      <c r="B2834" t="s">
        <v>413</v>
      </c>
      <c r="C2834" t="s">
        <v>429</v>
      </c>
      <c r="D2834" t="s">
        <v>408</v>
      </c>
      <c r="E2834" t="s">
        <v>67</v>
      </c>
      <c r="F2834" t="s">
        <v>406</v>
      </c>
      <c r="G2834">
        <v>18.421052631578949</v>
      </c>
      <c r="H2834" t="str">
        <f t="shared" si="44"/>
        <v>Hawke's Bay</v>
      </c>
    </row>
    <row r="2835" spans="1:8" hidden="1" x14ac:dyDescent="0.25">
      <c r="A2835" s="103">
        <v>2833</v>
      </c>
      <c r="B2835" t="s">
        <v>413</v>
      </c>
      <c r="C2835" t="s">
        <v>429</v>
      </c>
      <c r="D2835" t="s">
        <v>408</v>
      </c>
      <c r="E2835" t="s">
        <v>66</v>
      </c>
      <c r="F2835" t="s">
        <v>406</v>
      </c>
      <c r="G2835">
        <v>9.2592592592580925</v>
      </c>
      <c r="H2835" t="str">
        <f t="shared" si="44"/>
        <v>Hawke's Bay</v>
      </c>
    </row>
    <row r="2836" spans="1:8" hidden="1" x14ac:dyDescent="0.25">
      <c r="A2836" s="103">
        <v>2834</v>
      </c>
      <c r="B2836" t="s">
        <v>413</v>
      </c>
      <c r="C2836" t="s">
        <v>429</v>
      </c>
      <c r="D2836" t="s">
        <v>408</v>
      </c>
      <c r="E2836" t="s">
        <v>68</v>
      </c>
      <c r="F2836" t="s">
        <v>406</v>
      </c>
      <c r="G2836">
        <v>15.384615384615969</v>
      </c>
      <c r="H2836" t="str">
        <f t="shared" si="44"/>
        <v>Hawke's Bay</v>
      </c>
    </row>
    <row r="2837" spans="1:8" hidden="1" x14ac:dyDescent="0.25">
      <c r="A2837" s="103">
        <v>2835</v>
      </c>
      <c r="B2837" t="s">
        <v>413</v>
      </c>
      <c r="C2837" t="s">
        <v>429</v>
      </c>
      <c r="D2837" t="s">
        <v>408</v>
      </c>
      <c r="E2837" t="s">
        <v>67</v>
      </c>
      <c r="F2837" t="s">
        <v>407</v>
      </c>
      <c r="G2837">
        <v>62.5</v>
      </c>
      <c r="H2837" t="str">
        <f t="shared" si="44"/>
        <v>Hawke's Bay</v>
      </c>
    </row>
    <row r="2838" spans="1:8" hidden="1" x14ac:dyDescent="0.25">
      <c r="A2838" s="103">
        <v>2836</v>
      </c>
      <c r="B2838" t="s">
        <v>413</v>
      </c>
      <c r="C2838" t="s">
        <v>429</v>
      </c>
      <c r="D2838" t="s">
        <v>408</v>
      </c>
      <c r="E2838" t="s">
        <v>66</v>
      </c>
      <c r="F2838" t="s">
        <v>407</v>
      </c>
      <c r="G2838">
        <v>77.160493827164984</v>
      </c>
      <c r="H2838" t="str">
        <f t="shared" si="44"/>
        <v>Hawke's Bay</v>
      </c>
    </row>
    <row r="2839" spans="1:8" hidden="1" x14ac:dyDescent="0.25">
      <c r="A2839" s="103">
        <v>2837</v>
      </c>
      <c r="B2839" t="s">
        <v>413</v>
      </c>
      <c r="C2839" t="s">
        <v>429</v>
      </c>
      <c r="D2839" t="s">
        <v>408</v>
      </c>
      <c r="E2839" t="s">
        <v>68</v>
      </c>
      <c r="F2839" t="s">
        <v>407</v>
      </c>
      <c r="G2839">
        <v>59.743589743588288</v>
      </c>
      <c r="H2839" t="str">
        <f t="shared" si="44"/>
        <v>Hawke's Bay</v>
      </c>
    </row>
    <row r="2840" spans="1:8" hidden="1" x14ac:dyDescent="0.25">
      <c r="A2840" s="103">
        <v>2838</v>
      </c>
      <c r="B2840" t="s">
        <v>413</v>
      </c>
      <c r="C2840" t="s">
        <v>429</v>
      </c>
      <c r="D2840" t="s">
        <v>409</v>
      </c>
      <c r="E2840" t="s">
        <v>193</v>
      </c>
      <c r="F2840" t="s">
        <v>405</v>
      </c>
      <c r="G2840">
        <v>11.62790697674343</v>
      </c>
      <c r="H2840" t="str">
        <f t="shared" si="44"/>
        <v>Hawke's Bay</v>
      </c>
    </row>
    <row r="2841" spans="1:8" hidden="1" x14ac:dyDescent="0.25">
      <c r="A2841" s="103">
        <v>2839</v>
      </c>
      <c r="B2841" t="s">
        <v>413</v>
      </c>
      <c r="C2841" t="s">
        <v>429</v>
      </c>
      <c r="D2841" t="s">
        <v>409</v>
      </c>
      <c r="E2841" t="s">
        <v>194</v>
      </c>
      <c r="F2841" t="s">
        <v>405</v>
      </c>
      <c r="G2841">
        <v>33.87096774193548</v>
      </c>
      <c r="H2841" t="str">
        <f t="shared" si="44"/>
        <v>Hawke's Bay</v>
      </c>
    </row>
    <row r="2842" spans="1:8" hidden="1" x14ac:dyDescent="0.25">
      <c r="A2842" s="103">
        <v>2840</v>
      </c>
      <c r="B2842" t="s">
        <v>413</v>
      </c>
      <c r="C2842" t="s">
        <v>429</v>
      </c>
      <c r="D2842" t="s">
        <v>409</v>
      </c>
      <c r="E2842" t="s">
        <v>195</v>
      </c>
      <c r="F2842" t="s">
        <v>405</v>
      </c>
      <c r="G2842">
        <v>14.89361702127338</v>
      </c>
      <c r="H2842" t="str">
        <f t="shared" si="44"/>
        <v>Hawke's Bay</v>
      </c>
    </row>
    <row r="2843" spans="1:8" hidden="1" x14ac:dyDescent="0.25">
      <c r="A2843" s="103">
        <v>2841</v>
      </c>
      <c r="B2843" t="s">
        <v>413</v>
      </c>
      <c r="C2843" t="s">
        <v>429</v>
      </c>
      <c r="D2843" t="s">
        <v>409</v>
      </c>
      <c r="E2843" t="s">
        <v>193</v>
      </c>
      <c r="F2843" t="s">
        <v>406</v>
      </c>
      <c r="G2843">
        <v>14.53488372093074</v>
      </c>
      <c r="H2843" t="str">
        <f t="shared" si="44"/>
        <v>Hawke's Bay</v>
      </c>
    </row>
    <row r="2844" spans="1:8" hidden="1" x14ac:dyDescent="0.25">
      <c r="A2844" s="103">
        <v>2842</v>
      </c>
      <c r="B2844" t="s">
        <v>413</v>
      </c>
      <c r="C2844" t="s">
        <v>429</v>
      </c>
      <c r="D2844" t="s">
        <v>409</v>
      </c>
      <c r="E2844" t="s">
        <v>194</v>
      </c>
      <c r="F2844" t="s">
        <v>406</v>
      </c>
      <c r="G2844">
        <v>7.2580645161290329</v>
      </c>
      <c r="H2844" t="str">
        <f t="shared" si="44"/>
        <v>Hawke's Bay</v>
      </c>
    </row>
    <row r="2845" spans="1:8" hidden="1" x14ac:dyDescent="0.25">
      <c r="A2845" s="103">
        <v>2843</v>
      </c>
      <c r="B2845" t="s">
        <v>413</v>
      </c>
      <c r="C2845" t="s">
        <v>429</v>
      </c>
      <c r="D2845" t="s">
        <v>409</v>
      </c>
      <c r="E2845" t="s">
        <v>195</v>
      </c>
      <c r="F2845" t="s">
        <v>406</v>
      </c>
      <c r="G2845">
        <v>25.53191489361819</v>
      </c>
      <c r="H2845" t="str">
        <f t="shared" si="44"/>
        <v>Hawke's Bay</v>
      </c>
    </row>
    <row r="2846" spans="1:8" hidden="1" x14ac:dyDescent="0.25">
      <c r="A2846" s="103">
        <v>2844</v>
      </c>
      <c r="B2846" t="s">
        <v>413</v>
      </c>
      <c r="C2846" t="s">
        <v>429</v>
      </c>
      <c r="D2846" t="s">
        <v>409</v>
      </c>
      <c r="E2846" t="s">
        <v>193</v>
      </c>
      <c r="F2846" t="s">
        <v>407</v>
      </c>
      <c r="G2846">
        <v>73.837209302325832</v>
      </c>
      <c r="H2846" t="str">
        <f t="shared" si="44"/>
        <v>Hawke's Bay</v>
      </c>
    </row>
    <row r="2847" spans="1:8" hidden="1" x14ac:dyDescent="0.25">
      <c r="A2847" s="103">
        <v>2845</v>
      </c>
      <c r="B2847" t="s">
        <v>413</v>
      </c>
      <c r="C2847" t="s">
        <v>429</v>
      </c>
      <c r="D2847" t="s">
        <v>409</v>
      </c>
      <c r="E2847" t="s">
        <v>194</v>
      </c>
      <c r="F2847" t="s">
        <v>407</v>
      </c>
      <c r="G2847">
        <v>58.870967741935488</v>
      </c>
      <c r="H2847" t="str">
        <f t="shared" si="44"/>
        <v>Hawke's Bay</v>
      </c>
    </row>
    <row r="2848" spans="1:8" hidden="1" x14ac:dyDescent="0.25">
      <c r="A2848" s="103">
        <v>2846</v>
      </c>
      <c r="B2848" t="s">
        <v>413</v>
      </c>
      <c r="C2848" t="s">
        <v>429</v>
      </c>
      <c r="D2848" t="s">
        <v>409</v>
      </c>
      <c r="E2848" t="s">
        <v>195</v>
      </c>
      <c r="F2848" t="s">
        <v>407</v>
      </c>
      <c r="G2848">
        <v>59.574468085108442</v>
      </c>
      <c r="H2848" t="str">
        <f t="shared" si="44"/>
        <v>Hawke's Bay</v>
      </c>
    </row>
    <row r="2849" spans="1:8" hidden="1" x14ac:dyDescent="0.25">
      <c r="A2849" s="103">
        <v>2847</v>
      </c>
      <c r="B2849" t="s">
        <v>414</v>
      </c>
      <c r="C2849" t="s">
        <v>429</v>
      </c>
      <c r="D2849" t="s">
        <v>403</v>
      </c>
      <c r="E2849" t="s">
        <v>404</v>
      </c>
      <c r="F2849" t="s">
        <v>405</v>
      </c>
      <c r="G2849">
        <v>11.65644171778972</v>
      </c>
      <c r="H2849" t="str">
        <f t="shared" si="44"/>
        <v>Otago</v>
      </c>
    </row>
    <row r="2850" spans="1:8" hidden="1" x14ac:dyDescent="0.25">
      <c r="A2850" s="103">
        <v>2848</v>
      </c>
      <c r="B2850" t="s">
        <v>414</v>
      </c>
      <c r="C2850" t="s">
        <v>429</v>
      </c>
      <c r="D2850" t="s">
        <v>403</v>
      </c>
      <c r="E2850" t="s">
        <v>404</v>
      </c>
      <c r="F2850" t="s">
        <v>406</v>
      </c>
      <c r="G2850">
        <v>12.406271301977091</v>
      </c>
      <c r="H2850" t="str">
        <f t="shared" si="44"/>
        <v>Otago</v>
      </c>
    </row>
    <row r="2851" spans="1:8" hidden="1" x14ac:dyDescent="0.25">
      <c r="A2851" s="103">
        <v>2849</v>
      </c>
      <c r="B2851" t="s">
        <v>414</v>
      </c>
      <c r="C2851" t="s">
        <v>429</v>
      </c>
      <c r="D2851" t="s">
        <v>403</v>
      </c>
      <c r="E2851" t="s">
        <v>404</v>
      </c>
      <c r="F2851" t="s">
        <v>407</v>
      </c>
      <c r="G2851">
        <v>75.937286980233182</v>
      </c>
      <c r="H2851" t="str">
        <f t="shared" si="44"/>
        <v>Otago</v>
      </c>
    </row>
    <row r="2852" spans="1:8" hidden="1" x14ac:dyDescent="0.25">
      <c r="A2852" s="103">
        <v>2850</v>
      </c>
      <c r="B2852" t="s">
        <v>414</v>
      </c>
      <c r="C2852" t="s">
        <v>429</v>
      </c>
      <c r="D2852" t="s">
        <v>399</v>
      </c>
      <c r="E2852" t="s">
        <v>70</v>
      </c>
      <c r="F2852" t="s">
        <v>405</v>
      </c>
      <c r="H2852" t="str">
        <f t="shared" si="44"/>
        <v>Otago</v>
      </c>
    </row>
    <row r="2853" spans="1:8" hidden="1" x14ac:dyDescent="0.25">
      <c r="A2853" s="103">
        <v>2851</v>
      </c>
      <c r="B2853" t="s">
        <v>414</v>
      </c>
      <c r="C2853" t="s">
        <v>429</v>
      </c>
      <c r="D2853" t="s">
        <v>399</v>
      </c>
      <c r="E2853" t="s">
        <v>71</v>
      </c>
      <c r="F2853" t="s">
        <v>405</v>
      </c>
      <c r="G2853">
        <v>19.306930693066271</v>
      </c>
      <c r="H2853" t="str">
        <f t="shared" si="44"/>
        <v>Otago</v>
      </c>
    </row>
    <row r="2854" spans="1:8" hidden="1" x14ac:dyDescent="0.25">
      <c r="A2854" s="103">
        <v>2852</v>
      </c>
      <c r="B2854" t="s">
        <v>414</v>
      </c>
      <c r="C2854" t="s">
        <v>429</v>
      </c>
      <c r="D2854" t="s">
        <v>399</v>
      </c>
      <c r="E2854" t="s">
        <v>69</v>
      </c>
      <c r="F2854" t="s">
        <v>405</v>
      </c>
      <c r="H2854" t="str">
        <f t="shared" si="44"/>
        <v>Otago</v>
      </c>
    </row>
    <row r="2855" spans="1:8" hidden="1" x14ac:dyDescent="0.25">
      <c r="A2855" s="103">
        <v>2853</v>
      </c>
      <c r="B2855" t="s">
        <v>414</v>
      </c>
      <c r="C2855" t="s">
        <v>429</v>
      </c>
      <c r="D2855" t="s">
        <v>399</v>
      </c>
      <c r="E2855" t="s">
        <v>72</v>
      </c>
      <c r="F2855" t="s">
        <v>405</v>
      </c>
      <c r="G2855">
        <v>19.444444444446059</v>
      </c>
      <c r="H2855" t="str">
        <f t="shared" si="44"/>
        <v>Otago</v>
      </c>
    </row>
    <row r="2856" spans="1:8" x14ac:dyDescent="0.25">
      <c r="A2856" s="103">
        <v>2854</v>
      </c>
      <c r="B2856" t="s">
        <v>414</v>
      </c>
      <c r="C2856" t="s">
        <v>429</v>
      </c>
      <c r="D2856" t="s">
        <v>399</v>
      </c>
      <c r="E2856" t="s">
        <v>81</v>
      </c>
      <c r="F2856" t="s">
        <v>405</v>
      </c>
      <c r="G2856">
        <v>5.7142857142833483</v>
      </c>
      <c r="H2856" t="str">
        <f t="shared" si="44"/>
        <v>Otago</v>
      </c>
    </row>
    <row r="2857" spans="1:8" hidden="1" x14ac:dyDescent="0.25">
      <c r="A2857" s="103">
        <v>2855</v>
      </c>
      <c r="B2857" t="s">
        <v>414</v>
      </c>
      <c r="C2857" t="s">
        <v>429</v>
      </c>
      <c r="D2857" t="s">
        <v>399</v>
      </c>
      <c r="E2857" t="s">
        <v>82</v>
      </c>
      <c r="F2857" t="s">
        <v>405</v>
      </c>
      <c r="H2857" t="str">
        <f t="shared" si="44"/>
        <v>Otago</v>
      </c>
    </row>
    <row r="2858" spans="1:8" hidden="1" x14ac:dyDescent="0.25">
      <c r="A2858" s="103">
        <v>2856</v>
      </c>
      <c r="B2858" t="s">
        <v>414</v>
      </c>
      <c r="C2858" t="s">
        <v>429</v>
      </c>
      <c r="D2858" t="s">
        <v>399</v>
      </c>
      <c r="E2858" t="s">
        <v>70</v>
      </c>
      <c r="F2858" t="s">
        <v>406</v>
      </c>
      <c r="G2858">
        <v>16</v>
      </c>
      <c r="H2858" t="str">
        <f t="shared" si="44"/>
        <v>Otago</v>
      </c>
    </row>
    <row r="2859" spans="1:8" hidden="1" x14ac:dyDescent="0.25">
      <c r="A2859" s="103">
        <v>2857</v>
      </c>
      <c r="B2859" t="s">
        <v>414</v>
      </c>
      <c r="C2859" t="s">
        <v>429</v>
      </c>
      <c r="D2859" t="s">
        <v>399</v>
      </c>
      <c r="E2859" t="s">
        <v>71</v>
      </c>
      <c r="F2859" t="s">
        <v>406</v>
      </c>
      <c r="G2859">
        <v>9.2409240924098235</v>
      </c>
      <c r="H2859" t="str">
        <f t="shared" si="44"/>
        <v>Otago</v>
      </c>
    </row>
    <row r="2860" spans="1:8" hidden="1" x14ac:dyDescent="0.25">
      <c r="A2860" s="103">
        <v>2858</v>
      </c>
      <c r="B2860" t="s">
        <v>414</v>
      </c>
      <c r="C2860" t="s">
        <v>429</v>
      </c>
      <c r="D2860" t="s">
        <v>399</v>
      </c>
      <c r="E2860" t="s">
        <v>69</v>
      </c>
      <c r="F2860" t="s">
        <v>406</v>
      </c>
      <c r="G2860">
        <v>16</v>
      </c>
      <c r="H2860" t="str">
        <f t="shared" si="44"/>
        <v>Otago</v>
      </c>
    </row>
    <row r="2861" spans="1:8" hidden="1" x14ac:dyDescent="0.25">
      <c r="A2861" s="103">
        <v>2859</v>
      </c>
      <c r="B2861" t="s">
        <v>414</v>
      </c>
      <c r="C2861" t="s">
        <v>429</v>
      </c>
      <c r="D2861" t="s">
        <v>399</v>
      </c>
      <c r="E2861" t="s">
        <v>72</v>
      </c>
      <c r="F2861" t="s">
        <v>406</v>
      </c>
      <c r="G2861">
        <v>13.888888888887269</v>
      </c>
      <c r="H2861" t="str">
        <f t="shared" si="44"/>
        <v>Otago</v>
      </c>
    </row>
    <row r="2862" spans="1:8" x14ac:dyDescent="0.25">
      <c r="A2862" s="103">
        <v>2860</v>
      </c>
      <c r="B2862" t="s">
        <v>414</v>
      </c>
      <c r="C2862" t="s">
        <v>429</v>
      </c>
      <c r="D2862" t="s">
        <v>399</v>
      </c>
      <c r="E2862" t="s">
        <v>81</v>
      </c>
      <c r="F2862" t="s">
        <v>406</v>
      </c>
      <c r="G2862">
        <v>17.14285714285861</v>
      </c>
      <c r="H2862" t="str">
        <f t="shared" si="44"/>
        <v>Otago</v>
      </c>
    </row>
    <row r="2863" spans="1:8" hidden="1" x14ac:dyDescent="0.25">
      <c r="A2863" s="103">
        <v>2861</v>
      </c>
      <c r="B2863" t="s">
        <v>414</v>
      </c>
      <c r="C2863" t="s">
        <v>429</v>
      </c>
      <c r="D2863" t="s">
        <v>399</v>
      </c>
      <c r="E2863" t="s">
        <v>82</v>
      </c>
      <c r="F2863" t="s">
        <v>406</v>
      </c>
      <c r="H2863" t="str">
        <f t="shared" si="44"/>
        <v>Otago</v>
      </c>
    </row>
    <row r="2864" spans="1:8" hidden="1" x14ac:dyDescent="0.25">
      <c r="A2864" s="103">
        <v>2862</v>
      </c>
      <c r="B2864" t="s">
        <v>414</v>
      </c>
      <c r="C2864" t="s">
        <v>429</v>
      </c>
      <c r="D2864" t="s">
        <v>399</v>
      </c>
      <c r="E2864" t="s">
        <v>70</v>
      </c>
      <c r="F2864" t="s">
        <v>407</v>
      </c>
      <c r="G2864">
        <v>84</v>
      </c>
      <c r="H2864" t="str">
        <f t="shared" si="44"/>
        <v>Otago</v>
      </c>
    </row>
    <row r="2865" spans="1:8" hidden="1" x14ac:dyDescent="0.25">
      <c r="A2865" s="103">
        <v>2863</v>
      </c>
      <c r="B2865" t="s">
        <v>414</v>
      </c>
      <c r="C2865" t="s">
        <v>429</v>
      </c>
      <c r="D2865" t="s">
        <v>399</v>
      </c>
      <c r="E2865" t="s">
        <v>71</v>
      </c>
      <c r="F2865" t="s">
        <v>407</v>
      </c>
      <c r="G2865">
        <v>72</v>
      </c>
      <c r="H2865" t="str">
        <f t="shared" si="44"/>
        <v>Otago</v>
      </c>
    </row>
    <row r="2866" spans="1:8" hidden="1" x14ac:dyDescent="0.25">
      <c r="A2866" s="103">
        <v>2864</v>
      </c>
      <c r="B2866" t="s">
        <v>414</v>
      </c>
      <c r="C2866" t="s">
        <v>429</v>
      </c>
      <c r="D2866" t="s">
        <v>399</v>
      </c>
      <c r="E2866" t="s">
        <v>69</v>
      </c>
      <c r="F2866" t="s">
        <v>407</v>
      </c>
      <c r="G2866">
        <v>84</v>
      </c>
      <c r="H2866" t="str">
        <f t="shared" si="44"/>
        <v>Otago</v>
      </c>
    </row>
    <row r="2867" spans="1:8" hidden="1" x14ac:dyDescent="0.25">
      <c r="A2867" s="103">
        <v>2865</v>
      </c>
      <c r="B2867" t="s">
        <v>414</v>
      </c>
      <c r="C2867" t="s">
        <v>429</v>
      </c>
      <c r="D2867" t="s">
        <v>399</v>
      </c>
      <c r="E2867" t="s">
        <v>72</v>
      </c>
      <c r="F2867" t="s">
        <v>407</v>
      </c>
      <c r="G2867">
        <v>66.666666666666657</v>
      </c>
      <c r="H2867" t="str">
        <f t="shared" si="44"/>
        <v>Otago</v>
      </c>
    </row>
    <row r="2868" spans="1:8" x14ac:dyDescent="0.25">
      <c r="A2868" s="103">
        <v>2866</v>
      </c>
      <c r="B2868" t="s">
        <v>414</v>
      </c>
      <c r="C2868" t="s">
        <v>429</v>
      </c>
      <c r="D2868" t="s">
        <v>399</v>
      </c>
      <c r="E2868" t="s">
        <v>81</v>
      </c>
      <c r="F2868" t="s">
        <v>407</v>
      </c>
      <c r="G2868">
        <v>77.142857142858063</v>
      </c>
      <c r="H2868" t="str">
        <f t="shared" si="44"/>
        <v>Otago</v>
      </c>
    </row>
    <row r="2869" spans="1:8" hidden="1" x14ac:dyDescent="0.25">
      <c r="A2869" s="103">
        <v>2867</v>
      </c>
      <c r="B2869" t="s">
        <v>414</v>
      </c>
      <c r="C2869" t="s">
        <v>429</v>
      </c>
      <c r="D2869" t="s">
        <v>399</v>
      </c>
      <c r="E2869" t="s">
        <v>82</v>
      </c>
      <c r="F2869" t="s">
        <v>407</v>
      </c>
      <c r="G2869">
        <v>100</v>
      </c>
      <c r="H2869" t="str">
        <f t="shared" si="44"/>
        <v>Otago</v>
      </c>
    </row>
    <row r="2870" spans="1:8" hidden="1" x14ac:dyDescent="0.25">
      <c r="A2870" s="103">
        <v>2868</v>
      </c>
      <c r="B2870" t="s">
        <v>414</v>
      </c>
      <c r="C2870" t="s">
        <v>429</v>
      </c>
      <c r="D2870" t="s">
        <v>408</v>
      </c>
      <c r="E2870" t="s">
        <v>67</v>
      </c>
      <c r="F2870" t="s">
        <v>405</v>
      </c>
      <c r="G2870">
        <v>11.640211640211639</v>
      </c>
      <c r="H2870" t="str">
        <f t="shared" si="44"/>
        <v>Otago</v>
      </c>
    </row>
    <row r="2871" spans="1:8" hidden="1" x14ac:dyDescent="0.25">
      <c r="A2871" s="103">
        <v>2869</v>
      </c>
      <c r="B2871" t="s">
        <v>414</v>
      </c>
      <c r="C2871" t="s">
        <v>429</v>
      </c>
      <c r="D2871" t="s">
        <v>408</v>
      </c>
      <c r="E2871" t="s">
        <v>66</v>
      </c>
      <c r="F2871" t="s">
        <v>405</v>
      </c>
      <c r="G2871">
        <v>4.1062801932336308</v>
      </c>
      <c r="H2871" t="str">
        <f t="shared" si="44"/>
        <v>Otago</v>
      </c>
    </row>
    <row r="2872" spans="1:8" hidden="1" x14ac:dyDescent="0.25">
      <c r="A2872" s="103">
        <v>2870</v>
      </c>
      <c r="B2872" t="s">
        <v>414</v>
      </c>
      <c r="C2872" t="s">
        <v>429</v>
      </c>
      <c r="D2872" t="s">
        <v>408</v>
      </c>
      <c r="E2872" t="s">
        <v>68</v>
      </c>
      <c r="F2872" t="s">
        <v>405</v>
      </c>
      <c r="G2872">
        <v>18.106995884771589</v>
      </c>
      <c r="H2872" t="str">
        <f t="shared" si="44"/>
        <v>Otago</v>
      </c>
    </row>
    <row r="2873" spans="1:8" hidden="1" x14ac:dyDescent="0.25">
      <c r="A2873" s="103">
        <v>2871</v>
      </c>
      <c r="B2873" t="s">
        <v>414</v>
      </c>
      <c r="C2873" t="s">
        <v>429</v>
      </c>
      <c r="D2873" t="s">
        <v>408</v>
      </c>
      <c r="E2873" t="s">
        <v>67</v>
      </c>
      <c r="F2873" t="s">
        <v>406</v>
      </c>
      <c r="G2873">
        <v>12.169312169312169</v>
      </c>
      <c r="H2873" t="str">
        <f t="shared" si="44"/>
        <v>Otago</v>
      </c>
    </row>
    <row r="2874" spans="1:8" hidden="1" x14ac:dyDescent="0.25">
      <c r="A2874" s="103">
        <v>2872</v>
      </c>
      <c r="B2874" t="s">
        <v>414</v>
      </c>
      <c r="C2874" t="s">
        <v>429</v>
      </c>
      <c r="D2874" t="s">
        <v>408</v>
      </c>
      <c r="E2874" t="s">
        <v>66</v>
      </c>
      <c r="F2874" t="s">
        <v>406</v>
      </c>
      <c r="G2874">
        <v>6.5217391304352539</v>
      </c>
      <c r="H2874" t="str">
        <f t="shared" si="44"/>
        <v>Otago</v>
      </c>
    </row>
    <row r="2875" spans="1:8" hidden="1" x14ac:dyDescent="0.25">
      <c r="A2875" s="103">
        <v>2873</v>
      </c>
      <c r="B2875" t="s">
        <v>414</v>
      </c>
      <c r="C2875" t="s">
        <v>429</v>
      </c>
      <c r="D2875" t="s">
        <v>408</v>
      </c>
      <c r="E2875" t="s">
        <v>68</v>
      </c>
      <c r="F2875" t="s">
        <v>406</v>
      </c>
      <c r="G2875">
        <v>17.695473251029551</v>
      </c>
      <c r="H2875" t="str">
        <f t="shared" si="44"/>
        <v>Otago</v>
      </c>
    </row>
    <row r="2876" spans="1:8" hidden="1" x14ac:dyDescent="0.25">
      <c r="A2876" s="103">
        <v>2874</v>
      </c>
      <c r="B2876" t="s">
        <v>414</v>
      </c>
      <c r="C2876" t="s">
        <v>429</v>
      </c>
      <c r="D2876" t="s">
        <v>408</v>
      </c>
      <c r="E2876" t="s">
        <v>67</v>
      </c>
      <c r="F2876" t="s">
        <v>407</v>
      </c>
      <c r="G2876">
        <v>76.19047619047619</v>
      </c>
      <c r="H2876" t="str">
        <f t="shared" si="44"/>
        <v>Otago</v>
      </c>
    </row>
    <row r="2877" spans="1:8" hidden="1" x14ac:dyDescent="0.25">
      <c r="A2877" s="103">
        <v>2875</v>
      </c>
      <c r="B2877" t="s">
        <v>414</v>
      </c>
      <c r="C2877" t="s">
        <v>429</v>
      </c>
      <c r="D2877" t="s">
        <v>408</v>
      </c>
      <c r="E2877" t="s">
        <v>66</v>
      </c>
      <c r="F2877" t="s">
        <v>407</v>
      </c>
      <c r="G2877">
        <v>89.371980676331106</v>
      </c>
      <c r="H2877" t="str">
        <f t="shared" si="44"/>
        <v>Otago</v>
      </c>
    </row>
    <row r="2878" spans="1:8" hidden="1" x14ac:dyDescent="0.25">
      <c r="A2878" s="103">
        <v>2876</v>
      </c>
      <c r="B2878" t="s">
        <v>414</v>
      </c>
      <c r="C2878" t="s">
        <v>429</v>
      </c>
      <c r="D2878" t="s">
        <v>408</v>
      </c>
      <c r="E2878" t="s">
        <v>68</v>
      </c>
      <c r="F2878" t="s">
        <v>407</v>
      </c>
      <c r="G2878">
        <v>64.197530864198853</v>
      </c>
      <c r="H2878" t="str">
        <f t="shared" si="44"/>
        <v>Otago</v>
      </c>
    </row>
    <row r="2879" spans="1:8" hidden="1" x14ac:dyDescent="0.25">
      <c r="A2879" s="103">
        <v>2877</v>
      </c>
      <c r="B2879" t="s">
        <v>414</v>
      </c>
      <c r="C2879" t="s">
        <v>429</v>
      </c>
      <c r="D2879" t="s">
        <v>409</v>
      </c>
      <c r="E2879" t="s">
        <v>193</v>
      </c>
      <c r="F2879" t="s">
        <v>405</v>
      </c>
      <c r="G2879">
        <v>6.3636363636356279</v>
      </c>
      <c r="H2879" t="str">
        <f t="shared" si="44"/>
        <v>Otago</v>
      </c>
    </row>
    <row r="2880" spans="1:8" hidden="1" x14ac:dyDescent="0.25">
      <c r="A2880" s="103">
        <v>2878</v>
      </c>
      <c r="B2880" t="s">
        <v>414</v>
      </c>
      <c r="C2880" t="s">
        <v>429</v>
      </c>
      <c r="D2880" t="s">
        <v>409</v>
      </c>
      <c r="E2880" t="s">
        <v>194</v>
      </c>
      <c r="F2880" t="s">
        <v>405</v>
      </c>
      <c r="G2880">
        <v>16.556291390728479</v>
      </c>
      <c r="H2880" t="str">
        <f t="shared" si="44"/>
        <v>Otago</v>
      </c>
    </row>
    <row r="2881" spans="1:8" hidden="1" x14ac:dyDescent="0.25">
      <c r="A2881" s="103">
        <v>2879</v>
      </c>
      <c r="B2881" t="s">
        <v>414</v>
      </c>
      <c r="C2881" t="s">
        <v>429</v>
      </c>
      <c r="D2881" t="s">
        <v>409</v>
      </c>
      <c r="E2881" t="s">
        <v>195</v>
      </c>
      <c r="F2881" t="s">
        <v>405</v>
      </c>
      <c r="G2881">
        <v>15.254237288130479</v>
      </c>
      <c r="H2881" t="str">
        <f t="shared" si="44"/>
        <v>Otago</v>
      </c>
    </row>
    <row r="2882" spans="1:8" hidden="1" x14ac:dyDescent="0.25">
      <c r="A2882" s="103">
        <v>2880</v>
      </c>
      <c r="B2882" t="s">
        <v>414</v>
      </c>
      <c r="C2882" t="s">
        <v>429</v>
      </c>
      <c r="D2882" t="s">
        <v>409</v>
      </c>
      <c r="E2882" t="s">
        <v>193</v>
      </c>
      <c r="F2882" t="s">
        <v>406</v>
      </c>
      <c r="G2882">
        <v>11.81818181818214</v>
      </c>
      <c r="H2882" t="str">
        <f t="shared" si="44"/>
        <v>Otago</v>
      </c>
    </row>
    <row r="2883" spans="1:8" hidden="1" x14ac:dyDescent="0.25">
      <c r="A2883" s="103">
        <v>2881</v>
      </c>
      <c r="B2883" t="s">
        <v>414</v>
      </c>
      <c r="C2883" t="s">
        <v>429</v>
      </c>
      <c r="D2883" t="s">
        <v>409</v>
      </c>
      <c r="E2883" t="s">
        <v>194</v>
      </c>
      <c r="F2883" t="s">
        <v>406</v>
      </c>
      <c r="G2883">
        <v>11.25827814569536</v>
      </c>
      <c r="H2883" t="str">
        <f t="shared" ref="H2883:H2946" si="45">SUBSTITUTE(B2883, " Region","")</f>
        <v>Otago</v>
      </c>
    </row>
    <row r="2884" spans="1:8" hidden="1" x14ac:dyDescent="0.25">
      <c r="A2884" s="103">
        <v>2882</v>
      </c>
      <c r="B2884" t="s">
        <v>414</v>
      </c>
      <c r="C2884" t="s">
        <v>429</v>
      </c>
      <c r="D2884" t="s">
        <v>409</v>
      </c>
      <c r="E2884" t="s">
        <v>195</v>
      </c>
      <c r="F2884" t="s">
        <v>406</v>
      </c>
      <c r="G2884">
        <v>14.97175141243042</v>
      </c>
      <c r="H2884" t="str">
        <f t="shared" si="45"/>
        <v>Otago</v>
      </c>
    </row>
    <row r="2885" spans="1:8" hidden="1" x14ac:dyDescent="0.25">
      <c r="A2885" s="103">
        <v>2883</v>
      </c>
      <c r="B2885" t="s">
        <v>414</v>
      </c>
      <c r="C2885" t="s">
        <v>429</v>
      </c>
      <c r="D2885" t="s">
        <v>409</v>
      </c>
      <c r="E2885" t="s">
        <v>193</v>
      </c>
      <c r="F2885" t="s">
        <v>407</v>
      </c>
      <c r="G2885">
        <v>81.818181818182239</v>
      </c>
      <c r="H2885" t="str">
        <f t="shared" si="45"/>
        <v>Otago</v>
      </c>
    </row>
    <row r="2886" spans="1:8" hidden="1" x14ac:dyDescent="0.25">
      <c r="A2886" s="103">
        <v>2884</v>
      </c>
      <c r="B2886" t="s">
        <v>414</v>
      </c>
      <c r="C2886" t="s">
        <v>429</v>
      </c>
      <c r="D2886" t="s">
        <v>409</v>
      </c>
      <c r="E2886" t="s">
        <v>194</v>
      </c>
      <c r="F2886" t="s">
        <v>407</v>
      </c>
      <c r="G2886">
        <v>72.185430463576168</v>
      </c>
      <c r="H2886" t="str">
        <f t="shared" si="45"/>
        <v>Otago</v>
      </c>
    </row>
    <row r="2887" spans="1:8" hidden="1" x14ac:dyDescent="0.25">
      <c r="A2887" s="103">
        <v>2885</v>
      </c>
      <c r="B2887" t="s">
        <v>414</v>
      </c>
      <c r="C2887" t="s">
        <v>429</v>
      </c>
      <c r="D2887" t="s">
        <v>409</v>
      </c>
      <c r="E2887" t="s">
        <v>195</v>
      </c>
      <c r="F2887" t="s">
        <v>407</v>
      </c>
      <c r="G2887">
        <v>69.77401129943911</v>
      </c>
      <c r="H2887" t="str">
        <f t="shared" si="45"/>
        <v>Otago</v>
      </c>
    </row>
    <row r="2888" spans="1:8" hidden="1" x14ac:dyDescent="0.25">
      <c r="A2888" s="103">
        <v>2886</v>
      </c>
      <c r="B2888" t="s">
        <v>415</v>
      </c>
      <c r="C2888" t="s">
        <v>429</v>
      </c>
      <c r="D2888" t="s">
        <v>403</v>
      </c>
      <c r="E2888" t="s">
        <v>404</v>
      </c>
      <c r="F2888" t="s">
        <v>405</v>
      </c>
      <c r="G2888">
        <v>28.522336769757871</v>
      </c>
      <c r="H2888" t="str">
        <f t="shared" si="45"/>
        <v>Chatham Islands</v>
      </c>
    </row>
    <row r="2889" spans="1:8" hidden="1" x14ac:dyDescent="0.25">
      <c r="A2889" s="103">
        <v>2887</v>
      </c>
      <c r="B2889" t="s">
        <v>415</v>
      </c>
      <c r="C2889" t="s">
        <v>429</v>
      </c>
      <c r="D2889" t="s">
        <v>403</v>
      </c>
      <c r="E2889" t="s">
        <v>404</v>
      </c>
      <c r="F2889" t="s">
        <v>406</v>
      </c>
      <c r="G2889">
        <v>11.34020618556748</v>
      </c>
      <c r="H2889" t="str">
        <f t="shared" si="45"/>
        <v>Chatham Islands</v>
      </c>
    </row>
    <row r="2890" spans="1:8" hidden="1" x14ac:dyDescent="0.25">
      <c r="A2890" s="103">
        <v>2888</v>
      </c>
      <c r="B2890" t="s">
        <v>415</v>
      </c>
      <c r="C2890" t="s">
        <v>429</v>
      </c>
      <c r="D2890" t="s">
        <v>403</v>
      </c>
      <c r="E2890" t="s">
        <v>404</v>
      </c>
      <c r="F2890" t="s">
        <v>407</v>
      </c>
      <c r="G2890">
        <v>60.137457044674647</v>
      </c>
      <c r="H2890" t="str">
        <f t="shared" si="45"/>
        <v>Chatham Islands</v>
      </c>
    </row>
    <row r="2891" spans="1:8" hidden="1" x14ac:dyDescent="0.25">
      <c r="A2891" s="103">
        <v>2889</v>
      </c>
      <c r="B2891" t="s">
        <v>415</v>
      </c>
      <c r="C2891" t="s">
        <v>429</v>
      </c>
      <c r="D2891" t="s">
        <v>399</v>
      </c>
      <c r="E2891" t="s">
        <v>70</v>
      </c>
      <c r="F2891" t="s">
        <v>405</v>
      </c>
      <c r="H2891" t="str">
        <f t="shared" si="45"/>
        <v>Chatham Islands</v>
      </c>
    </row>
    <row r="2892" spans="1:8" hidden="1" x14ac:dyDescent="0.25">
      <c r="A2892" s="103">
        <v>2890</v>
      </c>
      <c r="B2892" t="s">
        <v>415</v>
      </c>
      <c r="C2892" t="s">
        <v>429</v>
      </c>
      <c r="D2892" t="s">
        <v>399</v>
      </c>
      <c r="E2892" t="s">
        <v>71</v>
      </c>
      <c r="F2892" t="s">
        <v>405</v>
      </c>
      <c r="G2892">
        <v>15.873015873011029</v>
      </c>
      <c r="H2892" t="str">
        <f t="shared" si="45"/>
        <v>Chatham Islands</v>
      </c>
    </row>
    <row r="2893" spans="1:8" hidden="1" x14ac:dyDescent="0.25">
      <c r="A2893" s="103">
        <v>2891</v>
      </c>
      <c r="B2893" t="s">
        <v>415</v>
      </c>
      <c r="C2893" t="s">
        <v>429</v>
      </c>
      <c r="D2893" t="s">
        <v>399</v>
      </c>
      <c r="E2893" t="s">
        <v>69</v>
      </c>
      <c r="F2893" t="s">
        <v>405</v>
      </c>
      <c r="G2893">
        <v>100</v>
      </c>
      <c r="H2893" t="str">
        <f t="shared" si="45"/>
        <v>Chatham Islands</v>
      </c>
    </row>
    <row r="2894" spans="1:8" hidden="1" x14ac:dyDescent="0.25">
      <c r="A2894" s="103">
        <v>2892</v>
      </c>
      <c r="B2894" t="s">
        <v>415</v>
      </c>
      <c r="C2894" t="s">
        <v>429</v>
      </c>
      <c r="D2894" t="s">
        <v>399</v>
      </c>
      <c r="E2894" t="s">
        <v>72</v>
      </c>
      <c r="F2894" t="s">
        <v>405</v>
      </c>
      <c r="G2894">
        <v>50</v>
      </c>
      <c r="H2894" t="str">
        <f t="shared" si="45"/>
        <v>Chatham Islands</v>
      </c>
    </row>
    <row r="2895" spans="1:8" x14ac:dyDescent="0.25">
      <c r="A2895" s="103">
        <v>2893</v>
      </c>
      <c r="B2895" t="s">
        <v>415</v>
      </c>
      <c r="C2895" t="s">
        <v>429</v>
      </c>
      <c r="D2895" t="s">
        <v>399</v>
      </c>
      <c r="E2895" t="s">
        <v>81</v>
      </c>
      <c r="F2895" t="s">
        <v>405</v>
      </c>
      <c r="G2895">
        <v>35.714285714285722</v>
      </c>
      <c r="H2895" t="str">
        <f t="shared" si="45"/>
        <v>Chatham Islands</v>
      </c>
    </row>
    <row r="2896" spans="1:8" hidden="1" x14ac:dyDescent="0.25">
      <c r="A2896" s="103">
        <v>2894</v>
      </c>
      <c r="B2896" t="s">
        <v>415</v>
      </c>
      <c r="C2896" t="s">
        <v>429</v>
      </c>
      <c r="D2896" t="s">
        <v>399</v>
      </c>
      <c r="E2896" t="s">
        <v>82</v>
      </c>
      <c r="F2896" t="s">
        <v>405</v>
      </c>
      <c r="H2896" t="str">
        <f t="shared" si="45"/>
        <v>Chatham Islands</v>
      </c>
    </row>
    <row r="2897" spans="1:8" hidden="1" x14ac:dyDescent="0.25">
      <c r="A2897" s="103">
        <v>2895</v>
      </c>
      <c r="B2897" t="s">
        <v>415</v>
      </c>
      <c r="C2897" t="s">
        <v>429</v>
      </c>
      <c r="D2897" t="s">
        <v>399</v>
      </c>
      <c r="E2897" t="s">
        <v>70</v>
      </c>
      <c r="F2897" t="s">
        <v>406</v>
      </c>
      <c r="G2897">
        <v>20</v>
      </c>
      <c r="H2897" t="str">
        <f t="shared" si="45"/>
        <v>Chatham Islands</v>
      </c>
    </row>
    <row r="2898" spans="1:8" hidden="1" x14ac:dyDescent="0.25">
      <c r="A2898" s="103">
        <v>2896</v>
      </c>
      <c r="B2898" t="s">
        <v>415</v>
      </c>
      <c r="C2898" t="s">
        <v>429</v>
      </c>
      <c r="D2898" t="s">
        <v>399</v>
      </c>
      <c r="E2898" t="s">
        <v>71</v>
      </c>
      <c r="F2898" t="s">
        <v>406</v>
      </c>
      <c r="G2898">
        <v>11.90476190476304</v>
      </c>
      <c r="H2898" t="str">
        <f t="shared" si="45"/>
        <v>Chatham Islands</v>
      </c>
    </row>
    <row r="2899" spans="1:8" hidden="1" x14ac:dyDescent="0.25">
      <c r="A2899" s="103">
        <v>2897</v>
      </c>
      <c r="B2899" t="s">
        <v>415</v>
      </c>
      <c r="C2899" t="s">
        <v>429</v>
      </c>
      <c r="D2899" t="s">
        <v>399</v>
      </c>
      <c r="E2899" t="s">
        <v>69</v>
      </c>
      <c r="F2899" t="s">
        <v>406</v>
      </c>
      <c r="H2899" t="str">
        <f t="shared" si="45"/>
        <v>Chatham Islands</v>
      </c>
    </row>
    <row r="2900" spans="1:8" hidden="1" x14ac:dyDescent="0.25">
      <c r="A2900" s="103">
        <v>2898</v>
      </c>
      <c r="B2900" t="s">
        <v>415</v>
      </c>
      <c r="C2900" t="s">
        <v>429</v>
      </c>
      <c r="D2900" t="s">
        <v>399</v>
      </c>
      <c r="E2900" t="s">
        <v>72</v>
      </c>
      <c r="F2900" t="s">
        <v>406</v>
      </c>
      <c r="G2900">
        <v>8.3333333333333321</v>
      </c>
      <c r="H2900" t="str">
        <f t="shared" si="45"/>
        <v>Chatham Islands</v>
      </c>
    </row>
    <row r="2901" spans="1:8" x14ac:dyDescent="0.25">
      <c r="A2901" s="103">
        <v>2899</v>
      </c>
      <c r="B2901" t="s">
        <v>415</v>
      </c>
      <c r="C2901" t="s">
        <v>429</v>
      </c>
      <c r="D2901" t="s">
        <v>399</v>
      </c>
      <c r="E2901" t="s">
        <v>81</v>
      </c>
      <c r="F2901" t="s">
        <v>406</v>
      </c>
      <c r="G2901">
        <v>14.285714285714279</v>
      </c>
      <c r="H2901" t="str">
        <f t="shared" si="45"/>
        <v>Chatham Islands</v>
      </c>
    </row>
    <row r="2902" spans="1:8" hidden="1" x14ac:dyDescent="0.25">
      <c r="A2902" s="103">
        <v>2900</v>
      </c>
      <c r="B2902" t="s">
        <v>415</v>
      </c>
      <c r="C2902" t="s">
        <v>429</v>
      </c>
      <c r="D2902" t="s">
        <v>399</v>
      </c>
      <c r="E2902" t="s">
        <v>82</v>
      </c>
      <c r="F2902" t="s">
        <v>406</v>
      </c>
      <c r="H2902" t="str">
        <f t="shared" si="45"/>
        <v>Chatham Islands</v>
      </c>
    </row>
    <row r="2903" spans="1:8" hidden="1" x14ac:dyDescent="0.25">
      <c r="A2903" s="103">
        <v>2901</v>
      </c>
      <c r="B2903" t="s">
        <v>415</v>
      </c>
      <c r="C2903" t="s">
        <v>429</v>
      </c>
      <c r="D2903" t="s">
        <v>399</v>
      </c>
      <c r="E2903" t="s">
        <v>70</v>
      </c>
      <c r="F2903" t="s">
        <v>407</v>
      </c>
      <c r="G2903">
        <v>80</v>
      </c>
      <c r="H2903" t="str">
        <f t="shared" si="45"/>
        <v>Chatham Islands</v>
      </c>
    </row>
    <row r="2904" spans="1:8" hidden="1" x14ac:dyDescent="0.25">
      <c r="A2904" s="103">
        <v>2902</v>
      </c>
      <c r="B2904" t="s">
        <v>415</v>
      </c>
      <c r="C2904" t="s">
        <v>429</v>
      </c>
      <c r="D2904" t="s">
        <v>399</v>
      </c>
      <c r="E2904" t="s">
        <v>71</v>
      </c>
      <c r="F2904" t="s">
        <v>407</v>
      </c>
      <c r="G2904">
        <v>72.222222222225923</v>
      </c>
      <c r="H2904" t="str">
        <f t="shared" si="45"/>
        <v>Chatham Islands</v>
      </c>
    </row>
    <row r="2905" spans="1:8" hidden="1" x14ac:dyDescent="0.25">
      <c r="A2905" s="103">
        <v>2903</v>
      </c>
      <c r="B2905" t="s">
        <v>415</v>
      </c>
      <c r="C2905" t="s">
        <v>429</v>
      </c>
      <c r="D2905" t="s">
        <v>399</v>
      </c>
      <c r="E2905" t="s">
        <v>69</v>
      </c>
      <c r="F2905" t="s">
        <v>407</v>
      </c>
      <c r="H2905" t="str">
        <f t="shared" si="45"/>
        <v>Chatham Islands</v>
      </c>
    </row>
    <row r="2906" spans="1:8" hidden="1" x14ac:dyDescent="0.25">
      <c r="A2906" s="103">
        <v>2904</v>
      </c>
      <c r="B2906" t="s">
        <v>415</v>
      </c>
      <c r="C2906" t="s">
        <v>429</v>
      </c>
      <c r="D2906" t="s">
        <v>399</v>
      </c>
      <c r="E2906" t="s">
        <v>72</v>
      </c>
      <c r="F2906" t="s">
        <v>407</v>
      </c>
      <c r="G2906">
        <v>41.666666666666671</v>
      </c>
      <c r="H2906" t="str">
        <f t="shared" si="45"/>
        <v>Chatham Islands</v>
      </c>
    </row>
    <row r="2907" spans="1:8" x14ac:dyDescent="0.25">
      <c r="A2907" s="103">
        <v>2905</v>
      </c>
      <c r="B2907" t="s">
        <v>415</v>
      </c>
      <c r="C2907" t="s">
        <v>429</v>
      </c>
      <c r="D2907" t="s">
        <v>399</v>
      </c>
      <c r="E2907" t="s">
        <v>81</v>
      </c>
      <c r="F2907" t="s">
        <v>407</v>
      </c>
      <c r="G2907">
        <v>50</v>
      </c>
      <c r="H2907" t="str">
        <f t="shared" si="45"/>
        <v>Chatham Islands</v>
      </c>
    </row>
    <row r="2908" spans="1:8" hidden="1" x14ac:dyDescent="0.25">
      <c r="A2908" s="103">
        <v>2906</v>
      </c>
      <c r="B2908" t="s">
        <v>415</v>
      </c>
      <c r="C2908" t="s">
        <v>429</v>
      </c>
      <c r="D2908" t="s">
        <v>399</v>
      </c>
      <c r="E2908" t="s">
        <v>82</v>
      </c>
      <c r="F2908" t="s">
        <v>407</v>
      </c>
      <c r="G2908">
        <v>100</v>
      </c>
      <c r="H2908" t="str">
        <f t="shared" si="45"/>
        <v>Chatham Islands</v>
      </c>
    </row>
    <row r="2909" spans="1:8" hidden="1" x14ac:dyDescent="0.25">
      <c r="A2909" s="103">
        <v>2907</v>
      </c>
      <c r="B2909" t="s">
        <v>415</v>
      </c>
      <c r="C2909" t="s">
        <v>429</v>
      </c>
      <c r="D2909" t="s">
        <v>408</v>
      </c>
      <c r="E2909" t="s">
        <v>67</v>
      </c>
      <c r="F2909" t="s">
        <v>405</v>
      </c>
      <c r="G2909">
        <v>27.027027027027032</v>
      </c>
      <c r="H2909" t="str">
        <f t="shared" si="45"/>
        <v>Chatham Islands</v>
      </c>
    </row>
    <row r="2910" spans="1:8" hidden="1" x14ac:dyDescent="0.25">
      <c r="A2910" s="103">
        <v>2908</v>
      </c>
      <c r="B2910" t="s">
        <v>415</v>
      </c>
      <c r="C2910" t="s">
        <v>429</v>
      </c>
      <c r="D2910" t="s">
        <v>408</v>
      </c>
      <c r="E2910" t="s">
        <v>66</v>
      </c>
      <c r="F2910" t="s">
        <v>405</v>
      </c>
      <c r="G2910">
        <v>16.666666666665471</v>
      </c>
      <c r="H2910" t="str">
        <f t="shared" si="45"/>
        <v>Chatham Islands</v>
      </c>
    </row>
    <row r="2911" spans="1:8" hidden="1" x14ac:dyDescent="0.25">
      <c r="A2911" s="103">
        <v>2909</v>
      </c>
      <c r="B2911" t="s">
        <v>415</v>
      </c>
      <c r="C2911" t="s">
        <v>429</v>
      </c>
      <c r="D2911" t="s">
        <v>408</v>
      </c>
      <c r="E2911" t="s">
        <v>68</v>
      </c>
      <c r="F2911" t="s">
        <v>405</v>
      </c>
      <c r="G2911">
        <v>40.624999999996277</v>
      </c>
      <c r="H2911" t="str">
        <f t="shared" si="45"/>
        <v>Chatham Islands</v>
      </c>
    </row>
    <row r="2912" spans="1:8" hidden="1" x14ac:dyDescent="0.25">
      <c r="A2912" s="103">
        <v>2910</v>
      </c>
      <c r="B2912" t="s">
        <v>415</v>
      </c>
      <c r="C2912" t="s">
        <v>429</v>
      </c>
      <c r="D2912" t="s">
        <v>408</v>
      </c>
      <c r="E2912" t="s">
        <v>67</v>
      </c>
      <c r="F2912" t="s">
        <v>406</v>
      </c>
      <c r="G2912">
        <v>10.810810810810811</v>
      </c>
      <c r="H2912" t="str">
        <f t="shared" si="45"/>
        <v>Chatham Islands</v>
      </c>
    </row>
    <row r="2913" spans="1:8" hidden="1" x14ac:dyDescent="0.25">
      <c r="A2913" s="103">
        <v>2911</v>
      </c>
      <c r="B2913" t="s">
        <v>415</v>
      </c>
      <c r="C2913" t="s">
        <v>429</v>
      </c>
      <c r="D2913" t="s">
        <v>408</v>
      </c>
      <c r="E2913" t="s">
        <v>66</v>
      </c>
      <c r="F2913" t="s">
        <v>406</v>
      </c>
      <c r="G2913">
        <v>7.1428571428576531</v>
      </c>
      <c r="H2913" t="str">
        <f t="shared" si="45"/>
        <v>Chatham Islands</v>
      </c>
    </row>
    <row r="2914" spans="1:8" hidden="1" x14ac:dyDescent="0.25">
      <c r="A2914" s="103">
        <v>2912</v>
      </c>
      <c r="B2914" t="s">
        <v>415</v>
      </c>
      <c r="C2914" t="s">
        <v>429</v>
      </c>
      <c r="D2914" t="s">
        <v>408</v>
      </c>
      <c r="E2914" t="s">
        <v>68</v>
      </c>
      <c r="F2914" t="s">
        <v>406</v>
      </c>
      <c r="G2914">
        <v>15.625000000000981</v>
      </c>
      <c r="H2914" t="str">
        <f t="shared" si="45"/>
        <v>Chatham Islands</v>
      </c>
    </row>
    <row r="2915" spans="1:8" hidden="1" x14ac:dyDescent="0.25">
      <c r="A2915" s="103">
        <v>2913</v>
      </c>
      <c r="B2915" t="s">
        <v>415</v>
      </c>
      <c r="C2915" t="s">
        <v>429</v>
      </c>
      <c r="D2915" t="s">
        <v>408</v>
      </c>
      <c r="E2915" t="s">
        <v>67</v>
      </c>
      <c r="F2915" t="s">
        <v>407</v>
      </c>
      <c r="G2915">
        <v>62.162162162162161</v>
      </c>
      <c r="H2915" t="str">
        <f t="shared" si="45"/>
        <v>Chatham Islands</v>
      </c>
    </row>
    <row r="2916" spans="1:8" hidden="1" x14ac:dyDescent="0.25">
      <c r="A2916" s="103">
        <v>2914</v>
      </c>
      <c r="B2916" t="s">
        <v>415</v>
      </c>
      <c r="C2916" t="s">
        <v>429</v>
      </c>
      <c r="D2916" t="s">
        <v>408</v>
      </c>
      <c r="E2916" t="s">
        <v>66</v>
      </c>
      <c r="F2916" t="s">
        <v>407</v>
      </c>
      <c r="G2916">
        <v>76.190476190476872</v>
      </c>
      <c r="H2916" t="str">
        <f t="shared" si="45"/>
        <v>Chatham Islands</v>
      </c>
    </row>
    <row r="2917" spans="1:8" hidden="1" x14ac:dyDescent="0.25">
      <c r="A2917" s="103">
        <v>2915</v>
      </c>
      <c r="B2917" t="s">
        <v>415</v>
      </c>
      <c r="C2917" t="s">
        <v>429</v>
      </c>
      <c r="D2917" t="s">
        <v>408</v>
      </c>
      <c r="E2917" t="s">
        <v>68</v>
      </c>
      <c r="F2917" t="s">
        <v>407</v>
      </c>
      <c r="G2917">
        <v>43.750000000002743</v>
      </c>
      <c r="H2917" t="str">
        <f t="shared" si="45"/>
        <v>Chatham Islands</v>
      </c>
    </row>
    <row r="2918" spans="1:8" hidden="1" x14ac:dyDescent="0.25">
      <c r="A2918" s="103">
        <v>2916</v>
      </c>
      <c r="B2918" t="s">
        <v>415</v>
      </c>
      <c r="C2918" t="s">
        <v>429</v>
      </c>
      <c r="D2918" t="s">
        <v>409</v>
      </c>
      <c r="E2918" t="s">
        <v>193</v>
      </c>
      <c r="F2918" t="s">
        <v>405</v>
      </c>
      <c r="G2918">
        <v>32.608695652173907</v>
      </c>
      <c r="H2918" t="str">
        <f t="shared" si="45"/>
        <v>Chatham Islands</v>
      </c>
    </row>
    <row r="2919" spans="1:8" hidden="1" x14ac:dyDescent="0.25">
      <c r="A2919" s="103">
        <v>2917</v>
      </c>
      <c r="B2919" t="s">
        <v>415</v>
      </c>
      <c r="C2919" t="s">
        <v>429</v>
      </c>
      <c r="D2919" t="s">
        <v>409</v>
      </c>
      <c r="E2919" t="s">
        <v>194</v>
      </c>
      <c r="F2919" t="s">
        <v>405</v>
      </c>
      <c r="G2919">
        <v>27.586206896551719</v>
      </c>
      <c r="H2919" t="str">
        <f t="shared" si="45"/>
        <v>Chatham Islands</v>
      </c>
    </row>
    <row r="2920" spans="1:8" hidden="1" x14ac:dyDescent="0.25">
      <c r="A2920" s="103">
        <v>2918</v>
      </c>
      <c r="B2920" t="s">
        <v>415</v>
      </c>
      <c r="C2920" t="s">
        <v>429</v>
      </c>
      <c r="D2920" t="s">
        <v>409</v>
      </c>
      <c r="E2920" t="s">
        <v>195</v>
      </c>
      <c r="F2920" t="s">
        <v>405</v>
      </c>
      <c r="G2920">
        <v>21.212121212112951</v>
      </c>
      <c r="H2920" t="str">
        <f t="shared" si="45"/>
        <v>Chatham Islands</v>
      </c>
    </row>
    <row r="2921" spans="1:8" hidden="1" x14ac:dyDescent="0.25">
      <c r="A2921" s="103">
        <v>2919</v>
      </c>
      <c r="B2921" t="s">
        <v>415</v>
      </c>
      <c r="C2921" t="s">
        <v>429</v>
      </c>
      <c r="D2921" t="s">
        <v>409</v>
      </c>
      <c r="E2921" t="s">
        <v>193</v>
      </c>
      <c r="F2921" t="s">
        <v>406</v>
      </c>
      <c r="G2921">
        <v>15.21739130434783</v>
      </c>
      <c r="H2921" t="str">
        <f t="shared" si="45"/>
        <v>Chatham Islands</v>
      </c>
    </row>
    <row r="2922" spans="1:8" hidden="1" x14ac:dyDescent="0.25">
      <c r="A2922" s="103">
        <v>2920</v>
      </c>
      <c r="B2922" t="s">
        <v>415</v>
      </c>
      <c r="C2922" t="s">
        <v>429</v>
      </c>
      <c r="D2922" t="s">
        <v>409</v>
      </c>
      <c r="E2922" t="s">
        <v>194</v>
      </c>
      <c r="F2922" t="s">
        <v>406</v>
      </c>
      <c r="G2922">
        <v>3.4482758620689649</v>
      </c>
      <c r="H2922" t="str">
        <f t="shared" si="45"/>
        <v>Chatham Islands</v>
      </c>
    </row>
    <row r="2923" spans="1:8" hidden="1" x14ac:dyDescent="0.25">
      <c r="A2923" s="103">
        <v>2921</v>
      </c>
      <c r="B2923" t="s">
        <v>415</v>
      </c>
      <c r="C2923" t="s">
        <v>429</v>
      </c>
      <c r="D2923" t="s">
        <v>409</v>
      </c>
      <c r="E2923" t="s">
        <v>195</v>
      </c>
      <c r="F2923" t="s">
        <v>406</v>
      </c>
      <c r="G2923">
        <v>13.63636363636612</v>
      </c>
      <c r="H2923" t="str">
        <f t="shared" si="45"/>
        <v>Chatham Islands</v>
      </c>
    </row>
    <row r="2924" spans="1:8" hidden="1" x14ac:dyDescent="0.25">
      <c r="A2924" s="103">
        <v>2922</v>
      </c>
      <c r="B2924" t="s">
        <v>415</v>
      </c>
      <c r="C2924" t="s">
        <v>429</v>
      </c>
      <c r="D2924" t="s">
        <v>409</v>
      </c>
      <c r="E2924" t="s">
        <v>193</v>
      </c>
      <c r="F2924" t="s">
        <v>407</v>
      </c>
      <c r="G2924">
        <v>52.173913043478258</v>
      </c>
      <c r="H2924" t="str">
        <f t="shared" si="45"/>
        <v>Chatham Islands</v>
      </c>
    </row>
    <row r="2925" spans="1:8" hidden="1" x14ac:dyDescent="0.25">
      <c r="A2925" s="103">
        <v>2923</v>
      </c>
      <c r="B2925" t="s">
        <v>415</v>
      </c>
      <c r="C2925" t="s">
        <v>429</v>
      </c>
      <c r="D2925" t="s">
        <v>409</v>
      </c>
      <c r="E2925" t="s">
        <v>194</v>
      </c>
      <c r="F2925" t="s">
        <v>407</v>
      </c>
      <c r="G2925">
        <v>68.965517241379317</v>
      </c>
      <c r="H2925" t="str">
        <f t="shared" si="45"/>
        <v>Chatham Islands</v>
      </c>
    </row>
    <row r="2926" spans="1:8" hidden="1" x14ac:dyDescent="0.25">
      <c r="A2926" s="103">
        <v>2924</v>
      </c>
      <c r="B2926" t="s">
        <v>415</v>
      </c>
      <c r="C2926" t="s">
        <v>429</v>
      </c>
      <c r="D2926" t="s">
        <v>409</v>
      </c>
      <c r="E2926" t="s">
        <v>195</v>
      </c>
      <c r="F2926" t="s">
        <v>407</v>
      </c>
      <c r="G2926">
        <v>65.15151515152094</v>
      </c>
      <c r="H2926" t="str">
        <f t="shared" si="45"/>
        <v>Chatham Islands</v>
      </c>
    </row>
    <row r="2927" spans="1:8" hidden="1" x14ac:dyDescent="0.25">
      <c r="A2927" s="103">
        <v>2925</v>
      </c>
      <c r="B2927" t="s">
        <v>416</v>
      </c>
      <c r="C2927" t="s">
        <v>429</v>
      </c>
      <c r="D2927" t="s">
        <v>403</v>
      </c>
      <c r="E2927" t="s">
        <v>404</v>
      </c>
      <c r="F2927" t="s">
        <v>405</v>
      </c>
      <c r="G2927">
        <v>19.66101694915265</v>
      </c>
      <c r="H2927" t="str">
        <f t="shared" si="45"/>
        <v>Northland</v>
      </c>
    </row>
    <row r="2928" spans="1:8" hidden="1" x14ac:dyDescent="0.25">
      <c r="A2928" s="103">
        <v>2926</v>
      </c>
      <c r="B2928" t="s">
        <v>416</v>
      </c>
      <c r="C2928" t="s">
        <v>429</v>
      </c>
      <c r="D2928" t="s">
        <v>403</v>
      </c>
      <c r="E2928" t="s">
        <v>404</v>
      </c>
      <c r="F2928" t="s">
        <v>406</v>
      </c>
      <c r="G2928">
        <v>13.33333333333387</v>
      </c>
      <c r="H2928" t="str">
        <f t="shared" si="45"/>
        <v>Northland</v>
      </c>
    </row>
    <row r="2929" spans="1:8" hidden="1" x14ac:dyDescent="0.25">
      <c r="A2929" s="103">
        <v>2927</v>
      </c>
      <c r="B2929" t="s">
        <v>416</v>
      </c>
      <c r="C2929" t="s">
        <v>429</v>
      </c>
      <c r="D2929" t="s">
        <v>403</v>
      </c>
      <c r="E2929" t="s">
        <v>404</v>
      </c>
      <c r="F2929" t="s">
        <v>407</v>
      </c>
      <c r="G2929">
        <v>67.005649717513478</v>
      </c>
      <c r="H2929" t="str">
        <f t="shared" si="45"/>
        <v>Northland</v>
      </c>
    </row>
    <row r="2930" spans="1:8" hidden="1" x14ac:dyDescent="0.25">
      <c r="A2930" s="103">
        <v>2928</v>
      </c>
      <c r="B2930" t="s">
        <v>416</v>
      </c>
      <c r="C2930" t="s">
        <v>429</v>
      </c>
      <c r="D2930" t="s">
        <v>399</v>
      </c>
      <c r="E2930" t="s">
        <v>70</v>
      </c>
      <c r="F2930" t="s">
        <v>405</v>
      </c>
      <c r="H2930" t="str">
        <f t="shared" si="45"/>
        <v>Northland</v>
      </c>
    </row>
    <row r="2931" spans="1:8" hidden="1" x14ac:dyDescent="0.25">
      <c r="A2931" s="103">
        <v>2929</v>
      </c>
      <c r="B2931" t="s">
        <v>416</v>
      </c>
      <c r="C2931" t="s">
        <v>429</v>
      </c>
      <c r="D2931" t="s">
        <v>399</v>
      </c>
      <c r="E2931" t="s">
        <v>71</v>
      </c>
      <c r="F2931" t="s">
        <v>405</v>
      </c>
      <c r="G2931">
        <v>33.064516129032242</v>
      </c>
      <c r="H2931" t="str">
        <f t="shared" si="45"/>
        <v>Northland</v>
      </c>
    </row>
    <row r="2932" spans="1:8" hidden="1" x14ac:dyDescent="0.25">
      <c r="A2932" s="103">
        <v>2930</v>
      </c>
      <c r="B2932" t="s">
        <v>416</v>
      </c>
      <c r="C2932" t="s">
        <v>429</v>
      </c>
      <c r="D2932" t="s">
        <v>399</v>
      </c>
      <c r="E2932" t="s">
        <v>69</v>
      </c>
      <c r="F2932" t="s">
        <v>405</v>
      </c>
      <c r="H2932" t="str">
        <f t="shared" si="45"/>
        <v>Northland</v>
      </c>
    </row>
    <row r="2933" spans="1:8" hidden="1" x14ac:dyDescent="0.25">
      <c r="A2933" s="103">
        <v>2931</v>
      </c>
      <c r="B2933" t="s">
        <v>416</v>
      </c>
      <c r="C2933" t="s">
        <v>429</v>
      </c>
      <c r="D2933" t="s">
        <v>399</v>
      </c>
      <c r="E2933" t="s">
        <v>72</v>
      </c>
      <c r="F2933" t="s">
        <v>405</v>
      </c>
      <c r="G2933">
        <v>35.71428571429081</v>
      </c>
      <c r="H2933" t="str">
        <f t="shared" si="45"/>
        <v>Northland</v>
      </c>
    </row>
    <row r="2934" spans="1:8" x14ac:dyDescent="0.25">
      <c r="A2934" s="103">
        <v>2932</v>
      </c>
      <c r="B2934" t="s">
        <v>416</v>
      </c>
      <c r="C2934" t="s">
        <v>429</v>
      </c>
      <c r="D2934" t="s">
        <v>399</v>
      </c>
      <c r="E2934" t="s">
        <v>81</v>
      </c>
      <c r="F2934" t="s">
        <v>405</v>
      </c>
      <c r="G2934">
        <v>4.7619047619052157</v>
      </c>
      <c r="H2934" t="str">
        <f t="shared" si="45"/>
        <v>Northland</v>
      </c>
    </row>
    <row r="2935" spans="1:8" hidden="1" x14ac:dyDescent="0.25">
      <c r="A2935" s="103">
        <v>2933</v>
      </c>
      <c r="B2935" t="s">
        <v>416</v>
      </c>
      <c r="C2935" t="s">
        <v>429</v>
      </c>
      <c r="D2935" t="s">
        <v>399</v>
      </c>
      <c r="E2935" t="s">
        <v>82</v>
      </c>
      <c r="F2935" t="s">
        <v>405</v>
      </c>
      <c r="H2935" t="str">
        <f t="shared" si="45"/>
        <v>Northland</v>
      </c>
    </row>
    <row r="2936" spans="1:8" hidden="1" x14ac:dyDescent="0.25">
      <c r="A2936" s="103">
        <v>2934</v>
      </c>
      <c r="B2936" t="s">
        <v>416</v>
      </c>
      <c r="C2936" t="s">
        <v>429</v>
      </c>
      <c r="D2936" t="s">
        <v>399</v>
      </c>
      <c r="E2936" t="s">
        <v>70</v>
      </c>
      <c r="F2936" t="s">
        <v>406</v>
      </c>
      <c r="G2936">
        <v>17.777777777777779</v>
      </c>
      <c r="H2936" t="str">
        <f t="shared" si="45"/>
        <v>Northland</v>
      </c>
    </row>
    <row r="2937" spans="1:8" hidden="1" x14ac:dyDescent="0.25">
      <c r="A2937" s="103">
        <v>2935</v>
      </c>
      <c r="B2937" t="s">
        <v>416</v>
      </c>
      <c r="C2937" t="s">
        <v>429</v>
      </c>
      <c r="D2937" t="s">
        <v>399</v>
      </c>
      <c r="E2937" t="s">
        <v>71</v>
      </c>
      <c r="F2937" t="s">
        <v>406</v>
      </c>
      <c r="G2937">
        <v>16.3978494623661</v>
      </c>
      <c r="H2937" t="str">
        <f t="shared" si="45"/>
        <v>Northland</v>
      </c>
    </row>
    <row r="2938" spans="1:8" hidden="1" x14ac:dyDescent="0.25">
      <c r="A2938" s="103">
        <v>2936</v>
      </c>
      <c r="B2938" t="s">
        <v>416</v>
      </c>
      <c r="C2938" t="s">
        <v>429</v>
      </c>
      <c r="D2938" t="s">
        <v>399</v>
      </c>
      <c r="E2938" t="s">
        <v>69</v>
      </c>
      <c r="F2938" t="s">
        <v>406</v>
      </c>
      <c r="H2938" t="str">
        <f t="shared" si="45"/>
        <v>Northland</v>
      </c>
    </row>
    <row r="2939" spans="1:8" hidden="1" x14ac:dyDescent="0.25">
      <c r="A2939" s="103">
        <v>2937</v>
      </c>
      <c r="B2939" t="s">
        <v>416</v>
      </c>
      <c r="C2939" t="s">
        <v>429</v>
      </c>
      <c r="D2939" t="s">
        <v>399</v>
      </c>
      <c r="E2939" t="s">
        <v>72</v>
      </c>
      <c r="F2939" t="s">
        <v>406</v>
      </c>
      <c r="G2939">
        <v>2.3809523809527211</v>
      </c>
      <c r="H2939" t="str">
        <f t="shared" si="45"/>
        <v>Northland</v>
      </c>
    </row>
    <row r="2940" spans="1:8" x14ac:dyDescent="0.25">
      <c r="A2940" s="103">
        <v>2938</v>
      </c>
      <c r="B2940" t="s">
        <v>416</v>
      </c>
      <c r="C2940" t="s">
        <v>429</v>
      </c>
      <c r="D2940" t="s">
        <v>399</v>
      </c>
      <c r="E2940" t="s">
        <v>81</v>
      </c>
      <c r="F2940" t="s">
        <v>406</v>
      </c>
      <c r="G2940">
        <v>23.80952380952608</v>
      </c>
      <c r="H2940" t="str">
        <f t="shared" si="45"/>
        <v>Northland</v>
      </c>
    </row>
    <row r="2941" spans="1:8" hidden="1" x14ac:dyDescent="0.25">
      <c r="A2941" s="103">
        <v>2939</v>
      </c>
      <c r="B2941" t="s">
        <v>416</v>
      </c>
      <c r="C2941" t="s">
        <v>429</v>
      </c>
      <c r="D2941" t="s">
        <v>399</v>
      </c>
      <c r="E2941" t="s">
        <v>82</v>
      </c>
      <c r="F2941" t="s">
        <v>406</v>
      </c>
      <c r="H2941" t="str">
        <f t="shared" si="45"/>
        <v>Northland</v>
      </c>
    </row>
    <row r="2942" spans="1:8" hidden="1" x14ac:dyDescent="0.25">
      <c r="A2942" s="103">
        <v>2940</v>
      </c>
      <c r="B2942" t="s">
        <v>416</v>
      </c>
      <c r="C2942" t="s">
        <v>429</v>
      </c>
      <c r="D2942" t="s">
        <v>399</v>
      </c>
      <c r="E2942" t="s">
        <v>70</v>
      </c>
      <c r="F2942" t="s">
        <v>407</v>
      </c>
      <c r="G2942">
        <v>82.222222222222214</v>
      </c>
      <c r="H2942" t="str">
        <f t="shared" si="45"/>
        <v>Northland</v>
      </c>
    </row>
    <row r="2943" spans="1:8" hidden="1" x14ac:dyDescent="0.25">
      <c r="A2943" s="103">
        <v>2941</v>
      </c>
      <c r="B2943" t="s">
        <v>416</v>
      </c>
      <c r="C2943" t="s">
        <v>429</v>
      </c>
      <c r="D2943" t="s">
        <v>399</v>
      </c>
      <c r="E2943" t="s">
        <v>71</v>
      </c>
      <c r="F2943" t="s">
        <v>407</v>
      </c>
      <c r="G2943">
        <v>50.537634408601683</v>
      </c>
      <c r="H2943" t="str">
        <f t="shared" si="45"/>
        <v>Northland</v>
      </c>
    </row>
    <row r="2944" spans="1:8" hidden="1" x14ac:dyDescent="0.25">
      <c r="A2944" s="103">
        <v>2942</v>
      </c>
      <c r="B2944" t="s">
        <v>416</v>
      </c>
      <c r="C2944" t="s">
        <v>429</v>
      </c>
      <c r="D2944" t="s">
        <v>399</v>
      </c>
      <c r="E2944" t="s">
        <v>69</v>
      </c>
      <c r="F2944" t="s">
        <v>407</v>
      </c>
      <c r="G2944">
        <v>100</v>
      </c>
      <c r="H2944" t="str">
        <f t="shared" si="45"/>
        <v>Northland</v>
      </c>
    </row>
    <row r="2945" spans="1:8" hidden="1" x14ac:dyDescent="0.25">
      <c r="A2945" s="103">
        <v>2943</v>
      </c>
      <c r="B2945" t="s">
        <v>416</v>
      </c>
      <c r="C2945" t="s">
        <v>429</v>
      </c>
      <c r="D2945" t="s">
        <v>399</v>
      </c>
      <c r="E2945" t="s">
        <v>72</v>
      </c>
      <c r="F2945" t="s">
        <v>407</v>
      </c>
      <c r="G2945">
        <v>61.904761904756462</v>
      </c>
      <c r="H2945" t="str">
        <f t="shared" si="45"/>
        <v>Northland</v>
      </c>
    </row>
    <row r="2946" spans="1:8" x14ac:dyDescent="0.25">
      <c r="A2946" s="103">
        <v>2944</v>
      </c>
      <c r="B2946" t="s">
        <v>416</v>
      </c>
      <c r="C2946" t="s">
        <v>429</v>
      </c>
      <c r="D2946" t="s">
        <v>399</v>
      </c>
      <c r="E2946" t="s">
        <v>81</v>
      </c>
      <c r="F2946" t="s">
        <v>407</v>
      </c>
      <c r="G2946">
        <v>71.428571428568716</v>
      </c>
      <c r="H2946" t="str">
        <f t="shared" si="45"/>
        <v>Northland</v>
      </c>
    </row>
    <row r="2947" spans="1:8" hidden="1" x14ac:dyDescent="0.25">
      <c r="A2947" s="103">
        <v>2945</v>
      </c>
      <c r="B2947" t="s">
        <v>416</v>
      </c>
      <c r="C2947" t="s">
        <v>429</v>
      </c>
      <c r="D2947" t="s">
        <v>399</v>
      </c>
      <c r="E2947" t="s">
        <v>82</v>
      </c>
      <c r="F2947" t="s">
        <v>407</v>
      </c>
      <c r="G2947">
        <v>100</v>
      </c>
      <c r="H2947" t="str">
        <f t="shared" ref="H2947:H3010" si="46">SUBSTITUTE(B2947, " Region","")</f>
        <v>Northland</v>
      </c>
    </row>
    <row r="2948" spans="1:8" hidden="1" x14ac:dyDescent="0.25">
      <c r="A2948" s="103">
        <v>2946</v>
      </c>
      <c r="B2948" t="s">
        <v>416</v>
      </c>
      <c r="C2948" t="s">
        <v>429</v>
      </c>
      <c r="D2948" t="s">
        <v>408</v>
      </c>
      <c r="E2948" t="s">
        <v>67</v>
      </c>
      <c r="F2948" t="s">
        <v>405</v>
      </c>
      <c r="G2948">
        <v>23.423423423423419</v>
      </c>
      <c r="H2948" t="str">
        <f t="shared" si="46"/>
        <v>Northland</v>
      </c>
    </row>
    <row r="2949" spans="1:8" hidden="1" x14ac:dyDescent="0.25">
      <c r="A2949" s="103">
        <v>2947</v>
      </c>
      <c r="B2949" t="s">
        <v>416</v>
      </c>
      <c r="C2949" t="s">
        <v>429</v>
      </c>
      <c r="D2949" t="s">
        <v>408</v>
      </c>
      <c r="E2949" t="s">
        <v>66</v>
      </c>
      <c r="F2949" t="s">
        <v>405</v>
      </c>
      <c r="G2949">
        <v>10.714285714284101</v>
      </c>
      <c r="H2949" t="str">
        <f t="shared" si="46"/>
        <v>Northland</v>
      </c>
    </row>
    <row r="2950" spans="1:8" hidden="1" x14ac:dyDescent="0.25">
      <c r="A2950" s="103">
        <v>2948</v>
      </c>
      <c r="B2950" t="s">
        <v>416</v>
      </c>
      <c r="C2950" t="s">
        <v>429</v>
      </c>
      <c r="D2950" t="s">
        <v>408</v>
      </c>
      <c r="E2950" t="s">
        <v>68</v>
      </c>
      <c r="F2950" t="s">
        <v>405</v>
      </c>
      <c r="G2950">
        <v>23.00000000000167</v>
      </c>
      <c r="H2950" t="str">
        <f t="shared" si="46"/>
        <v>Northland</v>
      </c>
    </row>
    <row r="2951" spans="1:8" hidden="1" x14ac:dyDescent="0.25">
      <c r="A2951" s="103">
        <v>2949</v>
      </c>
      <c r="B2951" t="s">
        <v>416</v>
      </c>
      <c r="C2951" t="s">
        <v>429</v>
      </c>
      <c r="D2951" t="s">
        <v>408</v>
      </c>
      <c r="E2951" t="s">
        <v>67</v>
      </c>
      <c r="F2951" t="s">
        <v>406</v>
      </c>
      <c r="G2951">
        <v>15.31531531531531</v>
      </c>
      <c r="H2951" t="str">
        <f t="shared" si="46"/>
        <v>Northland</v>
      </c>
    </row>
    <row r="2952" spans="1:8" hidden="1" x14ac:dyDescent="0.25">
      <c r="A2952" s="103">
        <v>2950</v>
      </c>
      <c r="B2952" t="s">
        <v>416</v>
      </c>
      <c r="C2952" t="s">
        <v>429</v>
      </c>
      <c r="D2952" t="s">
        <v>408</v>
      </c>
      <c r="E2952" t="s">
        <v>66</v>
      </c>
      <c r="F2952" t="s">
        <v>406</v>
      </c>
      <c r="G2952">
        <v>19.84126984127046</v>
      </c>
      <c r="H2952" t="str">
        <f t="shared" si="46"/>
        <v>Northland</v>
      </c>
    </row>
    <row r="2953" spans="1:8" hidden="1" x14ac:dyDescent="0.25">
      <c r="A2953" s="103">
        <v>2951</v>
      </c>
      <c r="B2953" t="s">
        <v>416</v>
      </c>
      <c r="C2953" t="s">
        <v>429</v>
      </c>
      <c r="D2953" t="s">
        <v>408</v>
      </c>
      <c r="E2953" t="s">
        <v>68</v>
      </c>
      <c r="F2953" t="s">
        <v>406</v>
      </c>
      <c r="G2953">
        <v>5.6666666666669041</v>
      </c>
      <c r="H2953" t="str">
        <f t="shared" si="46"/>
        <v>Northland</v>
      </c>
    </row>
    <row r="2954" spans="1:8" hidden="1" x14ac:dyDescent="0.25">
      <c r="A2954" s="103">
        <v>2952</v>
      </c>
      <c r="B2954" t="s">
        <v>416</v>
      </c>
      <c r="C2954" t="s">
        <v>429</v>
      </c>
      <c r="D2954" t="s">
        <v>408</v>
      </c>
      <c r="E2954" t="s">
        <v>67</v>
      </c>
      <c r="F2954" t="s">
        <v>407</v>
      </c>
      <c r="G2954">
        <v>61.261261261261247</v>
      </c>
      <c r="H2954" t="str">
        <f t="shared" si="46"/>
        <v>Northland</v>
      </c>
    </row>
    <row r="2955" spans="1:8" hidden="1" x14ac:dyDescent="0.25">
      <c r="A2955" s="103">
        <v>2953</v>
      </c>
      <c r="B2955" t="s">
        <v>416</v>
      </c>
      <c r="C2955" t="s">
        <v>429</v>
      </c>
      <c r="D2955" t="s">
        <v>408</v>
      </c>
      <c r="E2955" t="s">
        <v>66</v>
      </c>
      <c r="F2955" t="s">
        <v>407</v>
      </c>
      <c r="G2955">
        <v>69.444444444445438</v>
      </c>
      <c r="H2955" t="str">
        <f t="shared" si="46"/>
        <v>Northland</v>
      </c>
    </row>
    <row r="2956" spans="1:8" hidden="1" x14ac:dyDescent="0.25">
      <c r="A2956" s="103">
        <v>2954</v>
      </c>
      <c r="B2956" t="s">
        <v>416</v>
      </c>
      <c r="C2956" t="s">
        <v>429</v>
      </c>
      <c r="D2956" t="s">
        <v>408</v>
      </c>
      <c r="E2956" t="s">
        <v>68</v>
      </c>
      <c r="F2956" t="s">
        <v>407</v>
      </c>
      <c r="G2956">
        <v>71.333333333331424</v>
      </c>
      <c r="H2956" t="str">
        <f t="shared" si="46"/>
        <v>Northland</v>
      </c>
    </row>
    <row r="2957" spans="1:8" hidden="1" x14ac:dyDescent="0.25">
      <c r="A2957" s="103">
        <v>2955</v>
      </c>
      <c r="B2957" t="s">
        <v>416</v>
      </c>
      <c r="C2957" t="s">
        <v>429</v>
      </c>
      <c r="D2957" t="s">
        <v>409</v>
      </c>
      <c r="E2957" t="s">
        <v>193</v>
      </c>
      <c r="F2957" t="s">
        <v>405</v>
      </c>
      <c r="G2957">
        <v>16.17647058823577</v>
      </c>
      <c r="H2957" t="str">
        <f t="shared" si="46"/>
        <v>Northland</v>
      </c>
    </row>
    <row r="2958" spans="1:8" hidden="1" x14ac:dyDescent="0.25">
      <c r="A2958" s="103">
        <v>2956</v>
      </c>
      <c r="B2958" t="s">
        <v>416</v>
      </c>
      <c r="C2958" t="s">
        <v>429</v>
      </c>
      <c r="D2958" t="s">
        <v>409</v>
      </c>
      <c r="E2958" t="s">
        <v>194</v>
      </c>
      <c r="F2958" t="s">
        <v>405</v>
      </c>
      <c r="G2958">
        <v>28.735632183908049</v>
      </c>
      <c r="H2958" t="str">
        <f t="shared" si="46"/>
        <v>Northland</v>
      </c>
    </row>
    <row r="2959" spans="1:8" hidden="1" x14ac:dyDescent="0.25">
      <c r="A2959" s="103">
        <v>2957</v>
      </c>
      <c r="B2959" t="s">
        <v>416</v>
      </c>
      <c r="C2959" t="s">
        <v>429</v>
      </c>
      <c r="D2959" t="s">
        <v>409</v>
      </c>
      <c r="E2959" t="s">
        <v>195</v>
      </c>
      <c r="F2959" t="s">
        <v>405</v>
      </c>
      <c r="G2959">
        <v>15.27777777777604</v>
      </c>
      <c r="H2959" t="str">
        <f t="shared" si="46"/>
        <v>Northland</v>
      </c>
    </row>
    <row r="2960" spans="1:8" hidden="1" x14ac:dyDescent="0.25">
      <c r="A2960" s="103">
        <v>2958</v>
      </c>
      <c r="B2960" t="s">
        <v>416</v>
      </c>
      <c r="C2960" t="s">
        <v>429</v>
      </c>
      <c r="D2960" t="s">
        <v>409</v>
      </c>
      <c r="E2960" t="s">
        <v>193</v>
      </c>
      <c r="F2960" t="s">
        <v>406</v>
      </c>
      <c r="G2960">
        <v>15.44117647058869</v>
      </c>
      <c r="H2960" t="str">
        <f t="shared" si="46"/>
        <v>Northland</v>
      </c>
    </row>
    <row r="2961" spans="1:8" hidden="1" x14ac:dyDescent="0.25">
      <c r="A2961" s="103">
        <v>2959</v>
      </c>
      <c r="B2961" t="s">
        <v>416</v>
      </c>
      <c r="C2961" t="s">
        <v>429</v>
      </c>
      <c r="D2961" t="s">
        <v>409</v>
      </c>
      <c r="E2961" t="s">
        <v>194</v>
      </c>
      <c r="F2961" t="s">
        <v>406</v>
      </c>
      <c r="G2961">
        <v>10.3448275862069</v>
      </c>
      <c r="H2961" t="str">
        <f t="shared" si="46"/>
        <v>Northland</v>
      </c>
    </row>
    <row r="2962" spans="1:8" hidden="1" x14ac:dyDescent="0.25">
      <c r="A2962" s="103">
        <v>2960</v>
      </c>
      <c r="B2962" t="s">
        <v>416</v>
      </c>
      <c r="C2962" t="s">
        <v>429</v>
      </c>
      <c r="D2962" t="s">
        <v>409</v>
      </c>
      <c r="E2962" t="s">
        <v>195</v>
      </c>
      <c r="F2962" t="s">
        <v>406</v>
      </c>
      <c r="G2962">
        <v>12.962962962964349</v>
      </c>
      <c r="H2962" t="str">
        <f t="shared" si="46"/>
        <v>Northland</v>
      </c>
    </row>
    <row r="2963" spans="1:8" hidden="1" x14ac:dyDescent="0.25">
      <c r="A2963" s="103">
        <v>2961</v>
      </c>
      <c r="B2963" t="s">
        <v>416</v>
      </c>
      <c r="C2963" t="s">
        <v>429</v>
      </c>
      <c r="D2963" t="s">
        <v>409</v>
      </c>
      <c r="E2963" t="s">
        <v>193</v>
      </c>
      <c r="F2963" t="s">
        <v>407</v>
      </c>
      <c r="G2963">
        <v>68.38235294117554</v>
      </c>
      <c r="H2963" t="str">
        <f t="shared" si="46"/>
        <v>Northland</v>
      </c>
    </row>
    <row r="2964" spans="1:8" hidden="1" x14ac:dyDescent="0.25">
      <c r="A2964" s="103">
        <v>2962</v>
      </c>
      <c r="B2964" t="s">
        <v>416</v>
      </c>
      <c r="C2964" t="s">
        <v>429</v>
      </c>
      <c r="D2964" t="s">
        <v>409</v>
      </c>
      <c r="E2964" t="s">
        <v>194</v>
      </c>
      <c r="F2964" t="s">
        <v>407</v>
      </c>
      <c r="G2964">
        <v>60.919540229885058</v>
      </c>
      <c r="H2964" t="str">
        <f t="shared" si="46"/>
        <v>Northland</v>
      </c>
    </row>
    <row r="2965" spans="1:8" hidden="1" x14ac:dyDescent="0.25">
      <c r="A2965" s="103">
        <v>2963</v>
      </c>
      <c r="B2965" t="s">
        <v>416</v>
      </c>
      <c r="C2965" t="s">
        <v>429</v>
      </c>
      <c r="D2965" t="s">
        <v>409</v>
      </c>
      <c r="E2965" t="s">
        <v>195</v>
      </c>
      <c r="F2965" t="s">
        <v>407</v>
      </c>
      <c r="G2965">
        <v>71.759259259259593</v>
      </c>
      <c r="H2965" t="str">
        <f t="shared" si="46"/>
        <v>Northland</v>
      </c>
    </row>
    <row r="2966" spans="1:8" hidden="1" x14ac:dyDescent="0.25">
      <c r="A2966" s="103">
        <v>2964</v>
      </c>
      <c r="B2966" t="s">
        <v>417</v>
      </c>
      <c r="C2966" t="s">
        <v>429</v>
      </c>
      <c r="D2966" t="s">
        <v>403</v>
      </c>
      <c r="E2966" t="s">
        <v>404</v>
      </c>
      <c r="F2966" t="s">
        <v>405</v>
      </c>
      <c r="G2966">
        <v>9.4276094276086493</v>
      </c>
      <c r="H2966" t="str">
        <f t="shared" si="46"/>
        <v>Gisborne</v>
      </c>
    </row>
    <row r="2967" spans="1:8" hidden="1" x14ac:dyDescent="0.25">
      <c r="A2967" s="103">
        <v>2965</v>
      </c>
      <c r="B2967" t="s">
        <v>417</v>
      </c>
      <c r="C2967" t="s">
        <v>429</v>
      </c>
      <c r="D2967" t="s">
        <v>403</v>
      </c>
      <c r="E2967" t="s">
        <v>404</v>
      </c>
      <c r="F2967" t="s">
        <v>406</v>
      </c>
      <c r="G2967">
        <v>15.824915824916109</v>
      </c>
      <c r="H2967" t="str">
        <f t="shared" si="46"/>
        <v>Gisborne</v>
      </c>
    </row>
    <row r="2968" spans="1:8" hidden="1" x14ac:dyDescent="0.25">
      <c r="A2968" s="103">
        <v>2966</v>
      </c>
      <c r="B2968" t="s">
        <v>417</v>
      </c>
      <c r="C2968" t="s">
        <v>429</v>
      </c>
      <c r="D2968" t="s">
        <v>403</v>
      </c>
      <c r="E2968" t="s">
        <v>404</v>
      </c>
      <c r="F2968" t="s">
        <v>407</v>
      </c>
      <c r="G2968">
        <v>74.747474747475238</v>
      </c>
      <c r="H2968" t="str">
        <f t="shared" si="46"/>
        <v>Gisborne</v>
      </c>
    </row>
    <row r="2969" spans="1:8" hidden="1" x14ac:dyDescent="0.25">
      <c r="A2969" s="103">
        <v>2967</v>
      </c>
      <c r="B2969" t="s">
        <v>417</v>
      </c>
      <c r="C2969" t="s">
        <v>429</v>
      </c>
      <c r="D2969" t="s">
        <v>399</v>
      </c>
      <c r="E2969" t="s">
        <v>70</v>
      </c>
      <c r="F2969" t="s">
        <v>405</v>
      </c>
      <c r="G2969">
        <v>6.666666666666667</v>
      </c>
      <c r="H2969" t="str">
        <f t="shared" si="46"/>
        <v>Gisborne</v>
      </c>
    </row>
    <row r="2970" spans="1:8" hidden="1" x14ac:dyDescent="0.25">
      <c r="A2970" s="103">
        <v>2968</v>
      </c>
      <c r="B2970" t="s">
        <v>417</v>
      </c>
      <c r="C2970" t="s">
        <v>429</v>
      </c>
      <c r="D2970" t="s">
        <v>399</v>
      </c>
      <c r="E2970" t="s">
        <v>71</v>
      </c>
      <c r="F2970" t="s">
        <v>405</v>
      </c>
      <c r="G2970">
        <v>11.11111111111058</v>
      </c>
      <c r="H2970" t="str">
        <f t="shared" si="46"/>
        <v>Gisborne</v>
      </c>
    </row>
    <row r="2971" spans="1:8" hidden="1" x14ac:dyDescent="0.25">
      <c r="A2971" s="103">
        <v>2969</v>
      </c>
      <c r="B2971" t="s">
        <v>417</v>
      </c>
      <c r="C2971" t="s">
        <v>429</v>
      </c>
      <c r="D2971" t="s">
        <v>399</v>
      </c>
      <c r="E2971" t="s">
        <v>69</v>
      </c>
      <c r="F2971" t="s">
        <v>405</v>
      </c>
      <c r="H2971" t="str">
        <f t="shared" si="46"/>
        <v>Gisborne</v>
      </c>
    </row>
    <row r="2972" spans="1:8" hidden="1" x14ac:dyDescent="0.25">
      <c r="A2972" s="103">
        <v>2970</v>
      </c>
      <c r="B2972" t="s">
        <v>417</v>
      </c>
      <c r="C2972" t="s">
        <v>429</v>
      </c>
      <c r="D2972" t="s">
        <v>399</v>
      </c>
      <c r="E2972" t="s">
        <v>72</v>
      </c>
      <c r="F2972" t="s">
        <v>405</v>
      </c>
      <c r="G2972">
        <v>7.1428571428571423</v>
      </c>
      <c r="H2972" t="str">
        <f t="shared" si="46"/>
        <v>Gisborne</v>
      </c>
    </row>
    <row r="2973" spans="1:8" x14ac:dyDescent="0.25">
      <c r="A2973" s="103">
        <v>2971</v>
      </c>
      <c r="B2973" t="s">
        <v>417</v>
      </c>
      <c r="C2973" t="s">
        <v>429</v>
      </c>
      <c r="D2973" t="s">
        <v>399</v>
      </c>
      <c r="E2973" t="s">
        <v>81</v>
      </c>
      <c r="F2973" t="s">
        <v>405</v>
      </c>
      <c r="G2973">
        <v>19.047619047617012</v>
      </c>
      <c r="H2973" t="str">
        <f t="shared" si="46"/>
        <v>Gisborne</v>
      </c>
    </row>
    <row r="2974" spans="1:8" hidden="1" x14ac:dyDescent="0.25">
      <c r="A2974" s="103">
        <v>2972</v>
      </c>
      <c r="B2974" t="s">
        <v>417</v>
      </c>
      <c r="C2974" t="s">
        <v>429</v>
      </c>
      <c r="D2974" t="s">
        <v>399</v>
      </c>
      <c r="E2974" t="s">
        <v>82</v>
      </c>
      <c r="F2974" t="s">
        <v>405</v>
      </c>
      <c r="H2974" t="str">
        <f t="shared" si="46"/>
        <v>Gisborne</v>
      </c>
    </row>
    <row r="2975" spans="1:8" hidden="1" x14ac:dyDescent="0.25">
      <c r="A2975" s="103">
        <v>2973</v>
      </c>
      <c r="B2975" t="s">
        <v>417</v>
      </c>
      <c r="C2975" t="s">
        <v>429</v>
      </c>
      <c r="D2975" t="s">
        <v>399</v>
      </c>
      <c r="E2975" t="s">
        <v>70</v>
      </c>
      <c r="F2975" t="s">
        <v>406</v>
      </c>
      <c r="G2975">
        <v>20</v>
      </c>
      <c r="H2975" t="str">
        <f t="shared" si="46"/>
        <v>Gisborne</v>
      </c>
    </row>
    <row r="2976" spans="1:8" hidden="1" x14ac:dyDescent="0.25">
      <c r="A2976" s="103">
        <v>2974</v>
      </c>
      <c r="B2976" t="s">
        <v>417</v>
      </c>
      <c r="C2976" t="s">
        <v>429</v>
      </c>
      <c r="D2976" t="s">
        <v>399</v>
      </c>
      <c r="E2976" t="s">
        <v>71</v>
      </c>
      <c r="F2976" t="s">
        <v>406</v>
      </c>
      <c r="G2976">
        <v>6.3492063492053648</v>
      </c>
      <c r="H2976" t="str">
        <f t="shared" si="46"/>
        <v>Gisborne</v>
      </c>
    </row>
    <row r="2977" spans="1:8" hidden="1" x14ac:dyDescent="0.25">
      <c r="A2977" s="103">
        <v>2975</v>
      </c>
      <c r="B2977" t="s">
        <v>417</v>
      </c>
      <c r="C2977" t="s">
        <v>429</v>
      </c>
      <c r="D2977" t="s">
        <v>399</v>
      </c>
      <c r="E2977" t="s">
        <v>69</v>
      </c>
      <c r="F2977" t="s">
        <v>406</v>
      </c>
      <c r="G2977">
        <v>20</v>
      </c>
      <c r="H2977" t="str">
        <f t="shared" si="46"/>
        <v>Gisborne</v>
      </c>
    </row>
    <row r="2978" spans="1:8" hidden="1" x14ac:dyDescent="0.25">
      <c r="A2978" s="103">
        <v>2976</v>
      </c>
      <c r="B2978" t="s">
        <v>417</v>
      </c>
      <c r="C2978" t="s">
        <v>429</v>
      </c>
      <c r="D2978" t="s">
        <v>399</v>
      </c>
      <c r="E2978" t="s">
        <v>72</v>
      </c>
      <c r="F2978" t="s">
        <v>406</v>
      </c>
      <c r="G2978">
        <v>42.857142857142847</v>
      </c>
      <c r="H2978" t="str">
        <f t="shared" si="46"/>
        <v>Gisborne</v>
      </c>
    </row>
    <row r="2979" spans="1:8" x14ac:dyDescent="0.25">
      <c r="A2979" s="103">
        <v>2977</v>
      </c>
      <c r="B2979" t="s">
        <v>417</v>
      </c>
      <c r="C2979" t="s">
        <v>429</v>
      </c>
      <c r="D2979" t="s">
        <v>399</v>
      </c>
      <c r="E2979" t="s">
        <v>81</v>
      </c>
      <c r="F2979" t="s">
        <v>406</v>
      </c>
      <c r="G2979">
        <v>14.285714285716329</v>
      </c>
      <c r="H2979" t="str">
        <f t="shared" si="46"/>
        <v>Gisborne</v>
      </c>
    </row>
    <row r="2980" spans="1:8" hidden="1" x14ac:dyDescent="0.25">
      <c r="A2980" s="103">
        <v>2978</v>
      </c>
      <c r="B2980" t="s">
        <v>417</v>
      </c>
      <c r="C2980" t="s">
        <v>429</v>
      </c>
      <c r="D2980" t="s">
        <v>399</v>
      </c>
      <c r="E2980" t="s">
        <v>82</v>
      </c>
      <c r="F2980" t="s">
        <v>406</v>
      </c>
      <c r="H2980" t="str">
        <f t="shared" si="46"/>
        <v>Gisborne</v>
      </c>
    </row>
    <row r="2981" spans="1:8" hidden="1" x14ac:dyDescent="0.25">
      <c r="A2981" s="103">
        <v>2979</v>
      </c>
      <c r="B2981" t="s">
        <v>417</v>
      </c>
      <c r="C2981" t="s">
        <v>429</v>
      </c>
      <c r="D2981" t="s">
        <v>399</v>
      </c>
      <c r="E2981" t="s">
        <v>70</v>
      </c>
      <c r="F2981" t="s">
        <v>407</v>
      </c>
      <c r="G2981">
        <v>73.333333333333329</v>
      </c>
      <c r="H2981" t="str">
        <f t="shared" si="46"/>
        <v>Gisborne</v>
      </c>
    </row>
    <row r="2982" spans="1:8" hidden="1" x14ac:dyDescent="0.25">
      <c r="A2982" s="103">
        <v>2980</v>
      </c>
      <c r="B2982" t="s">
        <v>417</v>
      </c>
      <c r="C2982" t="s">
        <v>429</v>
      </c>
      <c r="D2982" t="s">
        <v>399</v>
      </c>
      <c r="E2982" t="s">
        <v>71</v>
      </c>
      <c r="F2982" t="s">
        <v>407</v>
      </c>
      <c r="G2982">
        <v>82.539682539684037</v>
      </c>
      <c r="H2982" t="str">
        <f t="shared" si="46"/>
        <v>Gisborne</v>
      </c>
    </row>
    <row r="2983" spans="1:8" hidden="1" x14ac:dyDescent="0.25">
      <c r="A2983" s="103">
        <v>2981</v>
      </c>
      <c r="B2983" t="s">
        <v>417</v>
      </c>
      <c r="C2983" t="s">
        <v>429</v>
      </c>
      <c r="D2983" t="s">
        <v>399</v>
      </c>
      <c r="E2983" t="s">
        <v>69</v>
      </c>
      <c r="F2983" t="s">
        <v>407</v>
      </c>
      <c r="G2983">
        <v>80</v>
      </c>
      <c r="H2983" t="str">
        <f t="shared" si="46"/>
        <v>Gisborne</v>
      </c>
    </row>
    <row r="2984" spans="1:8" hidden="1" x14ac:dyDescent="0.25">
      <c r="A2984" s="103">
        <v>2982</v>
      </c>
      <c r="B2984" t="s">
        <v>417</v>
      </c>
      <c r="C2984" t="s">
        <v>429</v>
      </c>
      <c r="D2984" t="s">
        <v>399</v>
      </c>
      <c r="E2984" t="s">
        <v>72</v>
      </c>
      <c r="F2984" t="s">
        <v>407</v>
      </c>
      <c r="G2984">
        <v>50</v>
      </c>
      <c r="H2984" t="str">
        <f t="shared" si="46"/>
        <v>Gisborne</v>
      </c>
    </row>
    <row r="2985" spans="1:8" x14ac:dyDescent="0.25">
      <c r="A2985" s="103">
        <v>2983</v>
      </c>
      <c r="B2985" t="s">
        <v>417</v>
      </c>
      <c r="C2985" t="s">
        <v>429</v>
      </c>
      <c r="D2985" t="s">
        <v>399</v>
      </c>
      <c r="E2985" t="s">
        <v>81</v>
      </c>
      <c r="F2985" t="s">
        <v>407</v>
      </c>
      <c r="G2985">
        <v>66.666666666666657</v>
      </c>
      <c r="H2985" t="str">
        <f t="shared" si="46"/>
        <v>Gisborne</v>
      </c>
    </row>
    <row r="2986" spans="1:8" hidden="1" x14ac:dyDescent="0.25">
      <c r="A2986" s="103">
        <v>2984</v>
      </c>
      <c r="B2986" t="s">
        <v>417</v>
      </c>
      <c r="C2986" t="s">
        <v>429</v>
      </c>
      <c r="D2986" t="s">
        <v>399</v>
      </c>
      <c r="E2986" t="s">
        <v>82</v>
      </c>
      <c r="F2986" t="s">
        <v>407</v>
      </c>
      <c r="G2986">
        <v>100</v>
      </c>
      <c r="H2986" t="str">
        <f t="shared" si="46"/>
        <v>Gisborne</v>
      </c>
    </row>
    <row r="2987" spans="1:8" hidden="1" x14ac:dyDescent="0.25">
      <c r="A2987" s="103">
        <v>2985</v>
      </c>
      <c r="B2987" t="s">
        <v>417</v>
      </c>
      <c r="C2987" t="s">
        <v>429</v>
      </c>
      <c r="D2987" t="s">
        <v>408</v>
      </c>
      <c r="E2987" t="s">
        <v>67</v>
      </c>
      <c r="F2987" t="s">
        <v>405</v>
      </c>
      <c r="G2987">
        <v>2.5641025641025639</v>
      </c>
      <c r="H2987" t="str">
        <f t="shared" si="46"/>
        <v>Gisborne</v>
      </c>
    </row>
    <row r="2988" spans="1:8" hidden="1" x14ac:dyDescent="0.25">
      <c r="A2988" s="103">
        <v>2986</v>
      </c>
      <c r="B2988" t="s">
        <v>417</v>
      </c>
      <c r="C2988" t="s">
        <v>429</v>
      </c>
      <c r="D2988" t="s">
        <v>408</v>
      </c>
      <c r="E2988" t="s">
        <v>66</v>
      </c>
      <c r="F2988" t="s">
        <v>405</v>
      </c>
      <c r="H2988" t="str">
        <f t="shared" si="46"/>
        <v>Gisborne</v>
      </c>
    </row>
    <row r="2989" spans="1:8" hidden="1" x14ac:dyDescent="0.25">
      <c r="A2989" s="103">
        <v>2987</v>
      </c>
      <c r="B2989" t="s">
        <v>417</v>
      </c>
      <c r="C2989" t="s">
        <v>429</v>
      </c>
      <c r="D2989" t="s">
        <v>408</v>
      </c>
      <c r="E2989" t="s">
        <v>68</v>
      </c>
      <c r="F2989" t="s">
        <v>405</v>
      </c>
      <c r="G2989">
        <v>26.041666666665751</v>
      </c>
      <c r="H2989" t="str">
        <f t="shared" si="46"/>
        <v>Gisborne</v>
      </c>
    </row>
    <row r="2990" spans="1:8" hidden="1" x14ac:dyDescent="0.25">
      <c r="A2990" s="103">
        <v>2988</v>
      </c>
      <c r="B2990" t="s">
        <v>417</v>
      </c>
      <c r="C2990" t="s">
        <v>429</v>
      </c>
      <c r="D2990" t="s">
        <v>408</v>
      </c>
      <c r="E2990" t="s">
        <v>67</v>
      </c>
      <c r="F2990" t="s">
        <v>406</v>
      </c>
      <c r="G2990">
        <v>12.820512820512819</v>
      </c>
      <c r="H2990" t="str">
        <f t="shared" si="46"/>
        <v>Gisborne</v>
      </c>
    </row>
    <row r="2991" spans="1:8" hidden="1" x14ac:dyDescent="0.25">
      <c r="A2991" s="103">
        <v>2989</v>
      </c>
      <c r="B2991" t="s">
        <v>417</v>
      </c>
      <c r="C2991" t="s">
        <v>429</v>
      </c>
      <c r="D2991" t="s">
        <v>408</v>
      </c>
      <c r="E2991" t="s">
        <v>66</v>
      </c>
      <c r="F2991" t="s">
        <v>406</v>
      </c>
      <c r="G2991">
        <v>7.1428571428576531</v>
      </c>
      <c r="H2991" t="str">
        <f t="shared" si="46"/>
        <v>Gisborne</v>
      </c>
    </row>
    <row r="2992" spans="1:8" hidden="1" x14ac:dyDescent="0.25">
      <c r="A2992" s="103">
        <v>2990</v>
      </c>
      <c r="B2992" t="s">
        <v>417</v>
      </c>
      <c r="C2992" t="s">
        <v>429</v>
      </c>
      <c r="D2992" t="s">
        <v>408</v>
      </c>
      <c r="E2992" t="s">
        <v>68</v>
      </c>
      <c r="F2992" t="s">
        <v>406</v>
      </c>
      <c r="G2992">
        <v>27.08333333333464</v>
      </c>
      <c r="H2992" t="str">
        <f t="shared" si="46"/>
        <v>Gisborne</v>
      </c>
    </row>
    <row r="2993" spans="1:8" hidden="1" x14ac:dyDescent="0.25">
      <c r="A2993" s="103">
        <v>2991</v>
      </c>
      <c r="B2993" t="s">
        <v>417</v>
      </c>
      <c r="C2993" t="s">
        <v>429</v>
      </c>
      <c r="D2993" t="s">
        <v>408</v>
      </c>
      <c r="E2993" t="s">
        <v>67</v>
      </c>
      <c r="F2993" t="s">
        <v>407</v>
      </c>
      <c r="G2993">
        <v>84.615384615384613</v>
      </c>
      <c r="H2993" t="str">
        <f t="shared" si="46"/>
        <v>Gisborne</v>
      </c>
    </row>
    <row r="2994" spans="1:8" hidden="1" x14ac:dyDescent="0.25">
      <c r="A2994" s="103">
        <v>2992</v>
      </c>
      <c r="B2994" t="s">
        <v>417</v>
      </c>
      <c r="C2994" t="s">
        <v>429</v>
      </c>
      <c r="D2994" t="s">
        <v>408</v>
      </c>
      <c r="E2994" t="s">
        <v>66</v>
      </c>
      <c r="F2994" t="s">
        <v>407</v>
      </c>
      <c r="G2994">
        <v>92.85714285714235</v>
      </c>
      <c r="H2994" t="str">
        <f t="shared" si="46"/>
        <v>Gisborne</v>
      </c>
    </row>
    <row r="2995" spans="1:8" hidden="1" x14ac:dyDescent="0.25">
      <c r="A2995" s="103">
        <v>2993</v>
      </c>
      <c r="B2995" t="s">
        <v>417</v>
      </c>
      <c r="C2995" t="s">
        <v>429</v>
      </c>
      <c r="D2995" t="s">
        <v>408</v>
      </c>
      <c r="E2995" t="s">
        <v>68</v>
      </c>
      <c r="F2995" t="s">
        <v>407</v>
      </c>
      <c r="G2995">
        <v>46.874999999999609</v>
      </c>
      <c r="H2995" t="str">
        <f t="shared" si="46"/>
        <v>Gisborne</v>
      </c>
    </row>
    <row r="2996" spans="1:8" hidden="1" x14ac:dyDescent="0.25">
      <c r="A2996" s="103">
        <v>2994</v>
      </c>
      <c r="B2996" t="s">
        <v>417</v>
      </c>
      <c r="C2996" t="s">
        <v>429</v>
      </c>
      <c r="D2996" t="s">
        <v>409</v>
      </c>
      <c r="E2996" t="s">
        <v>193</v>
      </c>
      <c r="F2996" t="s">
        <v>405</v>
      </c>
      <c r="G2996">
        <v>12.31884057970923</v>
      </c>
      <c r="H2996" t="str">
        <f t="shared" si="46"/>
        <v>Gisborne</v>
      </c>
    </row>
    <row r="2997" spans="1:8" hidden="1" x14ac:dyDescent="0.25">
      <c r="A2997" s="103">
        <v>2995</v>
      </c>
      <c r="B2997" t="s">
        <v>417</v>
      </c>
      <c r="C2997" t="s">
        <v>429</v>
      </c>
      <c r="D2997" t="s">
        <v>409</v>
      </c>
      <c r="E2997" t="s">
        <v>194</v>
      </c>
      <c r="F2997" t="s">
        <v>405</v>
      </c>
      <c r="G2997">
        <v>9.67741935483871</v>
      </c>
      <c r="H2997" t="str">
        <f t="shared" si="46"/>
        <v>Gisborne</v>
      </c>
    </row>
    <row r="2998" spans="1:8" hidden="1" x14ac:dyDescent="0.25">
      <c r="A2998" s="103">
        <v>2996</v>
      </c>
      <c r="B2998" t="s">
        <v>417</v>
      </c>
      <c r="C2998" t="s">
        <v>429</v>
      </c>
      <c r="D2998" t="s">
        <v>409</v>
      </c>
      <c r="E2998" t="s">
        <v>195</v>
      </c>
      <c r="F2998" t="s">
        <v>405</v>
      </c>
      <c r="G2998">
        <v>3.0303030303005509</v>
      </c>
      <c r="H2998" t="str">
        <f t="shared" si="46"/>
        <v>Gisborne</v>
      </c>
    </row>
    <row r="2999" spans="1:8" hidden="1" x14ac:dyDescent="0.25">
      <c r="A2999" s="103">
        <v>2997</v>
      </c>
      <c r="B2999" t="s">
        <v>417</v>
      </c>
      <c r="C2999" t="s">
        <v>429</v>
      </c>
      <c r="D2999" t="s">
        <v>409</v>
      </c>
      <c r="E2999" t="s">
        <v>193</v>
      </c>
      <c r="F2999" t="s">
        <v>406</v>
      </c>
      <c r="G2999">
        <v>17.391304347826839</v>
      </c>
      <c r="H2999" t="str">
        <f t="shared" si="46"/>
        <v>Gisborne</v>
      </c>
    </row>
    <row r="3000" spans="1:8" hidden="1" x14ac:dyDescent="0.25">
      <c r="A3000" s="103">
        <v>2998</v>
      </c>
      <c r="B3000" t="s">
        <v>417</v>
      </c>
      <c r="C3000" t="s">
        <v>429</v>
      </c>
      <c r="D3000" t="s">
        <v>409</v>
      </c>
      <c r="E3000" t="s">
        <v>194</v>
      </c>
      <c r="F3000" t="s">
        <v>406</v>
      </c>
      <c r="G3000">
        <v>12.90322580645161</v>
      </c>
      <c r="H3000" t="str">
        <f t="shared" si="46"/>
        <v>Gisborne</v>
      </c>
    </row>
    <row r="3001" spans="1:8" hidden="1" x14ac:dyDescent="0.25">
      <c r="A3001" s="103">
        <v>2999</v>
      </c>
      <c r="B3001" t="s">
        <v>417</v>
      </c>
      <c r="C3001" t="s">
        <v>429</v>
      </c>
      <c r="D3001" t="s">
        <v>409</v>
      </c>
      <c r="E3001" t="s">
        <v>195</v>
      </c>
      <c r="F3001" t="s">
        <v>406</v>
      </c>
      <c r="G3001">
        <v>16.666666666666661</v>
      </c>
      <c r="H3001" t="str">
        <f t="shared" si="46"/>
        <v>Gisborne</v>
      </c>
    </row>
    <row r="3002" spans="1:8" hidden="1" x14ac:dyDescent="0.25">
      <c r="A3002" s="103">
        <v>3000</v>
      </c>
      <c r="B3002" t="s">
        <v>417</v>
      </c>
      <c r="C3002" t="s">
        <v>429</v>
      </c>
      <c r="D3002" t="s">
        <v>409</v>
      </c>
      <c r="E3002" t="s">
        <v>193</v>
      </c>
      <c r="F3002" t="s">
        <v>407</v>
      </c>
      <c r="G3002">
        <v>70.289855072463936</v>
      </c>
      <c r="H3002" t="str">
        <f t="shared" si="46"/>
        <v>Gisborne</v>
      </c>
    </row>
    <row r="3003" spans="1:8" hidden="1" x14ac:dyDescent="0.25">
      <c r="A3003" s="103">
        <v>3001</v>
      </c>
      <c r="B3003" t="s">
        <v>417</v>
      </c>
      <c r="C3003" t="s">
        <v>429</v>
      </c>
      <c r="D3003" t="s">
        <v>409</v>
      </c>
      <c r="E3003" t="s">
        <v>194</v>
      </c>
      <c r="F3003" t="s">
        <v>407</v>
      </c>
      <c r="G3003">
        <v>77.41935483870968</v>
      </c>
      <c r="H3003" t="str">
        <f t="shared" si="46"/>
        <v>Gisborne</v>
      </c>
    </row>
    <row r="3004" spans="1:8" hidden="1" x14ac:dyDescent="0.25">
      <c r="A3004" s="103">
        <v>3002</v>
      </c>
      <c r="B3004" t="s">
        <v>417</v>
      </c>
      <c r="C3004" t="s">
        <v>429</v>
      </c>
      <c r="D3004" t="s">
        <v>409</v>
      </c>
      <c r="E3004" t="s">
        <v>195</v>
      </c>
      <c r="F3004" t="s">
        <v>407</v>
      </c>
      <c r="G3004">
        <v>80.303030303032784</v>
      </c>
      <c r="H3004" t="str">
        <f t="shared" si="46"/>
        <v>Gisborne</v>
      </c>
    </row>
    <row r="3005" spans="1:8" hidden="1" x14ac:dyDescent="0.25">
      <c r="A3005" s="103">
        <v>3003</v>
      </c>
      <c r="B3005" t="s">
        <v>418</v>
      </c>
      <c r="C3005" t="s">
        <v>429</v>
      </c>
      <c r="D3005" t="s">
        <v>403</v>
      </c>
      <c r="E3005" t="s">
        <v>404</v>
      </c>
      <c r="F3005" t="s">
        <v>405</v>
      </c>
      <c r="G3005">
        <v>14.401858304295679</v>
      </c>
      <c r="H3005" t="str">
        <f t="shared" si="46"/>
        <v>Southland</v>
      </c>
    </row>
    <row r="3006" spans="1:8" hidden="1" x14ac:dyDescent="0.25">
      <c r="A3006" s="103">
        <v>3004</v>
      </c>
      <c r="B3006" t="s">
        <v>418</v>
      </c>
      <c r="C3006" t="s">
        <v>429</v>
      </c>
      <c r="D3006" t="s">
        <v>403</v>
      </c>
      <c r="E3006" t="s">
        <v>404</v>
      </c>
      <c r="F3006" t="s">
        <v>406</v>
      </c>
      <c r="G3006">
        <v>16.260162601626799</v>
      </c>
      <c r="H3006" t="str">
        <f t="shared" si="46"/>
        <v>Southland</v>
      </c>
    </row>
    <row r="3007" spans="1:8" hidden="1" x14ac:dyDescent="0.25">
      <c r="A3007" s="103">
        <v>3005</v>
      </c>
      <c r="B3007" t="s">
        <v>418</v>
      </c>
      <c r="C3007" t="s">
        <v>429</v>
      </c>
      <c r="D3007" t="s">
        <v>403</v>
      </c>
      <c r="E3007" t="s">
        <v>404</v>
      </c>
      <c r="F3007" t="s">
        <v>407</v>
      </c>
      <c r="G3007">
        <v>69.337979094077525</v>
      </c>
      <c r="H3007" t="str">
        <f t="shared" si="46"/>
        <v>Southland</v>
      </c>
    </row>
    <row r="3008" spans="1:8" hidden="1" x14ac:dyDescent="0.25">
      <c r="A3008" s="103">
        <v>3006</v>
      </c>
      <c r="B3008" t="s">
        <v>418</v>
      </c>
      <c r="C3008" t="s">
        <v>429</v>
      </c>
      <c r="D3008" t="s">
        <v>399</v>
      </c>
      <c r="E3008" t="s">
        <v>70</v>
      </c>
      <c r="F3008" t="s">
        <v>405</v>
      </c>
      <c r="H3008" t="str">
        <f t="shared" si="46"/>
        <v>Southland</v>
      </c>
    </row>
    <row r="3009" spans="1:8" hidden="1" x14ac:dyDescent="0.25">
      <c r="A3009" s="103">
        <v>3007</v>
      </c>
      <c r="B3009" t="s">
        <v>418</v>
      </c>
      <c r="C3009" t="s">
        <v>429</v>
      </c>
      <c r="D3009" t="s">
        <v>399</v>
      </c>
      <c r="E3009" t="s">
        <v>71</v>
      </c>
      <c r="F3009" t="s">
        <v>405</v>
      </c>
      <c r="G3009">
        <v>19.88304093566876</v>
      </c>
      <c r="H3009" t="str">
        <f t="shared" si="46"/>
        <v>Southland</v>
      </c>
    </row>
    <row r="3010" spans="1:8" hidden="1" x14ac:dyDescent="0.25">
      <c r="A3010" s="103">
        <v>3008</v>
      </c>
      <c r="B3010" t="s">
        <v>418</v>
      </c>
      <c r="C3010" t="s">
        <v>429</v>
      </c>
      <c r="D3010" t="s">
        <v>399</v>
      </c>
      <c r="E3010" t="s">
        <v>69</v>
      </c>
      <c r="F3010" t="s">
        <v>405</v>
      </c>
      <c r="H3010" t="str">
        <f t="shared" si="46"/>
        <v>Southland</v>
      </c>
    </row>
    <row r="3011" spans="1:8" hidden="1" x14ac:dyDescent="0.25">
      <c r="A3011" s="103">
        <v>3009</v>
      </c>
      <c r="B3011" t="s">
        <v>418</v>
      </c>
      <c r="C3011" t="s">
        <v>429</v>
      </c>
      <c r="D3011" t="s">
        <v>399</v>
      </c>
      <c r="E3011" t="s">
        <v>72</v>
      </c>
      <c r="F3011" t="s">
        <v>405</v>
      </c>
      <c r="G3011">
        <v>27.27272727272975</v>
      </c>
      <c r="H3011" t="str">
        <f t="shared" ref="H3011:H3074" si="47">SUBSTITUTE(B3011, " Region","")</f>
        <v>Southland</v>
      </c>
    </row>
    <row r="3012" spans="1:8" x14ac:dyDescent="0.25">
      <c r="A3012" s="103">
        <v>3010</v>
      </c>
      <c r="B3012" t="s">
        <v>418</v>
      </c>
      <c r="C3012" t="s">
        <v>429</v>
      </c>
      <c r="D3012" t="s">
        <v>399</v>
      </c>
      <c r="E3012" t="s">
        <v>81</v>
      </c>
      <c r="F3012" t="s">
        <v>405</v>
      </c>
      <c r="G3012">
        <v>15.87301587301504</v>
      </c>
      <c r="H3012" t="str">
        <f t="shared" si="47"/>
        <v>Southland</v>
      </c>
    </row>
    <row r="3013" spans="1:8" hidden="1" x14ac:dyDescent="0.25">
      <c r="A3013" s="103">
        <v>3011</v>
      </c>
      <c r="B3013" t="s">
        <v>418</v>
      </c>
      <c r="C3013" t="s">
        <v>429</v>
      </c>
      <c r="D3013" t="s">
        <v>399</v>
      </c>
      <c r="E3013" t="s">
        <v>82</v>
      </c>
      <c r="F3013" t="s">
        <v>405</v>
      </c>
      <c r="H3013" t="str">
        <f t="shared" si="47"/>
        <v>Southland</v>
      </c>
    </row>
    <row r="3014" spans="1:8" hidden="1" x14ac:dyDescent="0.25">
      <c r="A3014" s="103">
        <v>3012</v>
      </c>
      <c r="B3014" t="s">
        <v>418</v>
      </c>
      <c r="C3014" t="s">
        <v>429</v>
      </c>
      <c r="D3014" t="s">
        <v>399</v>
      </c>
      <c r="E3014" t="s">
        <v>70</v>
      </c>
      <c r="F3014" t="s">
        <v>406</v>
      </c>
      <c r="G3014">
        <v>17.777777777777779</v>
      </c>
      <c r="H3014" t="str">
        <f t="shared" si="47"/>
        <v>Southland</v>
      </c>
    </row>
    <row r="3015" spans="1:8" hidden="1" x14ac:dyDescent="0.25">
      <c r="A3015" s="103">
        <v>3013</v>
      </c>
      <c r="B3015" t="s">
        <v>418</v>
      </c>
      <c r="C3015" t="s">
        <v>429</v>
      </c>
      <c r="D3015" t="s">
        <v>399</v>
      </c>
      <c r="E3015" t="s">
        <v>71</v>
      </c>
      <c r="F3015" t="s">
        <v>406</v>
      </c>
      <c r="G3015">
        <v>8.7719298245623261</v>
      </c>
      <c r="H3015" t="str">
        <f t="shared" si="47"/>
        <v>Southland</v>
      </c>
    </row>
    <row r="3016" spans="1:8" hidden="1" x14ac:dyDescent="0.25">
      <c r="A3016" s="103">
        <v>3014</v>
      </c>
      <c r="B3016" t="s">
        <v>418</v>
      </c>
      <c r="C3016" t="s">
        <v>429</v>
      </c>
      <c r="D3016" t="s">
        <v>399</v>
      </c>
      <c r="E3016" t="s">
        <v>69</v>
      </c>
      <c r="F3016" t="s">
        <v>406</v>
      </c>
      <c r="G3016">
        <v>33.333333333333329</v>
      </c>
      <c r="H3016" t="str">
        <f t="shared" si="47"/>
        <v>Southland</v>
      </c>
    </row>
    <row r="3017" spans="1:8" hidden="1" x14ac:dyDescent="0.25">
      <c r="A3017" s="103">
        <v>3015</v>
      </c>
      <c r="B3017" t="s">
        <v>418</v>
      </c>
      <c r="C3017" t="s">
        <v>429</v>
      </c>
      <c r="D3017" t="s">
        <v>399</v>
      </c>
      <c r="E3017" t="s">
        <v>72</v>
      </c>
      <c r="F3017" t="s">
        <v>406</v>
      </c>
      <c r="G3017">
        <v>9.0909090909099177</v>
      </c>
      <c r="H3017" t="str">
        <f t="shared" si="47"/>
        <v>Southland</v>
      </c>
    </row>
    <row r="3018" spans="1:8" x14ac:dyDescent="0.25">
      <c r="A3018" s="103">
        <v>3016</v>
      </c>
      <c r="B3018" t="s">
        <v>418</v>
      </c>
      <c r="C3018" t="s">
        <v>429</v>
      </c>
      <c r="D3018" t="s">
        <v>399</v>
      </c>
      <c r="E3018" t="s">
        <v>81</v>
      </c>
      <c r="F3018" t="s">
        <v>406</v>
      </c>
      <c r="G3018">
        <v>34.920634920635003</v>
      </c>
      <c r="H3018" t="str">
        <f t="shared" si="47"/>
        <v>Southland</v>
      </c>
    </row>
    <row r="3019" spans="1:8" hidden="1" x14ac:dyDescent="0.25">
      <c r="A3019" s="103">
        <v>3017</v>
      </c>
      <c r="B3019" t="s">
        <v>418</v>
      </c>
      <c r="C3019" t="s">
        <v>429</v>
      </c>
      <c r="D3019" t="s">
        <v>399</v>
      </c>
      <c r="E3019" t="s">
        <v>82</v>
      </c>
      <c r="F3019" t="s">
        <v>406</v>
      </c>
      <c r="H3019" t="str">
        <f t="shared" si="47"/>
        <v>Southland</v>
      </c>
    </row>
    <row r="3020" spans="1:8" hidden="1" x14ac:dyDescent="0.25">
      <c r="A3020" s="103">
        <v>3018</v>
      </c>
      <c r="B3020" t="s">
        <v>418</v>
      </c>
      <c r="C3020" t="s">
        <v>429</v>
      </c>
      <c r="D3020" t="s">
        <v>399</v>
      </c>
      <c r="E3020" t="s">
        <v>70</v>
      </c>
      <c r="F3020" t="s">
        <v>407</v>
      </c>
      <c r="G3020">
        <v>82.222222222222214</v>
      </c>
      <c r="H3020" t="str">
        <f t="shared" si="47"/>
        <v>Southland</v>
      </c>
    </row>
    <row r="3021" spans="1:8" hidden="1" x14ac:dyDescent="0.25">
      <c r="A3021" s="103">
        <v>3019</v>
      </c>
      <c r="B3021" t="s">
        <v>418</v>
      </c>
      <c r="C3021" t="s">
        <v>429</v>
      </c>
      <c r="D3021" t="s">
        <v>399</v>
      </c>
      <c r="E3021" t="s">
        <v>71</v>
      </c>
      <c r="F3021" t="s">
        <v>407</v>
      </c>
      <c r="G3021">
        <v>71.34502923976892</v>
      </c>
      <c r="H3021" t="str">
        <f t="shared" si="47"/>
        <v>Southland</v>
      </c>
    </row>
    <row r="3022" spans="1:8" hidden="1" x14ac:dyDescent="0.25">
      <c r="A3022" s="103">
        <v>3020</v>
      </c>
      <c r="B3022" t="s">
        <v>418</v>
      </c>
      <c r="C3022" t="s">
        <v>429</v>
      </c>
      <c r="D3022" t="s">
        <v>399</v>
      </c>
      <c r="E3022" t="s">
        <v>69</v>
      </c>
      <c r="F3022" t="s">
        <v>407</v>
      </c>
      <c r="G3022">
        <v>66.666666666666657</v>
      </c>
      <c r="H3022" t="str">
        <f t="shared" si="47"/>
        <v>Southland</v>
      </c>
    </row>
    <row r="3023" spans="1:8" hidden="1" x14ac:dyDescent="0.25">
      <c r="A3023" s="103">
        <v>3021</v>
      </c>
      <c r="B3023" t="s">
        <v>418</v>
      </c>
      <c r="C3023" t="s">
        <v>429</v>
      </c>
      <c r="D3023" t="s">
        <v>399</v>
      </c>
      <c r="E3023" t="s">
        <v>72</v>
      </c>
      <c r="F3023" t="s">
        <v>407</v>
      </c>
      <c r="G3023">
        <v>63.636363636360329</v>
      </c>
      <c r="H3023" t="str">
        <f t="shared" si="47"/>
        <v>Southland</v>
      </c>
    </row>
    <row r="3024" spans="1:8" x14ac:dyDescent="0.25">
      <c r="A3024" s="103">
        <v>3022</v>
      </c>
      <c r="B3024" t="s">
        <v>418</v>
      </c>
      <c r="C3024" t="s">
        <v>429</v>
      </c>
      <c r="D3024" t="s">
        <v>399</v>
      </c>
      <c r="E3024" t="s">
        <v>81</v>
      </c>
      <c r="F3024" t="s">
        <v>407</v>
      </c>
      <c r="G3024">
        <v>49.206349206349962</v>
      </c>
      <c r="H3024" t="str">
        <f t="shared" si="47"/>
        <v>Southland</v>
      </c>
    </row>
    <row r="3025" spans="1:8" hidden="1" x14ac:dyDescent="0.25">
      <c r="A3025" s="103">
        <v>3023</v>
      </c>
      <c r="B3025" t="s">
        <v>418</v>
      </c>
      <c r="C3025" t="s">
        <v>429</v>
      </c>
      <c r="D3025" t="s">
        <v>399</v>
      </c>
      <c r="E3025" t="s">
        <v>82</v>
      </c>
      <c r="F3025" t="s">
        <v>407</v>
      </c>
      <c r="G3025">
        <v>100</v>
      </c>
      <c r="H3025" t="str">
        <f t="shared" si="47"/>
        <v>Southland</v>
      </c>
    </row>
    <row r="3026" spans="1:8" hidden="1" x14ac:dyDescent="0.25">
      <c r="A3026" s="103">
        <v>3024</v>
      </c>
      <c r="B3026" t="s">
        <v>418</v>
      </c>
      <c r="C3026" t="s">
        <v>429</v>
      </c>
      <c r="D3026" t="s">
        <v>408</v>
      </c>
      <c r="E3026" t="s">
        <v>67</v>
      </c>
      <c r="F3026" t="s">
        <v>405</v>
      </c>
      <c r="G3026">
        <v>5.4054054054054053</v>
      </c>
      <c r="H3026" t="str">
        <f t="shared" si="47"/>
        <v>Southland</v>
      </c>
    </row>
    <row r="3027" spans="1:8" hidden="1" x14ac:dyDescent="0.25">
      <c r="A3027" s="103">
        <v>3025</v>
      </c>
      <c r="B3027" t="s">
        <v>418</v>
      </c>
      <c r="C3027" t="s">
        <v>429</v>
      </c>
      <c r="D3027" t="s">
        <v>408</v>
      </c>
      <c r="E3027" t="s">
        <v>66</v>
      </c>
      <c r="F3027" t="s">
        <v>405</v>
      </c>
      <c r="G3027">
        <v>12.49999999999844</v>
      </c>
      <c r="H3027" t="str">
        <f t="shared" si="47"/>
        <v>Southland</v>
      </c>
    </row>
    <row r="3028" spans="1:8" hidden="1" x14ac:dyDescent="0.25">
      <c r="A3028" s="103">
        <v>3026</v>
      </c>
      <c r="B3028" t="s">
        <v>418</v>
      </c>
      <c r="C3028" t="s">
        <v>429</v>
      </c>
      <c r="D3028" t="s">
        <v>408</v>
      </c>
      <c r="E3028" t="s">
        <v>68</v>
      </c>
      <c r="F3028" t="s">
        <v>405</v>
      </c>
      <c r="G3028">
        <v>26.38888888888663</v>
      </c>
      <c r="H3028" t="str">
        <f t="shared" si="47"/>
        <v>Southland</v>
      </c>
    </row>
    <row r="3029" spans="1:8" hidden="1" x14ac:dyDescent="0.25">
      <c r="A3029" s="103">
        <v>3027</v>
      </c>
      <c r="B3029" t="s">
        <v>418</v>
      </c>
      <c r="C3029" t="s">
        <v>429</v>
      </c>
      <c r="D3029" t="s">
        <v>408</v>
      </c>
      <c r="E3029" t="s">
        <v>67</v>
      </c>
      <c r="F3029" t="s">
        <v>406</v>
      </c>
      <c r="G3029">
        <v>22.522522522522522</v>
      </c>
      <c r="H3029" t="str">
        <f t="shared" si="47"/>
        <v>Southland</v>
      </c>
    </row>
    <row r="3030" spans="1:8" hidden="1" x14ac:dyDescent="0.25">
      <c r="A3030" s="103">
        <v>3028</v>
      </c>
      <c r="B3030" t="s">
        <v>418</v>
      </c>
      <c r="C3030" t="s">
        <v>429</v>
      </c>
      <c r="D3030" t="s">
        <v>408</v>
      </c>
      <c r="E3030" t="s">
        <v>66</v>
      </c>
      <c r="F3030" t="s">
        <v>406</v>
      </c>
      <c r="G3030">
        <v>7.5000000000005613</v>
      </c>
      <c r="H3030" t="str">
        <f t="shared" si="47"/>
        <v>Southland</v>
      </c>
    </row>
    <row r="3031" spans="1:8" hidden="1" x14ac:dyDescent="0.25">
      <c r="A3031" s="103">
        <v>3029</v>
      </c>
      <c r="B3031" t="s">
        <v>418</v>
      </c>
      <c r="C3031" t="s">
        <v>429</v>
      </c>
      <c r="D3031" t="s">
        <v>408</v>
      </c>
      <c r="E3031" t="s">
        <v>68</v>
      </c>
      <c r="F3031" t="s">
        <v>406</v>
      </c>
      <c r="G3031">
        <v>16.319444444445789</v>
      </c>
      <c r="H3031" t="str">
        <f t="shared" si="47"/>
        <v>Southland</v>
      </c>
    </row>
    <row r="3032" spans="1:8" hidden="1" x14ac:dyDescent="0.25">
      <c r="A3032" s="103">
        <v>3030</v>
      </c>
      <c r="B3032" t="s">
        <v>418</v>
      </c>
      <c r="C3032" t="s">
        <v>429</v>
      </c>
      <c r="D3032" t="s">
        <v>408</v>
      </c>
      <c r="E3032" t="s">
        <v>67</v>
      </c>
      <c r="F3032" t="s">
        <v>407</v>
      </c>
      <c r="G3032">
        <v>72.072072072072075</v>
      </c>
      <c r="H3032" t="str">
        <f t="shared" si="47"/>
        <v>Southland</v>
      </c>
    </row>
    <row r="3033" spans="1:8" hidden="1" x14ac:dyDescent="0.25">
      <c r="A3033" s="103">
        <v>3031</v>
      </c>
      <c r="B3033" t="s">
        <v>418</v>
      </c>
      <c r="C3033" t="s">
        <v>429</v>
      </c>
      <c r="D3033" t="s">
        <v>408</v>
      </c>
      <c r="E3033" t="s">
        <v>66</v>
      </c>
      <c r="F3033" t="s">
        <v>407</v>
      </c>
      <c r="G3033">
        <v>80.000000000001009</v>
      </c>
      <c r="H3033" t="str">
        <f t="shared" si="47"/>
        <v>Southland</v>
      </c>
    </row>
    <row r="3034" spans="1:8" hidden="1" x14ac:dyDescent="0.25">
      <c r="A3034" s="103">
        <v>3032</v>
      </c>
      <c r="B3034" t="s">
        <v>418</v>
      </c>
      <c r="C3034" t="s">
        <v>429</v>
      </c>
      <c r="D3034" t="s">
        <v>408</v>
      </c>
      <c r="E3034" t="s">
        <v>68</v>
      </c>
      <c r="F3034" t="s">
        <v>407</v>
      </c>
      <c r="G3034">
        <v>57.291666666667581</v>
      </c>
      <c r="H3034" t="str">
        <f t="shared" si="47"/>
        <v>Southland</v>
      </c>
    </row>
    <row r="3035" spans="1:8" hidden="1" x14ac:dyDescent="0.25">
      <c r="A3035" s="103">
        <v>3033</v>
      </c>
      <c r="B3035" t="s">
        <v>418</v>
      </c>
      <c r="C3035" t="s">
        <v>429</v>
      </c>
      <c r="D3035" t="s">
        <v>409</v>
      </c>
      <c r="E3035" t="s">
        <v>193</v>
      </c>
      <c r="F3035" t="s">
        <v>405</v>
      </c>
      <c r="G3035">
        <v>11.11111111111077</v>
      </c>
      <c r="H3035" t="str">
        <f t="shared" si="47"/>
        <v>Southland</v>
      </c>
    </row>
    <row r="3036" spans="1:8" hidden="1" x14ac:dyDescent="0.25">
      <c r="A3036" s="103">
        <v>3034</v>
      </c>
      <c r="B3036" t="s">
        <v>418</v>
      </c>
      <c r="C3036" t="s">
        <v>429</v>
      </c>
      <c r="D3036" t="s">
        <v>409</v>
      </c>
      <c r="E3036" t="s">
        <v>194</v>
      </c>
      <c r="F3036" t="s">
        <v>405</v>
      </c>
      <c r="G3036">
        <v>16.47058823529412</v>
      </c>
      <c r="H3036" t="str">
        <f t="shared" si="47"/>
        <v>Southland</v>
      </c>
    </row>
    <row r="3037" spans="1:8" hidden="1" x14ac:dyDescent="0.25">
      <c r="A3037" s="103">
        <v>3035</v>
      </c>
      <c r="B3037" t="s">
        <v>418</v>
      </c>
      <c r="C3037" t="s">
        <v>429</v>
      </c>
      <c r="D3037" t="s">
        <v>409</v>
      </c>
      <c r="E3037" t="s">
        <v>195</v>
      </c>
      <c r="F3037" t="s">
        <v>405</v>
      </c>
      <c r="G3037">
        <v>18.095238095232698</v>
      </c>
      <c r="H3037" t="str">
        <f t="shared" si="47"/>
        <v>Southland</v>
      </c>
    </row>
    <row r="3038" spans="1:8" hidden="1" x14ac:dyDescent="0.25">
      <c r="A3038" s="103">
        <v>3036</v>
      </c>
      <c r="B3038" t="s">
        <v>418</v>
      </c>
      <c r="C3038" t="s">
        <v>429</v>
      </c>
      <c r="D3038" t="s">
        <v>409</v>
      </c>
      <c r="E3038" t="s">
        <v>193</v>
      </c>
      <c r="F3038" t="s">
        <v>406</v>
      </c>
      <c r="G3038">
        <v>16.414141414141159</v>
      </c>
      <c r="H3038" t="str">
        <f t="shared" si="47"/>
        <v>Southland</v>
      </c>
    </row>
    <row r="3039" spans="1:8" hidden="1" x14ac:dyDescent="0.25">
      <c r="A3039" s="103">
        <v>3037</v>
      </c>
      <c r="B3039" t="s">
        <v>418</v>
      </c>
      <c r="C3039" t="s">
        <v>429</v>
      </c>
      <c r="D3039" t="s">
        <v>409</v>
      </c>
      <c r="E3039" t="s">
        <v>194</v>
      </c>
      <c r="F3039" t="s">
        <v>406</v>
      </c>
      <c r="G3039">
        <v>17.647058823529409</v>
      </c>
      <c r="H3039" t="str">
        <f t="shared" si="47"/>
        <v>Southland</v>
      </c>
    </row>
    <row r="3040" spans="1:8" hidden="1" x14ac:dyDescent="0.25">
      <c r="A3040" s="103">
        <v>3038</v>
      </c>
      <c r="B3040" t="s">
        <v>418</v>
      </c>
      <c r="C3040" t="s">
        <v>429</v>
      </c>
      <c r="D3040" t="s">
        <v>409</v>
      </c>
      <c r="E3040" t="s">
        <v>195</v>
      </c>
      <c r="F3040" t="s">
        <v>406</v>
      </c>
      <c r="G3040">
        <v>14.28571428571755</v>
      </c>
      <c r="H3040" t="str">
        <f t="shared" si="47"/>
        <v>Southland</v>
      </c>
    </row>
    <row r="3041" spans="1:8" hidden="1" x14ac:dyDescent="0.25">
      <c r="A3041" s="103">
        <v>3039</v>
      </c>
      <c r="B3041" t="s">
        <v>418</v>
      </c>
      <c r="C3041" t="s">
        <v>429</v>
      </c>
      <c r="D3041" t="s">
        <v>409</v>
      </c>
      <c r="E3041" t="s">
        <v>193</v>
      </c>
      <c r="F3041" t="s">
        <v>407</v>
      </c>
      <c r="G3041">
        <v>73</v>
      </c>
      <c r="H3041" t="str">
        <f t="shared" si="47"/>
        <v>Southland</v>
      </c>
    </row>
    <row r="3042" spans="1:8" hidden="1" x14ac:dyDescent="0.25">
      <c r="A3042" s="103">
        <v>3040</v>
      </c>
      <c r="B3042" t="s">
        <v>418</v>
      </c>
      <c r="C3042" t="s">
        <v>429</v>
      </c>
      <c r="D3042" t="s">
        <v>409</v>
      </c>
      <c r="E3042" t="s">
        <v>194</v>
      </c>
      <c r="F3042" t="s">
        <v>407</v>
      </c>
      <c r="G3042">
        <v>65.882352941176464</v>
      </c>
      <c r="H3042" t="str">
        <f t="shared" si="47"/>
        <v>Southland</v>
      </c>
    </row>
    <row r="3043" spans="1:8" hidden="1" x14ac:dyDescent="0.25">
      <c r="A3043" s="103">
        <v>3041</v>
      </c>
      <c r="B3043" t="s">
        <v>418</v>
      </c>
      <c r="C3043" t="s">
        <v>429</v>
      </c>
      <c r="D3043" t="s">
        <v>409</v>
      </c>
      <c r="E3043" t="s">
        <v>195</v>
      </c>
      <c r="F3043" t="s">
        <v>407</v>
      </c>
      <c r="G3043">
        <v>67.619047619049738</v>
      </c>
      <c r="H3043" t="str">
        <f t="shared" si="47"/>
        <v>Southland</v>
      </c>
    </row>
    <row r="3044" spans="1:8" hidden="1" x14ac:dyDescent="0.25">
      <c r="A3044" s="103">
        <v>3042</v>
      </c>
      <c r="B3044" t="s">
        <v>419</v>
      </c>
      <c r="C3044" t="s">
        <v>429</v>
      </c>
      <c r="D3044" t="s">
        <v>403</v>
      </c>
      <c r="E3044" t="s">
        <v>404</v>
      </c>
      <c r="F3044" t="s">
        <v>405</v>
      </c>
      <c r="G3044">
        <v>7.8333333333327921</v>
      </c>
      <c r="H3044" t="str">
        <f t="shared" si="47"/>
        <v>Waikato</v>
      </c>
    </row>
    <row r="3045" spans="1:8" hidden="1" x14ac:dyDescent="0.25">
      <c r="A3045" s="103">
        <v>3043</v>
      </c>
      <c r="B3045" t="s">
        <v>419</v>
      </c>
      <c r="C3045" t="s">
        <v>429</v>
      </c>
      <c r="D3045" t="s">
        <v>403</v>
      </c>
      <c r="E3045" t="s">
        <v>404</v>
      </c>
      <c r="F3045" t="s">
        <v>406</v>
      </c>
      <c r="G3045">
        <v>8.0333333333328039</v>
      </c>
      <c r="H3045" t="str">
        <f t="shared" si="47"/>
        <v>Waikato</v>
      </c>
    </row>
    <row r="3046" spans="1:8" hidden="1" x14ac:dyDescent="0.25">
      <c r="A3046" s="103">
        <v>3044</v>
      </c>
      <c r="B3046" t="s">
        <v>419</v>
      </c>
      <c r="C3046" t="s">
        <v>429</v>
      </c>
      <c r="D3046" t="s">
        <v>403</v>
      </c>
      <c r="E3046" t="s">
        <v>404</v>
      </c>
      <c r="F3046" t="s">
        <v>407</v>
      </c>
      <c r="G3046">
        <v>84.133333333334406</v>
      </c>
      <c r="H3046" t="str">
        <f t="shared" si="47"/>
        <v>Waikato</v>
      </c>
    </row>
    <row r="3047" spans="1:8" hidden="1" x14ac:dyDescent="0.25">
      <c r="A3047" s="103">
        <v>3045</v>
      </c>
      <c r="B3047" t="s">
        <v>419</v>
      </c>
      <c r="C3047" t="s">
        <v>429</v>
      </c>
      <c r="D3047" t="s">
        <v>399</v>
      </c>
      <c r="E3047" t="s">
        <v>70</v>
      </c>
      <c r="F3047" t="s">
        <v>405</v>
      </c>
      <c r="H3047" t="str">
        <f t="shared" si="47"/>
        <v>Waikato</v>
      </c>
    </row>
    <row r="3048" spans="1:8" hidden="1" x14ac:dyDescent="0.25">
      <c r="A3048" s="103">
        <v>3046</v>
      </c>
      <c r="B3048" t="s">
        <v>419</v>
      </c>
      <c r="C3048" t="s">
        <v>429</v>
      </c>
      <c r="D3048" t="s">
        <v>399</v>
      </c>
      <c r="E3048" t="s">
        <v>71</v>
      </c>
      <c r="F3048" t="s">
        <v>405</v>
      </c>
      <c r="G3048">
        <v>8.4935897435883181</v>
      </c>
      <c r="H3048" t="str">
        <f t="shared" si="47"/>
        <v>Waikato</v>
      </c>
    </row>
    <row r="3049" spans="1:8" hidden="1" x14ac:dyDescent="0.25">
      <c r="A3049" s="103">
        <v>3047</v>
      </c>
      <c r="B3049" t="s">
        <v>419</v>
      </c>
      <c r="C3049" t="s">
        <v>429</v>
      </c>
      <c r="D3049" t="s">
        <v>399</v>
      </c>
      <c r="E3049" t="s">
        <v>69</v>
      </c>
      <c r="F3049" t="s">
        <v>405</v>
      </c>
      <c r="G3049">
        <v>8</v>
      </c>
      <c r="H3049" t="str">
        <f t="shared" si="47"/>
        <v>Waikato</v>
      </c>
    </row>
    <row r="3050" spans="1:8" hidden="1" x14ac:dyDescent="0.25">
      <c r="A3050" s="103">
        <v>3048</v>
      </c>
      <c r="B3050" t="s">
        <v>419</v>
      </c>
      <c r="C3050" t="s">
        <v>429</v>
      </c>
      <c r="D3050" t="s">
        <v>399</v>
      </c>
      <c r="E3050" t="s">
        <v>72</v>
      </c>
      <c r="F3050" t="s">
        <v>405</v>
      </c>
      <c r="G3050">
        <v>20.129870129872732</v>
      </c>
      <c r="H3050" t="str">
        <f t="shared" si="47"/>
        <v>Waikato</v>
      </c>
    </row>
    <row r="3051" spans="1:8" x14ac:dyDescent="0.25">
      <c r="A3051" s="103">
        <v>3049</v>
      </c>
      <c r="B3051" t="s">
        <v>419</v>
      </c>
      <c r="C3051" t="s">
        <v>429</v>
      </c>
      <c r="D3051" t="s">
        <v>399</v>
      </c>
      <c r="E3051" t="s">
        <v>81</v>
      </c>
      <c r="F3051" t="s">
        <v>405</v>
      </c>
      <c r="G3051">
        <v>2.8571428571416719</v>
      </c>
      <c r="H3051" t="str">
        <f t="shared" si="47"/>
        <v>Waikato</v>
      </c>
    </row>
    <row r="3052" spans="1:8" hidden="1" x14ac:dyDescent="0.25">
      <c r="A3052" s="103">
        <v>3050</v>
      </c>
      <c r="B3052" t="s">
        <v>419</v>
      </c>
      <c r="C3052" t="s">
        <v>429</v>
      </c>
      <c r="D3052" t="s">
        <v>399</v>
      </c>
      <c r="E3052" t="s">
        <v>82</v>
      </c>
      <c r="F3052" t="s">
        <v>405</v>
      </c>
      <c r="H3052" t="str">
        <f t="shared" si="47"/>
        <v>Waikato</v>
      </c>
    </row>
    <row r="3053" spans="1:8" hidden="1" x14ac:dyDescent="0.25">
      <c r="A3053" s="103">
        <v>3051</v>
      </c>
      <c r="B3053" t="s">
        <v>419</v>
      </c>
      <c r="C3053" t="s">
        <v>429</v>
      </c>
      <c r="D3053" t="s">
        <v>399</v>
      </c>
      <c r="E3053" t="s">
        <v>70</v>
      </c>
      <c r="F3053" t="s">
        <v>406</v>
      </c>
      <c r="G3053">
        <v>6</v>
      </c>
      <c r="H3053" t="str">
        <f t="shared" si="47"/>
        <v>Waikato</v>
      </c>
    </row>
    <row r="3054" spans="1:8" hidden="1" x14ac:dyDescent="0.25">
      <c r="A3054" s="103">
        <v>3052</v>
      </c>
      <c r="B3054" t="s">
        <v>419</v>
      </c>
      <c r="C3054" t="s">
        <v>429</v>
      </c>
      <c r="D3054" t="s">
        <v>399</v>
      </c>
      <c r="E3054" t="s">
        <v>71</v>
      </c>
      <c r="F3054" t="s">
        <v>406</v>
      </c>
      <c r="G3054">
        <v>9.2147435897427119</v>
      </c>
      <c r="H3054" t="str">
        <f t="shared" si="47"/>
        <v>Waikato</v>
      </c>
    </row>
    <row r="3055" spans="1:8" hidden="1" x14ac:dyDescent="0.25">
      <c r="A3055" s="103">
        <v>3053</v>
      </c>
      <c r="B3055" t="s">
        <v>419</v>
      </c>
      <c r="C3055" t="s">
        <v>429</v>
      </c>
      <c r="D3055" t="s">
        <v>399</v>
      </c>
      <c r="E3055" t="s">
        <v>69</v>
      </c>
      <c r="F3055" t="s">
        <v>406</v>
      </c>
      <c r="G3055">
        <v>8</v>
      </c>
      <c r="H3055" t="str">
        <f t="shared" si="47"/>
        <v>Waikato</v>
      </c>
    </row>
    <row r="3056" spans="1:8" hidden="1" x14ac:dyDescent="0.25">
      <c r="A3056" s="103">
        <v>3054</v>
      </c>
      <c r="B3056" t="s">
        <v>419</v>
      </c>
      <c r="C3056" t="s">
        <v>429</v>
      </c>
      <c r="D3056" t="s">
        <v>399</v>
      </c>
      <c r="E3056" t="s">
        <v>72</v>
      </c>
      <c r="F3056" t="s">
        <v>406</v>
      </c>
      <c r="G3056">
        <v>9.3073593073583449</v>
      </c>
      <c r="H3056" t="str">
        <f t="shared" si="47"/>
        <v>Waikato</v>
      </c>
    </row>
    <row r="3057" spans="1:8" x14ac:dyDescent="0.25">
      <c r="A3057" s="103">
        <v>3055</v>
      </c>
      <c r="B3057" t="s">
        <v>419</v>
      </c>
      <c r="C3057" t="s">
        <v>429</v>
      </c>
      <c r="D3057" t="s">
        <v>399</v>
      </c>
      <c r="E3057" t="s">
        <v>81</v>
      </c>
      <c r="F3057" t="s">
        <v>406</v>
      </c>
      <c r="G3057">
        <v>6.1904761904762422</v>
      </c>
      <c r="H3057" t="str">
        <f t="shared" si="47"/>
        <v>Waikato</v>
      </c>
    </row>
    <row r="3058" spans="1:8" hidden="1" x14ac:dyDescent="0.25">
      <c r="A3058" s="103">
        <v>3056</v>
      </c>
      <c r="B3058" t="s">
        <v>419</v>
      </c>
      <c r="C3058" t="s">
        <v>429</v>
      </c>
      <c r="D3058" t="s">
        <v>399</v>
      </c>
      <c r="E3058" t="s">
        <v>82</v>
      </c>
      <c r="F3058" t="s">
        <v>406</v>
      </c>
      <c r="G3058">
        <v>5</v>
      </c>
      <c r="H3058" t="str">
        <f t="shared" si="47"/>
        <v>Waikato</v>
      </c>
    </row>
    <row r="3059" spans="1:8" hidden="1" x14ac:dyDescent="0.25">
      <c r="A3059" s="103">
        <v>3057</v>
      </c>
      <c r="B3059" t="s">
        <v>419</v>
      </c>
      <c r="C3059" t="s">
        <v>429</v>
      </c>
      <c r="D3059" t="s">
        <v>399</v>
      </c>
      <c r="E3059" t="s">
        <v>70</v>
      </c>
      <c r="F3059" t="s">
        <v>407</v>
      </c>
      <c r="G3059">
        <v>94</v>
      </c>
      <c r="H3059" t="str">
        <f t="shared" si="47"/>
        <v>Waikato</v>
      </c>
    </row>
    <row r="3060" spans="1:8" hidden="1" x14ac:dyDescent="0.25">
      <c r="A3060" s="103">
        <v>3058</v>
      </c>
      <c r="B3060" t="s">
        <v>419</v>
      </c>
      <c r="C3060" t="s">
        <v>429</v>
      </c>
      <c r="D3060" t="s">
        <v>399</v>
      </c>
      <c r="E3060" t="s">
        <v>71</v>
      </c>
      <c r="F3060" t="s">
        <v>407</v>
      </c>
      <c r="G3060">
        <v>82.291666666668974</v>
      </c>
      <c r="H3060" t="str">
        <f t="shared" si="47"/>
        <v>Waikato</v>
      </c>
    </row>
    <row r="3061" spans="1:8" hidden="1" x14ac:dyDescent="0.25">
      <c r="A3061" s="103">
        <v>3059</v>
      </c>
      <c r="B3061" t="s">
        <v>419</v>
      </c>
      <c r="C3061" t="s">
        <v>429</v>
      </c>
      <c r="D3061" t="s">
        <v>399</v>
      </c>
      <c r="E3061" t="s">
        <v>69</v>
      </c>
      <c r="F3061" t="s">
        <v>407</v>
      </c>
      <c r="G3061">
        <v>84</v>
      </c>
      <c r="H3061" t="str">
        <f t="shared" si="47"/>
        <v>Waikato</v>
      </c>
    </row>
    <row r="3062" spans="1:8" hidden="1" x14ac:dyDescent="0.25">
      <c r="A3062" s="103">
        <v>3060</v>
      </c>
      <c r="B3062" t="s">
        <v>419</v>
      </c>
      <c r="C3062" t="s">
        <v>429</v>
      </c>
      <c r="D3062" t="s">
        <v>399</v>
      </c>
      <c r="E3062" t="s">
        <v>72</v>
      </c>
      <c r="F3062" t="s">
        <v>407</v>
      </c>
      <c r="G3062">
        <v>70.562770562768918</v>
      </c>
      <c r="H3062" t="str">
        <f t="shared" si="47"/>
        <v>Waikato</v>
      </c>
    </row>
    <row r="3063" spans="1:8" x14ac:dyDescent="0.25">
      <c r="A3063" s="103">
        <v>3061</v>
      </c>
      <c r="B3063" t="s">
        <v>419</v>
      </c>
      <c r="C3063" t="s">
        <v>429</v>
      </c>
      <c r="D3063" t="s">
        <v>399</v>
      </c>
      <c r="E3063" t="s">
        <v>81</v>
      </c>
      <c r="F3063" t="s">
        <v>407</v>
      </c>
      <c r="G3063">
        <v>90.952380952382072</v>
      </c>
      <c r="H3063" t="str">
        <f t="shared" si="47"/>
        <v>Waikato</v>
      </c>
    </row>
    <row r="3064" spans="1:8" hidden="1" x14ac:dyDescent="0.25">
      <c r="A3064" s="103">
        <v>3062</v>
      </c>
      <c r="B3064" t="s">
        <v>419</v>
      </c>
      <c r="C3064" t="s">
        <v>429</v>
      </c>
      <c r="D3064" t="s">
        <v>399</v>
      </c>
      <c r="E3064" t="s">
        <v>82</v>
      </c>
      <c r="F3064" t="s">
        <v>407</v>
      </c>
      <c r="G3064">
        <v>95</v>
      </c>
      <c r="H3064" t="str">
        <f t="shared" si="47"/>
        <v>Waikato</v>
      </c>
    </row>
    <row r="3065" spans="1:8" hidden="1" x14ac:dyDescent="0.25">
      <c r="A3065" s="103">
        <v>3063</v>
      </c>
      <c r="B3065" t="s">
        <v>419</v>
      </c>
      <c r="C3065" t="s">
        <v>429</v>
      </c>
      <c r="D3065" t="s">
        <v>408</v>
      </c>
      <c r="E3065" t="s">
        <v>67</v>
      </c>
      <c r="F3065" t="s">
        <v>405</v>
      </c>
      <c r="G3065">
        <v>4.9738219895287958</v>
      </c>
      <c r="H3065" t="str">
        <f t="shared" si="47"/>
        <v>Waikato</v>
      </c>
    </row>
    <row r="3066" spans="1:8" hidden="1" x14ac:dyDescent="0.25">
      <c r="A3066" s="103">
        <v>3064</v>
      </c>
      <c r="B3066" t="s">
        <v>419</v>
      </c>
      <c r="C3066" t="s">
        <v>429</v>
      </c>
      <c r="D3066" t="s">
        <v>408</v>
      </c>
      <c r="E3066" t="s">
        <v>66</v>
      </c>
      <c r="F3066" t="s">
        <v>405</v>
      </c>
      <c r="G3066">
        <v>1.9184652278159651</v>
      </c>
      <c r="H3066" t="str">
        <f t="shared" si="47"/>
        <v>Waikato</v>
      </c>
    </row>
    <row r="3067" spans="1:8" hidden="1" x14ac:dyDescent="0.25">
      <c r="A3067" s="103">
        <v>3065</v>
      </c>
      <c r="B3067" t="s">
        <v>419</v>
      </c>
      <c r="C3067" t="s">
        <v>429</v>
      </c>
      <c r="D3067" t="s">
        <v>408</v>
      </c>
      <c r="E3067" t="s">
        <v>68</v>
      </c>
      <c r="F3067" t="s">
        <v>405</v>
      </c>
      <c r="G3067">
        <v>15.88235294117713</v>
      </c>
      <c r="H3067" t="str">
        <f t="shared" si="47"/>
        <v>Waikato</v>
      </c>
    </row>
    <row r="3068" spans="1:8" hidden="1" x14ac:dyDescent="0.25">
      <c r="A3068" s="103">
        <v>3066</v>
      </c>
      <c r="B3068" t="s">
        <v>419</v>
      </c>
      <c r="C3068" t="s">
        <v>429</v>
      </c>
      <c r="D3068" t="s">
        <v>408</v>
      </c>
      <c r="E3068" t="s">
        <v>67</v>
      </c>
      <c r="F3068" t="s">
        <v>406</v>
      </c>
      <c r="G3068">
        <v>8.9005235602094235</v>
      </c>
      <c r="H3068" t="str">
        <f t="shared" si="47"/>
        <v>Waikato</v>
      </c>
    </row>
    <row r="3069" spans="1:8" hidden="1" x14ac:dyDescent="0.25">
      <c r="A3069" s="103">
        <v>3067</v>
      </c>
      <c r="B3069" t="s">
        <v>419</v>
      </c>
      <c r="C3069" t="s">
        <v>429</v>
      </c>
      <c r="D3069" t="s">
        <v>408</v>
      </c>
      <c r="E3069" t="s">
        <v>66</v>
      </c>
      <c r="F3069" t="s">
        <v>406</v>
      </c>
      <c r="G3069">
        <v>2.3980815347721141</v>
      </c>
      <c r="H3069" t="str">
        <f t="shared" si="47"/>
        <v>Waikato</v>
      </c>
    </row>
    <row r="3070" spans="1:8" hidden="1" x14ac:dyDescent="0.25">
      <c r="A3070" s="103">
        <v>3068</v>
      </c>
      <c r="B3070" t="s">
        <v>419</v>
      </c>
      <c r="C3070" t="s">
        <v>429</v>
      </c>
      <c r="D3070" t="s">
        <v>408</v>
      </c>
      <c r="E3070" t="s">
        <v>68</v>
      </c>
      <c r="F3070" t="s">
        <v>406</v>
      </c>
      <c r="G3070">
        <v>11.666666666665311</v>
      </c>
      <c r="H3070" t="str">
        <f t="shared" si="47"/>
        <v>Waikato</v>
      </c>
    </row>
    <row r="3071" spans="1:8" hidden="1" x14ac:dyDescent="0.25">
      <c r="A3071" s="103">
        <v>3069</v>
      </c>
      <c r="B3071" t="s">
        <v>419</v>
      </c>
      <c r="C3071" t="s">
        <v>429</v>
      </c>
      <c r="D3071" t="s">
        <v>408</v>
      </c>
      <c r="E3071" t="s">
        <v>67</v>
      </c>
      <c r="F3071" t="s">
        <v>407</v>
      </c>
      <c r="G3071">
        <v>86.125654450261777</v>
      </c>
      <c r="H3071" t="str">
        <f t="shared" si="47"/>
        <v>Waikato</v>
      </c>
    </row>
    <row r="3072" spans="1:8" hidden="1" x14ac:dyDescent="0.25">
      <c r="A3072" s="103">
        <v>3070</v>
      </c>
      <c r="B3072" t="s">
        <v>419</v>
      </c>
      <c r="C3072" t="s">
        <v>429</v>
      </c>
      <c r="D3072" t="s">
        <v>408</v>
      </c>
      <c r="E3072" t="s">
        <v>66</v>
      </c>
      <c r="F3072" t="s">
        <v>407</v>
      </c>
      <c r="G3072">
        <v>95.683453237411911</v>
      </c>
      <c r="H3072" t="str">
        <f t="shared" si="47"/>
        <v>Waikato</v>
      </c>
    </row>
    <row r="3073" spans="1:8" hidden="1" x14ac:dyDescent="0.25">
      <c r="A3073" s="103">
        <v>3071</v>
      </c>
      <c r="B3073" t="s">
        <v>419</v>
      </c>
      <c r="C3073" t="s">
        <v>429</v>
      </c>
      <c r="D3073" t="s">
        <v>408</v>
      </c>
      <c r="E3073" t="s">
        <v>68</v>
      </c>
      <c r="F3073" t="s">
        <v>407</v>
      </c>
      <c r="G3073">
        <v>73</v>
      </c>
      <c r="H3073" t="str">
        <f t="shared" si="47"/>
        <v>Waikato</v>
      </c>
    </row>
    <row r="3074" spans="1:8" hidden="1" x14ac:dyDescent="0.25">
      <c r="A3074" s="103">
        <v>3072</v>
      </c>
      <c r="B3074" t="s">
        <v>419</v>
      </c>
      <c r="C3074" t="s">
        <v>429</v>
      </c>
      <c r="D3074" t="s">
        <v>409</v>
      </c>
      <c r="E3074" t="s">
        <v>193</v>
      </c>
      <c r="F3074" t="s">
        <v>405</v>
      </c>
      <c r="G3074">
        <v>5.9210526315786636</v>
      </c>
      <c r="H3074" t="str">
        <f t="shared" si="47"/>
        <v>Waikato</v>
      </c>
    </row>
    <row r="3075" spans="1:8" hidden="1" x14ac:dyDescent="0.25">
      <c r="A3075" s="103">
        <v>3073</v>
      </c>
      <c r="B3075" t="s">
        <v>419</v>
      </c>
      <c r="C3075" t="s">
        <v>429</v>
      </c>
      <c r="D3075" t="s">
        <v>409</v>
      </c>
      <c r="E3075" t="s">
        <v>194</v>
      </c>
      <c r="F3075" t="s">
        <v>405</v>
      </c>
      <c r="G3075">
        <v>12.5</v>
      </c>
      <c r="H3075" t="str">
        <f t="shared" ref="H3075:H3138" si="48">SUBSTITUTE(B3075, " Region","")</f>
        <v>Waikato</v>
      </c>
    </row>
    <row r="3076" spans="1:8" hidden="1" x14ac:dyDescent="0.25">
      <c r="A3076" s="103">
        <v>3074</v>
      </c>
      <c r="B3076" t="s">
        <v>419</v>
      </c>
      <c r="C3076" t="s">
        <v>429</v>
      </c>
      <c r="D3076" t="s">
        <v>409</v>
      </c>
      <c r="E3076" t="s">
        <v>195</v>
      </c>
      <c r="F3076" t="s">
        <v>405</v>
      </c>
      <c r="G3076">
        <v>5.5555555555530534</v>
      </c>
      <c r="H3076" t="str">
        <f t="shared" si="48"/>
        <v>Waikato</v>
      </c>
    </row>
    <row r="3077" spans="1:8" hidden="1" x14ac:dyDescent="0.25">
      <c r="A3077" s="103">
        <v>3075</v>
      </c>
      <c r="B3077" t="s">
        <v>419</v>
      </c>
      <c r="C3077" t="s">
        <v>429</v>
      </c>
      <c r="D3077" t="s">
        <v>409</v>
      </c>
      <c r="E3077" t="s">
        <v>193</v>
      </c>
      <c r="F3077" t="s">
        <v>406</v>
      </c>
      <c r="G3077">
        <v>4.9707602339181127</v>
      </c>
      <c r="H3077" t="str">
        <f t="shared" si="48"/>
        <v>Waikato</v>
      </c>
    </row>
    <row r="3078" spans="1:8" hidden="1" x14ac:dyDescent="0.25">
      <c r="A3078" s="103">
        <v>3076</v>
      </c>
      <c r="B3078" t="s">
        <v>419</v>
      </c>
      <c r="C3078" t="s">
        <v>429</v>
      </c>
      <c r="D3078" t="s">
        <v>409</v>
      </c>
      <c r="E3078" t="s">
        <v>194</v>
      </c>
      <c r="F3078" t="s">
        <v>406</v>
      </c>
      <c r="G3078">
        <v>8.2236842105263168</v>
      </c>
      <c r="H3078" t="str">
        <f t="shared" si="48"/>
        <v>Waikato</v>
      </c>
    </row>
    <row r="3079" spans="1:8" hidden="1" x14ac:dyDescent="0.25">
      <c r="A3079" s="103">
        <v>3077</v>
      </c>
      <c r="B3079" t="s">
        <v>419</v>
      </c>
      <c r="C3079" t="s">
        <v>429</v>
      </c>
      <c r="D3079" t="s">
        <v>409</v>
      </c>
      <c r="E3079" t="s">
        <v>195</v>
      </c>
      <c r="F3079" t="s">
        <v>406</v>
      </c>
      <c r="G3079">
        <v>13.611111111110059</v>
      </c>
      <c r="H3079" t="str">
        <f t="shared" si="48"/>
        <v>Waikato</v>
      </c>
    </row>
    <row r="3080" spans="1:8" hidden="1" x14ac:dyDescent="0.25">
      <c r="A3080" s="103">
        <v>3078</v>
      </c>
      <c r="B3080" t="s">
        <v>419</v>
      </c>
      <c r="C3080" t="s">
        <v>429</v>
      </c>
      <c r="D3080" t="s">
        <v>409</v>
      </c>
      <c r="E3080" t="s">
        <v>193</v>
      </c>
      <c r="F3080" t="s">
        <v>407</v>
      </c>
      <c r="G3080">
        <v>89.108187134503225</v>
      </c>
      <c r="H3080" t="str">
        <f t="shared" si="48"/>
        <v>Waikato</v>
      </c>
    </row>
    <row r="3081" spans="1:8" hidden="1" x14ac:dyDescent="0.25">
      <c r="A3081" s="103">
        <v>3079</v>
      </c>
      <c r="B3081" t="s">
        <v>419</v>
      </c>
      <c r="C3081" t="s">
        <v>429</v>
      </c>
      <c r="D3081" t="s">
        <v>409</v>
      </c>
      <c r="E3081" t="s">
        <v>194</v>
      </c>
      <c r="F3081" t="s">
        <v>407</v>
      </c>
      <c r="G3081">
        <v>79.276315789473685</v>
      </c>
      <c r="H3081" t="str">
        <f t="shared" si="48"/>
        <v>Waikato</v>
      </c>
    </row>
    <row r="3082" spans="1:8" hidden="1" x14ac:dyDescent="0.25">
      <c r="A3082" s="103">
        <v>3080</v>
      </c>
      <c r="B3082" t="s">
        <v>419</v>
      </c>
      <c r="C3082" t="s">
        <v>429</v>
      </c>
      <c r="D3082" t="s">
        <v>409</v>
      </c>
      <c r="E3082" t="s">
        <v>195</v>
      </c>
      <c r="F3082" t="s">
        <v>407</v>
      </c>
      <c r="G3082">
        <v>80.833333333336881</v>
      </c>
      <c r="H3082" t="str">
        <f t="shared" si="48"/>
        <v>Waikato</v>
      </c>
    </row>
    <row r="3083" spans="1:8" hidden="1" x14ac:dyDescent="0.25">
      <c r="A3083" s="103">
        <v>3081</v>
      </c>
      <c r="B3083" t="s">
        <v>420</v>
      </c>
      <c r="C3083" t="s">
        <v>429</v>
      </c>
      <c r="D3083" t="s">
        <v>403</v>
      </c>
      <c r="E3083" t="s">
        <v>404</v>
      </c>
      <c r="F3083" t="s">
        <v>405</v>
      </c>
      <c r="G3083">
        <v>19.006271104678259</v>
      </c>
      <c r="H3083" t="str">
        <f t="shared" si="48"/>
        <v>Manawatu/Whanganui</v>
      </c>
    </row>
    <row r="3084" spans="1:8" hidden="1" x14ac:dyDescent="0.25">
      <c r="A3084" s="103">
        <v>3082</v>
      </c>
      <c r="B3084" t="s">
        <v>420</v>
      </c>
      <c r="C3084" t="s">
        <v>429</v>
      </c>
      <c r="D3084" t="s">
        <v>403</v>
      </c>
      <c r="E3084" t="s">
        <v>404</v>
      </c>
      <c r="F3084" t="s">
        <v>406</v>
      </c>
      <c r="G3084">
        <v>12.493970091654949</v>
      </c>
      <c r="H3084" t="str">
        <f t="shared" si="48"/>
        <v>Manawatu/Whanganui</v>
      </c>
    </row>
    <row r="3085" spans="1:8" hidden="1" x14ac:dyDescent="0.25">
      <c r="A3085" s="103">
        <v>3083</v>
      </c>
      <c r="B3085" t="s">
        <v>420</v>
      </c>
      <c r="C3085" t="s">
        <v>429</v>
      </c>
      <c r="D3085" t="s">
        <v>403</v>
      </c>
      <c r="E3085" t="s">
        <v>404</v>
      </c>
      <c r="F3085" t="s">
        <v>407</v>
      </c>
      <c r="G3085">
        <v>69</v>
      </c>
      <c r="H3085" t="str">
        <f t="shared" si="48"/>
        <v>Manawatu/Whanganui</v>
      </c>
    </row>
    <row r="3086" spans="1:8" hidden="1" x14ac:dyDescent="0.25">
      <c r="A3086" s="103">
        <v>3084</v>
      </c>
      <c r="B3086" t="s">
        <v>420</v>
      </c>
      <c r="C3086" t="s">
        <v>429</v>
      </c>
      <c r="D3086" t="s">
        <v>399</v>
      </c>
      <c r="E3086" t="s">
        <v>70</v>
      </c>
      <c r="F3086" t="s">
        <v>405</v>
      </c>
      <c r="G3086">
        <v>0.95238095238095244</v>
      </c>
      <c r="H3086" t="str">
        <f t="shared" si="48"/>
        <v>Manawatu/Whanganui</v>
      </c>
    </row>
    <row r="3087" spans="1:8" hidden="1" x14ac:dyDescent="0.25">
      <c r="A3087" s="103">
        <v>3085</v>
      </c>
      <c r="B3087" t="s">
        <v>420</v>
      </c>
      <c r="C3087" t="s">
        <v>429</v>
      </c>
      <c r="D3087" t="s">
        <v>399</v>
      </c>
      <c r="E3087" t="s">
        <v>71</v>
      </c>
      <c r="F3087" t="s">
        <v>405</v>
      </c>
      <c r="G3087">
        <v>21.034482758618591</v>
      </c>
      <c r="H3087" t="str">
        <f t="shared" si="48"/>
        <v>Manawatu/Whanganui</v>
      </c>
    </row>
    <row r="3088" spans="1:8" hidden="1" x14ac:dyDescent="0.25">
      <c r="A3088" s="103">
        <v>3086</v>
      </c>
      <c r="B3088" t="s">
        <v>420</v>
      </c>
      <c r="C3088" t="s">
        <v>429</v>
      </c>
      <c r="D3088" t="s">
        <v>399</v>
      </c>
      <c r="E3088" t="s">
        <v>69</v>
      </c>
      <c r="F3088" t="s">
        <v>405</v>
      </c>
      <c r="G3088">
        <v>22.857142857142861</v>
      </c>
      <c r="H3088" t="str">
        <f t="shared" si="48"/>
        <v>Manawatu/Whanganui</v>
      </c>
    </row>
    <row r="3089" spans="1:8" hidden="1" x14ac:dyDescent="0.25">
      <c r="A3089" s="103">
        <v>3087</v>
      </c>
      <c r="B3089" t="s">
        <v>420</v>
      </c>
      <c r="C3089" t="s">
        <v>429</v>
      </c>
      <c r="D3089" t="s">
        <v>399</v>
      </c>
      <c r="E3089" t="s">
        <v>72</v>
      </c>
      <c r="F3089" t="s">
        <v>405</v>
      </c>
      <c r="G3089">
        <v>41.333333333334473</v>
      </c>
      <c r="H3089" t="str">
        <f t="shared" si="48"/>
        <v>Manawatu/Whanganui</v>
      </c>
    </row>
    <row r="3090" spans="1:8" x14ac:dyDescent="0.25">
      <c r="A3090" s="103">
        <v>3088</v>
      </c>
      <c r="B3090" t="s">
        <v>420</v>
      </c>
      <c r="C3090" t="s">
        <v>429</v>
      </c>
      <c r="D3090" t="s">
        <v>399</v>
      </c>
      <c r="E3090" t="s">
        <v>81</v>
      </c>
      <c r="F3090" t="s">
        <v>405</v>
      </c>
      <c r="G3090">
        <v>12.244897959183129</v>
      </c>
      <c r="H3090" t="str">
        <f t="shared" si="48"/>
        <v>Manawatu/Whanganui</v>
      </c>
    </row>
    <row r="3091" spans="1:8" hidden="1" x14ac:dyDescent="0.25">
      <c r="A3091" s="103">
        <v>3089</v>
      </c>
      <c r="B3091" t="s">
        <v>420</v>
      </c>
      <c r="C3091" t="s">
        <v>429</v>
      </c>
      <c r="D3091" t="s">
        <v>399</v>
      </c>
      <c r="E3091" t="s">
        <v>82</v>
      </c>
      <c r="F3091" t="s">
        <v>405</v>
      </c>
      <c r="H3091" t="str">
        <f t="shared" si="48"/>
        <v>Manawatu/Whanganui</v>
      </c>
    </row>
    <row r="3092" spans="1:8" hidden="1" x14ac:dyDescent="0.25">
      <c r="A3092" s="103">
        <v>3090</v>
      </c>
      <c r="B3092" t="s">
        <v>420</v>
      </c>
      <c r="C3092" t="s">
        <v>429</v>
      </c>
      <c r="D3092" t="s">
        <v>399</v>
      </c>
      <c r="E3092" t="s">
        <v>70</v>
      </c>
      <c r="F3092" t="s">
        <v>406</v>
      </c>
      <c r="G3092">
        <v>23.80952380952381</v>
      </c>
      <c r="H3092" t="str">
        <f t="shared" si="48"/>
        <v>Manawatu/Whanganui</v>
      </c>
    </row>
    <row r="3093" spans="1:8" hidden="1" x14ac:dyDescent="0.25">
      <c r="A3093" s="103">
        <v>3091</v>
      </c>
      <c r="B3093" t="s">
        <v>420</v>
      </c>
      <c r="C3093" t="s">
        <v>429</v>
      </c>
      <c r="D3093" t="s">
        <v>399</v>
      </c>
      <c r="E3093" t="s">
        <v>71</v>
      </c>
      <c r="F3093" t="s">
        <v>406</v>
      </c>
      <c r="G3093">
        <v>12.988505747126769</v>
      </c>
      <c r="H3093" t="str">
        <f t="shared" si="48"/>
        <v>Manawatu/Whanganui</v>
      </c>
    </row>
    <row r="3094" spans="1:8" hidden="1" x14ac:dyDescent="0.25">
      <c r="A3094" s="103">
        <v>3092</v>
      </c>
      <c r="B3094" t="s">
        <v>420</v>
      </c>
      <c r="C3094" t="s">
        <v>429</v>
      </c>
      <c r="D3094" t="s">
        <v>399</v>
      </c>
      <c r="E3094" t="s">
        <v>69</v>
      </c>
      <c r="F3094" t="s">
        <v>406</v>
      </c>
      <c r="G3094">
        <v>11.428571428571431</v>
      </c>
      <c r="H3094" t="str">
        <f t="shared" si="48"/>
        <v>Manawatu/Whanganui</v>
      </c>
    </row>
    <row r="3095" spans="1:8" hidden="1" x14ac:dyDescent="0.25">
      <c r="A3095" s="103">
        <v>3093</v>
      </c>
      <c r="B3095" t="s">
        <v>420</v>
      </c>
      <c r="C3095" t="s">
        <v>429</v>
      </c>
      <c r="D3095" t="s">
        <v>399</v>
      </c>
      <c r="E3095" t="s">
        <v>72</v>
      </c>
      <c r="F3095" t="s">
        <v>406</v>
      </c>
      <c r="G3095">
        <v>5.0000000000002984</v>
      </c>
      <c r="H3095" t="str">
        <f t="shared" si="48"/>
        <v>Manawatu/Whanganui</v>
      </c>
    </row>
    <row r="3096" spans="1:8" x14ac:dyDescent="0.25">
      <c r="A3096" s="103">
        <v>3094</v>
      </c>
      <c r="B3096" t="s">
        <v>420</v>
      </c>
      <c r="C3096" t="s">
        <v>429</v>
      </c>
      <c r="D3096" t="s">
        <v>399</v>
      </c>
      <c r="E3096" t="s">
        <v>81</v>
      </c>
      <c r="F3096" t="s">
        <v>406</v>
      </c>
      <c r="G3096">
        <v>8.8435374149663897</v>
      </c>
      <c r="H3096" t="str">
        <f t="shared" si="48"/>
        <v>Manawatu/Whanganui</v>
      </c>
    </row>
    <row r="3097" spans="1:8" hidden="1" x14ac:dyDescent="0.25">
      <c r="A3097" s="103">
        <v>3095</v>
      </c>
      <c r="B3097" t="s">
        <v>420</v>
      </c>
      <c r="C3097" t="s">
        <v>429</v>
      </c>
      <c r="D3097" t="s">
        <v>399</v>
      </c>
      <c r="E3097" t="s">
        <v>82</v>
      </c>
      <c r="F3097" t="s">
        <v>406</v>
      </c>
      <c r="G3097">
        <v>7.1428571428571423</v>
      </c>
      <c r="H3097" t="str">
        <f t="shared" si="48"/>
        <v>Manawatu/Whanganui</v>
      </c>
    </row>
    <row r="3098" spans="1:8" hidden="1" x14ac:dyDescent="0.25">
      <c r="A3098" s="103">
        <v>3096</v>
      </c>
      <c r="B3098" t="s">
        <v>420</v>
      </c>
      <c r="C3098" t="s">
        <v>429</v>
      </c>
      <c r="D3098" t="s">
        <v>399</v>
      </c>
      <c r="E3098" t="s">
        <v>70</v>
      </c>
      <c r="F3098" t="s">
        <v>407</v>
      </c>
      <c r="G3098">
        <v>75.238095238095241</v>
      </c>
      <c r="H3098" t="str">
        <f t="shared" si="48"/>
        <v>Manawatu/Whanganui</v>
      </c>
    </row>
    <row r="3099" spans="1:8" hidden="1" x14ac:dyDescent="0.25">
      <c r="A3099" s="103">
        <v>3097</v>
      </c>
      <c r="B3099" t="s">
        <v>420</v>
      </c>
      <c r="C3099" t="s">
        <v>429</v>
      </c>
      <c r="D3099" t="s">
        <v>399</v>
      </c>
      <c r="E3099" t="s">
        <v>71</v>
      </c>
      <c r="F3099" t="s">
        <v>407</v>
      </c>
      <c r="G3099">
        <v>65.97701149425464</v>
      </c>
      <c r="H3099" t="str">
        <f t="shared" si="48"/>
        <v>Manawatu/Whanganui</v>
      </c>
    </row>
    <row r="3100" spans="1:8" hidden="1" x14ac:dyDescent="0.25">
      <c r="A3100" s="103">
        <v>3098</v>
      </c>
      <c r="B3100" t="s">
        <v>420</v>
      </c>
      <c r="C3100" t="s">
        <v>429</v>
      </c>
      <c r="D3100" t="s">
        <v>399</v>
      </c>
      <c r="E3100" t="s">
        <v>69</v>
      </c>
      <c r="F3100" t="s">
        <v>407</v>
      </c>
      <c r="G3100">
        <v>65.714285714285708</v>
      </c>
      <c r="H3100" t="str">
        <f t="shared" si="48"/>
        <v>Manawatu/Whanganui</v>
      </c>
    </row>
    <row r="3101" spans="1:8" hidden="1" x14ac:dyDescent="0.25">
      <c r="A3101" s="103">
        <v>3099</v>
      </c>
      <c r="B3101" t="s">
        <v>420</v>
      </c>
      <c r="C3101" t="s">
        <v>429</v>
      </c>
      <c r="D3101" t="s">
        <v>399</v>
      </c>
      <c r="E3101" t="s">
        <v>72</v>
      </c>
      <c r="F3101" t="s">
        <v>407</v>
      </c>
      <c r="G3101">
        <v>53.666666666665229</v>
      </c>
      <c r="H3101" t="str">
        <f t="shared" si="48"/>
        <v>Manawatu/Whanganui</v>
      </c>
    </row>
    <row r="3102" spans="1:8" x14ac:dyDescent="0.25">
      <c r="A3102" s="103">
        <v>3100</v>
      </c>
      <c r="B3102" t="s">
        <v>420</v>
      </c>
      <c r="C3102" t="s">
        <v>429</v>
      </c>
      <c r="D3102" t="s">
        <v>399</v>
      </c>
      <c r="E3102" t="s">
        <v>81</v>
      </c>
      <c r="F3102" t="s">
        <v>407</v>
      </c>
      <c r="G3102">
        <v>78.911564625850474</v>
      </c>
      <c r="H3102" t="str">
        <f t="shared" si="48"/>
        <v>Manawatu/Whanganui</v>
      </c>
    </row>
    <row r="3103" spans="1:8" hidden="1" x14ac:dyDescent="0.25">
      <c r="A3103" s="103">
        <v>3101</v>
      </c>
      <c r="B3103" t="s">
        <v>420</v>
      </c>
      <c r="C3103" t="s">
        <v>429</v>
      </c>
      <c r="D3103" t="s">
        <v>399</v>
      </c>
      <c r="E3103" t="s">
        <v>82</v>
      </c>
      <c r="F3103" t="s">
        <v>407</v>
      </c>
      <c r="G3103">
        <v>92.857142857142861</v>
      </c>
      <c r="H3103" t="str">
        <f t="shared" si="48"/>
        <v>Manawatu/Whanganui</v>
      </c>
    </row>
    <row r="3104" spans="1:8" hidden="1" x14ac:dyDescent="0.25">
      <c r="A3104" s="103">
        <v>3102</v>
      </c>
      <c r="B3104" t="s">
        <v>420</v>
      </c>
      <c r="C3104" t="s">
        <v>429</v>
      </c>
      <c r="D3104" t="s">
        <v>408</v>
      </c>
      <c r="E3104" t="s">
        <v>67</v>
      </c>
      <c r="F3104" t="s">
        <v>405</v>
      </c>
      <c r="G3104">
        <v>11.406844106463881</v>
      </c>
      <c r="H3104" t="str">
        <f t="shared" si="48"/>
        <v>Manawatu/Whanganui</v>
      </c>
    </row>
    <row r="3105" spans="1:8" hidden="1" x14ac:dyDescent="0.25">
      <c r="A3105" s="103">
        <v>3103</v>
      </c>
      <c r="B3105" t="s">
        <v>420</v>
      </c>
      <c r="C3105" t="s">
        <v>429</v>
      </c>
      <c r="D3105" t="s">
        <v>408</v>
      </c>
      <c r="E3105" t="s">
        <v>66</v>
      </c>
      <c r="F3105" t="s">
        <v>405</v>
      </c>
      <c r="G3105">
        <v>12.371134020616349</v>
      </c>
      <c r="H3105" t="str">
        <f t="shared" si="48"/>
        <v>Manawatu/Whanganui</v>
      </c>
    </row>
    <row r="3106" spans="1:8" hidden="1" x14ac:dyDescent="0.25">
      <c r="A3106" s="103">
        <v>3104</v>
      </c>
      <c r="B3106" t="s">
        <v>420</v>
      </c>
      <c r="C3106" t="s">
        <v>429</v>
      </c>
      <c r="D3106" t="s">
        <v>408</v>
      </c>
      <c r="E3106" t="s">
        <v>68</v>
      </c>
      <c r="F3106" t="s">
        <v>405</v>
      </c>
      <c r="G3106">
        <v>33.04843304843358</v>
      </c>
      <c r="H3106" t="str">
        <f t="shared" si="48"/>
        <v>Manawatu/Whanganui</v>
      </c>
    </row>
    <row r="3107" spans="1:8" hidden="1" x14ac:dyDescent="0.25">
      <c r="A3107" s="103">
        <v>3105</v>
      </c>
      <c r="B3107" t="s">
        <v>420</v>
      </c>
      <c r="C3107" t="s">
        <v>429</v>
      </c>
      <c r="D3107" t="s">
        <v>408</v>
      </c>
      <c r="E3107" t="s">
        <v>67</v>
      </c>
      <c r="F3107" t="s">
        <v>406</v>
      </c>
      <c r="G3107">
        <v>17.49049429657795</v>
      </c>
      <c r="H3107" t="str">
        <f t="shared" si="48"/>
        <v>Manawatu/Whanganui</v>
      </c>
    </row>
    <row r="3108" spans="1:8" hidden="1" x14ac:dyDescent="0.25">
      <c r="A3108" s="103">
        <v>3106</v>
      </c>
      <c r="B3108" t="s">
        <v>420</v>
      </c>
      <c r="C3108" t="s">
        <v>429</v>
      </c>
      <c r="D3108" t="s">
        <v>408</v>
      </c>
      <c r="E3108" t="s">
        <v>66</v>
      </c>
      <c r="F3108" t="s">
        <v>406</v>
      </c>
      <c r="G3108">
        <v>6.0137457044674427</v>
      </c>
      <c r="H3108" t="str">
        <f t="shared" si="48"/>
        <v>Manawatu/Whanganui</v>
      </c>
    </row>
    <row r="3109" spans="1:8" hidden="1" x14ac:dyDescent="0.25">
      <c r="A3109" s="103">
        <v>3107</v>
      </c>
      <c r="B3109" t="s">
        <v>420</v>
      </c>
      <c r="C3109" t="s">
        <v>429</v>
      </c>
      <c r="D3109" t="s">
        <v>408</v>
      </c>
      <c r="E3109" t="s">
        <v>68</v>
      </c>
      <c r="F3109" t="s">
        <v>406</v>
      </c>
      <c r="G3109">
        <v>12.25071225071278</v>
      </c>
      <c r="H3109" t="str">
        <f t="shared" si="48"/>
        <v>Manawatu/Whanganui</v>
      </c>
    </row>
    <row r="3110" spans="1:8" hidden="1" x14ac:dyDescent="0.25">
      <c r="A3110" s="103">
        <v>3108</v>
      </c>
      <c r="B3110" t="s">
        <v>420</v>
      </c>
      <c r="C3110" t="s">
        <v>429</v>
      </c>
      <c r="D3110" t="s">
        <v>408</v>
      </c>
      <c r="E3110" t="s">
        <v>67</v>
      </c>
      <c r="F3110" t="s">
        <v>407</v>
      </c>
      <c r="G3110">
        <v>71.102661596958171</v>
      </c>
      <c r="H3110" t="str">
        <f t="shared" si="48"/>
        <v>Manawatu/Whanganui</v>
      </c>
    </row>
    <row r="3111" spans="1:8" hidden="1" x14ac:dyDescent="0.25">
      <c r="A3111" s="103">
        <v>3109</v>
      </c>
      <c r="B3111" t="s">
        <v>420</v>
      </c>
      <c r="C3111" t="s">
        <v>429</v>
      </c>
      <c r="D3111" t="s">
        <v>408</v>
      </c>
      <c r="E3111" t="s">
        <v>66</v>
      </c>
      <c r="F3111" t="s">
        <v>407</v>
      </c>
      <c r="G3111">
        <v>81.615120274916194</v>
      </c>
      <c r="H3111" t="str">
        <f t="shared" si="48"/>
        <v>Manawatu/Whanganui</v>
      </c>
    </row>
    <row r="3112" spans="1:8" hidden="1" x14ac:dyDescent="0.25">
      <c r="A3112" s="103">
        <v>3110</v>
      </c>
      <c r="B3112" t="s">
        <v>420</v>
      </c>
      <c r="C3112" t="s">
        <v>429</v>
      </c>
      <c r="D3112" t="s">
        <v>408</v>
      </c>
      <c r="E3112" t="s">
        <v>68</v>
      </c>
      <c r="F3112" t="s">
        <v>407</v>
      </c>
      <c r="G3112">
        <v>54.700854700853633</v>
      </c>
      <c r="H3112" t="str">
        <f t="shared" si="48"/>
        <v>Manawatu/Whanganui</v>
      </c>
    </row>
    <row r="3113" spans="1:8" hidden="1" x14ac:dyDescent="0.25">
      <c r="A3113" s="103">
        <v>3111</v>
      </c>
      <c r="B3113" t="s">
        <v>420</v>
      </c>
      <c r="C3113" t="s">
        <v>429</v>
      </c>
      <c r="D3113" t="s">
        <v>409</v>
      </c>
      <c r="E3113" t="s">
        <v>193</v>
      </c>
      <c r="F3113" t="s">
        <v>405</v>
      </c>
      <c r="G3113">
        <v>20.440251572327181</v>
      </c>
      <c r="H3113" t="str">
        <f t="shared" si="48"/>
        <v>Manawatu/Whanganui</v>
      </c>
    </row>
    <row r="3114" spans="1:8" hidden="1" x14ac:dyDescent="0.25">
      <c r="A3114" s="103">
        <v>3112</v>
      </c>
      <c r="B3114" t="s">
        <v>420</v>
      </c>
      <c r="C3114" t="s">
        <v>429</v>
      </c>
      <c r="D3114" t="s">
        <v>409</v>
      </c>
      <c r="E3114" t="s">
        <v>194</v>
      </c>
      <c r="F3114" t="s">
        <v>405</v>
      </c>
      <c r="G3114">
        <v>22.705314009661841</v>
      </c>
      <c r="H3114" t="str">
        <f t="shared" si="48"/>
        <v>Manawatu/Whanganui</v>
      </c>
    </row>
    <row r="3115" spans="1:8" hidden="1" x14ac:dyDescent="0.25">
      <c r="A3115" s="103">
        <v>3113</v>
      </c>
      <c r="B3115" t="s">
        <v>420</v>
      </c>
      <c r="C3115" t="s">
        <v>429</v>
      </c>
      <c r="D3115" t="s">
        <v>409</v>
      </c>
      <c r="E3115" t="s">
        <v>195</v>
      </c>
      <c r="F3115" t="s">
        <v>405</v>
      </c>
      <c r="G3115">
        <v>11.646586345375869</v>
      </c>
      <c r="H3115" t="str">
        <f t="shared" si="48"/>
        <v>Manawatu/Whanganui</v>
      </c>
    </row>
    <row r="3116" spans="1:8" hidden="1" x14ac:dyDescent="0.25">
      <c r="A3116" s="103">
        <v>3114</v>
      </c>
      <c r="B3116" t="s">
        <v>420</v>
      </c>
      <c r="C3116" t="s">
        <v>429</v>
      </c>
      <c r="D3116" t="s">
        <v>409</v>
      </c>
      <c r="E3116" t="s">
        <v>193</v>
      </c>
      <c r="F3116" t="s">
        <v>406</v>
      </c>
      <c r="G3116">
        <v>8.0712788259959005</v>
      </c>
      <c r="H3116" t="str">
        <f t="shared" si="48"/>
        <v>Manawatu/Whanganui</v>
      </c>
    </row>
    <row r="3117" spans="1:8" hidden="1" x14ac:dyDescent="0.25">
      <c r="A3117" s="103">
        <v>3115</v>
      </c>
      <c r="B3117" t="s">
        <v>420</v>
      </c>
      <c r="C3117" t="s">
        <v>429</v>
      </c>
      <c r="D3117" t="s">
        <v>409</v>
      </c>
      <c r="E3117" t="s">
        <v>194</v>
      </c>
      <c r="F3117" t="s">
        <v>406</v>
      </c>
      <c r="G3117">
        <v>15.942028985507241</v>
      </c>
      <c r="H3117" t="str">
        <f t="shared" si="48"/>
        <v>Manawatu/Whanganui</v>
      </c>
    </row>
    <row r="3118" spans="1:8" hidden="1" x14ac:dyDescent="0.25">
      <c r="A3118" s="103">
        <v>3116</v>
      </c>
      <c r="B3118" t="s">
        <v>420</v>
      </c>
      <c r="C3118" t="s">
        <v>429</v>
      </c>
      <c r="D3118" t="s">
        <v>409</v>
      </c>
      <c r="E3118" t="s">
        <v>195</v>
      </c>
      <c r="F3118" t="s">
        <v>406</v>
      </c>
      <c r="G3118">
        <v>16.666666666668469</v>
      </c>
      <c r="H3118" t="str">
        <f t="shared" si="48"/>
        <v>Manawatu/Whanganui</v>
      </c>
    </row>
    <row r="3119" spans="1:8" hidden="1" x14ac:dyDescent="0.25">
      <c r="A3119" s="103">
        <v>3117</v>
      </c>
      <c r="B3119" t="s">
        <v>420</v>
      </c>
      <c r="C3119" t="s">
        <v>429</v>
      </c>
      <c r="D3119" t="s">
        <v>409</v>
      </c>
      <c r="E3119" t="s">
        <v>193</v>
      </c>
      <c r="F3119" t="s">
        <v>407</v>
      </c>
      <c r="G3119">
        <v>72</v>
      </c>
      <c r="H3119" t="str">
        <f t="shared" si="48"/>
        <v>Manawatu/Whanganui</v>
      </c>
    </row>
    <row r="3120" spans="1:8" hidden="1" x14ac:dyDescent="0.25">
      <c r="A3120" s="103">
        <v>3118</v>
      </c>
      <c r="B3120" t="s">
        <v>420</v>
      </c>
      <c r="C3120" t="s">
        <v>429</v>
      </c>
      <c r="D3120" t="s">
        <v>409</v>
      </c>
      <c r="E3120" t="s">
        <v>194</v>
      </c>
      <c r="F3120" t="s">
        <v>407</v>
      </c>
      <c r="G3120">
        <v>61.35265700483091</v>
      </c>
      <c r="H3120" t="str">
        <f t="shared" si="48"/>
        <v>Manawatu/Whanganui</v>
      </c>
    </row>
    <row r="3121" spans="1:8" hidden="1" x14ac:dyDescent="0.25">
      <c r="A3121" s="103">
        <v>3119</v>
      </c>
      <c r="B3121" t="s">
        <v>420</v>
      </c>
      <c r="C3121" t="s">
        <v>429</v>
      </c>
      <c r="D3121" t="s">
        <v>409</v>
      </c>
      <c r="E3121" t="s">
        <v>195</v>
      </c>
      <c r="F3121" t="s">
        <v>407</v>
      </c>
      <c r="G3121">
        <v>71.686746987955658</v>
      </c>
      <c r="H3121" t="str">
        <f t="shared" si="48"/>
        <v>Manawatu/Whanganui</v>
      </c>
    </row>
    <row r="3122" spans="1:8" hidden="1" x14ac:dyDescent="0.25">
      <c r="A3122" s="103">
        <v>3120</v>
      </c>
      <c r="B3122" t="s">
        <v>421</v>
      </c>
      <c r="C3122" t="s">
        <v>429</v>
      </c>
      <c r="D3122" t="s">
        <v>403</v>
      </c>
      <c r="E3122" t="s">
        <v>404</v>
      </c>
      <c r="F3122" t="s">
        <v>405</v>
      </c>
      <c r="G3122">
        <v>17.905405405404991</v>
      </c>
      <c r="H3122" t="str">
        <f t="shared" si="48"/>
        <v>Bay of Plenty</v>
      </c>
    </row>
    <row r="3123" spans="1:8" hidden="1" x14ac:dyDescent="0.25">
      <c r="A3123" s="103">
        <v>3121</v>
      </c>
      <c r="B3123" t="s">
        <v>421</v>
      </c>
      <c r="C3123" t="s">
        <v>429</v>
      </c>
      <c r="D3123" t="s">
        <v>403</v>
      </c>
      <c r="E3123" t="s">
        <v>404</v>
      </c>
      <c r="F3123" t="s">
        <v>406</v>
      </c>
      <c r="G3123">
        <v>7.7139639639640611</v>
      </c>
      <c r="H3123" t="str">
        <f t="shared" si="48"/>
        <v>Bay of Plenty</v>
      </c>
    </row>
    <row r="3124" spans="1:8" hidden="1" x14ac:dyDescent="0.25">
      <c r="A3124" s="103">
        <v>3122</v>
      </c>
      <c r="B3124" t="s">
        <v>421</v>
      </c>
      <c r="C3124" t="s">
        <v>429</v>
      </c>
      <c r="D3124" t="s">
        <v>403</v>
      </c>
      <c r="E3124" t="s">
        <v>404</v>
      </c>
      <c r="F3124" t="s">
        <v>407</v>
      </c>
      <c r="G3124">
        <v>74.380630630630961</v>
      </c>
      <c r="H3124" t="str">
        <f t="shared" si="48"/>
        <v>Bay of Plenty</v>
      </c>
    </row>
    <row r="3125" spans="1:8" hidden="1" x14ac:dyDescent="0.25">
      <c r="A3125" s="103">
        <v>3123</v>
      </c>
      <c r="B3125" t="s">
        <v>421</v>
      </c>
      <c r="C3125" t="s">
        <v>429</v>
      </c>
      <c r="D3125" t="s">
        <v>399</v>
      </c>
      <c r="E3125" t="s">
        <v>70</v>
      </c>
      <c r="F3125" t="s">
        <v>405</v>
      </c>
      <c r="G3125">
        <v>2.2727272727272729</v>
      </c>
      <c r="H3125" t="str">
        <f t="shared" si="48"/>
        <v>Bay of Plenty</v>
      </c>
    </row>
    <row r="3126" spans="1:8" hidden="1" x14ac:dyDescent="0.25">
      <c r="A3126" s="103">
        <v>3124</v>
      </c>
      <c r="B3126" t="s">
        <v>421</v>
      </c>
      <c r="C3126" t="s">
        <v>429</v>
      </c>
      <c r="D3126" t="s">
        <v>399</v>
      </c>
      <c r="E3126" t="s">
        <v>71</v>
      </c>
      <c r="F3126" t="s">
        <v>405</v>
      </c>
      <c r="G3126">
        <v>11.157024793387061</v>
      </c>
      <c r="H3126" t="str">
        <f t="shared" si="48"/>
        <v>Bay of Plenty</v>
      </c>
    </row>
    <row r="3127" spans="1:8" hidden="1" x14ac:dyDescent="0.25">
      <c r="A3127" s="103">
        <v>3125</v>
      </c>
      <c r="B3127" t="s">
        <v>421</v>
      </c>
      <c r="C3127" t="s">
        <v>429</v>
      </c>
      <c r="D3127" t="s">
        <v>399</v>
      </c>
      <c r="E3127" t="s">
        <v>69</v>
      </c>
      <c r="F3127" t="s">
        <v>405</v>
      </c>
      <c r="G3127">
        <v>56.666666666666657</v>
      </c>
      <c r="H3127" t="str">
        <f t="shared" si="48"/>
        <v>Bay of Plenty</v>
      </c>
    </row>
    <row r="3128" spans="1:8" hidden="1" x14ac:dyDescent="0.25">
      <c r="A3128" s="103">
        <v>3126</v>
      </c>
      <c r="B3128" t="s">
        <v>421</v>
      </c>
      <c r="C3128" t="s">
        <v>429</v>
      </c>
      <c r="D3128" t="s">
        <v>399</v>
      </c>
      <c r="E3128" t="s">
        <v>72</v>
      </c>
      <c r="F3128" t="s">
        <v>405</v>
      </c>
      <c r="G3128">
        <v>35.106382978722138</v>
      </c>
      <c r="H3128" t="str">
        <f t="shared" si="48"/>
        <v>Bay of Plenty</v>
      </c>
    </row>
    <row r="3129" spans="1:8" x14ac:dyDescent="0.25">
      <c r="A3129" s="103">
        <v>3127</v>
      </c>
      <c r="B3129" t="s">
        <v>421</v>
      </c>
      <c r="C3129" t="s">
        <v>429</v>
      </c>
      <c r="D3129" t="s">
        <v>399</v>
      </c>
      <c r="E3129" t="s">
        <v>81</v>
      </c>
      <c r="F3129" t="s">
        <v>405</v>
      </c>
      <c r="G3129">
        <v>11.904761904763321</v>
      </c>
      <c r="H3129" t="str">
        <f t="shared" si="48"/>
        <v>Bay of Plenty</v>
      </c>
    </row>
    <row r="3130" spans="1:8" hidden="1" x14ac:dyDescent="0.25">
      <c r="A3130" s="103">
        <v>3128</v>
      </c>
      <c r="B3130" t="s">
        <v>421</v>
      </c>
      <c r="C3130" t="s">
        <v>429</v>
      </c>
      <c r="D3130" t="s">
        <v>399</v>
      </c>
      <c r="E3130" t="s">
        <v>82</v>
      </c>
      <c r="F3130" t="s">
        <v>405</v>
      </c>
      <c r="H3130" t="str">
        <f t="shared" si="48"/>
        <v>Bay of Plenty</v>
      </c>
    </row>
    <row r="3131" spans="1:8" hidden="1" x14ac:dyDescent="0.25">
      <c r="A3131" s="103">
        <v>3129</v>
      </c>
      <c r="B3131" t="s">
        <v>421</v>
      </c>
      <c r="C3131" t="s">
        <v>429</v>
      </c>
      <c r="D3131" t="s">
        <v>399</v>
      </c>
      <c r="E3131" t="s">
        <v>70</v>
      </c>
      <c r="F3131" t="s">
        <v>406</v>
      </c>
      <c r="G3131">
        <v>12.5</v>
      </c>
      <c r="H3131" t="str">
        <f t="shared" si="48"/>
        <v>Bay of Plenty</v>
      </c>
    </row>
    <row r="3132" spans="1:8" hidden="1" x14ac:dyDescent="0.25">
      <c r="A3132" s="103">
        <v>3130</v>
      </c>
      <c r="B3132" t="s">
        <v>421</v>
      </c>
      <c r="C3132" t="s">
        <v>429</v>
      </c>
      <c r="D3132" t="s">
        <v>399</v>
      </c>
      <c r="E3132" t="s">
        <v>71</v>
      </c>
      <c r="F3132" t="s">
        <v>406</v>
      </c>
      <c r="G3132">
        <v>8.5399449035810111</v>
      </c>
      <c r="H3132" t="str">
        <f t="shared" si="48"/>
        <v>Bay of Plenty</v>
      </c>
    </row>
    <row r="3133" spans="1:8" hidden="1" x14ac:dyDescent="0.25">
      <c r="A3133" s="103">
        <v>3131</v>
      </c>
      <c r="B3133" t="s">
        <v>421</v>
      </c>
      <c r="C3133" t="s">
        <v>429</v>
      </c>
      <c r="D3133" t="s">
        <v>399</v>
      </c>
      <c r="E3133" t="s">
        <v>69</v>
      </c>
      <c r="F3133" t="s">
        <v>406</v>
      </c>
      <c r="H3133" t="str">
        <f t="shared" si="48"/>
        <v>Bay of Plenty</v>
      </c>
    </row>
    <row r="3134" spans="1:8" hidden="1" x14ac:dyDescent="0.25">
      <c r="A3134" s="103">
        <v>3132</v>
      </c>
      <c r="B3134" t="s">
        <v>421</v>
      </c>
      <c r="C3134" t="s">
        <v>429</v>
      </c>
      <c r="D3134" t="s">
        <v>399</v>
      </c>
      <c r="E3134" t="s">
        <v>72</v>
      </c>
      <c r="F3134" t="s">
        <v>406</v>
      </c>
      <c r="G3134">
        <v>4.2553191489365334</v>
      </c>
      <c r="H3134" t="str">
        <f t="shared" si="48"/>
        <v>Bay of Plenty</v>
      </c>
    </row>
    <row r="3135" spans="1:8" x14ac:dyDescent="0.25">
      <c r="A3135" s="103">
        <v>3133</v>
      </c>
      <c r="B3135" t="s">
        <v>421</v>
      </c>
      <c r="C3135" t="s">
        <v>429</v>
      </c>
      <c r="D3135" t="s">
        <v>399</v>
      </c>
      <c r="E3135" t="s">
        <v>81</v>
      </c>
      <c r="F3135" t="s">
        <v>406</v>
      </c>
      <c r="G3135">
        <v>11.904761904763321</v>
      </c>
      <c r="H3135" t="str">
        <f t="shared" si="48"/>
        <v>Bay of Plenty</v>
      </c>
    </row>
    <row r="3136" spans="1:8" hidden="1" x14ac:dyDescent="0.25">
      <c r="A3136" s="103">
        <v>3134</v>
      </c>
      <c r="B3136" t="s">
        <v>421</v>
      </c>
      <c r="C3136" t="s">
        <v>429</v>
      </c>
      <c r="D3136" t="s">
        <v>399</v>
      </c>
      <c r="E3136" t="s">
        <v>82</v>
      </c>
      <c r="F3136" t="s">
        <v>406</v>
      </c>
      <c r="H3136" t="str">
        <f t="shared" si="48"/>
        <v>Bay of Plenty</v>
      </c>
    </row>
    <row r="3137" spans="1:8" hidden="1" x14ac:dyDescent="0.25">
      <c r="A3137" s="103">
        <v>3135</v>
      </c>
      <c r="B3137" t="s">
        <v>421</v>
      </c>
      <c r="C3137" t="s">
        <v>429</v>
      </c>
      <c r="D3137" t="s">
        <v>399</v>
      </c>
      <c r="E3137" t="s">
        <v>70</v>
      </c>
      <c r="F3137" t="s">
        <v>407</v>
      </c>
      <c r="G3137">
        <v>85.227272727272734</v>
      </c>
      <c r="H3137" t="str">
        <f t="shared" si="48"/>
        <v>Bay of Plenty</v>
      </c>
    </row>
    <row r="3138" spans="1:8" hidden="1" x14ac:dyDescent="0.25">
      <c r="A3138" s="103">
        <v>3136</v>
      </c>
      <c r="B3138" t="s">
        <v>421</v>
      </c>
      <c r="C3138" t="s">
        <v>429</v>
      </c>
      <c r="D3138" t="s">
        <v>399</v>
      </c>
      <c r="E3138" t="s">
        <v>71</v>
      </c>
      <c r="F3138" t="s">
        <v>407</v>
      </c>
      <c r="G3138">
        <v>80.303030303031946</v>
      </c>
      <c r="H3138" t="str">
        <f t="shared" si="48"/>
        <v>Bay of Plenty</v>
      </c>
    </row>
    <row r="3139" spans="1:8" hidden="1" x14ac:dyDescent="0.25">
      <c r="A3139" s="103">
        <v>3137</v>
      </c>
      <c r="B3139" t="s">
        <v>421</v>
      </c>
      <c r="C3139" t="s">
        <v>429</v>
      </c>
      <c r="D3139" t="s">
        <v>399</v>
      </c>
      <c r="E3139" t="s">
        <v>69</v>
      </c>
      <c r="F3139" t="s">
        <v>407</v>
      </c>
      <c r="G3139">
        <v>43.333333333333343</v>
      </c>
      <c r="H3139" t="str">
        <f t="shared" ref="H3139:H3202" si="49">SUBSTITUTE(B3139, " Region","")</f>
        <v>Bay of Plenty</v>
      </c>
    </row>
    <row r="3140" spans="1:8" hidden="1" x14ac:dyDescent="0.25">
      <c r="A3140" s="103">
        <v>3138</v>
      </c>
      <c r="B3140" t="s">
        <v>421</v>
      </c>
      <c r="C3140" t="s">
        <v>429</v>
      </c>
      <c r="D3140" t="s">
        <v>399</v>
      </c>
      <c r="E3140" t="s">
        <v>72</v>
      </c>
      <c r="F3140" t="s">
        <v>407</v>
      </c>
      <c r="G3140">
        <v>60.638297872341333</v>
      </c>
      <c r="H3140" t="str">
        <f t="shared" si="49"/>
        <v>Bay of Plenty</v>
      </c>
    </row>
    <row r="3141" spans="1:8" x14ac:dyDescent="0.25">
      <c r="A3141" s="103">
        <v>3139</v>
      </c>
      <c r="B3141" t="s">
        <v>421</v>
      </c>
      <c r="C3141" t="s">
        <v>429</v>
      </c>
      <c r="D3141" t="s">
        <v>399</v>
      </c>
      <c r="E3141" t="s">
        <v>81</v>
      </c>
      <c r="F3141" t="s">
        <v>407</v>
      </c>
      <c r="G3141">
        <v>76.190476190473362</v>
      </c>
      <c r="H3141" t="str">
        <f t="shared" si="49"/>
        <v>Bay of Plenty</v>
      </c>
    </row>
    <row r="3142" spans="1:8" hidden="1" x14ac:dyDescent="0.25">
      <c r="A3142" s="103">
        <v>3140</v>
      </c>
      <c r="B3142" t="s">
        <v>421</v>
      </c>
      <c r="C3142" t="s">
        <v>429</v>
      </c>
      <c r="D3142" t="s">
        <v>399</v>
      </c>
      <c r="E3142" t="s">
        <v>82</v>
      </c>
      <c r="F3142" t="s">
        <v>407</v>
      </c>
      <c r="G3142">
        <v>100</v>
      </c>
      <c r="H3142" t="str">
        <f t="shared" si="49"/>
        <v>Bay of Plenty</v>
      </c>
    </row>
    <row r="3143" spans="1:8" hidden="1" x14ac:dyDescent="0.25">
      <c r="A3143" s="103">
        <v>3141</v>
      </c>
      <c r="B3143" t="s">
        <v>421</v>
      </c>
      <c r="C3143" t="s">
        <v>429</v>
      </c>
      <c r="D3143" t="s">
        <v>408</v>
      </c>
      <c r="E3143" t="s">
        <v>67</v>
      </c>
      <c r="F3143" t="s">
        <v>405</v>
      </c>
      <c r="G3143">
        <v>12.931034482758619</v>
      </c>
      <c r="H3143" t="str">
        <f t="shared" si="49"/>
        <v>Bay of Plenty</v>
      </c>
    </row>
    <row r="3144" spans="1:8" hidden="1" x14ac:dyDescent="0.25">
      <c r="A3144" s="103">
        <v>3142</v>
      </c>
      <c r="B3144" t="s">
        <v>421</v>
      </c>
      <c r="C3144" t="s">
        <v>429</v>
      </c>
      <c r="D3144" t="s">
        <v>408</v>
      </c>
      <c r="E3144" t="s">
        <v>66</v>
      </c>
      <c r="F3144" t="s">
        <v>405</v>
      </c>
      <c r="G3144">
        <v>13.008130081299729</v>
      </c>
      <c r="H3144" t="str">
        <f t="shared" si="49"/>
        <v>Bay of Plenty</v>
      </c>
    </row>
    <row r="3145" spans="1:8" hidden="1" x14ac:dyDescent="0.25">
      <c r="A3145" s="103">
        <v>3143</v>
      </c>
      <c r="B3145" t="s">
        <v>421</v>
      </c>
      <c r="C3145" t="s">
        <v>429</v>
      </c>
      <c r="D3145" t="s">
        <v>408</v>
      </c>
      <c r="E3145" t="s">
        <v>68</v>
      </c>
      <c r="F3145" t="s">
        <v>405</v>
      </c>
      <c r="G3145">
        <v>27.89115646258589</v>
      </c>
      <c r="H3145" t="str">
        <f t="shared" si="49"/>
        <v>Bay of Plenty</v>
      </c>
    </row>
    <row r="3146" spans="1:8" hidden="1" x14ac:dyDescent="0.25">
      <c r="A3146" s="103">
        <v>3144</v>
      </c>
      <c r="B3146" t="s">
        <v>421</v>
      </c>
      <c r="C3146" t="s">
        <v>429</v>
      </c>
      <c r="D3146" t="s">
        <v>408</v>
      </c>
      <c r="E3146" t="s">
        <v>67</v>
      </c>
      <c r="F3146" t="s">
        <v>406</v>
      </c>
      <c r="G3146">
        <v>8.6206896551724146</v>
      </c>
      <c r="H3146" t="str">
        <f t="shared" si="49"/>
        <v>Bay of Plenty</v>
      </c>
    </row>
    <row r="3147" spans="1:8" hidden="1" x14ac:dyDescent="0.25">
      <c r="A3147" s="103">
        <v>3145</v>
      </c>
      <c r="B3147" t="s">
        <v>421</v>
      </c>
      <c r="C3147" t="s">
        <v>429</v>
      </c>
      <c r="D3147" t="s">
        <v>408</v>
      </c>
      <c r="E3147" t="s">
        <v>66</v>
      </c>
      <c r="F3147" t="s">
        <v>406</v>
      </c>
      <c r="G3147">
        <v>2.2357723577233339</v>
      </c>
      <c r="H3147" t="str">
        <f t="shared" si="49"/>
        <v>Bay of Plenty</v>
      </c>
    </row>
    <row r="3148" spans="1:8" hidden="1" x14ac:dyDescent="0.25">
      <c r="A3148" s="103">
        <v>3146</v>
      </c>
      <c r="B3148" t="s">
        <v>421</v>
      </c>
      <c r="C3148" t="s">
        <v>429</v>
      </c>
      <c r="D3148" t="s">
        <v>408</v>
      </c>
      <c r="E3148" t="s">
        <v>68</v>
      </c>
      <c r="F3148" t="s">
        <v>406</v>
      </c>
      <c r="G3148">
        <v>11.224489795919061</v>
      </c>
      <c r="H3148" t="str">
        <f t="shared" si="49"/>
        <v>Bay of Plenty</v>
      </c>
    </row>
    <row r="3149" spans="1:8" hidden="1" x14ac:dyDescent="0.25">
      <c r="A3149" s="103">
        <v>3147</v>
      </c>
      <c r="B3149" t="s">
        <v>421</v>
      </c>
      <c r="C3149" t="s">
        <v>429</v>
      </c>
      <c r="D3149" t="s">
        <v>408</v>
      </c>
      <c r="E3149" t="s">
        <v>67</v>
      </c>
      <c r="F3149" t="s">
        <v>407</v>
      </c>
      <c r="G3149">
        <v>78.448275862068968</v>
      </c>
      <c r="H3149" t="str">
        <f t="shared" si="49"/>
        <v>Bay of Plenty</v>
      </c>
    </row>
    <row r="3150" spans="1:8" hidden="1" x14ac:dyDescent="0.25">
      <c r="A3150" s="103">
        <v>3148</v>
      </c>
      <c r="B3150" t="s">
        <v>421</v>
      </c>
      <c r="C3150" t="s">
        <v>429</v>
      </c>
      <c r="D3150" t="s">
        <v>408</v>
      </c>
      <c r="E3150" t="s">
        <v>66</v>
      </c>
      <c r="F3150" t="s">
        <v>407</v>
      </c>
      <c r="G3150">
        <v>84.75609756097694</v>
      </c>
      <c r="H3150" t="str">
        <f t="shared" si="49"/>
        <v>Bay of Plenty</v>
      </c>
    </row>
    <row r="3151" spans="1:8" hidden="1" x14ac:dyDescent="0.25">
      <c r="A3151" s="103">
        <v>3149</v>
      </c>
      <c r="B3151" t="s">
        <v>421</v>
      </c>
      <c r="C3151" t="s">
        <v>429</v>
      </c>
      <c r="D3151" t="s">
        <v>408</v>
      </c>
      <c r="E3151" t="s">
        <v>68</v>
      </c>
      <c r="F3151" t="s">
        <v>407</v>
      </c>
      <c r="G3151">
        <v>60.884353741495048</v>
      </c>
      <c r="H3151" t="str">
        <f t="shared" si="49"/>
        <v>Bay of Plenty</v>
      </c>
    </row>
    <row r="3152" spans="1:8" hidden="1" x14ac:dyDescent="0.25">
      <c r="A3152" s="103">
        <v>3150</v>
      </c>
      <c r="B3152" t="s">
        <v>421</v>
      </c>
      <c r="C3152" t="s">
        <v>429</v>
      </c>
      <c r="D3152" t="s">
        <v>409</v>
      </c>
      <c r="E3152" t="s">
        <v>193</v>
      </c>
      <c r="F3152" t="s">
        <v>405</v>
      </c>
      <c r="G3152">
        <v>17.803030303030969</v>
      </c>
      <c r="H3152" t="str">
        <f t="shared" si="49"/>
        <v>Bay of Plenty</v>
      </c>
    </row>
    <row r="3153" spans="1:8" hidden="1" x14ac:dyDescent="0.25">
      <c r="A3153" s="103">
        <v>3151</v>
      </c>
      <c r="B3153" t="s">
        <v>421</v>
      </c>
      <c r="C3153" t="s">
        <v>429</v>
      </c>
      <c r="D3153" t="s">
        <v>409</v>
      </c>
      <c r="E3153" t="s">
        <v>194</v>
      </c>
      <c r="F3153" t="s">
        <v>405</v>
      </c>
      <c r="G3153">
        <v>25.806451612903221</v>
      </c>
      <c r="H3153" t="str">
        <f t="shared" si="49"/>
        <v>Bay of Plenty</v>
      </c>
    </row>
    <row r="3154" spans="1:8" hidden="1" x14ac:dyDescent="0.25">
      <c r="A3154" s="103">
        <v>3152</v>
      </c>
      <c r="B3154" t="s">
        <v>421</v>
      </c>
      <c r="C3154" t="s">
        <v>429</v>
      </c>
      <c r="D3154" t="s">
        <v>409</v>
      </c>
      <c r="E3154" t="s">
        <v>195</v>
      </c>
      <c r="F3154" t="s">
        <v>405</v>
      </c>
      <c r="G3154">
        <v>7.7464788732341363</v>
      </c>
      <c r="H3154" t="str">
        <f t="shared" si="49"/>
        <v>Bay of Plenty</v>
      </c>
    </row>
    <row r="3155" spans="1:8" hidden="1" x14ac:dyDescent="0.25">
      <c r="A3155" s="103">
        <v>3153</v>
      </c>
      <c r="B3155" t="s">
        <v>421</v>
      </c>
      <c r="C3155" t="s">
        <v>429</v>
      </c>
      <c r="D3155" t="s">
        <v>409</v>
      </c>
      <c r="E3155" t="s">
        <v>193</v>
      </c>
      <c r="F3155" t="s">
        <v>406</v>
      </c>
      <c r="G3155">
        <v>7.1969696969699681</v>
      </c>
      <c r="H3155" t="str">
        <f t="shared" si="49"/>
        <v>Bay of Plenty</v>
      </c>
    </row>
    <row r="3156" spans="1:8" hidden="1" x14ac:dyDescent="0.25">
      <c r="A3156" s="103">
        <v>3154</v>
      </c>
      <c r="B3156" t="s">
        <v>421</v>
      </c>
      <c r="C3156" t="s">
        <v>429</v>
      </c>
      <c r="D3156" t="s">
        <v>409</v>
      </c>
      <c r="E3156" t="s">
        <v>194</v>
      </c>
      <c r="F3156" t="s">
        <v>406</v>
      </c>
      <c r="G3156">
        <v>5.913978494623656</v>
      </c>
      <c r="H3156" t="str">
        <f t="shared" si="49"/>
        <v>Bay of Plenty</v>
      </c>
    </row>
    <row r="3157" spans="1:8" hidden="1" x14ac:dyDescent="0.25">
      <c r="A3157" s="103">
        <v>3155</v>
      </c>
      <c r="B3157" t="s">
        <v>421</v>
      </c>
      <c r="C3157" t="s">
        <v>429</v>
      </c>
      <c r="D3157" t="s">
        <v>409</v>
      </c>
      <c r="E3157" t="s">
        <v>195</v>
      </c>
      <c r="F3157" t="s">
        <v>406</v>
      </c>
      <c r="G3157">
        <v>11.03286384976586</v>
      </c>
      <c r="H3157" t="str">
        <f t="shared" si="49"/>
        <v>Bay of Plenty</v>
      </c>
    </row>
    <row r="3158" spans="1:8" hidden="1" x14ac:dyDescent="0.25">
      <c r="A3158" s="103">
        <v>3156</v>
      </c>
      <c r="B3158" t="s">
        <v>421</v>
      </c>
      <c r="C3158" t="s">
        <v>429</v>
      </c>
      <c r="D3158" t="s">
        <v>409</v>
      </c>
      <c r="E3158" t="s">
        <v>193</v>
      </c>
      <c r="F3158" t="s">
        <v>407</v>
      </c>
      <c r="G3158">
        <v>74.999999999999062</v>
      </c>
      <c r="H3158" t="str">
        <f t="shared" si="49"/>
        <v>Bay of Plenty</v>
      </c>
    </row>
    <row r="3159" spans="1:8" hidden="1" x14ac:dyDescent="0.25">
      <c r="A3159" s="103">
        <v>3157</v>
      </c>
      <c r="B3159" t="s">
        <v>421</v>
      </c>
      <c r="C3159" t="s">
        <v>429</v>
      </c>
      <c r="D3159" t="s">
        <v>409</v>
      </c>
      <c r="E3159" t="s">
        <v>194</v>
      </c>
      <c r="F3159" t="s">
        <v>407</v>
      </c>
      <c r="G3159">
        <v>68.27956989247312</v>
      </c>
      <c r="H3159" t="str">
        <f t="shared" si="49"/>
        <v>Bay of Plenty</v>
      </c>
    </row>
    <row r="3160" spans="1:8" hidden="1" x14ac:dyDescent="0.25">
      <c r="A3160" s="103">
        <v>3158</v>
      </c>
      <c r="B3160" t="s">
        <v>421</v>
      </c>
      <c r="C3160" t="s">
        <v>429</v>
      </c>
      <c r="D3160" t="s">
        <v>409</v>
      </c>
      <c r="E3160" t="s">
        <v>195</v>
      </c>
      <c r="F3160" t="s">
        <v>407</v>
      </c>
      <c r="G3160">
        <v>81.220657277000001</v>
      </c>
      <c r="H3160" t="str">
        <f t="shared" si="49"/>
        <v>Bay of Plenty</v>
      </c>
    </row>
    <row r="3161" spans="1:8" hidden="1" x14ac:dyDescent="0.25">
      <c r="A3161" s="103">
        <v>3159</v>
      </c>
      <c r="B3161" t="s">
        <v>422</v>
      </c>
      <c r="C3161" t="s">
        <v>429</v>
      </c>
      <c r="D3161" t="s">
        <v>403</v>
      </c>
      <c r="E3161" t="s">
        <v>404</v>
      </c>
      <c r="F3161" t="s">
        <v>405</v>
      </c>
      <c r="G3161">
        <v>21.993127147764241</v>
      </c>
      <c r="H3161" t="str">
        <f t="shared" si="49"/>
        <v>Marlborough</v>
      </c>
    </row>
    <row r="3162" spans="1:8" hidden="1" x14ac:dyDescent="0.25">
      <c r="A3162" s="103">
        <v>3160</v>
      </c>
      <c r="B3162" t="s">
        <v>422</v>
      </c>
      <c r="C3162" t="s">
        <v>429</v>
      </c>
      <c r="D3162" t="s">
        <v>403</v>
      </c>
      <c r="E3162" t="s">
        <v>404</v>
      </c>
      <c r="F3162" t="s">
        <v>406</v>
      </c>
      <c r="G3162">
        <v>9.2783505154644903</v>
      </c>
      <c r="H3162" t="str">
        <f t="shared" si="49"/>
        <v>Marlborough</v>
      </c>
    </row>
    <row r="3163" spans="1:8" hidden="1" x14ac:dyDescent="0.25">
      <c r="A3163" s="103">
        <v>3161</v>
      </c>
      <c r="B3163" t="s">
        <v>422</v>
      </c>
      <c r="C3163" t="s">
        <v>429</v>
      </c>
      <c r="D3163" t="s">
        <v>403</v>
      </c>
      <c r="E3163" t="s">
        <v>404</v>
      </c>
      <c r="F3163" t="s">
        <v>407</v>
      </c>
      <c r="G3163">
        <v>68.728522336771263</v>
      </c>
      <c r="H3163" t="str">
        <f t="shared" si="49"/>
        <v>Marlborough</v>
      </c>
    </row>
    <row r="3164" spans="1:8" hidden="1" x14ac:dyDescent="0.25">
      <c r="A3164" s="103">
        <v>3162</v>
      </c>
      <c r="B3164" t="s">
        <v>422</v>
      </c>
      <c r="C3164" t="s">
        <v>429</v>
      </c>
      <c r="D3164" t="s">
        <v>399</v>
      </c>
      <c r="E3164" t="s">
        <v>70</v>
      </c>
      <c r="F3164" t="s">
        <v>405</v>
      </c>
      <c r="G3164">
        <v>6.666666666666667</v>
      </c>
      <c r="H3164" t="str">
        <f t="shared" si="49"/>
        <v>Marlborough</v>
      </c>
    </row>
    <row r="3165" spans="1:8" hidden="1" x14ac:dyDescent="0.25">
      <c r="A3165" s="103">
        <v>3163</v>
      </c>
      <c r="B3165" t="s">
        <v>422</v>
      </c>
      <c r="C3165" t="s">
        <v>429</v>
      </c>
      <c r="D3165" t="s">
        <v>399</v>
      </c>
      <c r="E3165" t="s">
        <v>71</v>
      </c>
      <c r="F3165" t="s">
        <v>405</v>
      </c>
      <c r="G3165">
        <v>34.126984126979437</v>
      </c>
      <c r="H3165" t="str">
        <f t="shared" si="49"/>
        <v>Marlborough</v>
      </c>
    </row>
    <row r="3166" spans="1:8" hidden="1" x14ac:dyDescent="0.25">
      <c r="A3166" s="103">
        <v>3164</v>
      </c>
      <c r="B3166" t="s">
        <v>422</v>
      </c>
      <c r="C3166" t="s">
        <v>429</v>
      </c>
      <c r="D3166" t="s">
        <v>399</v>
      </c>
      <c r="E3166" t="s">
        <v>69</v>
      </c>
      <c r="F3166" t="s">
        <v>405</v>
      </c>
      <c r="H3166" t="str">
        <f t="shared" si="49"/>
        <v>Marlborough</v>
      </c>
    </row>
    <row r="3167" spans="1:8" hidden="1" x14ac:dyDescent="0.25">
      <c r="A3167" s="103">
        <v>3165</v>
      </c>
      <c r="B3167" t="s">
        <v>422</v>
      </c>
      <c r="C3167" t="s">
        <v>429</v>
      </c>
      <c r="D3167" t="s">
        <v>399</v>
      </c>
      <c r="E3167" t="s">
        <v>72</v>
      </c>
      <c r="F3167" t="s">
        <v>405</v>
      </c>
      <c r="G3167">
        <v>50</v>
      </c>
      <c r="H3167" t="str">
        <f t="shared" si="49"/>
        <v>Marlborough</v>
      </c>
    </row>
    <row r="3168" spans="1:8" x14ac:dyDescent="0.25">
      <c r="A3168" s="103">
        <v>3166</v>
      </c>
      <c r="B3168" t="s">
        <v>422</v>
      </c>
      <c r="C3168" t="s">
        <v>429</v>
      </c>
      <c r="D3168" t="s">
        <v>399</v>
      </c>
      <c r="E3168" t="s">
        <v>81</v>
      </c>
      <c r="F3168" t="s">
        <v>405</v>
      </c>
      <c r="H3168" t="str">
        <f t="shared" si="49"/>
        <v>Marlborough</v>
      </c>
    </row>
    <row r="3169" spans="1:8" hidden="1" x14ac:dyDescent="0.25">
      <c r="A3169" s="103">
        <v>3167</v>
      </c>
      <c r="B3169" t="s">
        <v>422</v>
      </c>
      <c r="C3169" t="s">
        <v>429</v>
      </c>
      <c r="D3169" t="s">
        <v>399</v>
      </c>
      <c r="E3169" t="s">
        <v>82</v>
      </c>
      <c r="F3169" t="s">
        <v>405</v>
      </c>
      <c r="H3169" t="str">
        <f t="shared" si="49"/>
        <v>Marlborough</v>
      </c>
    </row>
    <row r="3170" spans="1:8" hidden="1" x14ac:dyDescent="0.25">
      <c r="A3170" s="103">
        <v>3168</v>
      </c>
      <c r="B3170" t="s">
        <v>422</v>
      </c>
      <c r="C3170" t="s">
        <v>429</v>
      </c>
      <c r="D3170" t="s">
        <v>399</v>
      </c>
      <c r="E3170" t="s">
        <v>70</v>
      </c>
      <c r="F3170" t="s">
        <v>406</v>
      </c>
      <c r="G3170">
        <v>20</v>
      </c>
      <c r="H3170" t="str">
        <f t="shared" si="49"/>
        <v>Marlborough</v>
      </c>
    </row>
    <row r="3171" spans="1:8" hidden="1" x14ac:dyDescent="0.25">
      <c r="A3171" s="103">
        <v>3169</v>
      </c>
      <c r="B3171" t="s">
        <v>422</v>
      </c>
      <c r="C3171" t="s">
        <v>429</v>
      </c>
      <c r="D3171" t="s">
        <v>399</v>
      </c>
      <c r="E3171" t="s">
        <v>71</v>
      </c>
      <c r="F3171" t="s">
        <v>406</v>
      </c>
      <c r="H3171" t="str">
        <f t="shared" si="49"/>
        <v>Marlborough</v>
      </c>
    </row>
    <row r="3172" spans="1:8" hidden="1" x14ac:dyDescent="0.25">
      <c r="A3172" s="103">
        <v>3170</v>
      </c>
      <c r="B3172" t="s">
        <v>422</v>
      </c>
      <c r="C3172" t="s">
        <v>429</v>
      </c>
      <c r="D3172" t="s">
        <v>399</v>
      </c>
      <c r="E3172" t="s">
        <v>69</v>
      </c>
      <c r="F3172" t="s">
        <v>406</v>
      </c>
      <c r="H3172" t="str">
        <f t="shared" si="49"/>
        <v>Marlborough</v>
      </c>
    </row>
    <row r="3173" spans="1:8" hidden="1" x14ac:dyDescent="0.25">
      <c r="A3173" s="103">
        <v>3171</v>
      </c>
      <c r="B3173" t="s">
        <v>422</v>
      </c>
      <c r="C3173" t="s">
        <v>429</v>
      </c>
      <c r="D3173" t="s">
        <v>399</v>
      </c>
      <c r="E3173" t="s">
        <v>72</v>
      </c>
      <c r="F3173" t="s">
        <v>406</v>
      </c>
      <c r="G3173">
        <v>16.666666666666661</v>
      </c>
      <c r="H3173" t="str">
        <f t="shared" si="49"/>
        <v>Marlborough</v>
      </c>
    </row>
    <row r="3174" spans="1:8" x14ac:dyDescent="0.25">
      <c r="A3174" s="103">
        <v>3172</v>
      </c>
      <c r="B3174" t="s">
        <v>422</v>
      </c>
      <c r="C3174" t="s">
        <v>429</v>
      </c>
      <c r="D3174" t="s">
        <v>399</v>
      </c>
      <c r="E3174" t="s">
        <v>81</v>
      </c>
      <c r="F3174" t="s">
        <v>406</v>
      </c>
      <c r="G3174">
        <v>28.571428571432659</v>
      </c>
      <c r="H3174" t="str">
        <f t="shared" si="49"/>
        <v>Marlborough</v>
      </c>
    </row>
    <row r="3175" spans="1:8" hidden="1" x14ac:dyDescent="0.25">
      <c r="A3175" s="103">
        <v>3173</v>
      </c>
      <c r="B3175" t="s">
        <v>422</v>
      </c>
      <c r="C3175" t="s">
        <v>429</v>
      </c>
      <c r="D3175" t="s">
        <v>399</v>
      </c>
      <c r="E3175" t="s">
        <v>82</v>
      </c>
      <c r="F3175" t="s">
        <v>406</v>
      </c>
      <c r="H3175" t="str">
        <f t="shared" si="49"/>
        <v>Marlborough</v>
      </c>
    </row>
    <row r="3176" spans="1:8" hidden="1" x14ac:dyDescent="0.25">
      <c r="A3176" s="103">
        <v>3174</v>
      </c>
      <c r="B3176" t="s">
        <v>422</v>
      </c>
      <c r="C3176" t="s">
        <v>429</v>
      </c>
      <c r="D3176" t="s">
        <v>399</v>
      </c>
      <c r="E3176" t="s">
        <v>70</v>
      </c>
      <c r="F3176" t="s">
        <v>407</v>
      </c>
      <c r="G3176">
        <v>73.333333333333329</v>
      </c>
      <c r="H3176" t="str">
        <f t="shared" si="49"/>
        <v>Marlborough</v>
      </c>
    </row>
    <row r="3177" spans="1:8" hidden="1" x14ac:dyDescent="0.25">
      <c r="A3177" s="103">
        <v>3175</v>
      </c>
      <c r="B3177" t="s">
        <v>422</v>
      </c>
      <c r="C3177" t="s">
        <v>429</v>
      </c>
      <c r="D3177" t="s">
        <v>399</v>
      </c>
      <c r="E3177" t="s">
        <v>71</v>
      </c>
      <c r="F3177" t="s">
        <v>407</v>
      </c>
      <c r="G3177">
        <v>65.873015873020563</v>
      </c>
      <c r="H3177" t="str">
        <f t="shared" si="49"/>
        <v>Marlborough</v>
      </c>
    </row>
    <row r="3178" spans="1:8" hidden="1" x14ac:dyDescent="0.25">
      <c r="A3178" s="103">
        <v>3176</v>
      </c>
      <c r="B3178" t="s">
        <v>422</v>
      </c>
      <c r="C3178" t="s">
        <v>429</v>
      </c>
      <c r="D3178" t="s">
        <v>399</v>
      </c>
      <c r="E3178" t="s">
        <v>69</v>
      </c>
      <c r="F3178" t="s">
        <v>407</v>
      </c>
      <c r="G3178">
        <v>100</v>
      </c>
      <c r="H3178" t="str">
        <f t="shared" si="49"/>
        <v>Marlborough</v>
      </c>
    </row>
    <row r="3179" spans="1:8" hidden="1" x14ac:dyDescent="0.25">
      <c r="A3179" s="103">
        <v>3177</v>
      </c>
      <c r="B3179" t="s">
        <v>422</v>
      </c>
      <c r="C3179" t="s">
        <v>429</v>
      </c>
      <c r="D3179" t="s">
        <v>399</v>
      </c>
      <c r="E3179" t="s">
        <v>72</v>
      </c>
      <c r="F3179" t="s">
        <v>407</v>
      </c>
      <c r="G3179">
        <v>33.333333333333329</v>
      </c>
      <c r="H3179" t="str">
        <f t="shared" si="49"/>
        <v>Marlborough</v>
      </c>
    </row>
    <row r="3180" spans="1:8" x14ac:dyDescent="0.25">
      <c r="A3180" s="103">
        <v>3178</v>
      </c>
      <c r="B3180" t="s">
        <v>422</v>
      </c>
      <c r="C3180" t="s">
        <v>429</v>
      </c>
      <c r="D3180" t="s">
        <v>399</v>
      </c>
      <c r="E3180" t="s">
        <v>81</v>
      </c>
      <c r="F3180" t="s">
        <v>407</v>
      </c>
      <c r="G3180">
        <v>71.428571428567338</v>
      </c>
      <c r="H3180" t="str">
        <f t="shared" si="49"/>
        <v>Marlborough</v>
      </c>
    </row>
    <row r="3181" spans="1:8" hidden="1" x14ac:dyDescent="0.25">
      <c r="A3181" s="103">
        <v>3179</v>
      </c>
      <c r="B3181" t="s">
        <v>422</v>
      </c>
      <c r="C3181" t="s">
        <v>429</v>
      </c>
      <c r="D3181" t="s">
        <v>399</v>
      </c>
      <c r="E3181" t="s">
        <v>82</v>
      </c>
      <c r="F3181" t="s">
        <v>407</v>
      </c>
      <c r="G3181">
        <v>100</v>
      </c>
      <c r="H3181" t="str">
        <f t="shared" si="49"/>
        <v>Marlborough</v>
      </c>
    </row>
    <row r="3182" spans="1:8" hidden="1" x14ac:dyDescent="0.25">
      <c r="A3182" s="103">
        <v>3180</v>
      </c>
      <c r="B3182" t="s">
        <v>422</v>
      </c>
      <c r="C3182" t="s">
        <v>429</v>
      </c>
      <c r="D3182" t="s">
        <v>408</v>
      </c>
      <c r="E3182" t="s">
        <v>67</v>
      </c>
      <c r="F3182" t="s">
        <v>405</v>
      </c>
      <c r="G3182">
        <v>18.918918918918919</v>
      </c>
      <c r="H3182" t="str">
        <f t="shared" si="49"/>
        <v>Marlborough</v>
      </c>
    </row>
    <row r="3183" spans="1:8" hidden="1" x14ac:dyDescent="0.25">
      <c r="A3183" s="103">
        <v>3181</v>
      </c>
      <c r="B3183" t="s">
        <v>422</v>
      </c>
      <c r="C3183" t="s">
        <v>429</v>
      </c>
      <c r="D3183" t="s">
        <v>408</v>
      </c>
      <c r="E3183" t="s">
        <v>66</v>
      </c>
      <c r="F3183" t="s">
        <v>405</v>
      </c>
      <c r="G3183">
        <v>11.90476190475799</v>
      </c>
      <c r="H3183" t="str">
        <f t="shared" si="49"/>
        <v>Marlborough</v>
      </c>
    </row>
    <row r="3184" spans="1:8" hidden="1" x14ac:dyDescent="0.25">
      <c r="A3184" s="103">
        <v>3182</v>
      </c>
      <c r="B3184" t="s">
        <v>422</v>
      </c>
      <c r="C3184" t="s">
        <v>429</v>
      </c>
      <c r="D3184" t="s">
        <v>408</v>
      </c>
      <c r="E3184" t="s">
        <v>68</v>
      </c>
      <c r="F3184" t="s">
        <v>405</v>
      </c>
      <c r="G3184">
        <v>34.374999999998053</v>
      </c>
      <c r="H3184" t="str">
        <f t="shared" si="49"/>
        <v>Marlborough</v>
      </c>
    </row>
    <row r="3185" spans="1:8" hidden="1" x14ac:dyDescent="0.25">
      <c r="A3185" s="103">
        <v>3183</v>
      </c>
      <c r="B3185" t="s">
        <v>422</v>
      </c>
      <c r="C3185" t="s">
        <v>429</v>
      </c>
      <c r="D3185" t="s">
        <v>408</v>
      </c>
      <c r="E3185" t="s">
        <v>67</v>
      </c>
      <c r="F3185" t="s">
        <v>406</v>
      </c>
      <c r="G3185">
        <v>2.7027027027027031</v>
      </c>
      <c r="H3185" t="str">
        <f t="shared" si="49"/>
        <v>Marlborough</v>
      </c>
    </row>
    <row r="3186" spans="1:8" hidden="1" x14ac:dyDescent="0.25">
      <c r="A3186" s="103">
        <v>3184</v>
      </c>
      <c r="B3186" t="s">
        <v>422</v>
      </c>
      <c r="C3186" t="s">
        <v>429</v>
      </c>
      <c r="D3186" t="s">
        <v>408</v>
      </c>
      <c r="E3186" t="s">
        <v>66</v>
      </c>
      <c r="F3186" t="s">
        <v>406</v>
      </c>
      <c r="G3186">
        <v>7.1428571428576531</v>
      </c>
      <c r="H3186" t="str">
        <f t="shared" si="49"/>
        <v>Marlborough</v>
      </c>
    </row>
    <row r="3187" spans="1:8" hidden="1" x14ac:dyDescent="0.25">
      <c r="A3187" s="103">
        <v>3185</v>
      </c>
      <c r="B3187" t="s">
        <v>422</v>
      </c>
      <c r="C3187" t="s">
        <v>429</v>
      </c>
      <c r="D3187" t="s">
        <v>408</v>
      </c>
      <c r="E3187" t="s">
        <v>68</v>
      </c>
      <c r="F3187" t="s">
        <v>406</v>
      </c>
      <c r="G3187">
        <v>18.750000000002341</v>
      </c>
      <c r="H3187" t="str">
        <f t="shared" si="49"/>
        <v>Marlborough</v>
      </c>
    </row>
    <row r="3188" spans="1:8" hidden="1" x14ac:dyDescent="0.25">
      <c r="A3188" s="103">
        <v>3186</v>
      </c>
      <c r="B3188" t="s">
        <v>422</v>
      </c>
      <c r="C3188" t="s">
        <v>429</v>
      </c>
      <c r="D3188" t="s">
        <v>408</v>
      </c>
      <c r="E3188" t="s">
        <v>67</v>
      </c>
      <c r="F3188" t="s">
        <v>407</v>
      </c>
      <c r="G3188">
        <v>78.378378378378372</v>
      </c>
      <c r="H3188" t="str">
        <f t="shared" si="49"/>
        <v>Marlborough</v>
      </c>
    </row>
    <row r="3189" spans="1:8" hidden="1" x14ac:dyDescent="0.25">
      <c r="A3189" s="103">
        <v>3187</v>
      </c>
      <c r="B3189" t="s">
        <v>422</v>
      </c>
      <c r="C3189" t="s">
        <v>429</v>
      </c>
      <c r="D3189" t="s">
        <v>408</v>
      </c>
      <c r="E3189" t="s">
        <v>66</v>
      </c>
      <c r="F3189" t="s">
        <v>407</v>
      </c>
      <c r="G3189">
        <v>80.952380952384345</v>
      </c>
      <c r="H3189" t="str">
        <f t="shared" si="49"/>
        <v>Marlborough</v>
      </c>
    </row>
    <row r="3190" spans="1:8" hidden="1" x14ac:dyDescent="0.25">
      <c r="A3190" s="103">
        <v>3188</v>
      </c>
      <c r="B3190" t="s">
        <v>422</v>
      </c>
      <c r="C3190" t="s">
        <v>429</v>
      </c>
      <c r="D3190" t="s">
        <v>408</v>
      </c>
      <c r="E3190" t="s">
        <v>68</v>
      </c>
      <c r="F3190" t="s">
        <v>407</v>
      </c>
      <c r="G3190">
        <v>46.874999999999609</v>
      </c>
      <c r="H3190" t="str">
        <f t="shared" si="49"/>
        <v>Marlborough</v>
      </c>
    </row>
    <row r="3191" spans="1:8" hidden="1" x14ac:dyDescent="0.25">
      <c r="A3191" s="103">
        <v>3189</v>
      </c>
      <c r="B3191" t="s">
        <v>422</v>
      </c>
      <c r="C3191" t="s">
        <v>429</v>
      </c>
      <c r="D3191" t="s">
        <v>409</v>
      </c>
      <c r="E3191" t="s">
        <v>193</v>
      </c>
      <c r="F3191" t="s">
        <v>405</v>
      </c>
      <c r="G3191">
        <v>15.217391304348491</v>
      </c>
      <c r="H3191" t="str">
        <f t="shared" si="49"/>
        <v>Marlborough</v>
      </c>
    </row>
    <row r="3192" spans="1:8" hidden="1" x14ac:dyDescent="0.25">
      <c r="A3192" s="103">
        <v>3190</v>
      </c>
      <c r="B3192" t="s">
        <v>422</v>
      </c>
      <c r="C3192" t="s">
        <v>429</v>
      </c>
      <c r="D3192" t="s">
        <v>409</v>
      </c>
      <c r="E3192" t="s">
        <v>194</v>
      </c>
      <c r="F3192" t="s">
        <v>405</v>
      </c>
      <c r="G3192">
        <v>27.586206896551719</v>
      </c>
      <c r="H3192" t="str">
        <f t="shared" si="49"/>
        <v>Marlborough</v>
      </c>
    </row>
    <row r="3193" spans="1:8" hidden="1" x14ac:dyDescent="0.25">
      <c r="A3193" s="103">
        <v>3191</v>
      </c>
      <c r="B3193" t="s">
        <v>422</v>
      </c>
      <c r="C3193" t="s">
        <v>429</v>
      </c>
      <c r="D3193" t="s">
        <v>409</v>
      </c>
      <c r="E3193" t="s">
        <v>195</v>
      </c>
      <c r="F3193" t="s">
        <v>405</v>
      </c>
      <c r="G3193">
        <v>28.78787878786887</v>
      </c>
      <c r="H3193" t="str">
        <f t="shared" si="49"/>
        <v>Marlborough</v>
      </c>
    </row>
    <row r="3194" spans="1:8" hidden="1" x14ac:dyDescent="0.25">
      <c r="A3194" s="103">
        <v>3192</v>
      </c>
      <c r="B3194" t="s">
        <v>422</v>
      </c>
      <c r="C3194" t="s">
        <v>429</v>
      </c>
      <c r="D3194" t="s">
        <v>409</v>
      </c>
      <c r="E3194" t="s">
        <v>193</v>
      </c>
      <c r="F3194" t="s">
        <v>406</v>
      </c>
      <c r="G3194">
        <v>8.6956521739134214</v>
      </c>
      <c r="H3194" t="str">
        <f t="shared" si="49"/>
        <v>Marlborough</v>
      </c>
    </row>
    <row r="3195" spans="1:8" hidden="1" x14ac:dyDescent="0.25">
      <c r="A3195" s="103">
        <v>3193</v>
      </c>
      <c r="B3195" t="s">
        <v>422</v>
      </c>
      <c r="C3195" t="s">
        <v>429</v>
      </c>
      <c r="D3195" t="s">
        <v>409</v>
      </c>
      <c r="E3195" t="s">
        <v>194</v>
      </c>
      <c r="F3195" t="s">
        <v>406</v>
      </c>
      <c r="G3195">
        <v>17.241379310344829</v>
      </c>
      <c r="H3195" t="str">
        <f t="shared" si="49"/>
        <v>Marlborough</v>
      </c>
    </row>
    <row r="3196" spans="1:8" hidden="1" x14ac:dyDescent="0.25">
      <c r="A3196" s="103">
        <v>3194</v>
      </c>
      <c r="B3196" t="s">
        <v>422</v>
      </c>
      <c r="C3196" t="s">
        <v>429</v>
      </c>
      <c r="D3196" t="s">
        <v>409</v>
      </c>
      <c r="E3196" t="s">
        <v>195</v>
      </c>
      <c r="F3196" t="s">
        <v>406</v>
      </c>
      <c r="H3196" t="str">
        <f t="shared" si="49"/>
        <v>Marlborough</v>
      </c>
    </row>
    <row r="3197" spans="1:8" hidden="1" x14ac:dyDescent="0.25">
      <c r="A3197" s="103">
        <v>3195</v>
      </c>
      <c r="B3197" t="s">
        <v>422</v>
      </c>
      <c r="C3197" t="s">
        <v>429</v>
      </c>
      <c r="D3197" t="s">
        <v>409</v>
      </c>
      <c r="E3197" t="s">
        <v>193</v>
      </c>
      <c r="F3197" t="s">
        <v>407</v>
      </c>
      <c r="G3197">
        <v>76.086956521738088</v>
      </c>
      <c r="H3197" t="str">
        <f t="shared" si="49"/>
        <v>Marlborough</v>
      </c>
    </row>
    <row r="3198" spans="1:8" hidden="1" x14ac:dyDescent="0.25">
      <c r="A3198" s="103">
        <v>3196</v>
      </c>
      <c r="B3198" t="s">
        <v>422</v>
      </c>
      <c r="C3198" t="s">
        <v>429</v>
      </c>
      <c r="D3198" t="s">
        <v>409</v>
      </c>
      <c r="E3198" t="s">
        <v>194</v>
      </c>
      <c r="F3198" t="s">
        <v>407</v>
      </c>
      <c r="G3198">
        <v>55.172413793103438</v>
      </c>
      <c r="H3198" t="str">
        <f t="shared" si="49"/>
        <v>Marlborough</v>
      </c>
    </row>
    <row r="3199" spans="1:8" hidden="1" x14ac:dyDescent="0.25">
      <c r="A3199" s="103">
        <v>3197</v>
      </c>
      <c r="B3199" t="s">
        <v>422</v>
      </c>
      <c r="C3199" t="s">
        <v>429</v>
      </c>
      <c r="D3199" t="s">
        <v>409</v>
      </c>
      <c r="E3199" t="s">
        <v>195</v>
      </c>
      <c r="F3199" t="s">
        <v>407</v>
      </c>
      <c r="G3199">
        <v>71.212121212131123</v>
      </c>
      <c r="H3199" t="str">
        <f t="shared" si="49"/>
        <v>Marlborough</v>
      </c>
    </row>
    <row r="3200" spans="1:8" hidden="1" x14ac:dyDescent="0.25">
      <c r="A3200" s="103">
        <v>3198</v>
      </c>
      <c r="B3200" t="s">
        <v>423</v>
      </c>
      <c r="C3200" t="s">
        <v>429</v>
      </c>
      <c r="D3200" t="s">
        <v>403</v>
      </c>
      <c r="E3200" t="s">
        <v>404</v>
      </c>
      <c r="F3200" t="s">
        <v>405</v>
      </c>
      <c r="G3200">
        <v>13.13131313131217</v>
      </c>
      <c r="H3200" t="str">
        <f t="shared" si="49"/>
        <v>Nelson</v>
      </c>
    </row>
    <row r="3201" spans="1:8" hidden="1" x14ac:dyDescent="0.25">
      <c r="A3201" s="103">
        <v>3199</v>
      </c>
      <c r="B3201" t="s">
        <v>423</v>
      </c>
      <c r="C3201" t="s">
        <v>429</v>
      </c>
      <c r="D3201" t="s">
        <v>403</v>
      </c>
      <c r="E3201" t="s">
        <v>404</v>
      </c>
      <c r="F3201" t="s">
        <v>406</v>
      </c>
      <c r="G3201">
        <v>17.50841750841758</v>
      </c>
      <c r="H3201" t="str">
        <f t="shared" si="49"/>
        <v>Nelson</v>
      </c>
    </row>
    <row r="3202" spans="1:8" hidden="1" x14ac:dyDescent="0.25">
      <c r="A3202" s="103">
        <v>3200</v>
      </c>
      <c r="B3202" t="s">
        <v>423</v>
      </c>
      <c r="C3202" t="s">
        <v>429</v>
      </c>
      <c r="D3202" t="s">
        <v>403</v>
      </c>
      <c r="E3202" t="s">
        <v>404</v>
      </c>
      <c r="F3202" t="s">
        <v>407</v>
      </c>
      <c r="G3202">
        <v>69.360269360270266</v>
      </c>
      <c r="H3202" t="str">
        <f t="shared" si="49"/>
        <v>Nelson</v>
      </c>
    </row>
    <row r="3203" spans="1:8" hidden="1" x14ac:dyDescent="0.25">
      <c r="A3203" s="103">
        <v>3201</v>
      </c>
      <c r="B3203" t="s">
        <v>423</v>
      </c>
      <c r="C3203" t="s">
        <v>429</v>
      </c>
      <c r="D3203" t="s">
        <v>399</v>
      </c>
      <c r="E3203" t="s">
        <v>70</v>
      </c>
      <c r="F3203" t="s">
        <v>405</v>
      </c>
      <c r="H3203" t="str">
        <f t="shared" ref="H3203:H3266" si="50">SUBSTITUTE(B3203, " Region","")</f>
        <v>Nelson</v>
      </c>
    </row>
    <row r="3204" spans="1:8" hidden="1" x14ac:dyDescent="0.25">
      <c r="A3204" s="103">
        <v>3202</v>
      </c>
      <c r="B3204" t="s">
        <v>423</v>
      </c>
      <c r="C3204" t="s">
        <v>429</v>
      </c>
      <c r="D3204" t="s">
        <v>399</v>
      </c>
      <c r="E3204" t="s">
        <v>71</v>
      </c>
      <c r="F3204" t="s">
        <v>405</v>
      </c>
      <c r="G3204">
        <v>15.000000000001499</v>
      </c>
      <c r="H3204" t="str">
        <f t="shared" si="50"/>
        <v>Nelson</v>
      </c>
    </row>
    <row r="3205" spans="1:8" hidden="1" x14ac:dyDescent="0.25">
      <c r="A3205" s="103">
        <v>3203</v>
      </c>
      <c r="B3205" t="s">
        <v>423</v>
      </c>
      <c r="C3205" t="s">
        <v>429</v>
      </c>
      <c r="D3205" t="s">
        <v>399</v>
      </c>
      <c r="E3205" t="s">
        <v>69</v>
      </c>
      <c r="F3205" t="s">
        <v>405</v>
      </c>
      <c r="H3205" t="str">
        <f t="shared" si="50"/>
        <v>Nelson</v>
      </c>
    </row>
    <row r="3206" spans="1:8" hidden="1" x14ac:dyDescent="0.25">
      <c r="A3206" s="103">
        <v>3204</v>
      </c>
      <c r="B3206" t="s">
        <v>423</v>
      </c>
      <c r="C3206" t="s">
        <v>429</v>
      </c>
      <c r="D3206" t="s">
        <v>399</v>
      </c>
      <c r="E3206" t="s">
        <v>72</v>
      </c>
      <c r="F3206" t="s">
        <v>405</v>
      </c>
      <c r="G3206">
        <v>43.749999999992973</v>
      </c>
      <c r="H3206" t="str">
        <f t="shared" si="50"/>
        <v>Nelson</v>
      </c>
    </row>
    <row r="3207" spans="1:8" x14ac:dyDescent="0.25">
      <c r="A3207" s="103">
        <v>3205</v>
      </c>
      <c r="B3207" t="s">
        <v>423</v>
      </c>
      <c r="C3207" t="s">
        <v>429</v>
      </c>
      <c r="D3207" t="s">
        <v>399</v>
      </c>
      <c r="E3207" t="s">
        <v>81</v>
      </c>
      <c r="F3207" t="s">
        <v>405</v>
      </c>
      <c r="H3207" t="str">
        <f t="shared" si="50"/>
        <v>Nelson</v>
      </c>
    </row>
    <row r="3208" spans="1:8" hidden="1" x14ac:dyDescent="0.25">
      <c r="A3208" s="103">
        <v>3206</v>
      </c>
      <c r="B3208" t="s">
        <v>423</v>
      </c>
      <c r="C3208" t="s">
        <v>429</v>
      </c>
      <c r="D3208" t="s">
        <v>399</v>
      </c>
      <c r="E3208" t="s">
        <v>82</v>
      </c>
      <c r="F3208" t="s">
        <v>405</v>
      </c>
      <c r="H3208" t="str">
        <f t="shared" si="50"/>
        <v>Nelson</v>
      </c>
    </row>
    <row r="3209" spans="1:8" hidden="1" x14ac:dyDescent="0.25">
      <c r="A3209" s="103">
        <v>3207</v>
      </c>
      <c r="B3209" t="s">
        <v>423</v>
      </c>
      <c r="C3209" t="s">
        <v>429</v>
      </c>
      <c r="D3209" t="s">
        <v>399</v>
      </c>
      <c r="E3209" t="s">
        <v>70</v>
      </c>
      <c r="F3209" t="s">
        <v>406</v>
      </c>
      <c r="G3209">
        <v>26.666666666666671</v>
      </c>
      <c r="H3209" t="str">
        <f t="shared" si="50"/>
        <v>Nelson</v>
      </c>
    </row>
    <row r="3210" spans="1:8" hidden="1" x14ac:dyDescent="0.25">
      <c r="A3210" s="103">
        <v>3208</v>
      </c>
      <c r="B3210" t="s">
        <v>423</v>
      </c>
      <c r="C3210" t="s">
        <v>429</v>
      </c>
      <c r="D3210" t="s">
        <v>399</v>
      </c>
      <c r="E3210" t="s">
        <v>71</v>
      </c>
      <c r="F3210" t="s">
        <v>406</v>
      </c>
      <c r="G3210">
        <v>18.333333333331829</v>
      </c>
      <c r="H3210" t="str">
        <f t="shared" si="50"/>
        <v>Nelson</v>
      </c>
    </row>
    <row r="3211" spans="1:8" hidden="1" x14ac:dyDescent="0.25">
      <c r="A3211" s="103">
        <v>3209</v>
      </c>
      <c r="B3211" t="s">
        <v>423</v>
      </c>
      <c r="C3211" t="s">
        <v>429</v>
      </c>
      <c r="D3211" t="s">
        <v>399</v>
      </c>
      <c r="E3211" t="s">
        <v>69</v>
      </c>
      <c r="F3211" t="s">
        <v>406</v>
      </c>
      <c r="G3211">
        <v>20</v>
      </c>
      <c r="H3211" t="str">
        <f t="shared" si="50"/>
        <v>Nelson</v>
      </c>
    </row>
    <row r="3212" spans="1:8" hidden="1" x14ac:dyDescent="0.25">
      <c r="A3212" s="103">
        <v>3210</v>
      </c>
      <c r="B3212" t="s">
        <v>423</v>
      </c>
      <c r="C3212" t="s">
        <v>429</v>
      </c>
      <c r="D3212" t="s">
        <v>399</v>
      </c>
      <c r="E3212" t="s">
        <v>72</v>
      </c>
      <c r="F3212" t="s">
        <v>406</v>
      </c>
      <c r="G3212">
        <v>12.50000000000156</v>
      </c>
      <c r="H3212" t="str">
        <f t="shared" si="50"/>
        <v>Nelson</v>
      </c>
    </row>
    <row r="3213" spans="1:8" x14ac:dyDescent="0.25">
      <c r="A3213" s="103">
        <v>3211</v>
      </c>
      <c r="B3213" t="s">
        <v>423</v>
      </c>
      <c r="C3213" t="s">
        <v>429</v>
      </c>
      <c r="D3213" t="s">
        <v>399</v>
      </c>
      <c r="E3213" t="s">
        <v>81</v>
      </c>
      <c r="F3213" t="s">
        <v>406</v>
      </c>
      <c r="G3213">
        <v>14.285714285716329</v>
      </c>
      <c r="H3213" t="str">
        <f t="shared" si="50"/>
        <v>Nelson</v>
      </c>
    </row>
    <row r="3214" spans="1:8" hidden="1" x14ac:dyDescent="0.25">
      <c r="A3214" s="103">
        <v>3212</v>
      </c>
      <c r="B3214" t="s">
        <v>423</v>
      </c>
      <c r="C3214" t="s">
        <v>429</v>
      </c>
      <c r="D3214" t="s">
        <v>399</v>
      </c>
      <c r="E3214" t="s">
        <v>82</v>
      </c>
      <c r="F3214" t="s">
        <v>406</v>
      </c>
      <c r="H3214" t="str">
        <f t="shared" si="50"/>
        <v>Nelson</v>
      </c>
    </row>
    <row r="3215" spans="1:8" hidden="1" x14ac:dyDescent="0.25">
      <c r="A3215" s="103">
        <v>3213</v>
      </c>
      <c r="B3215" t="s">
        <v>423</v>
      </c>
      <c r="C3215" t="s">
        <v>429</v>
      </c>
      <c r="D3215" t="s">
        <v>399</v>
      </c>
      <c r="E3215" t="s">
        <v>70</v>
      </c>
      <c r="F3215" t="s">
        <v>407</v>
      </c>
      <c r="G3215">
        <v>73.333333333333329</v>
      </c>
      <c r="H3215" t="str">
        <f t="shared" si="50"/>
        <v>Nelson</v>
      </c>
    </row>
    <row r="3216" spans="1:8" hidden="1" x14ac:dyDescent="0.25">
      <c r="A3216" s="103">
        <v>3214</v>
      </c>
      <c r="B3216" t="s">
        <v>423</v>
      </c>
      <c r="C3216" t="s">
        <v>429</v>
      </c>
      <c r="D3216" t="s">
        <v>399</v>
      </c>
      <c r="E3216" t="s">
        <v>71</v>
      </c>
      <c r="F3216" t="s">
        <v>407</v>
      </c>
      <c r="G3216">
        <v>66.666666666666657</v>
      </c>
      <c r="H3216" t="str">
        <f t="shared" si="50"/>
        <v>Nelson</v>
      </c>
    </row>
    <row r="3217" spans="1:8" hidden="1" x14ac:dyDescent="0.25">
      <c r="A3217" s="103">
        <v>3215</v>
      </c>
      <c r="B3217" t="s">
        <v>423</v>
      </c>
      <c r="C3217" t="s">
        <v>429</v>
      </c>
      <c r="D3217" t="s">
        <v>399</v>
      </c>
      <c r="E3217" t="s">
        <v>69</v>
      </c>
      <c r="F3217" t="s">
        <v>407</v>
      </c>
      <c r="G3217">
        <v>80</v>
      </c>
      <c r="H3217" t="str">
        <f t="shared" si="50"/>
        <v>Nelson</v>
      </c>
    </row>
    <row r="3218" spans="1:8" hidden="1" x14ac:dyDescent="0.25">
      <c r="A3218" s="103">
        <v>3216</v>
      </c>
      <c r="B3218" t="s">
        <v>423</v>
      </c>
      <c r="C3218" t="s">
        <v>429</v>
      </c>
      <c r="D3218" t="s">
        <v>399</v>
      </c>
      <c r="E3218" t="s">
        <v>72</v>
      </c>
      <c r="F3218" t="s">
        <v>407</v>
      </c>
      <c r="G3218">
        <v>43.750000000005471</v>
      </c>
      <c r="H3218" t="str">
        <f t="shared" si="50"/>
        <v>Nelson</v>
      </c>
    </row>
    <row r="3219" spans="1:8" x14ac:dyDescent="0.25">
      <c r="A3219" s="103">
        <v>3217</v>
      </c>
      <c r="B3219" t="s">
        <v>423</v>
      </c>
      <c r="C3219" t="s">
        <v>429</v>
      </c>
      <c r="D3219" t="s">
        <v>399</v>
      </c>
      <c r="E3219" t="s">
        <v>81</v>
      </c>
      <c r="F3219" t="s">
        <v>407</v>
      </c>
      <c r="G3219">
        <v>85.714285714283676</v>
      </c>
      <c r="H3219" t="str">
        <f t="shared" si="50"/>
        <v>Nelson</v>
      </c>
    </row>
    <row r="3220" spans="1:8" hidden="1" x14ac:dyDescent="0.25">
      <c r="A3220" s="103">
        <v>3218</v>
      </c>
      <c r="B3220" t="s">
        <v>423</v>
      </c>
      <c r="C3220" t="s">
        <v>429</v>
      </c>
      <c r="D3220" t="s">
        <v>399</v>
      </c>
      <c r="E3220" t="s">
        <v>82</v>
      </c>
      <c r="F3220" t="s">
        <v>407</v>
      </c>
      <c r="G3220">
        <v>100</v>
      </c>
      <c r="H3220" t="str">
        <f t="shared" si="50"/>
        <v>Nelson</v>
      </c>
    </row>
    <row r="3221" spans="1:8" hidden="1" x14ac:dyDescent="0.25">
      <c r="A3221" s="103">
        <v>3219</v>
      </c>
      <c r="B3221" t="s">
        <v>423</v>
      </c>
      <c r="C3221" t="s">
        <v>429</v>
      </c>
      <c r="D3221" t="s">
        <v>408</v>
      </c>
      <c r="E3221" t="s">
        <v>67</v>
      </c>
      <c r="F3221" t="s">
        <v>405</v>
      </c>
      <c r="G3221">
        <v>15.38461538461539</v>
      </c>
      <c r="H3221" t="str">
        <f t="shared" si="50"/>
        <v>Nelson</v>
      </c>
    </row>
    <row r="3222" spans="1:8" hidden="1" x14ac:dyDescent="0.25">
      <c r="A3222" s="103">
        <v>3220</v>
      </c>
      <c r="B3222" t="s">
        <v>423</v>
      </c>
      <c r="C3222" t="s">
        <v>429</v>
      </c>
      <c r="D3222" t="s">
        <v>408</v>
      </c>
      <c r="E3222" t="s">
        <v>66</v>
      </c>
      <c r="F3222" t="s">
        <v>405</v>
      </c>
      <c r="H3222" t="str">
        <f t="shared" si="50"/>
        <v>Nelson</v>
      </c>
    </row>
    <row r="3223" spans="1:8" hidden="1" x14ac:dyDescent="0.25">
      <c r="A3223" s="103">
        <v>3221</v>
      </c>
      <c r="B3223" t="s">
        <v>423</v>
      </c>
      <c r="C3223" t="s">
        <v>429</v>
      </c>
      <c r="D3223" t="s">
        <v>408</v>
      </c>
      <c r="E3223" t="s">
        <v>68</v>
      </c>
      <c r="F3223" t="s">
        <v>405</v>
      </c>
      <c r="G3223">
        <v>21.874999999997851</v>
      </c>
      <c r="H3223" t="str">
        <f t="shared" si="50"/>
        <v>Nelson</v>
      </c>
    </row>
    <row r="3224" spans="1:8" hidden="1" x14ac:dyDescent="0.25">
      <c r="A3224" s="103">
        <v>3222</v>
      </c>
      <c r="B3224" t="s">
        <v>423</v>
      </c>
      <c r="C3224" t="s">
        <v>429</v>
      </c>
      <c r="D3224" t="s">
        <v>408</v>
      </c>
      <c r="E3224" t="s">
        <v>67</v>
      </c>
      <c r="F3224" t="s">
        <v>406</v>
      </c>
      <c r="G3224">
        <v>17.948717948717949</v>
      </c>
      <c r="H3224" t="str">
        <f t="shared" si="50"/>
        <v>Nelson</v>
      </c>
    </row>
    <row r="3225" spans="1:8" hidden="1" x14ac:dyDescent="0.25">
      <c r="A3225" s="103">
        <v>3223</v>
      </c>
      <c r="B3225" t="s">
        <v>423</v>
      </c>
      <c r="C3225" t="s">
        <v>429</v>
      </c>
      <c r="D3225" t="s">
        <v>408</v>
      </c>
      <c r="E3225" t="s">
        <v>66</v>
      </c>
      <c r="F3225" t="s">
        <v>406</v>
      </c>
      <c r="H3225" t="str">
        <f t="shared" si="50"/>
        <v>Nelson</v>
      </c>
    </row>
    <row r="3226" spans="1:8" hidden="1" x14ac:dyDescent="0.25">
      <c r="A3226" s="103">
        <v>3224</v>
      </c>
      <c r="B3226" t="s">
        <v>423</v>
      </c>
      <c r="C3226" t="s">
        <v>429</v>
      </c>
      <c r="D3226" t="s">
        <v>408</v>
      </c>
      <c r="E3226" t="s">
        <v>68</v>
      </c>
      <c r="F3226" t="s">
        <v>406</v>
      </c>
      <c r="G3226">
        <v>32.291666666668547</v>
      </c>
      <c r="H3226" t="str">
        <f t="shared" si="50"/>
        <v>Nelson</v>
      </c>
    </row>
    <row r="3227" spans="1:8" hidden="1" x14ac:dyDescent="0.25">
      <c r="A3227" s="103">
        <v>3225</v>
      </c>
      <c r="B3227" t="s">
        <v>423</v>
      </c>
      <c r="C3227" t="s">
        <v>429</v>
      </c>
      <c r="D3227" t="s">
        <v>408</v>
      </c>
      <c r="E3227" t="s">
        <v>67</v>
      </c>
      <c r="F3227" t="s">
        <v>407</v>
      </c>
      <c r="G3227">
        <v>66.666666666666657</v>
      </c>
      <c r="H3227" t="str">
        <f t="shared" si="50"/>
        <v>Nelson</v>
      </c>
    </row>
    <row r="3228" spans="1:8" hidden="1" x14ac:dyDescent="0.25">
      <c r="A3228" s="103">
        <v>3226</v>
      </c>
      <c r="B3228" t="s">
        <v>423</v>
      </c>
      <c r="C3228" t="s">
        <v>429</v>
      </c>
      <c r="D3228" t="s">
        <v>408</v>
      </c>
      <c r="E3228" t="s">
        <v>66</v>
      </c>
      <c r="F3228" t="s">
        <v>407</v>
      </c>
      <c r="G3228">
        <v>100</v>
      </c>
      <c r="H3228" t="str">
        <f t="shared" si="50"/>
        <v>Nelson</v>
      </c>
    </row>
    <row r="3229" spans="1:8" hidden="1" x14ac:dyDescent="0.25">
      <c r="A3229" s="103">
        <v>3227</v>
      </c>
      <c r="B3229" t="s">
        <v>423</v>
      </c>
      <c r="C3229" t="s">
        <v>429</v>
      </c>
      <c r="D3229" t="s">
        <v>408</v>
      </c>
      <c r="E3229" t="s">
        <v>68</v>
      </c>
      <c r="F3229" t="s">
        <v>407</v>
      </c>
      <c r="G3229">
        <v>45.833333333333591</v>
      </c>
      <c r="H3229" t="str">
        <f t="shared" si="50"/>
        <v>Nelson</v>
      </c>
    </row>
    <row r="3230" spans="1:8" hidden="1" x14ac:dyDescent="0.25">
      <c r="A3230" s="103">
        <v>3228</v>
      </c>
      <c r="B3230" t="s">
        <v>423</v>
      </c>
      <c r="C3230" t="s">
        <v>429</v>
      </c>
      <c r="D3230" t="s">
        <v>409</v>
      </c>
      <c r="E3230" t="s">
        <v>193</v>
      </c>
      <c r="F3230" t="s">
        <v>405</v>
      </c>
      <c r="G3230">
        <v>9.0909090909095056</v>
      </c>
      <c r="H3230" t="str">
        <f t="shared" si="50"/>
        <v>Nelson</v>
      </c>
    </row>
    <row r="3231" spans="1:8" hidden="1" x14ac:dyDescent="0.25">
      <c r="A3231" s="103">
        <v>3229</v>
      </c>
      <c r="B3231" t="s">
        <v>423</v>
      </c>
      <c r="C3231" t="s">
        <v>429</v>
      </c>
      <c r="D3231" t="s">
        <v>409</v>
      </c>
      <c r="E3231" t="s">
        <v>194</v>
      </c>
      <c r="F3231" t="s">
        <v>405</v>
      </c>
      <c r="G3231">
        <v>22.58064516129032</v>
      </c>
      <c r="H3231" t="str">
        <f t="shared" si="50"/>
        <v>Nelson</v>
      </c>
    </row>
    <row r="3232" spans="1:8" hidden="1" x14ac:dyDescent="0.25">
      <c r="A3232" s="103">
        <v>3230</v>
      </c>
      <c r="B3232" t="s">
        <v>423</v>
      </c>
      <c r="C3232" t="s">
        <v>429</v>
      </c>
      <c r="D3232" t="s">
        <v>409</v>
      </c>
      <c r="E3232" t="s">
        <v>195</v>
      </c>
      <c r="F3232" t="s">
        <v>405</v>
      </c>
      <c r="G3232">
        <v>8.3333333333270847</v>
      </c>
      <c r="H3232" t="str">
        <f t="shared" si="50"/>
        <v>Nelson</v>
      </c>
    </row>
    <row r="3233" spans="1:8" hidden="1" x14ac:dyDescent="0.25">
      <c r="A3233" s="103">
        <v>3231</v>
      </c>
      <c r="B3233" t="s">
        <v>423</v>
      </c>
      <c r="C3233" t="s">
        <v>429</v>
      </c>
      <c r="D3233" t="s">
        <v>409</v>
      </c>
      <c r="E3233" t="s">
        <v>193</v>
      </c>
      <c r="F3233" t="s">
        <v>406</v>
      </c>
      <c r="G3233">
        <v>18.181818181819011</v>
      </c>
      <c r="H3233" t="str">
        <f t="shared" si="50"/>
        <v>Nelson</v>
      </c>
    </row>
    <row r="3234" spans="1:8" hidden="1" x14ac:dyDescent="0.25">
      <c r="A3234" s="103">
        <v>3232</v>
      </c>
      <c r="B3234" t="s">
        <v>423</v>
      </c>
      <c r="C3234" t="s">
        <v>429</v>
      </c>
      <c r="D3234" t="s">
        <v>409</v>
      </c>
      <c r="E3234" t="s">
        <v>194</v>
      </c>
      <c r="F3234" t="s">
        <v>406</v>
      </c>
      <c r="G3234">
        <v>19.35483870967742</v>
      </c>
      <c r="H3234" t="str">
        <f t="shared" si="50"/>
        <v>Nelson</v>
      </c>
    </row>
    <row r="3235" spans="1:8" hidden="1" x14ac:dyDescent="0.25">
      <c r="A3235" s="103">
        <v>3233</v>
      </c>
      <c r="B3235" t="s">
        <v>423</v>
      </c>
      <c r="C3235" t="s">
        <v>429</v>
      </c>
      <c r="D3235" t="s">
        <v>409</v>
      </c>
      <c r="E3235" t="s">
        <v>195</v>
      </c>
      <c r="F3235" t="s">
        <v>406</v>
      </c>
      <c r="G3235">
        <v>13.888888888886809</v>
      </c>
      <c r="H3235" t="str">
        <f t="shared" si="50"/>
        <v>Nelson</v>
      </c>
    </row>
    <row r="3236" spans="1:8" hidden="1" x14ac:dyDescent="0.25">
      <c r="A3236" s="103">
        <v>3234</v>
      </c>
      <c r="B3236" t="s">
        <v>423</v>
      </c>
      <c r="C3236" t="s">
        <v>429</v>
      </c>
      <c r="D3236" t="s">
        <v>409</v>
      </c>
      <c r="E3236" t="s">
        <v>193</v>
      </c>
      <c r="F3236" t="s">
        <v>407</v>
      </c>
      <c r="G3236">
        <v>72.727272727271497</v>
      </c>
      <c r="H3236" t="str">
        <f t="shared" si="50"/>
        <v>Nelson</v>
      </c>
    </row>
    <row r="3237" spans="1:8" hidden="1" x14ac:dyDescent="0.25">
      <c r="A3237" s="103">
        <v>3235</v>
      </c>
      <c r="B3237" t="s">
        <v>423</v>
      </c>
      <c r="C3237" t="s">
        <v>429</v>
      </c>
      <c r="D3237" t="s">
        <v>409</v>
      </c>
      <c r="E3237" t="s">
        <v>194</v>
      </c>
      <c r="F3237" t="s">
        <v>407</v>
      </c>
      <c r="G3237">
        <v>58.064516129032263</v>
      </c>
      <c r="H3237" t="str">
        <f t="shared" si="50"/>
        <v>Nelson</v>
      </c>
    </row>
    <row r="3238" spans="1:8" hidden="1" x14ac:dyDescent="0.25">
      <c r="A3238" s="103">
        <v>3236</v>
      </c>
      <c r="B3238" t="s">
        <v>423</v>
      </c>
      <c r="C3238" t="s">
        <v>429</v>
      </c>
      <c r="D3238" t="s">
        <v>409</v>
      </c>
      <c r="E3238" t="s">
        <v>195</v>
      </c>
      <c r="F3238" t="s">
        <v>407</v>
      </c>
      <c r="G3238">
        <v>77.777777777786113</v>
      </c>
      <c r="H3238" t="str">
        <f t="shared" si="50"/>
        <v>Nelson</v>
      </c>
    </row>
    <row r="3239" spans="1:8" hidden="1" x14ac:dyDescent="0.25">
      <c r="A3239" s="103">
        <v>3237</v>
      </c>
      <c r="B3239" t="s">
        <v>424</v>
      </c>
      <c r="C3239" t="s">
        <v>429</v>
      </c>
      <c r="D3239" t="s">
        <v>403</v>
      </c>
      <c r="E3239" t="s">
        <v>404</v>
      </c>
      <c r="F3239" t="s">
        <v>405</v>
      </c>
      <c r="G3239">
        <v>22.794959908361541</v>
      </c>
      <c r="H3239" t="str">
        <f t="shared" si="50"/>
        <v>Taranaki</v>
      </c>
    </row>
    <row r="3240" spans="1:8" hidden="1" x14ac:dyDescent="0.25">
      <c r="A3240" s="103">
        <v>3238</v>
      </c>
      <c r="B3240" t="s">
        <v>424</v>
      </c>
      <c r="C3240" t="s">
        <v>429</v>
      </c>
      <c r="D3240" t="s">
        <v>403</v>
      </c>
      <c r="E3240" t="s">
        <v>404</v>
      </c>
      <c r="F3240" t="s">
        <v>406</v>
      </c>
      <c r="G3240">
        <v>11.5693012600227</v>
      </c>
      <c r="H3240" t="str">
        <f t="shared" si="50"/>
        <v>Taranaki</v>
      </c>
    </row>
    <row r="3241" spans="1:8" hidden="1" x14ac:dyDescent="0.25">
      <c r="A3241" s="103">
        <v>3239</v>
      </c>
      <c r="B3241" t="s">
        <v>424</v>
      </c>
      <c r="C3241" t="s">
        <v>429</v>
      </c>
      <c r="D3241" t="s">
        <v>403</v>
      </c>
      <c r="E3241" t="s">
        <v>404</v>
      </c>
      <c r="F3241" t="s">
        <v>407</v>
      </c>
      <c r="G3241">
        <v>65.63573883161574</v>
      </c>
      <c r="H3241" t="str">
        <f t="shared" si="50"/>
        <v>Taranaki</v>
      </c>
    </row>
    <row r="3242" spans="1:8" hidden="1" x14ac:dyDescent="0.25">
      <c r="A3242" s="103">
        <v>3240</v>
      </c>
      <c r="B3242" t="s">
        <v>424</v>
      </c>
      <c r="C3242" t="s">
        <v>429</v>
      </c>
      <c r="D3242" t="s">
        <v>399</v>
      </c>
      <c r="E3242" t="s">
        <v>70</v>
      </c>
      <c r="F3242" t="s">
        <v>405</v>
      </c>
      <c r="G3242">
        <v>4.4444444444444446</v>
      </c>
      <c r="H3242" t="str">
        <f t="shared" si="50"/>
        <v>Taranaki</v>
      </c>
    </row>
    <row r="3243" spans="1:8" hidden="1" x14ac:dyDescent="0.25">
      <c r="A3243" s="103">
        <v>3241</v>
      </c>
      <c r="B3243" t="s">
        <v>424</v>
      </c>
      <c r="C3243" t="s">
        <v>429</v>
      </c>
      <c r="D3243" t="s">
        <v>399</v>
      </c>
      <c r="E3243" t="s">
        <v>71</v>
      </c>
      <c r="F3243" t="s">
        <v>405</v>
      </c>
      <c r="G3243">
        <v>23.055555555553969</v>
      </c>
      <c r="H3243" t="str">
        <f t="shared" si="50"/>
        <v>Taranaki</v>
      </c>
    </row>
    <row r="3244" spans="1:8" hidden="1" x14ac:dyDescent="0.25">
      <c r="A3244" s="103">
        <v>3242</v>
      </c>
      <c r="B3244" t="s">
        <v>424</v>
      </c>
      <c r="C3244" t="s">
        <v>429</v>
      </c>
      <c r="D3244" t="s">
        <v>399</v>
      </c>
      <c r="E3244" t="s">
        <v>69</v>
      </c>
      <c r="F3244" t="s">
        <v>405</v>
      </c>
      <c r="G3244">
        <v>33.333333333333329</v>
      </c>
      <c r="H3244" t="str">
        <f t="shared" si="50"/>
        <v>Taranaki</v>
      </c>
    </row>
    <row r="3245" spans="1:8" hidden="1" x14ac:dyDescent="0.25">
      <c r="A3245" s="103">
        <v>3243</v>
      </c>
      <c r="B3245" t="s">
        <v>424</v>
      </c>
      <c r="C3245" t="s">
        <v>429</v>
      </c>
      <c r="D3245" t="s">
        <v>399</v>
      </c>
      <c r="E3245" t="s">
        <v>72</v>
      </c>
      <c r="F3245" t="s">
        <v>405</v>
      </c>
      <c r="G3245">
        <v>33.333333333334927</v>
      </c>
      <c r="H3245" t="str">
        <f t="shared" si="50"/>
        <v>Taranaki</v>
      </c>
    </row>
    <row r="3246" spans="1:8" x14ac:dyDescent="0.25">
      <c r="A3246" s="103">
        <v>3244</v>
      </c>
      <c r="B3246" t="s">
        <v>424</v>
      </c>
      <c r="C3246" t="s">
        <v>429</v>
      </c>
      <c r="D3246" t="s">
        <v>399</v>
      </c>
      <c r="E3246" t="s">
        <v>81</v>
      </c>
      <c r="F3246" t="s">
        <v>405</v>
      </c>
      <c r="G3246">
        <v>30.158730158731441</v>
      </c>
      <c r="H3246" t="str">
        <f t="shared" si="50"/>
        <v>Taranaki</v>
      </c>
    </row>
    <row r="3247" spans="1:8" hidden="1" x14ac:dyDescent="0.25">
      <c r="A3247" s="103">
        <v>3245</v>
      </c>
      <c r="B3247" t="s">
        <v>424</v>
      </c>
      <c r="C3247" t="s">
        <v>429</v>
      </c>
      <c r="D3247" t="s">
        <v>399</v>
      </c>
      <c r="E3247" t="s">
        <v>82</v>
      </c>
      <c r="F3247" t="s">
        <v>405</v>
      </c>
      <c r="H3247" t="str">
        <f t="shared" si="50"/>
        <v>Taranaki</v>
      </c>
    </row>
    <row r="3248" spans="1:8" hidden="1" x14ac:dyDescent="0.25">
      <c r="A3248" s="103">
        <v>3246</v>
      </c>
      <c r="B3248" t="s">
        <v>424</v>
      </c>
      <c r="C3248" t="s">
        <v>429</v>
      </c>
      <c r="D3248" t="s">
        <v>399</v>
      </c>
      <c r="E3248" t="s">
        <v>70</v>
      </c>
      <c r="F3248" t="s">
        <v>406</v>
      </c>
      <c r="G3248">
        <v>17.777777777777779</v>
      </c>
      <c r="H3248" t="str">
        <f t="shared" si="50"/>
        <v>Taranaki</v>
      </c>
    </row>
    <row r="3249" spans="1:8" hidden="1" x14ac:dyDescent="0.25">
      <c r="A3249" s="103">
        <v>3247</v>
      </c>
      <c r="B3249" t="s">
        <v>424</v>
      </c>
      <c r="C3249" t="s">
        <v>429</v>
      </c>
      <c r="D3249" t="s">
        <v>399</v>
      </c>
      <c r="E3249" t="s">
        <v>71</v>
      </c>
      <c r="F3249" t="s">
        <v>406</v>
      </c>
      <c r="G3249">
        <v>10.83333333333275</v>
      </c>
      <c r="H3249" t="str">
        <f t="shared" si="50"/>
        <v>Taranaki</v>
      </c>
    </row>
    <row r="3250" spans="1:8" hidden="1" x14ac:dyDescent="0.25">
      <c r="A3250" s="103">
        <v>3248</v>
      </c>
      <c r="B3250" t="s">
        <v>424</v>
      </c>
      <c r="C3250" t="s">
        <v>429</v>
      </c>
      <c r="D3250" t="s">
        <v>399</v>
      </c>
      <c r="E3250" t="s">
        <v>69</v>
      </c>
      <c r="F3250" t="s">
        <v>406</v>
      </c>
      <c r="G3250">
        <v>6.666666666666667</v>
      </c>
      <c r="H3250" t="str">
        <f t="shared" si="50"/>
        <v>Taranaki</v>
      </c>
    </row>
    <row r="3251" spans="1:8" hidden="1" x14ac:dyDescent="0.25">
      <c r="A3251" s="103">
        <v>3249</v>
      </c>
      <c r="B3251" t="s">
        <v>424</v>
      </c>
      <c r="C3251" t="s">
        <v>429</v>
      </c>
      <c r="D3251" t="s">
        <v>399</v>
      </c>
      <c r="E3251" t="s">
        <v>72</v>
      </c>
      <c r="F3251" t="s">
        <v>406</v>
      </c>
      <c r="G3251">
        <v>11.90476190476247</v>
      </c>
      <c r="H3251" t="str">
        <f t="shared" si="50"/>
        <v>Taranaki</v>
      </c>
    </row>
    <row r="3252" spans="1:8" x14ac:dyDescent="0.25">
      <c r="A3252" s="103">
        <v>3250</v>
      </c>
      <c r="B3252" t="s">
        <v>424</v>
      </c>
      <c r="C3252" t="s">
        <v>429</v>
      </c>
      <c r="D3252" t="s">
        <v>399</v>
      </c>
      <c r="E3252" t="s">
        <v>81</v>
      </c>
      <c r="F3252" t="s">
        <v>406</v>
      </c>
      <c r="G3252">
        <v>13.49206349206319</v>
      </c>
      <c r="H3252" t="str">
        <f t="shared" si="50"/>
        <v>Taranaki</v>
      </c>
    </row>
    <row r="3253" spans="1:8" hidden="1" x14ac:dyDescent="0.25">
      <c r="A3253" s="103">
        <v>3251</v>
      </c>
      <c r="B3253" t="s">
        <v>424</v>
      </c>
      <c r="C3253" t="s">
        <v>429</v>
      </c>
      <c r="D3253" t="s">
        <v>399</v>
      </c>
      <c r="E3253" t="s">
        <v>82</v>
      </c>
      <c r="F3253" t="s">
        <v>406</v>
      </c>
      <c r="H3253" t="str">
        <f t="shared" si="50"/>
        <v>Taranaki</v>
      </c>
    </row>
    <row r="3254" spans="1:8" hidden="1" x14ac:dyDescent="0.25">
      <c r="A3254" s="103">
        <v>3252</v>
      </c>
      <c r="B3254" t="s">
        <v>424</v>
      </c>
      <c r="C3254" t="s">
        <v>429</v>
      </c>
      <c r="D3254" t="s">
        <v>399</v>
      </c>
      <c r="E3254" t="s">
        <v>70</v>
      </c>
      <c r="F3254" t="s">
        <v>407</v>
      </c>
      <c r="G3254">
        <v>77.777777777777786</v>
      </c>
      <c r="H3254" t="str">
        <f t="shared" si="50"/>
        <v>Taranaki</v>
      </c>
    </row>
    <row r="3255" spans="1:8" hidden="1" x14ac:dyDescent="0.25">
      <c r="A3255" s="103">
        <v>3253</v>
      </c>
      <c r="B3255" t="s">
        <v>424</v>
      </c>
      <c r="C3255" t="s">
        <v>429</v>
      </c>
      <c r="D3255" t="s">
        <v>399</v>
      </c>
      <c r="E3255" t="s">
        <v>71</v>
      </c>
      <c r="F3255" t="s">
        <v>407</v>
      </c>
      <c r="G3255">
        <v>66.111111111113289</v>
      </c>
      <c r="H3255" t="str">
        <f t="shared" si="50"/>
        <v>Taranaki</v>
      </c>
    </row>
    <row r="3256" spans="1:8" hidden="1" x14ac:dyDescent="0.25">
      <c r="A3256" s="103">
        <v>3254</v>
      </c>
      <c r="B3256" t="s">
        <v>424</v>
      </c>
      <c r="C3256" t="s">
        <v>429</v>
      </c>
      <c r="D3256" t="s">
        <v>399</v>
      </c>
      <c r="E3256" t="s">
        <v>69</v>
      </c>
      <c r="F3256" t="s">
        <v>407</v>
      </c>
      <c r="G3256">
        <v>60</v>
      </c>
      <c r="H3256" t="str">
        <f t="shared" si="50"/>
        <v>Taranaki</v>
      </c>
    </row>
    <row r="3257" spans="1:8" hidden="1" x14ac:dyDescent="0.25">
      <c r="A3257" s="103">
        <v>3255</v>
      </c>
      <c r="B3257" t="s">
        <v>424</v>
      </c>
      <c r="C3257" t="s">
        <v>429</v>
      </c>
      <c r="D3257" t="s">
        <v>399</v>
      </c>
      <c r="E3257" t="s">
        <v>72</v>
      </c>
      <c r="F3257" t="s">
        <v>407</v>
      </c>
      <c r="G3257">
        <v>54.761904761902613</v>
      </c>
      <c r="H3257" t="str">
        <f t="shared" si="50"/>
        <v>Taranaki</v>
      </c>
    </row>
    <row r="3258" spans="1:8" x14ac:dyDescent="0.25">
      <c r="A3258" s="103">
        <v>3256</v>
      </c>
      <c r="B3258" t="s">
        <v>424</v>
      </c>
      <c r="C3258" t="s">
        <v>429</v>
      </c>
      <c r="D3258" t="s">
        <v>399</v>
      </c>
      <c r="E3258" t="s">
        <v>81</v>
      </c>
      <c r="F3258" t="s">
        <v>407</v>
      </c>
      <c r="G3258">
        <v>56.349206349205367</v>
      </c>
      <c r="H3258" t="str">
        <f t="shared" si="50"/>
        <v>Taranaki</v>
      </c>
    </row>
    <row r="3259" spans="1:8" hidden="1" x14ac:dyDescent="0.25">
      <c r="A3259" s="103">
        <v>3257</v>
      </c>
      <c r="B3259" t="s">
        <v>424</v>
      </c>
      <c r="C3259" t="s">
        <v>429</v>
      </c>
      <c r="D3259" t="s">
        <v>399</v>
      </c>
      <c r="E3259" t="s">
        <v>82</v>
      </c>
      <c r="F3259" t="s">
        <v>407</v>
      </c>
      <c r="G3259">
        <v>100</v>
      </c>
      <c r="H3259" t="str">
        <f t="shared" si="50"/>
        <v>Taranaki</v>
      </c>
    </row>
    <row r="3260" spans="1:8" hidden="1" x14ac:dyDescent="0.25">
      <c r="A3260" s="103">
        <v>3258</v>
      </c>
      <c r="B3260" t="s">
        <v>424</v>
      </c>
      <c r="C3260" t="s">
        <v>429</v>
      </c>
      <c r="D3260" t="s">
        <v>408</v>
      </c>
      <c r="E3260" t="s">
        <v>67</v>
      </c>
      <c r="F3260" t="s">
        <v>405</v>
      </c>
      <c r="G3260">
        <v>23.89380530973451</v>
      </c>
      <c r="H3260" t="str">
        <f t="shared" si="50"/>
        <v>Taranaki</v>
      </c>
    </row>
    <row r="3261" spans="1:8" hidden="1" x14ac:dyDescent="0.25">
      <c r="A3261" s="103">
        <v>3259</v>
      </c>
      <c r="B3261" t="s">
        <v>424</v>
      </c>
      <c r="C3261" t="s">
        <v>429</v>
      </c>
      <c r="D3261" t="s">
        <v>408</v>
      </c>
      <c r="E3261" t="s">
        <v>66</v>
      </c>
      <c r="F3261" t="s">
        <v>405</v>
      </c>
      <c r="G3261">
        <v>14.22764227642055</v>
      </c>
      <c r="H3261" t="str">
        <f t="shared" si="50"/>
        <v>Taranaki</v>
      </c>
    </row>
    <row r="3262" spans="1:8" hidden="1" x14ac:dyDescent="0.25">
      <c r="A3262" s="103">
        <v>3260</v>
      </c>
      <c r="B3262" t="s">
        <v>424</v>
      </c>
      <c r="C3262" t="s">
        <v>429</v>
      </c>
      <c r="D3262" t="s">
        <v>408</v>
      </c>
      <c r="E3262" t="s">
        <v>68</v>
      </c>
      <c r="F3262" t="s">
        <v>405</v>
      </c>
      <c r="G3262">
        <v>28.819444444445271</v>
      </c>
      <c r="H3262" t="str">
        <f t="shared" si="50"/>
        <v>Taranaki</v>
      </c>
    </row>
    <row r="3263" spans="1:8" hidden="1" x14ac:dyDescent="0.25">
      <c r="A3263" s="103">
        <v>3261</v>
      </c>
      <c r="B3263" t="s">
        <v>424</v>
      </c>
      <c r="C3263" t="s">
        <v>429</v>
      </c>
      <c r="D3263" t="s">
        <v>408</v>
      </c>
      <c r="E3263" t="s">
        <v>67</v>
      </c>
      <c r="F3263" t="s">
        <v>406</v>
      </c>
      <c r="G3263">
        <v>9.7345132743362832</v>
      </c>
      <c r="H3263" t="str">
        <f t="shared" si="50"/>
        <v>Taranaki</v>
      </c>
    </row>
    <row r="3264" spans="1:8" hidden="1" x14ac:dyDescent="0.25">
      <c r="A3264" s="103">
        <v>3262</v>
      </c>
      <c r="B3264" t="s">
        <v>424</v>
      </c>
      <c r="C3264" t="s">
        <v>429</v>
      </c>
      <c r="D3264" t="s">
        <v>408</v>
      </c>
      <c r="E3264" t="s">
        <v>66</v>
      </c>
      <c r="F3264" t="s">
        <v>406</v>
      </c>
      <c r="G3264">
        <v>8.5365853658542825</v>
      </c>
      <c r="H3264" t="str">
        <f t="shared" si="50"/>
        <v>Taranaki</v>
      </c>
    </row>
    <row r="3265" spans="1:8" hidden="1" x14ac:dyDescent="0.25">
      <c r="A3265" s="103">
        <v>3263</v>
      </c>
      <c r="B3265" t="s">
        <v>424</v>
      </c>
      <c r="C3265" t="s">
        <v>429</v>
      </c>
      <c r="D3265" t="s">
        <v>408</v>
      </c>
      <c r="E3265" t="s">
        <v>68</v>
      </c>
      <c r="F3265" t="s">
        <v>406</v>
      </c>
      <c r="G3265">
        <v>16.319444444443711</v>
      </c>
      <c r="H3265" t="str">
        <f t="shared" si="50"/>
        <v>Taranaki</v>
      </c>
    </row>
    <row r="3266" spans="1:8" hidden="1" x14ac:dyDescent="0.25">
      <c r="A3266" s="103">
        <v>3264</v>
      </c>
      <c r="B3266" t="s">
        <v>424</v>
      </c>
      <c r="C3266" t="s">
        <v>429</v>
      </c>
      <c r="D3266" t="s">
        <v>408</v>
      </c>
      <c r="E3266" t="s">
        <v>67</v>
      </c>
      <c r="F3266" t="s">
        <v>407</v>
      </c>
      <c r="G3266">
        <v>66.371681415929203</v>
      </c>
      <c r="H3266" t="str">
        <f t="shared" si="50"/>
        <v>Taranaki</v>
      </c>
    </row>
    <row r="3267" spans="1:8" hidden="1" x14ac:dyDescent="0.25">
      <c r="A3267" s="103">
        <v>3265</v>
      </c>
      <c r="B3267" t="s">
        <v>424</v>
      </c>
      <c r="C3267" t="s">
        <v>429</v>
      </c>
      <c r="D3267" t="s">
        <v>408</v>
      </c>
      <c r="E3267" t="s">
        <v>66</v>
      </c>
      <c r="F3267" t="s">
        <v>407</v>
      </c>
      <c r="G3267">
        <v>77.235772357725168</v>
      </c>
      <c r="H3267" t="str">
        <f t="shared" ref="H3267:H3316" si="51">SUBSTITUTE(B3267, " Region","")</f>
        <v>Taranaki</v>
      </c>
    </row>
    <row r="3268" spans="1:8" hidden="1" x14ac:dyDescent="0.25">
      <c r="A3268" s="103">
        <v>3266</v>
      </c>
      <c r="B3268" t="s">
        <v>424</v>
      </c>
      <c r="C3268" t="s">
        <v>429</v>
      </c>
      <c r="D3268" t="s">
        <v>408</v>
      </c>
      <c r="E3268" t="s">
        <v>68</v>
      </c>
      <c r="F3268" t="s">
        <v>407</v>
      </c>
      <c r="G3268">
        <v>54.861111111111029</v>
      </c>
      <c r="H3268" t="str">
        <f t="shared" si="51"/>
        <v>Taranaki</v>
      </c>
    </row>
    <row r="3269" spans="1:8" hidden="1" x14ac:dyDescent="0.25">
      <c r="A3269" s="103">
        <v>3267</v>
      </c>
      <c r="B3269" t="s">
        <v>424</v>
      </c>
      <c r="C3269" t="s">
        <v>429</v>
      </c>
      <c r="D3269" t="s">
        <v>409</v>
      </c>
      <c r="E3269" t="s">
        <v>193</v>
      </c>
      <c r="F3269" t="s">
        <v>405</v>
      </c>
      <c r="G3269">
        <v>21.717171717171869</v>
      </c>
      <c r="H3269" t="str">
        <f t="shared" si="51"/>
        <v>Taranaki</v>
      </c>
    </row>
    <row r="3270" spans="1:8" hidden="1" x14ac:dyDescent="0.25">
      <c r="A3270" s="103">
        <v>3268</v>
      </c>
      <c r="B3270" t="s">
        <v>424</v>
      </c>
      <c r="C3270" t="s">
        <v>429</v>
      </c>
      <c r="D3270" t="s">
        <v>409</v>
      </c>
      <c r="E3270" t="s">
        <v>194</v>
      </c>
      <c r="F3270" t="s">
        <v>405</v>
      </c>
      <c r="G3270">
        <v>31.868131868131869</v>
      </c>
      <c r="H3270" t="str">
        <f t="shared" si="51"/>
        <v>Taranaki</v>
      </c>
    </row>
    <row r="3271" spans="1:8" hidden="1" x14ac:dyDescent="0.25">
      <c r="A3271" s="103">
        <v>3269</v>
      </c>
      <c r="B3271" t="s">
        <v>424</v>
      </c>
      <c r="C3271" t="s">
        <v>429</v>
      </c>
      <c r="D3271" t="s">
        <v>409</v>
      </c>
      <c r="E3271" t="s">
        <v>195</v>
      </c>
      <c r="F3271" t="s">
        <v>405</v>
      </c>
      <c r="G3271">
        <v>12.745098039211451</v>
      </c>
      <c r="H3271" t="str">
        <f t="shared" si="51"/>
        <v>Taranaki</v>
      </c>
    </row>
    <row r="3272" spans="1:8" hidden="1" x14ac:dyDescent="0.25">
      <c r="A3272" s="103">
        <v>3270</v>
      </c>
      <c r="B3272" t="s">
        <v>424</v>
      </c>
      <c r="C3272" t="s">
        <v>429</v>
      </c>
      <c r="D3272" t="s">
        <v>409</v>
      </c>
      <c r="E3272" t="s">
        <v>193</v>
      </c>
      <c r="F3272" t="s">
        <v>406</v>
      </c>
      <c r="G3272">
        <v>11.11111111111094</v>
      </c>
      <c r="H3272" t="str">
        <f t="shared" si="51"/>
        <v>Taranaki</v>
      </c>
    </row>
    <row r="3273" spans="1:8" hidden="1" x14ac:dyDescent="0.25">
      <c r="A3273" s="103">
        <v>3271</v>
      </c>
      <c r="B3273" t="s">
        <v>424</v>
      </c>
      <c r="C3273" t="s">
        <v>429</v>
      </c>
      <c r="D3273" t="s">
        <v>409</v>
      </c>
      <c r="E3273" t="s">
        <v>194</v>
      </c>
      <c r="F3273" t="s">
        <v>406</v>
      </c>
      <c r="G3273">
        <v>9.8901098901098905</v>
      </c>
      <c r="H3273" t="str">
        <f t="shared" si="51"/>
        <v>Taranaki</v>
      </c>
    </row>
    <row r="3274" spans="1:8" hidden="1" x14ac:dyDescent="0.25">
      <c r="A3274" s="103">
        <v>3272</v>
      </c>
      <c r="B3274" t="s">
        <v>424</v>
      </c>
      <c r="C3274" t="s">
        <v>429</v>
      </c>
      <c r="D3274" t="s">
        <v>409</v>
      </c>
      <c r="E3274" t="s">
        <v>195</v>
      </c>
      <c r="F3274" t="s">
        <v>406</v>
      </c>
      <c r="G3274">
        <v>14.70588235294127</v>
      </c>
      <c r="H3274" t="str">
        <f t="shared" si="51"/>
        <v>Taranaki</v>
      </c>
    </row>
    <row r="3275" spans="1:8" hidden="1" x14ac:dyDescent="0.25">
      <c r="A3275" s="103">
        <v>3273</v>
      </c>
      <c r="B3275" t="s">
        <v>424</v>
      </c>
      <c r="C3275" t="s">
        <v>429</v>
      </c>
      <c r="D3275" t="s">
        <v>409</v>
      </c>
      <c r="E3275" t="s">
        <v>193</v>
      </c>
      <c r="F3275" t="s">
        <v>407</v>
      </c>
      <c r="G3275">
        <v>67.171717171717191</v>
      </c>
      <c r="H3275" t="str">
        <f t="shared" si="51"/>
        <v>Taranaki</v>
      </c>
    </row>
    <row r="3276" spans="1:8" hidden="1" x14ac:dyDescent="0.25">
      <c r="A3276" s="103">
        <v>3274</v>
      </c>
      <c r="B3276" t="s">
        <v>424</v>
      </c>
      <c r="C3276" t="s">
        <v>429</v>
      </c>
      <c r="D3276" t="s">
        <v>409</v>
      </c>
      <c r="E3276" t="s">
        <v>194</v>
      </c>
      <c r="F3276" t="s">
        <v>407</v>
      </c>
      <c r="G3276">
        <v>58.241758241758248</v>
      </c>
      <c r="H3276" t="str">
        <f t="shared" si="51"/>
        <v>Taranaki</v>
      </c>
    </row>
    <row r="3277" spans="1:8" hidden="1" x14ac:dyDescent="0.25">
      <c r="A3277" s="103">
        <v>3275</v>
      </c>
      <c r="B3277" t="s">
        <v>424</v>
      </c>
      <c r="C3277" t="s">
        <v>429</v>
      </c>
      <c r="D3277" t="s">
        <v>409</v>
      </c>
      <c r="E3277" t="s">
        <v>195</v>
      </c>
      <c r="F3277" t="s">
        <v>407</v>
      </c>
      <c r="G3277">
        <v>72.549019607847299</v>
      </c>
      <c r="H3277" t="str">
        <f t="shared" si="51"/>
        <v>Taranaki</v>
      </c>
    </row>
    <row r="3278" spans="1:8" hidden="1" x14ac:dyDescent="0.25">
      <c r="A3278" s="103">
        <v>3276</v>
      </c>
      <c r="B3278" t="s">
        <v>425</v>
      </c>
      <c r="C3278" t="s">
        <v>429</v>
      </c>
      <c r="D3278" t="s">
        <v>403</v>
      </c>
      <c r="E3278" t="s">
        <v>404</v>
      </c>
      <c r="F3278" t="s">
        <v>405</v>
      </c>
      <c r="G3278">
        <v>11.221122112210789</v>
      </c>
      <c r="H3278" t="str">
        <f t="shared" si="51"/>
        <v>Tasman</v>
      </c>
    </row>
    <row r="3279" spans="1:8" hidden="1" x14ac:dyDescent="0.25">
      <c r="A3279" s="103">
        <v>3277</v>
      </c>
      <c r="B3279" t="s">
        <v>425</v>
      </c>
      <c r="C3279" t="s">
        <v>429</v>
      </c>
      <c r="D3279" t="s">
        <v>403</v>
      </c>
      <c r="E3279" t="s">
        <v>404</v>
      </c>
      <c r="F3279" t="s">
        <v>406</v>
      </c>
      <c r="G3279">
        <v>10.891089108909769</v>
      </c>
      <c r="H3279" t="str">
        <f t="shared" si="51"/>
        <v>Tasman</v>
      </c>
    </row>
    <row r="3280" spans="1:8" hidden="1" x14ac:dyDescent="0.25">
      <c r="A3280" s="103">
        <v>3278</v>
      </c>
      <c r="B3280" t="s">
        <v>425</v>
      </c>
      <c r="C3280" t="s">
        <v>429</v>
      </c>
      <c r="D3280" t="s">
        <v>403</v>
      </c>
      <c r="E3280" t="s">
        <v>404</v>
      </c>
      <c r="F3280" t="s">
        <v>407</v>
      </c>
      <c r="G3280">
        <v>77.887788778879454</v>
      </c>
      <c r="H3280" t="str">
        <f t="shared" si="51"/>
        <v>Tasman</v>
      </c>
    </row>
    <row r="3281" spans="1:8" hidden="1" x14ac:dyDescent="0.25">
      <c r="A3281" s="103">
        <v>3279</v>
      </c>
      <c r="B3281" t="s">
        <v>425</v>
      </c>
      <c r="C3281" t="s">
        <v>429</v>
      </c>
      <c r="D3281" t="s">
        <v>399</v>
      </c>
      <c r="E3281" t="s">
        <v>70</v>
      </c>
      <c r="F3281" t="s">
        <v>405</v>
      </c>
      <c r="H3281" t="str">
        <f t="shared" si="51"/>
        <v>Tasman</v>
      </c>
    </row>
    <row r="3282" spans="1:8" hidden="1" x14ac:dyDescent="0.25">
      <c r="A3282" s="103">
        <v>3280</v>
      </c>
      <c r="B3282" t="s">
        <v>425</v>
      </c>
      <c r="C3282" t="s">
        <v>429</v>
      </c>
      <c r="D3282" t="s">
        <v>399</v>
      </c>
      <c r="E3282" t="s">
        <v>71</v>
      </c>
      <c r="F3282" t="s">
        <v>405</v>
      </c>
      <c r="G3282">
        <v>11.11111111111058</v>
      </c>
      <c r="H3282" t="str">
        <f t="shared" si="51"/>
        <v>Tasman</v>
      </c>
    </row>
    <row r="3283" spans="1:8" hidden="1" x14ac:dyDescent="0.25">
      <c r="A3283" s="103">
        <v>3281</v>
      </c>
      <c r="B3283" t="s">
        <v>425</v>
      </c>
      <c r="C3283" t="s">
        <v>429</v>
      </c>
      <c r="D3283" t="s">
        <v>399</v>
      </c>
      <c r="E3283" t="s">
        <v>69</v>
      </c>
      <c r="F3283" t="s">
        <v>405</v>
      </c>
      <c r="H3283" t="str">
        <f t="shared" si="51"/>
        <v>Tasman</v>
      </c>
    </row>
    <row r="3284" spans="1:8" hidden="1" x14ac:dyDescent="0.25">
      <c r="A3284" s="103">
        <v>3282</v>
      </c>
      <c r="B3284" t="s">
        <v>425</v>
      </c>
      <c r="C3284" t="s">
        <v>429</v>
      </c>
      <c r="D3284" t="s">
        <v>399</v>
      </c>
      <c r="E3284" t="s">
        <v>72</v>
      </c>
      <c r="F3284" t="s">
        <v>405</v>
      </c>
      <c r="G3284">
        <v>37.50000000000469</v>
      </c>
      <c r="H3284" t="str">
        <f t="shared" si="51"/>
        <v>Tasman</v>
      </c>
    </row>
    <row r="3285" spans="1:8" x14ac:dyDescent="0.25">
      <c r="A3285" s="103">
        <v>3283</v>
      </c>
      <c r="B3285" t="s">
        <v>425</v>
      </c>
      <c r="C3285" t="s">
        <v>429</v>
      </c>
      <c r="D3285" t="s">
        <v>399</v>
      </c>
      <c r="E3285" t="s">
        <v>81</v>
      </c>
      <c r="F3285" t="s">
        <v>405</v>
      </c>
      <c r="G3285">
        <v>4.7619047619006807</v>
      </c>
      <c r="H3285" t="str">
        <f t="shared" si="51"/>
        <v>Tasman</v>
      </c>
    </row>
    <row r="3286" spans="1:8" hidden="1" x14ac:dyDescent="0.25">
      <c r="A3286" s="103">
        <v>3284</v>
      </c>
      <c r="B3286" t="s">
        <v>425</v>
      </c>
      <c r="C3286" t="s">
        <v>429</v>
      </c>
      <c r="D3286" t="s">
        <v>399</v>
      </c>
      <c r="E3286" t="s">
        <v>82</v>
      </c>
      <c r="F3286" t="s">
        <v>405</v>
      </c>
      <c r="H3286" t="str">
        <f t="shared" si="51"/>
        <v>Tasman</v>
      </c>
    </row>
    <row r="3287" spans="1:8" hidden="1" x14ac:dyDescent="0.25">
      <c r="A3287" s="103">
        <v>3285</v>
      </c>
      <c r="B3287" t="s">
        <v>425</v>
      </c>
      <c r="C3287" t="s">
        <v>429</v>
      </c>
      <c r="D3287" t="s">
        <v>399</v>
      </c>
      <c r="E3287" t="s">
        <v>70</v>
      </c>
      <c r="F3287" t="s">
        <v>406</v>
      </c>
      <c r="G3287">
        <v>26.666666666666671</v>
      </c>
      <c r="H3287" t="str">
        <f t="shared" si="51"/>
        <v>Tasman</v>
      </c>
    </row>
    <row r="3288" spans="1:8" hidden="1" x14ac:dyDescent="0.25">
      <c r="A3288" s="103">
        <v>3286</v>
      </c>
      <c r="B3288" t="s">
        <v>425</v>
      </c>
      <c r="C3288" t="s">
        <v>429</v>
      </c>
      <c r="D3288" t="s">
        <v>399</v>
      </c>
      <c r="E3288" t="s">
        <v>71</v>
      </c>
      <c r="F3288" t="s">
        <v>406</v>
      </c>
      <c r="G3288">
        <v>11.90476190476304</v>
      </c>
      <c r="H3288" t="str">
        <f t="shared" si="51"/>
        <v>Tasman</v>
      </c>
    </row>
    <row r="3289" spans="1:8" hidden="1" x14ac:dyDescent="0.25">
      <c r="A3289" s="103">
        <v>3287</v>
      </c>
      <c r="B3289" t="s">
        <v>425</v>
      </c>
      <c r="C3289" t="s">
        <v>429</v>
      </c>
      <c r="D3289" t="s">
        <v>399</v>
      </c>
      <c r="E3289" t="s">
        <v>69</v>
      </c>
      <c r="F3289" t="s">
        <v>406</v>
      </c>
      <c r="H3289" t="str">
        <f t="shared" si="51"/>
        <v>Tasman</v>
      </c>
    </row>
    <row r="3290" spans="1:8" hidden="1" x14ac:dyDescent="0.25">
      <c r="A3290" s="103">
        <v>3288</v>
      </c>
      <c r="B3290" t="s">
        <v>425</v>
      </c>
      <c r="C3290" t="s">
        <v>429</v>
      </c>
      <c r="D3290" t="s">
        <v>399</v>
      </c>
      <c r="E3290" t="s">
        <v>72</v>
      </c>
      <c r="F3290" t="s">
        <v>406</v>
      </c>
      <c r="G3290">
        <v>12.499999999989059</v>
      </c>
      <c r="H3290" t="str">
        <f t="shared" si="51"/>
        <v>Tasman</v>
      </c>
    </row>
    <row r="3291" spans="1:8" x14ac:dyDescent="0.25">
      <c r="A3291" s="103">
        <v>3289</v>
      </c>
      <c r="B3291" t="s">
        <v>425</v>
      </c>
      <c r="C3291" t="s">
        <v>429</v>
      </c>
      <c r="D3291" t="s">
        <v>399</v>
      </c>
      <c r="E3291" t="s">
        <v>81</v>
      </c>
      <c r="F3291" t="s">
        <v>406</v>
      </c>
      <c r="H3291" t="str">
        <f t="shared" si="51"/>
        <v>Tasman</v>
      </c>
    </row>
    <row r="3292" spans="1:8" hidden="1" x14ac:dyDescent="0.25">
      <c r="A3292" s="103">
        <v>3290</v>
      </c>
      <c r="B3292" t="s">
        <v>425</v>
      </c>
      <c r="C3292" t="s">
        <v>429</v>
      </c>
      <c r="D3292" t="s">
        <v>399</v>
      </c>
      <c r="E3292" t="s">
        <v>82</v>
      </c>
      <c r="F3292" t="s">
        <v>406</v>
      </c>
      <c r="H3292" t="str">
        <f t="shared" si="51"/>
        <v>Tasman</v>
      </c>
    </row>
    <row r="3293" spans="1:8" hidden="1" x14ac:dyDescent="0.25">
      <c r="A3293" s="103">
        <v>3291</v>
      </c>
      <c r="B3293" t="s">
        <v>425</v>
      </c>
      <c r="C3293" t="s">
        <v>429</v>
      </c>
      <c r="D3293" t="s">
        <v>399</v>
      </c>
      <c r="E3293" t="s">
        <v>70</v>
      </c>
      <c r="F3293" t="s">
        <v>407</v>
      </c>
      <c r="G3293">
        <v>73.333333333333329</v>
      </c>
      <c r="H3293" t="str">
        <f t="shared" si="51"/>
        <v>Tasman</v>
      </c>
    </row>
    <row r="3294" spans="1:8" hidden="1" x14ac:dyDescent="0.25">
      <c r="A3294" s="103">
        <v>3292</v>
      </c>
      <c r="B3294" t="s">
        <v>425</v>
      </c>
      <c r="C3294" t="s">
        <v>429</v>
      </c>
      <c r="D3294" t="s">
        <v>399</v>
      </c>
      <c r="E3294" t="s">
        <v>71</v>
      </c>
      <c r="F3294" t="s">
        <v>407</v>
      </c>
      <c r="G3294">
        <v>76.984126984126377</v>
      </c>
      <c r="H3294" t="str">
        <f t="shared" si="51"/>
        <v>Tasman</v>
      </c>
    </row>
    <row r="3295" spans="1:8" hidden="1" x14ac:dyDescent="0.25">
      <c r="A3295" s="103">
        <v>3293</v>
      </c>
      <c r="B3295" t="s">
        <v>425</v>
      </c>
      <c r="C3295" t="s">
        <v>429</v>
      </c>
      <c r="D3295" t="s">
        <v>399</v>
      </c>
      <c r="E3295" t="s">
        <v>69</v>
      </c>
      <c r="F3295" t="s">
        <v>407</v>
      </c>
      <c r="G3295">
        <v>100</v>
      </c>
      <c r="H3295" t="str">
        <f t="shared" si="51"/>
        <v>Tasman</v>
      </c>
    </row>
    <row r="3296" spans="1:8" hidden="1" x14ac:dyDescent="0.25">
      <c r="A3296" s="103">
        <v>3294</v>
      </c>
      <c r="B3296" t="s">
        <v>425</v>
      </c>
      <c r="C3296" t="s">
        <v>429</v>
      </c>
      <c r="D3296" t="s">
        <v>399</v>
      </c>
      <c r="E3296" t="s">
        <v>72</v>
      </c>
      <c r="F3296" t="s">
        <v>407</v>
      </c>
      <c r="G3296">
        <v>50.000000000006253</v>
      </c>
      <c r="H3296" t="str">
        <f t="shared" si="51"/>
        <v>Tasman</v>
      </c>
    </row>
    <row r="3297" spans="1:8" x14ac:dyDescent="0.25">
      <c r="A3297" s="103">
        <v>3295</v>
      </c>
      <c r="B3297" t="s">
        <v>425</v>
      </c>
      <c r="C3297" t="s">
        <v>429</v>
      </c>
      <c r="D3297" t="s">
        <v>399</v>
      </c>
      <c r="E3297" t="s">
        <v>81</v>
      </c>
      <c r="F3297" t="s">
        <v>407</v>
      </c>
      <c r="G3297">
        <v>95.238095238099319</v>
      </c>
      <c r="H3297" t="str">
        <f t="shared" si="51"/>
        <v>Tasman</v>
      </c>
    </row>
    <row r="3298" spans="1:8" hidden="1" x14ac:dyDescent="0.25">
      <c r="A3298" s="103">
        <v>3296</v>
      </c>
      <c r="B3298" t="s">
        <v>425</v>
      </c>
      <c r="C3298" t="s">
        <v>429</v>
      </c>
      <c r="D3298" t="s">
        <v>399</v>
      </c>
      <c r="E3298" t="s">
        <v>82</v>
      </c>
      <c r="F3298" t="s">
        <v>407</v>
      </c>
      <c r="G3298">
        <v>100</v>
      </c>
      <c r="H3298" t="str">
        <f t="shared" si="51"/>
        <v>Tasman</v>
      </c>
    </row>
    <row r="3299" spans="1:8" hidden="1" x14ac:dyDescent="0.25">
      <c r="A3299" s="103">
        <v>3297</v>
      </c>
      <c r="B3299" t="s">
        <v>425</v>
      </c>
      <c r="C3299" t="s">
        <v>429</v>
      </c>
      <c r="D3299" t="s">
        <v>408</v>
      </c>
      <c r="E3299" t="s">
        <v>67</v>
      </c>
      <c r="F3299" t="s">
        <v>405</v>
      </c>
      <c r="G3299">
        <v>10.256410256410261</v>
      </c>
      <c r="H3299" t="str">
        <f t="shared" si="51"/>
        <v>Tasman</v>
      </c>
    </row>
    <row r="3300" spans="1:8" hidden="1" x14ac:dyDescent="0.25">
      <c r="A3300" s="103">
        <v>3298</v>
      </c>
      <c r="B3300" t="s">
        <v>425</v>
      </c>
      <c r="C3300" t="s">
        <v>429</v>
      </c>
      <c r="D3300" t="s">
        <v>408</v>
      </c>
      <c r="E3300" t="s">
        <v>66</v>
      </c>
      <c r="F3300" t="s">
        <v>405</v>
      </c>
      <c r="H3300" t="str">
        <f t="shared" si="51"/>
        <v>Tasman</v>
      </c>
    </row>
    <row r="3301" spans="1:8" hidden="1" x14ac:dyDescent="0.25">
      <c r="A3301" s="103">
        <v>3299</v>
      </c>
      <c r="B3301" t="s">
        <v>425</v>
      </c>
      <c r="C3301" t="s">
        <v>429</v>
      </c>
      <c r="D3301" t="s">
        <v>408</v>
      </c>
      <c r="E3301" t="s">
        <v>68</v>
      </c>
      <c r="F3301" t="s">
        <v>405</v>
      </c>
      <c r="G3301">
        <v>21.568627450980269</v>
      </c>
      <c r="H3301" t="str">
        <f t="shared" si="51"/>
        <v>Tasman</v>
      </c>
    </row>
    <row r="3302" spans="1:8" hidden="1" x14ac:dyDescent="0.25">
      <c r="A3302" s="103">
        <v>3300</v>
      </c>
      <c r="B3302" t="s">
        <v>425</v>
      </c>
      <c r="C3302" t="s">
        <v>429</v>
      </c>
      <c r="D3302" t="s">
        <v>408</v>
      </c>
      <c r="E3302" t="s">
        <v>67</v>
      </c>
      <c r="F3302" t="s">
        <v>406</v>
      </c>
      <c r="G3302">
        <v>17.948717948717949</v>
      </c>
      <c r="H3302" t="str">
        <f t="shared" si="51"/>
        <v>Tasman</v>
      </c>
    </row>
    <row r="3303" spans="1:8" hidden="1" x14ac:dyDescent="0.25">
      <c r="A3303" s="103">
        <v>3301</v>
      </c>
      <c r="B3303" t="s">
        <v>425</v>
      </c>
      <c r="C3303" t="s">
        <v>429</v>
      </c>
      <c r="D3303" t="s">
        <v>408</v>
      </c>
      <c r="E3303" t="s">
        <v>66</v>
      </c>
      <c r="F3303" t="s">
        <v>406</v>
      </c>
      <c r="H3303" t="str">
        <f t="shared" si="51"/>
        <v>Tasman</v>
      </c>
    </row>
    <row r="3304" spans="1:8" hidden="1" x14ac:dyDescent="0.25">
      <c r="A3304" s="103">
        <v>3302</v>
      </c>
      <c r="B3304" t="s">
        <v>425</v>
      </c>
      <c r="C3304" t="s">
        <v>429</v>
      </c>
      <c r="D3304" t="s">
        <v>408</v>
      </c>
      <c r="E3304" t="s">
        <v>68</v>
      </c>
      <c r="F3304" t="s">
        <v>406</v>
      </c>
      <c r="G3304">
        <v>11.76470588234913</v>
      </c>
      <c r="H3304" t="str">
        <f t="shared" si="51"/>
        <v>Tasman</v>
      </c>
    </row>
    <row r="3305" spans="1:8" hidden="1" x14ac:dyDescent="0.25">
      <c r="A3305" s="103">
        <v>3303</v>
      </c>
      <c r="B3305" t="s">
        <v>425</v>
      </c>
      <c r="C3305" t="s">
        <v>429</v>
      </c>
      <c r="D3305" t="s">
        <v>408</v>
      </c>
      <c r="E3305" t="s">
        <v>67</v>
      </c>
      <c r="F3305" t="s">
        <v>407</v>
      </c>
      <c r="G3305">
        <v>71.794871794871796</v>
      </c>
      <c r="H3305" t="str">
        <f t="shared" si="51"/>
        <v>Tasman</v>
      </c>
    </row>
    <row r="3306" spans="1:8" hidden="1" x14ac:dyDescent="0.25">
      <c r="A3306" s="103">
        <v>3304</v>
      </c>
      <c r="B3306" t="s">
        <v>425</v>
      </c>
      <c r="C3306" t="s">
        <v>429</v>
      </c>
      <c r="D3306" t="s">
        <v>408</v>
      </c>
      <c r="E3306" t="s">
        <v>66</v>
      </c>
      <c r="F3306" t="s">
        <v>407</v>
      </c>
      <c r="G3306">
        <v>100</v>
      </c>
      <c r="H3306" t="str">
        <f t="shared" si="51"/>
        <v>Tasman</v>
      </c>
    </row>
    <row r="3307" spans="1:8" hidden="1" x14ac:dyDescent="0.25">
      <c r="A3307" s="103">
        <v>3305</v>
      </c>
      <c r="B3307" t="s">
        <v>425</v>
      </c>
      <c r="C3307" t="s">
        <v>429</v>
      </c>
      <c r="D3307" t="s">
        <v>408</v>
      </c>
      <c r="E3307" t="s">
        <v>68</v>
      </c>
      <c r="F3307" t="s">
        <v>407</v>
      </c>
      <c r="G3307">
        <v>66.666666666670579</v>
      </c>
      <c r="H3307" t="str">
        <f t="shared" si="51"/>
        <v>Tasman</v>
      </c>
    </row>
    <row r="3308" spans="1:8" hidden="1" x14ac:dyDescent="0.25">
      <c r="A3308" s="103">
        <v>3306</v>
      </c>
      <c r="B3308" t="s">
        <v>425</v>
      </c>
      <c r="C3308" t="s">
        <v>429</v>
      </c>
      <c r="D3308" t="s">
        <v>409</v>
      </c>
      <c r="E3308" t="s">
        <v>193</v>
      </c>
      <c r="F3308" t="s">
        <v>405</v>
      </c>
      <c r="G3308">
        <v>5.797101449274165</v>
      </c>
      <c r="H3308" t="str">
        <f t="shared" si="51"/>
        <v>Tasman</v>
      </c>
    </row>
    <row r="3309" spans="1:8" hidden="1" x14ac:dyDescent="0.25">
      <c r="A3309" s="103">
        <v>3307</v>
      </c>
      <c r="B3309" t="s">
        <v>425</v>
      </c>
      <c r="C3309" t="s">
        <v>429</v>
      </c>
      <c r="D3309" t="s">
        <v>409</v>
      </c>
      <c r="E3309" t="s">
        <v>194</v>
      </c>
      <c r="F3309" t="s">
        <v>405</v>
      </c>
      <c r="G3309">
        <v>19.35483870967742</v>
      </c>
      <c r="H3309" t="str">
        <f t="shared" si="51"/>
        <v>Tasman</v>
      </c>
    </row>
    <row r="3310" spans="1:8" hidden="1" x14ac:dyDescent="0.25">
      <c r="A3310" s="103">
        <v>3308</v>
      </c>
      <c r="B3310" t="s">
        <v>425</v>
      </c>
      <c r="C3310" t="s">
        <v>429</v>
      </c>
      <c r="D3310" t="s">
        <v>409</v>
      </c>
      <c r="E3310" t="s">
        <v>195</v>
      </c>
      <c r="F3310" t="s">
        <v>405</v>
      </c>
      <c r="G3310">
        <v>11.111111111111111</v>
      </c>
      <c r="H3310" t="str">
        <f t="shared" si="51"/>
        <v>Tasman</v>
      </c>
    </row>
    <row r="3311" spans="1:8" hidden="1" x14ac:dyDescent="0.25">
      <c r="A3311" s="103">
        <v>3309</v>
      </c>
      <c r="B3311" t="s">
        <v>425</v>
      </c>
      <c r="C3311" t="s">
        <v>429</v>
      </c>
      <c r="D3311" t="s">
        <v>409</v>
      </c>
      <c r="E3311" t="s">
        <v>193</v>
      </c>
      <c r="F3311" t="s">
        <v>406</v>
      </c>
      <c r="G3311">
        <v>13.043478260870129</v>
      </c>
      <c r="H3311" t="str">
        <f t="shared" si="51"/>
        <v>Tasman</v>
      </c>
    </row>
    <row r="3312" spans="1:8" hidden="1" x14ac:dyDescent="0.25">
      <c r="A3312" s="103">
        <v>3310</v>
      </c>
      <c r="B3312" t="s">
        <v>425</v>
      </c>
      <c r="C3312" t="s">
        <v>429</v>
      </c>
      <c r="D3312" t="s">
        <v>409</v>
      </c>
      <c r="E3312" t="s">
        <v>194</v>
      </c>
      <c r="F3312" t="s">
        <v>406</v>
      </c>
      <c r="G3312">
        <v>6.4516129032258061</v>
      </c>
      <c r="H3312" t="str">
        <f t="shared" si="51"/>
        <v>Tasman</v>
      </c>
    </row>
    <row r="3313" spans="1:8" hidden="1" x14ac:dyDescent="0.25">
      <c r="A3313" s="103">
        <v>3311</v>
      </c>
      <c r="B3313" t="s">
        <v>425</v>
      </c>
      <c r="C3313" t="s">
        <v>429</v>
      </c>
      <c r="D3313" t="s">
        <v>409</v>
      </c>
      <c r="E3313" t="s">
        <v>195</v>
      </c>
      <c r="F3313" t="s">
        <v>406</v>
      </c>
      <c r="G3313">
        <v>12.49999999999479</v>
      </c>
      <c r="H3313" t="str">
        <f t="shared" si="51"/>
        <v>Tasman</v>
      </c>
    </row>
    <row r="3314" spans="1:8" hidden="1" x14ac:dyDescent="0.25">
      <c r="A3314" s="103">
        <v>3312</v>
      </c>
      <c r="B3314" t="s">
        <v>425</v>
      </c>
      <c r="C3314" t="s">
        <v>429</v>
      </c>
      <c r="D3314" t="s">
        <v>409</v>
      </c>
      <c r="E3314" t="s">
        <v>193</v>
      </c>
      <c r="F3314" t="s">
        <v>407</v>
      </c>
      <c r="G3314">
        <v>81.159420289855717</v>
      </c>
      <c r="H3314" t="str">
        <f t="shared" si="51"/>
        <v>Tasman</v>
      </c>
    </row>
    <row r="3315" spans="1:8" hidden="1" x14ac:dyDescent="0.25">
      <c r="A3315" s="103">
        <v>3313</v>
      </c>
      <c r="B3315" t="s">
        <v>425</v>
      </c>
      <c r="C3315" t="s">
        <v>429</v>
      </c>
      <c r="D3315" t="s">
        <v>409</v>
      </c>
      <c r="E3315" t="s">
        <v>194</v>
      </c>
      <c r="F3315" t="s">
        <v>407</v>
      </c>
      <c r="G3315">
        <v>74.193548387096769</v>
      </c>
      <c r="H3315" t="str">
        <f t="shared" si="51"/>
        <v>Tasman</v>
      </c>
    </row>
    <row r="3316" spans="1:8" hidden="1" x14ac:dyDescent="0.25">
      <c r="A3316" s="103">
        <v>3314</v>
      </c>
      <c r="B3316" t="s">
        <v>425</v>
      </c>
      <c r="C3316" t="s">
        <v>429</v>
      </c>
      <c r="D3316" t="s">
        <v>409</v>
      </c>
      <c r="E3316" t="s">
        <v>195</v>
      </c>
      <c r="F3316" t="s">
        <v>407</v>
      </c>
      <c r="G3316">
        <v>76.388888888894101</v>
      </c>
      <c r="H3316" t="str">
        <f t="shared" si="51"/>
        <v>Tasman</v>
      </c>
    </row>
  </sheetData>
  <autoFilter ref="A1:G3316" xr:uid="{581B0FC0-0EB5-451C-8B70-E924E9B733B4}">
    <filterColumn colId="4">
      <filters>
        <filter val="Demand/Use"/>
      </filters>
    </filterColumn>
  </autoFilter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DF6BBA-6092-4FBB-9382-9A22BBE45100}">
  <sheetPr filterMode="1">
    <tabColor theme="1" tint="0.499984740745262"/>
  </sheetPr>
  <dimension ref="A1:I781"/>
  <sheetViews>
    <sheetView topLeftCell="A321" workbookViewId="0">
      <selection activeCell="E9" sqref="E9:E762"/>
    </sheetView>
  </sheetViews>
  <sheetFormatPr defaultRowHeight="15" x14ac:dyDescent="0.25"/>
  <cols>
    <col min="2" max="2" width="20.42578125" bestFit="1" customWidth="1"/>
    <col min="3" max="3" width="7.85546875" bestFit="1" customWidth="1"/>
    <col min="4" max="4" width="11.140625" bestFit="1" customWidth="1"/>
    <col min="5" max="5" width="20" bestFit="1" customWidth="1"/>
    <col min="6" max="6" width="17.5703125" bestFit="1" customWidth="1"/>
    <col min="7" max="7" width="12" bestFit="1" customWidth="1"/>
  </cols>
  <sheetData>
    <row r="1" spans="1:9" x14ac:dyDescent="0.25">
      <c r="B1" s="103" t="s">
        <v>426</v>
      </c>
      <c r="C1" s="103" t="s">
        <v>397</v>
      </c>
      <c r="D1" s="103" t="s">
        <v>398</v>
      </c>
      <c r="E1" s="103" t="s">
        <v>399</v>
      </c>
      <c r="F1" s="103" t="s">
        <v>400</v>
      </c>
      <c r="G1" s="103" t="s">
        <v>401</v>
      </c>
      <c r="I1" t="str" cm="1">
        <f t="array" ref="I1:I5">_xlfn.UNIQUE(_xlfn._xlws.FILTER(B:B,B:B&lt;&gt;""))</f>
        <v>peername</v>
      </c>
    </row>
    <row r="2" spans="1:9" hidden="1" x14ac:dyDescent="0.25">
      <c r="A2" s="103">
        <v>0</v>
      </c>
      <c r="B2" t="s">
        <v>80</v>
      </c>
      <c r="C2" t="s">
        <v>165</v>
      </c>
      <c r="D2" t="s">
        <v>403</v>
      </c>
      <c r="E2" t="s">
        <v>404</v>
      </c>
      <c r="F2" t="s">
        <v>405</v>
      </c>
      <c r="G2">
        <v>26.103470857889931</v>
      </c>
      <c r="I2" t="str">
        <v>Rural Districts</v>
      </c>
    </row>
    <row r="3" spans="1:9" hidden="1" x14ac:dyDescent="0.25">
      <c r="A3" s="103">
        <v>1</v>
      </c>
      <c r="B3" t="s">
        <v>80</v>
      </c>
      <c r="C3" t="s">
        <v>165</v>
      </c>
      <c r="D3" t="s">
        <v>403</v>
      </c>
      <c r="E3" t="s">
        <v>404</v>
      </c>
      <c r="F3" t="s">
        <v>406</v>
      </c>
      <c r="G3">
        <v>12.652259332023741</v>
      </c>
      <c r="I3" t="str">
        <v>Networks &lt;90% urban</v>
      </c>
    </row>
    <row r="4" spans="1:9" hidden="1" x14ac:dyDescent="0.25">
      <c r="A4" s="103">
        <v>2</v>
      </c>
      <c r="B4" t="s">
        <v>80</v>
      </c>
      <c r="C4" t="s">
        <v>165</v>
      </c>
      <c r="D4" t="s">
        <v>403</v>
      </c>
      <c r="E4" t="s">
        <v>404</v>
      </c>
      <c r="F4" t="s">
        <v>407</v>
      </c>
      <c r="G4">
        <v>61.24426981008633</v>
      </c>
      <c r="I4" t="str">
        <v>Provincial Centres</v>
      </c>
    </row>
    <row r="5" spans="1:9" hidden="1" x14ac:dyDescent="0.25">
      <c r="A5" s="103">
        <v>3</v>
      </c>
      <c r="B5" t="s">
        <v>80</v>
      </c>
      <c r="C5" t="s">
        <v>165</v>
      </c>
      <c r="D5" t="s">
        <v>399</v>
      </c>
      <c r="E5" t="s">
        <v>70</v>
      </c>
      <c r="F5" t="s">
        <v>405</v>
      </c>
      <c r="G5">
        <v>3.7463976945244961</v>
      </c>
      <c r="I5" t="str">
        <v>Networks &gt;90% urban</v>
      </c>
    </row>
    <row r="6" spans="1:9" hidden="1" x14ac:dyDescent="0.25">
      <c r="A6" s="103">
        <v>4</v>
      </c>
      <c r="B6" t="s">
        <v>80</v>
      </c>
      <c r="C6" t="s">
        <v>165</v>
      </c>
      <c r="D6" t="s">
        <v>399</v>
      </c>
      <c r="E6" t="s">
        <v>71</v>
      </c>
      <c r="F6" t="s">
        <v>405</v>
      </c>
      <c r="G6">
        <v>34.107806691447507</v>
      </c>
    </row>
    <row r="7" spans="1:9" hidden="1" x14ac:dyDescent="0.25">
      <c r="A7" s="103">
        <v>5</v>
      </c>
      <c r="B7" t="s">
        <v>80</v>
      </c>
      <c r="C7" t="s">
        <v>165</v>
      </c>
      <c r="D7" t="s">
        <v>399</v>
      </c>
      <c r="E7" t="s">
        <v>69</v>
      </c>
      <c r="F7" t="s">
        <v>405</v>
      </c>
      <c r="G7">
        <v>23.703703703703709</v>
      </c>
    </row>
    <row r="8" spans="1:9" hidden="1" x14ac:dyDescent="0.25">
      <c r="A8" s="103">
        <v>6</v>
      </c>
      <c r="B8" t="s">
        <v>80</v>
      </c>
      <c r="C8" t="s">
        <v>165</v>
      </c>
      <c r="D8" t="s">
        <v>399</v>
      </c>
      <c r="E8" t="s">
        <v>72</v>
      </c>
      <c r="F8" t="s">
        <v>405</v>
      </c>
      <c r="G8">
        <v>39.89071038251366</v>
      </c>
    </row>
    <row r="9" spans="1:9" x14ac:dyDescent="0.25">
      <c r="A9" s="103">
        <v>7</v>
      </c>
      <c r="B9" t="s">
        <v>80</v>
      </c>
      <c r="C9" t="s">
        <v>165</v>
      </c>
      <c r="D9" t="s">
        <v>399</v>
      </c>
      <c r="E9" t="s">
        <v>81</v>
      </c>
      <c r="F9" t="s">
        <v>405</v>
      </c>
      <c r="G9">
        <v>19.135802469135399</v>
      </c>
    </row>
    <row r="10" spans="1:9" hidden="1" x14ac:dyDescent="0.25">
      <c r="A10" s="103">
        <v>8</v>
      </c>
      <c r="B10" t="s">
        <v>80</v>
      </c>
      <c r="C10" t="s">
        <v>165</v>
      </c>
      <c r="D10" t="s">
        <v>399</v>
      </c>
      <c r="E10" t="s">
        <v>82</v>
      </c>
      <c r="F10" t="s">
        <v>405</v>
      </c>
      <c r="G10">
        <v>1.8518518518518521</v>
      </c>
    </row>
    <row r="11" spans="1:9" hidden="1" x14ac:dyDescent="0.25">
      <c r="A11" s="103">
        <v>9</v>
      </c>
      <c r="B11" t="s">
        <v>80</v>
      </c>
      <c r="C11" t="s">
        <v>165</v>
      </c>
      <c r="D11" t="s">
        <v>399</v>
      </c>
      <c r="E11" t="s">
        <v>70</v>
      </c>
      <c r="F11" t="s">
        <v>406</v>
      </c>
      <c r="G11">
        <v>24.207492795389051</v>
      </c>
    </row>
    <row r="12" spans="1:9" hidden="1" x14ac:dyDescent="0.25">
      <c r="A12" s="103">
        <v>10</v>
      </c>
      <c r="B12" t="s">
        <v>80</v>
      </c>
      <c r="C12" t="s">
        <v>165</v>
      </c>
      <c r="D12" t="s">
        <v>399</v>
      </c>
      <c r="E12" t="s">
        <v>71</v>
      </c>
      <c r="F12" t="s">
        <v>406</v>
      </c>
      <c r="G12">
        <v>9.9752168525402265</v>
      </c>
    </row>
    <row r="13" spans="1:9" hidden="1" x14ac:dyDescent="0.25">
      <c r="A13" s="103">
        <v>11</v>
      </c>
      <c r="B13" t="s">
        <v>80</v>
      </c>
      <c r="C13" t="s">
        <v>165</v>
      </c>
      <c r="D13" t="s">
        <v>399</v>
      </c>
      <c r="E13" t="s">
        <v>69</v>
      </c>
      <c r="F13" t="s">
        <v>406</v>
      </c>
      <c r="G13">
        <v>12.59259259259259</v>
      </c>
    </row>
    <row r="14" spans="1:9" hidden="1" x14ac:dyDescent="0.25">
      <c r="A14" s="103">
        <v>12</v>
      </c>
      <c r="B14" t="s">
        <v>80</v>
      </c>
      <c r="C14" t="s">
        <v>165</v>
      </c>
      <c r="D14" t="s">
        <v>399</v>
      </c>
      <c r="E14" t="s">
        <v>72</v>
      </c>
      <c r="F14" t="s">
        <v>406</v>
      </c>
      <c r="G14">
        <v>6.557377049180328</v>
      </c>
    </row>
    <row r="15" spans="1:9" x14ac:dyDescent="0.25">
      <c r="A15" s="103">
        <v>13</v>
      </c>
      <c r="B15" t="s">
        <v>80</v>
      </c>
      <c r="C15" t="s">
        <v>165</v>
      </c>
      <c r="D15" t="s">
        <v>399</v>
      </c>
      <c r="E15" t="s">
        <v>81</v>
      </c>
      <c r="F15" t="s">
        <v>406</v>
      </c>
      <c r="G15">
        <v>16.578483245150611</v>
      </c>
    </row>
    <row r="16" spans="1:9" hidden="1" x14ac:dyDescent="0.25">
      <c r="A16" s="103">
        <v>14</v>
      </c>
      <c r="B16" t="s">
        <v>80</v>
      </c>
      <c r="C16" t="s">
        <v>165</v>
      </c>
      <c r="D16" t="s">
        <v>399</v>
      </c>
      <c r="E16" t="s">
        <v>82</v>
      </c>
      <c r="F16" t="s">
        <v>406</v>
      </c>
      <c r="G16">
        <v>9.2592592592592595</v>
      </c>
    </row>
    <row r="17" spans="1:7" hidden="1" x14ac:dyDescent="0.25">
      <c r="A17" s="103">
        <v>15</v>
      </c>
      <c r="B17" t="s">
        <v>80</v>
      </c>
      <c r="C17" t="s">
        <v>165</v>
      </c>
      <c r="D17" t="s">
        <v>399</v>
      </c>
      <c r="E17" t="s">
        <v>70</v>
      </c>
      <c r="F17" t="s">
        <v>407</v>
      </c>
      <c r="G17">
        <v>72.046109510086453</v>
      </c>
    </row>
    <row r="18" spans="1:7" hidden="1" x14ac:dyDescent="0.25">
      <c r="A18" s="103">
        <v>16</v>
      </c>
      <c r="B18" t="s">
        <v>80</v>
      </c>
      <c r="C18" t="s">
        <v>165</v>
      </c>
      <c r="D18" t="s">
        <v>399</v>
      </c>
      <c r="E18" t="s">
        <v>71</v>
      </c>
      <c r="F18" t="s">
        <v>407</v>
      </c>
      <c r="G18">
        <v>55.916976456012272</v>
      </c>
    </row>
    <row r="19" spans="1:7" hidden="1" x14ac:dyDescent="0.25">
      <c r="A19" s="103">
        <v>17</v>
      </c>
      <c r="B19" t="s">
        <v>80</v>
      </c>
      <c r="C19" t="s">
        <v>165</v>
      </c>
      <c r="D19" t="s">
        <v>399</v>
      </c>
      <c r="E19" t="s">
        <v>69</v>
      </c>
      <c r="F19" t="s">
        <v>407</v>
      </c>
      <c r="G19">
        <v>63.703703703703709</v>
      </c>
    </row>
    <row r="20" spans="1:7" hidden="1" x14ac:dyDescent="0.25">
      <c r="A20" s="103">
        <v>18</v>
      </c>
      <c r="B20" t="s">
        <v>80</v>
      </c>
      <c r="C20" t="s">
        <v>165</v>
      </c>
      <c r="D20" t="s">
        <v>399</v>
      </c>
      <c r="E20" t="s">
        <v>72</v>
      </c>
      <c r="F20" t="s">
        <v>407</v>
      </c>
      <c r="G20">
        <v>53.551912568306022</v>
      </c>
    </row>
    <row r="21" spans="1:7" x14ac:dyDescent="0.25">
      <c r="A21" s="103">
        <v>19</v>
      </c>
      <c r="B21" t="s">
        <v>80</v>
      </c>
      <c r="C21" t="s">
        <v>165</v>
      </c>
      <c r="D21" t="s">
        <v>399</v>
      </c>
      <c r="E21" t="s">
        <v>81</v>
      </c>
      <c r="F21" t="s">
        <v>407</v>
      </c>
      <c r="G21">
        <v>64.285714285713979</v>
      </c>
    </row>
    <row r="22" spans="1:7" hidden="1" x14ac:dyDescent="0.25">
      <c r="A22" s="103">
        <v>20</v>
      </c>
      <c r="B22" t="s">
        <v>80</v>
      </c>
      <c r="C22" t="s">
        <v>165</v>
      </c>
      <c r="D22" t="s">
        <v>399</v>
      </c>
      <c r="E22" t="s">
        <v>82</v>
      </c>
      <c r="F22" t="s">
        <v>407</v>
      </c>
      <c r="G22">
        <v>88.888888888888886</v>
      </c>
    </row>
    <row r="23" spans="1:7" hidden="1" x14ac:dyDescent="0.25">
      <c r="A23" s="103">
        <v>21</v>
      </c>
      <c r="B23" t="s">
        <v>80</v>
      </c>
      <c r="C23" t="s">
        <v>165</v>
      </c>
      <c r="D23" t="s">
        <v>408</v>
      </c>
      <c r="E23" t="s">
        <v>67</v>
      </c>
      <c r="F23" t="s">
        <v>405</v>
      </c>
      <c r="G23">
        <v>24.583741429970619</v>
      </c>
    </row>
    <row r="24" spans="1:7" hidden="1" x14ac:dyDescent="0.25">
      <c r="A24" s="103">
        <v>22</v>
      </c>
      <c r="B24" t="s">
        <v>80</v>
      </c>
      <c r="C24" t="s">
        <v>165</v>
      </c>
      <c r="D24" t="s">
        <v>408</v>
      </c>
      <c r="E24" t="s">
        <v>66</v>
      </c>
      <c r="F24" t="s">
        <v>405</v>
      </c>
      <c r="G24">
        <v>20.332355816223028</v>
      </c>
    </row>
    <row r="25" spans="1:7" hidden="1" x14ac:dyDescent="0.25">
      <c r="A25" s="103">
        <v>23</v>
      </c>
      <c r="B25" t="s">
        <v>80</v>
      </c>
      <c r="C25" t="s">
        <v>165</v>
      </c>
      <c r="D25" t="s">
        <v>408</v>
      </c>
      <c r="E25" t="s">
        <v>68</v>
      </c>
      <c r="F25" t="s">
        <v>405</v>
      </c>
      <c r="G25">
        <v>32.620744259698363</v>
      </c>
    </row>
    <row r="26" spans="1:7" hidden="1" x14ac:dyDescent="0.25">
      <c r="A26" s="103">
        <v>24</v>
      </c>
      <c r="B26" t="s">
        <v>80</v>
      </c>
      <c r="C26" t="s">
        <v>165</v>
      </c>
      <c r="D26" t="s">
        <v>408</v>
      </c>
      <c r="E26" t="s">
        <v>67</v>
      </c>
      <c r="F26" t="s">
        <v>406</v>
      </c>
      <c r="G26">
        <v>15.768854064642509</v>
      </c>
    </row>
    <row r="27" spans="1:7" hidden="1" x14ac:dyDescent="0.25">
      <c r="A27" s="103">
        <v>25</v>
      </c>
      <c r="B27" t="s">
        <v>80</v>
      </c>
      <c r="C27" t="s">
        <v>165</v>
      </c>
      <c r="D27" t="s">
        <v>408</v>
      </c>
      <c r="E27" t="s">
        <v>66</v>
      </c>
      <c r="F27" t="s">
        <v>406</v>
      </c>
      <c r="G27">
        <v>8.8465298142716673</v>
      </c>
    </row>
    <row r="28" spans="1:7" hidden="1" x14ac:dyDescent="0.25">
      <c r="A28" s="103">
        <v>26</v>
      </c>
      <c r="B28" t="s">
        <v>80</v>
      </c>
      <c r="C28" t="s">
        <v>165</v>
      </c>
      <c r="D28" t="s">
        <v>408</v>
      </c>
      <c r="E28" t="s">
        <v>68</v>
      </c>
      <c r="F28" t="s">
        <v>406</v>
      </c>
      <c r="G28">
        <v>11.95566112430746</v>
      </c>
    </row>
    <row r="29" spans="1:7" hidden="1" x14ac:dyDescent="0.25">
      <c r="A29" s="103">
        <v>27</v>
      </c>
      <c r="B29" t="s">
        <v>80</v>
      </c>
      <c r="C29" t="s">
        <v>165</v>
      </c>
      <c r="D29" t="s">
        <v>408</v>
      </c>
      <c r="E29" t="s">
        <v>67</v>
      </c>
      <c r="F29" t="s">
        <v>407</v>
      </c>
      <c r="G29">
        <v>59.647404505386881</v>
      </c>
    </row>
    <row r="30" spans="1:7" hidden="1" x14ac:dyDescent="0.25">
      <c r="A30" s="103">
        <v>28</v>
      </c>
      <c r="B30" t="s">
        <v>80</v>
      </c>
      <c r="C30" t="s">
        <v>165</v>
      </c>
      <c r="D30" t="s">
        <v>408</v>
      </c>
      <c r="E30" t="s">
        <v>66</v>
      </c>
      <c r="F30" t="s">
        <v>407</v>
      </c>
      <c r="G30">
        <v>70.821114369505295</v>
      </c>
    </row>
    <row r="31" spans="1:7" hidden="1" x14ac:dyDescent="0.25">
      <c r="A31" s="103">
        <v>29</v>
      </c>
      <c r="B31" t="s">
        <v>80</v>
      </c>
      <c r="C31" t="s">
        <v>165</v>
      </c>
      <c r="D31" t="s">
        <v>408</v>
      </c>
      <c r="E31" t="s">
        <v>68</v>
      </c>
      <c r="F31" t="s">
        <v>407</v>
      </c>
      <c r="G31">
        <v>55.42359461599419</v>
      </c>
    </row>
    <row r="32" spans="1:7" hidden="1" x14ac:dyDescent="0.25">
      <c r="A32" s="103">
        <v>30</v>
      </c>
      <c r="B32" t="s">
        <v>80</v>
      </c>
      <c r="C32" t="s">
        <v>165</v>
      </c>
      <c r="D32" t="s">
        <v>409</v>
      </c>
      <c r="E32" t="s">
        <v>193</v>
      </c>
      <c r="F32" t="s">
        <v>405</v>
      </c>
      <c r="G32">
        <v>20.240187463385951</v>
      </c>
    </row>
    <row r="33" spans="1:7" hidden="1" x14ac:dyDescent="0.25">
      <c r="A33" s="103">
        <v>31</v>
      </c>
      <c r="B33" t="s">
        <v>80</v>
      </c>
      <c r="C33" t="s">
        <v>165</v>
      </c>
      <c r="D33" t="s">
        <v>409</v>
      </c>
      <c r="E33" t="s">
        <v>194</v>
      </c>
      <c r="F33" t="s">
        <v>405</v>
      </c>
      <c r="G33">
        <v>36.260978670012548</v>
      </c>
    </row>
    <row r="34" spans="1:7" hidden="1" x14ac:dyDescent="0.25">
      <c r="A34" s="103">
        <v>32</v>
      </c>
      <c r="B34" t="s">
        <v>80</v>
      </c>
      <c r="C34" t="s">
        <v>165</v>
      </c>
      <c r="D34" t="s">
        <v>409</v>
      </c>
      <c r="E34" t="s">
        <v>195</v>
      </c>
      <c r="F34" t="s">
        <v>405</v>
      </c>
      <c r="G34">
        <v>23.770491803272758</v>
      </c>
    </row>
    <row r="35" spans="1:7" hidden="1" x14ac:dyDescent="0.25">
      <c r="A35" s="103">
        <v>33</v>
      </c>
      <c r="B35" t="s">
        <v>80</v>
      </c>
      <c r="C35" t="s">
        <v>165</v>
      </c>
      <c r="D35" t="s">
        <v>409</v>
      </c>
      <c r="E35" t="s">
        <v>193</v>
      </c>
      <c r="F35" t="s">
        <v>406</v>
      </c>
      <c r="G35">
        <v>12.00937316930303</v>
      </c>
    </row>
    <row r="36" spans="1:7" hidden="1" x14ac:dyDescent="0.25">
      <c r="A36" s="103">
        <v>34</v>
      </c>
      <c r="B36" t="s">
        <v>80</v>
      </c>
      <c r="C36" t="s">
        <v>165</v>
      </c>
      <c r="D36" t="s">
        <v>409</v>
      </c>
      <c r="E36" t="s">
        <v>194</v>
      </c>
      <c r="F36" t="s">
        <v>406</v>
      </c>
      <c r="G36">
        <v>12.421580928481809</v>
      </c>
    </row>
    <row r="37" spans="1:7" hidden="1" x14ac:dyDescent="0.25">
      <c r="A37" s="103">
        <v>35</v>
      </c>
      <c r="B37" t="s">
        <v>80</v>
      </c>
      <c r="C37" t="s">
        <v>165</v>
      </c>
      <c r="D37" t="s">
        <v>409</v>
      </c>
      <c r="E37" t="s">
        <v>195</v>
      </c>
      <c r="F37" t="s">
        <v>406</v>
      </c>
      <c r="G37">
        <v>14.15300546448152</v>
      </c>
    </row>
    <row r="38" spans="1:7" hidden="1" x14ac:dyDescent="0.25">
      <c r="A38" s="103">
        <v>36</v>
      </c>
      <c r="B38" t="s">
        <v>80</v>
      </c>
      <c r="C38" t="s">
        <v>165</v>
      </c>
      <c r="D38" t="s">
        <v>409</v>
      </c>
      <c r="E38" t="s">
        <v>193</v>
      </c>
      <c r="F38" t="s">
        <v>407</v>
      </c>
      <c r="G38">
        <v>67.750439367311017</v>
      </c>
    </row>
    <row r="39" spans="1:7" hidden="1" x14ac:dyDescent="0.25">
      <c r="A39" s="103">
        <v>37</v>
      </c>
      <c r="B39" t="s">
        <v>80</v>
      </c>
      <c r="C39" t="s">
        <v>165</v>
      </c>
      <c r="D39" t="s">
        <v>409</v>
      </c>
      <c r="E39" t="s">
        <v>194</v>
      </c>
      <c r="F39" t="s">
        <v>407</v>
      </c>
      <c r="G39">
        <v>51.317440401505642</v>
      </c>
    </row>
    <row r="40" spans="1:7" hidden="1" x14ac:dyDescent="0.25">
      <c r="A40" s="103">
        <v>38</v>
      </c>
      <c r="B40" t="s">
        <v>80</v>
      </c>
      <c r="C40" t="s">
        <v>165</v>
      </c>
      <c r="D40" t="s">
        <v>409</v>
      </c>
      <c r="E40" t="s">
        <v>195</v>
      </c>
      <c r="F40" t="s">
        <v>407</v>
      </c>
      <c r="G40">
        <v>62.076502732245721</v>
      </c>
    </row>
    <row r="41" spans="1:7" hidden="1" x14ac:dyDescent="0.25">
      <c r="A41" s="103">
        <v>39</v>
      </c>
      <c r="B41" t="s">
        <v>427</v>
      </c>
      <c r="C41" t="s">
        <v>165</v>
      </c>
      <c r="D41" t="s">
        <v>403</v>
      </c>
      <c r="E41" t="s">
        <v>404</v>
      </c>
      <c r="F41" t="s">
        <v>405</v>
      </c>
      <c r="G41">
        <v>28.582464271919051</v>
      </c>
    </row>
    <row r="42" spans="1:7" hidden="1" x14ac:dyDescent="0.25">
      <c r="A42" s="103">
        <v>40</v>
      </c>
      <c r="B42" t="s">
        <v>427</v>
      </c>
      <c r="C42" t="s">
        <v>165</v>
      </c>
      <c r="D42" t="s">
        <v>403</v>
      </c>
      <c r="E42" t="s">
        <v>404</v>
      </c>
      <c r="F42" t="s">
        <v>406</v>
      </c>
      <c r="G42">
        <v>14.252607184240979</v>
      </c>
    </row>
    <row r="43" spans="1:7" hidden="1" x14ac:dyDescent="0.25">
      <c r="A43" s="103">
        <v>41</v>
      </c>
      <c r="B43" t="s">
        <v>427</v>
      </c>
      <c r="C43" t="s">
        <v>165</v>
      </c>
      <c r="D43" t="s">
        <v>403</v>
      </c>
      <c r="E43" t="s">
        <v>404</v>
      </c>
      <c r="F43" t="s">
        <v>407</v>
      </c>
      <c r="G43">
        <v>57.164928543839963</v>
      </c>
    </row>
    <row r="44" spans="1:7" hidden="1" x14ac:dyDescent="0.25">
      <c r="A44" s="103">
        <v>42</v>
      </c>
      <c r="B44" t="s">
        <v>427</v>
      </c>
      <c r="C44" t="s">
        <v>165</v>
      </c>
      <c r="D44" t="s">
        <v>399</v>
      </c>
      <c r="E44" t="s">
        <v>70</v>
      </c>
      <c r="F44" t="s">
        <v>405</v>
      </c>
    </row>
    <row r="45" spans="1:7" hidden="1" x14ac:dyDescent="0.25">
      <c r="A45" s="103">
        <v>43</v>
      </c>
      <c r="B45" t="s">
        <v>427</v>
      </c>
      <c r="C45" t="s">
        <v>165</v>
      </c>
      <c r="D45" t="s">
        <v>399</v>
      </c>
      <c r="E45" t="s">
        <v>71</v>
      </c>
      <c r="F45" t="s">
        <v>405</v>
      </c>
      <c r="G45">
        <v>40.092592592592347</v>
      </c>
    </row>
    <row r="46" spans="1:7" hidden="1" x14ac:dyDescent="0.25">
      <c r="A46" s="103">
        <v>44</v>
      </c>
      <c r="B46" t="s">
        <v>427</v>
      </c>
      <c r="C46" t="s">
        <v>165</v>
      </c>
      <c r="D46" t="s">
        <v>399</v>
      </c>
      <c r="E46" t="s">
        <v>69</v>
      </c>
      <c r="F46" t="s">
        <v>405</v>
      </c>
      <c r="G46">
        <v>24.444444444444439</v>
      </c>
    </row>
    <row r="47" spans="1:7" hidden="1" x14ac:dyDescent="0.25">
      <c r="A47" s="103">
        <v>45</v>
      </c>
      <c r="B47" t="s">
        <v>427</v>
      </c>
      <c r="C47" t="s">
        <v>165</v>
      </c>
      <c r="D47" t="s">
        <v>399</v>
      </c>
      <c r="E47" t="s">
        <v>72</v>
      </c>
      <c r="F47" t="s">
        <v>405</v>
      </c>
      <c r="G47">
        <v>38.059701492537307</v>
      </c>
    </row>
    <row r="48" spans="1:7" x14ac:dyDescent="0.25">
      <c r="A48" s="103">
        <v>46</v>
      </c>
      <c r="B48" t="s">
        <v>427</v>
      </c>
      <c r="C48" t="s">
        <v>165</v>
      </c>
      <c r="D48" t="s">
        <v>399</v>
      </c>
      <c r="E48" t="s">
        <v>81</v>
      </c>
      <c r="F48" t="s">
        <v>405</v>
      </c>
      <c r="G48">
        <v>20.10582010581874</v>
      </c>
    </row>
    <row r="49" spans="1:7" hidden="1" x14ac:dyDescent="0.25">
      <c r="A49" s="103">
        <v>47</v>
      </c>
      <c r="B49" t="s">
        <v>427</v>
      </c>
      <c r="C49" t="s">
        <v>165</v>
      </c>
      <c r="D49" t="s">
        <v>399</v>
      </c>
      <c r="E49" t="s">
        <v>82</v>
      </c>
      <c r="F49" t="s">
        <v>405</v>
      </c>
      <c r="G49">
        <v>11.111111111111111</v>
      </c>
    </row>
    <row r="50" spans="1:7" hidden="1" x14ac:dyDescent="0.25">
      <c r="A50" s="103">
        <v>48</v>
      </c>
      <c r="B50" t="s">
        <v>427</v>
      </c>
      <c r="C50" t="s">
        <v>165</v>
      </c>
      <c r="D50" t="s">
        <v>399</v>
      </c>
      <c r="E50" t="s">
        <v>70</v>
      </c>
      <c r="F50" t="s">
        <v>406</v>
      </c>
      <c r="G50">
        <v>21.36752136752137</v>
      </c>
    </row>
    <row r="51" spans="1:7" hidden="1" x14ac:dyDescent="0.25">
      <c r="A51" s="103">
        <v>49</v>
      </c>
      <c r="B51" t="s">
        <v>427</v>
      </c>
      <c r="C51" t="s">
        <v>165</v>
      </c>
      <c r="D51" t="s">
        <v>399</v>
      </c>
      <c r="E51" t="s">
        <v>71</v>
      </c>
      <c r="F51" t="s">
        <v>406</v>
      </c>
      <c r="G51">
        <v>13.79629629629582</v>
      </c>
    </row>
    <row r="52" spans="1:7" hidden="1" x14ac:dyDescent="0.25">
      <c r="A52" s="103">
        <v>50</v>
      </c>
      <c r="B52" t="s">
        <v>427</v>
      </c>
      <c r="C52" t="s">
        <v>165</v>
      </c>
      <c r="D52" t="s">
        <v>399</v>
      </c>
      <c r="E52" t="s">
        <v>69</v>
      </c>
      <c r="F52" t="s">
        <v>406</v>
      </c>
      <c r="G52">
        <v>13.33333333333333</v>
      </c>
    </row>
    <row r="53" spans="1:7" hidden="1" x14ac:dyDescent="0.25">
      <c r="A53" s="103">
        <v>51</v>
      </c>
      <c r="B53" t="s">
        <v>427</v>
      </c>
      <c r="C53" t="s">
        <v>165</v>
      </c>
      <c r="D53" t="s">
        <v>399</v>
      </c>
      <c r="E53" t="s">
        <v>72</v>
      </c>
      <c r="F53" t="s">
        <v>406</v>
      </c>
      <c r="G53">
        <v>5.2238805970149249</v>
      </c>
    </row>
    <row r="54" spans="1:7" x14ac:dyDescent="0.25">
      <c r="A54" s="103">
        <v>52</v>
      </c>
      <c r="B54" t="s">
        <v>427</v>
      </c>
      <c r="C54" t="s">
        <v>165</v>
      </c>
      <c r="D54" t="s">
        <v>399</v>
      </c>
      <c r="E54" t="s">
        <v>81</v>
      </c>
      <c r="F54" t="s">
        <v>406</v>
      </c>
      <c r="G54">
        <v>16.931216931218291</v>
      </c>
    </row>
    <row r="55" spans="1:7" hidden="1" x14ac:dyDescent="0.25">
      <c r="A55" s="103">
        <v>53</v>
      </c>
      <c r="B55" t="s">
        <v>427</v>
      </c>
      <c r="C55" t="s">
        <v>165</v>
      </c>
      <c r="D55" t="s">
        <v>399</v>
      </c>
      <c r="E55" t="s">
        <v>82</v>
      </c>
      <c r="F55" t="s">
        <v>406</v>
      </c>
      <c r="G55">
        <v>22.222222222222221</v>
      </c>
    </row>
    <row r="56" spans="1:7" hidden="1" x14ac:dyDescent="0.25">
      <c r="A56" s="103">
        <v>54</v>
      </c>
      <c r="B56" t="s">
        <v>427</v>
      </c>
      <c r="C56" t="s">
        <v>165</v>
      </c>
      <c r="D56" t="s">
        <v>399</v>
      </c>
      <c r="E56" t="s">
        <v>70</v>
      </c>
      <c r="F56" t="s">
        <v>407</v>
      </c>
      <c r="G56">
        <v>78.632478632478637</v>
      </c>
    </row>
    <row r="57" spans="1:7" hidden="1" x14ac:dyDescent="0.25">
      <c r="A57" s="103">
        <v>55</v>
      </c>
      <c r="B57" t="s">
        <v>427</v>
      </c>
      <c r="C57" t="s">
        <v>165</v>
      </c>
      <c r="D57" t="s">
        <v>399</v>
      </c>
      <c r="E57" t="s">
        <v>71</v>
      </c>
      <c r="F57" t="s">
        <v>407</v>
      </c>
      <c r="G57">
        <v>46.111111111111832</v>
      </c>
    </row>
    <row r="58" spans="1:7" hidden="1" x14ac:dyDescent="0.25">
      <c r="A58" s="103">
        <v>56</v>
      </c>
      <c r="B58" t="s">
        <v>427</v>
      </c>
      <c r="C58" t="s">
        <v>165</v>
      </c>
      <c r="D58" t="s">
        <v>399</v>
      </c>
      <c r="E58" t="s">
        <v>69</v>
      </c>
      <c r="F58" t="s">
        <v>407</v>
      </c>
      <c r="G58">
        <v>62.222222222222221</v>
      </c>
    </row>
    <row r="59" spans="1:7" hidden="1" x14ac:dyDescent="0.25">
      <c r="A59" s="103">
        <v>57</v>
      </c>
      <c r="B59" t="s">
        <v>427</v>
      </c>
      <c r="C59" t="s">
        <v>165</v>
      </c>
      <c r="D59" t="s">
        <v>399</v>
      </c>
      <c r="E59" t="s">
        <v>72</v>
      </c>
      <c r="F59" t="s">
        <v>407</v>
      </c>
      <c r="G59">
        <v>56.71641791044776</v>
      </c>
    </row>
    <row r="60" spans="1:7" x14ac:dyDescent="0.25">
      <c r="A60" s="103">
        <v>58</v>
      </c>
      <c r="B60" t="s">
        <v>427</v>
      </c>
      <c r="C60" t="s">
        <v>165</v>
      </c>
      <c r="D60" t="s">
        <v>399</v>
      </c>
      <c r="E60" t="s">
        <v>81</v>
      </c>
      <c r="F60" t="s">
        <v>407</v>
      </c>
      <c r="G60">
        <v>62.962962962962983</v>
      </c>
    </row>
    <row r="61" spans="1:7" hidden="1" x14ac:dyDescent="0.25">
      <c r="A61" s="103">
        <v>59</v>
      </c>
      <c r="B61" t="s">
        <v>427</v>
      </c>
      <c r="C61" t="s">
        <v>165</v>
      </c>
      <c r="D61" t="s">
        <v>399</v>
      </c>
      <c r="E61" t="s">
        <v>82</v>
      </c>
      <c r="F61" t="s">
        <v>407</v>
      </c>
      <c r="G61">
        <v>66.666666666666657</v>
      </c>
    </row>
    <row r="62" spans="1:7" hidden="1" x14ac:dyDescent="0.25">
      <c r="A62" s="103">
        <v>60</v>
      </c>
      <c r="B62" t="s">
        <v>427</v>
      </c>
      <c r="C62" t="s">
        <v>165</v>
      </c>
      <c r="D62" t="s">
        <v>408</v>
      </c>
      <c r="E62" t="s">
        <v>67</v>
      </c>
      <c r="F62" t="s">
        <v>405</v>
      </c>
      <c r="G62">
        <v>26.086956521739129</v>
      </c>
    </row>
    <row r="63" spans="1:7" hidden="1" x14ac:dyDescent="0.25">
      <c r="A63" s="103">
        <v>61</v>
      </c>
      <c r="B63" t="s">
        <v>427</v>
      </c>
      <c r="C63" t="s">
        <v>165</v>
      </c>
      <c r="D63" t="s">
        <v>408</v>
      </c>
      <c r="E63" t="s">
        <v>66</v>
      </c>
      <c r="F63" t="s">
        <v>405</v>
      </c>
      <c r="G63">
        <v>29.093567251459319</v>
      </c>
    </row>
    <row r="64" spans="1:7" hidden="1" x14ac:dyDescent="0.25">
      <c r="A64" s="103">
        <v>62</v>
      </c>
      <c r="B64" t="s">
        <v>427</v>
      </c>
      <c r="C64" t="s">
        <v>165</v>
      </c>
      <c r="D64" t="s">
        <v>408</v>
      </c>
      <c r="E64" t="s">
        <v>68</v>
      </c>
      <c r="F64" t="s">
        <v>405</v>
      </c>
      <c r="G64">
        <v>31.149425287356969</v>
      </c>
    </row>
    <row r="65" spans="1:7" hidden="1" x14ac:dyDescent="0.25">
      <c r="A65" s="103">
        <v>63</v>
      </c>
      <c r="B65" t="s">
        <v>427</v>
      </c>
      <c r="C65" t="s">
        <v>165</v>
      </c>
      <c r="D65" t="s">
        <v>408</v>
      </c>
      <c r="E65" t="s">
        <v>67</v>
      </c>
      <c r="F65" t="s">
        <v>406</v>
      </c>
      <c r="G65">
        <v>18.840579710144929</v>
      </c>
    </row>
    <row r="66" spans="1:7" hidden="1" x14ac:dyDescent="0.25">
      <c r="A66" s="103">
        <v>64</v>
      </c>
      <c r="B66" t="s">
        <v>427</v>
      </c>
      <c r="C66" t="s">
        <v>165</v>
      </c>
      <c r="D66" t="s">
        <v>408</v>
      </c>
      <c r="E66" t="s">
        <v>66</v>
      </c>
      <c r="F66" t="s">
        <v>406</v>
      </c>
      <c r="G66">
        <v>8.0409356725137915</v>
      </c>
    </row>
    <row r="67" spans="1:7" hidden="1" x14ac:dyDescent="0.25">
      <c r="A67" s="103">
        <v>65</v>
      </c>
      <c r="B67" t="s">
        <v>427</v>
      </c>
      <c r="C67" t="s">
        <v>165</v>
      </c>
      <c r="D67" t="s">
        <v>408</v>
      </c>
      <c r="E67" t="s">
        <v>68</v>
      </c>
      <c r="F67" t="s">
        <v>406</v>
      </c>
      <c r="G67">
        <v>13.67816091954032</v>
      </c>
    </row>
    <row r="68" spans="1:7" hidden="1" x14ac:dyDescent="0.25">
      <c r="A68" s="103">
        <v>66</v>
      </c>
      <c r="B68" t="s">
        <v>427</v>
      </c>
      <c r="C68" t="s">
        <v>165</v>
      </c>
      <c r="D68" t="s">
        <v>408</v>
      </c>
      <c r="E68" t="s">
        <v>67</v>
      </c>
      <c r="F68" t="s">
        <v>407</v>
      </c>
      <c r="G68">
        <v>55.072463768115952</v>
      </c>
    </row>
    <row r="69" spans="1:7" hidden="1" x14ac:dyDescent="0.25">
      <c r="A69" s="103">
        <v>67</v>
      </c>
      <c r="B69" t="s">
        <v>427</v>
      </c>
      <c r="C69" t="s">
        <v>165</v>
      </c>
      <c r="D69" t="s">
        <v>408</v>
      </c>
      <c r="E69" t="s">
        <v>66</v>
      </c>
      <c r="F69" t="s">
        <v>407</v>
      </c>
      <c r="G69">
        <v>62.865497076026891</v>
      </c>
    </row>
    <row r="70" spans="1:7" hidden="1" x14ac:dyDescent="0.25">
      <c r="A70" s="103">
        <v>68</v>
      </c>
      <c r="B70" t="s">
        <v>427</v>
      </c>
      <c r="C70" t="s">
        <v>165</v>
      </c>
      <c r="D70" t="s">
        <v>408</v>
      </c>
      <c r="E70" t="s">
        <v>68</v>
      </c>
      <c r="F70" t="s">
        <v>407</v>
      </c>
      <c r="G70">
        <v>55.172413793102713</v>
      </c>
    </row>
    <row r="71" spans="1:7" hidden="1" x14ac:dyDescent="0.25">
      <c r="A71" s="103">
        <v>69</v>
      </c>
      <c r="B71" t="s">
        <v>427</v>
      </c>
      <c r="C71" t="s">
        <v>165</v>
      </c>
      <c r="D71" t="s">
        <v>409</v>
      </c>
      <c r="E71" t="s">
        <v>193</v>
      </c>
      <c r="F71" t="s">
        <v>405</v>
      </c>
      <c r="G71">
        <v>25.607638888888712</v>
      </c>
    </row>
    <row r="72" spans="1:7" hidden="1" x14ac:dyDescent="0.25">
      <c r="A72" s="103">
        <v>70</v>
      </c>
      <c r="B72" t="s">
        <v>427</v>
      </c>
      <c r="C72" t="s">
        <v>165</v>
      </c>
      <c r="D72" t="s">
        <v>409</v>
      </c>
      <c r="E72" t="s">
        <v>194</v>
      </c>
      <c r="F72" t="s">
        <v>405</v>
      </c>
      <c r="G72">
        <v>38.745387453874542</v>
      </c>
    </row>
    <row r="73" spans="1:7" hidden="1" x14ac:dyDescent="0.25">
      <c r="A73" s="103">
        <v>71</v>
      </c>
      <c r="B73" t="s">
        <v>427</v>
      </c>
      <c r="C73" t="s">
        <v>165</v>
      </c>
      <c r="D73" t="s">
        <v>409</v>
      </c>
      <c r="E73" t="s">
        <v>195</v>
      </c>
      <c r="F73" t="s">
        <v>405</v>
      </c>
      <c r="G73">
        <v>20.83333333332957</v>
      </c>
    </row>
    <row r="74" spans="1:7" hidden="1" x14ac:dyDescent="0.25">
      <c r="A74" s="103">
        <v>72</v>
      </c>
      <c r="B74" t="s">
        <v>427</v>
      </c>
      <c r="C74" t="s">
        <v>165</v>
      </c>
      <c r="D74" t="s">
        <v>409</v>
      </c>
      <c r="E74" t="s">
        <v>193</v>
      </c>
      <c r="F74" t="s">
        <v>406</v>
      </c>
      <c r="G74">
        <v>13.36805555555584</v>
      </c>
    </row>
    <row r="75" spans="1:7" hidden="1" x14ac:dyDescent="0.25">
      <c r="A75" s="103">
        <v>73</v>
      </c>
      <c r="B75" t="s">
        <v>427</v>
      </c>
      <c r="C75" t="s">
        <v>165</v>
      </c>
      <c r="D75" t="s">
        <v>409</v>
      </c>
      <c r="E75" t="s">
        <v>194</v>
      </c>
      <c r="F75" t="s">
        <v>406</v>
      </c>
      <c r="G75">
        <v>14.39114391143911</v>
      </c>
    </row>
    <row r="76" spans="1:7" hidden="1" x14ac:dyDescent="0.25">
      <c r="A76" s="103">
        <v>74</v>
      </c>
      <c r="B76" t="s">
        <v>427</v>
      </c>
      <c r="C76" t="s">
        <v>165</v>
      </c>
      <c r="D76" t="s">
        <v>409</v>
      </c>
      <c r="E76" t="s">
        <v>195</v>
      </c>
      <c r="F76" t="s">
        <v>406</v>
      </c>
      <c r="G76">
        <v>15.705128205127711</v>
      </c>
    </row>
    <row r="77" spans="1:7" hidden="1" x14ac:dyDescent="0.25">
      <c r="A77" s="103">
        <v>75</v>
      </c>
      <c r="B77" t="s">
        <v>427</v>
      </c>
      <c r="C77" t="s">
        <v>165</v>
      </c>
      <c r="D77" t="s">
        <v>409</v>
      </c>
      <c r="E77" t="s">
        <v>193</v>
      </c>
      <c r="F77" t="s">
        <v>407</v>
      </c>
      <c r="G77">
        <v>61.024305555555472</v>
      </c>
    </row>
    <row r="78" spans="1:7" hidden="1" x14ac:dyDescent="0.25">
      <c r="A78" s="103">
        <v>76</v>
      </c>
      <c r="B78" t="s">
        <v>427</v>
      </c>
      <c r="C78" t="s">
        <v>165</v>
      </c>
      <c r="D78" t="s">
        <v>409</v>
      </c>
      <c r="E78" t="s">
        <v>194</v>
      </c>
      <c r="F78" t="s">
        <v>407</v>
      </c>
      <c r="G78">
        <v>46.863468634686342</v>
      </c>
    </row>
    <row r="79" spans="1:7" hidden="1" x14ac:dyDescent="0.25">
      <c r="A79" s="103">
        <v>77</v>
      </c>
      <c r="B79" t="s">
        <v>427</v>
      </c>
      <c r="C79" t="s">
        <v>165</v>
      </c>
      <c r="D79" t="s">
        <v>409</v>
      </c>
      <c r="E79" t="s">
        <v>195</v>
      </c>
      <c r="F79" t="s">
        <v>407</v>
      </c>
      <c r="G79">
        <v>63.461538461542709</v>
      </c>
    </row>
    <row r="80" spans="1:7" hidden="1" x14ac:dyDescent="0.25">
      <c r="A80" s="103">
        <v>78</v>
      </c>
      <c r="B80" t="s">
        <v>85</v>
      </c>
      <c r="C80" t="s">
        <v>165</v>
      </c>
      <c r="D80" t="s">
        <v>403</v>
      </c>
      <c r="E80" t="s">
        <v>404</v>
      </c>
      <c r="F80" t="s">
        <v>405</v>
      </c>
      <c r="G80">
        <v>25.41521823097597</v>
      </c>
    </row>
    <row r="81" spans="1:7" hidden="1" x14ac:dyDescent="0.25">
      <c r="A81" s="103">
        <v>79</v>
      </c>
      <c r="B81" t="s">
        <v>85</v>
      </c>
      <c r="C81" t="s">
        <v>165</v>
      </c>
      <c r="D81" t="s">
        <v>403</v>
      </c>
      <c r="E81" t="s">
        <v>404</v>
      </c>
      <c r="F81" t="s">
        <v>406</v>
      </c>
      <c r="G81">
        <v>14.381357023303989</v>
      </c>
    </row>
    <row r="82" spans="1:7" hidden="1" x14ac:dyDescent="0.25">
      <c r="A82" s="103">
        <v>80</v>
      </c>
      <c r="B82" t="s">
        <v>85</v>
      </c>
      <c r="C82" t="s">
        <v>165</v>
      </c>
      <c r="D82" t="s">
        <v>403</v>
      </c>
      <c r="E82" t="s">
        <v>404</v>
      </c>
      <c r="F82" t="s">
        <v>407</v>
      </c>
      <c r="G82">
        <v>60.203424745720064</v>
      </c>
    </row>
    <row r="83" spans="1:7" hidden="1" x14ac:dyDescent="0.25">
      <c r="A83" s="103">
        <v>81</v>
      </c>
      <c r="B83" t="s">
        <v>85</v>
      </c>
      <c r="C83" t="s">
        <v>165</v>
      </c>
      <c r="D83" t="s">
        <v>399</v>
      </c>
      <c r="E83" t="s">
        <v>70</v>
      </c>
      <c r="F83" t="s">
        <v>405</v>
      </c>
      <c r="G83">
        <v>3.133903133903134</v>
      </c>
    </row>
    <row r="84" spans="1:7" hidden="1" x14ac:dyDescent="0.25">
      <c r="A84" s="103">
        <v>82</v>
      </c>
      <c r="B84" t="s">
        <v>85</v>
      </c>
      <c r="C84" t="s">
        <v>165</v>
      </c>
      <c r="D84" t="s">
        <v>399</v>
      </c>
      <c r="E84" t="s">
        <v>71</v>
      </c>
      <c r="F84" t="s">
        <v>405</v>
      </c>
      <c r="G84">
        <v>32.297379646554937</v>
      </c>
    </row>
    <row r="85" spans="1:7" hidden="1" x14ac:dyDescent="0.25">
      <c r="A85" s="103">
        <v>83</v>
      </c>
      <c r="B85" t="s">
        <v>85</v>
      </c>
      <c r="C85" t="s">
        <v>165</v>
      </c>
      <c r="D85" t="s">
        <v>399</v>
      </c>
      <c r="E85" t="s">
        <v>69</v>
      </c>
      <c r="F85" t="s">
        <v>405</v>
      </c>
      <c r="G85">
        <v>15.555555555555561</v>
      </c>
    </row>
    <row r="86" spans="1:7" hidden="1" x14ac:dyDescent="0.25">
      <c r="A86" s="103">
        <v>84</v>
      </c>
      <c r="B86" t="s">
        <v>85</v>
      </c>
      <c r="C86" t="s">
        <v>165</v>
      </c>
      <c r="D86" t="s">
        <v>399</v>
      </c>
      <c r="E86" t="s">
        <v>72</v>
      </c>
      <c r="F86" t="s">
        <v>405</v>
      </c>
      <c r="G86">
        <v>44.072164948453597</v>
      </c>
    </row>
    <row r="87" spans="1:7" x14ac:dyDescent="0.25">
      <c r="A87" s="103">
        <v>85</v>
      </c>
      <c r="B87" t="s">
        <v>85</v>
      </c>
      <c r="C87" t="s">
        <v>165</v>
      </c>
      <c r="D87" t="s">
        <v>399</v>
      </c>
      <c r="E87" t="s">
        <v>81</v>
      </c>
      <c r="F87" t="s">
        <v>405</v>
      </c>
      <c r="G87">
        <v>20.282186948852619</v>
      </c>
    </row>
    <row r="88" spans="1:7" hidden="1" x14ac:dyDescent="0.25">
      <c r="A88" s="103">
        <v>86</v>
      </c>
      <c r="B88" t="s">
        <v>85</v>
      </c>
      <c r="C88" t="s">
        <v>165</v>
      </c>
      <c r="D88" t="s">
        <v>399</v>
      </c>
      <c r="E88" t="s">
        <v>82</v>
      </c>
      <c r="F88" t="s">
        <v>405</v>
      </c>
      <c r="G88">
        <v>3.7037037037037028</v>
      </c>
    </row>
    <row r="89" spans="1:7" hidden="1" x14ac:dyDescent="0.25">
      <c r="A89" s="103">
        <v>87</v>
      </c>
      <c r="B89" t="s">
        <v>85</v>
      </c>
      <c r="C89" t="s">
        <v>165</v>
      </c>
      <c r="D89" t="s">
        <v>399</v>
      </c>
      <c r="E89" t="s">
        <v>70</v>
      </c>
      <c r="F89" t="s">
        <v>406</v>
      </c>
      <c r="G89">
        <v>23.361823361823362</v>
      </c>
    </row>
    <row r="90" spans="1:7" hidden="1" x14ac:dyDescent="0.25">
      <c r="A90" s="103">
        <v>88</v>
      </c>
      <c r="B90" t="s">
        <v>85</v>
      </c>
      <c r="C90" t="s">
        <v>165</v>
      </c>
      <c r="D90" t="s">
        <v>399</v>
      </c>
      <c r="E90" t="s">
        <v>71</v>
      </c>
      <c r="F90" t="s">
        <v>406</v>
      </c>
      <c r="G90">
        <v>14.29006703229757</v>
      </c>
    </row>
    <row r="91" spans="1:7" hidden="1" x14ac:dyDescent="0.25">
      <c r="A91" s="103">
        <v>89</v>
      </c>
      <c r="B91" t="s">
        <v>85</v>
      </c>
      <c r="C91" t="s">
        <v>165</v>
      </c>
      <c r="D91" t="s">
        <v>399</v>
      </c>
      <c r="E91" t="s">
        <v>69</v>
      </c>
      <c r="F91" t="s">
        <v>406</v>
      </c>
      <c r="G91">
        <v>16.296296296296301</v>
      </c>
    </row>
    <row r="92" spans="1:7" hidden="1" x14ac:dyDescent="0.25">
      <c r="A92" s="103">
        <v>90</v>
      </c>
      <c r="B92" t="s">
        <v>85</v>
      </c>
      <c r="C92" t="s">
        <v>165</v>
      </c>
      <c r="D92" t="s">
        <v>399</v>
      </c>
      <c r="E92" t="s">
        <v>72</v>
      </c>
      <c r="F92" t="s">
        <v>406</v>
      </c>
      <c r="G92">
        <v>8.2474226804123703</v>
      </c>
    </row>
    <row r="93" spans="1:7" x14ac:dyDescent="0.25">
      <c r="A93" s="103">
        <v>91</v>
      </c>
      <c r="B93" t="s">
        <v>85</v>
      </c>
      <c r="C93" t="s">
        <v>165</v>
      </c>
      <c r="D93" t="s">
        <v>399</v>
      </c>
      <c r="E93" t="s">
        <v>81</v>
      </c>
      <c r="F93" t="s">
        <v>406</v>
      </c>
      <c r="G93">
        <v>12.698412698413639</v>
      </c>
    </row>
    <row r="94" spans="1:7" hidden="1" x14ac:dyDescent="0.25">
      <c r="A94" s="103">
        <v>92</v>
      </c>
      <c r="B94" t="s">
        <v>85</v>
      </c>
      <c r="C94" t="s">
        <v>165</v>
      </c>
      <c r="D94" t="s">
        <v>399</v>
      </c>
      <c r="E94" t="s">
        <v>82</v>
      </c>
      <c r="F94" t="s">
        <v>406</v>
      </c>
      <c r="G94">
        <v>9.2592592592592595</v>
      </c>
    </row>
    <row r="95" spans="1:7" hidden="1" x14ac:dyDescent="0.25">
      <c r="A95" s="103">
        <v>93</v>
      </c>
      <c r="B95" t="s">
        <v>85</v>
      </c>
      <c r="C95" t="s">
        <v>165</v>
      </c>
      <c r="D95" t="s">
        <v>399</v>
      </c>
      <c r="E95" t="s">
        <v>70</v>
      </c>
      <c r="F95" t="s">
        <v>407</v>
      </c>
      <c r="G95">
        <v>73.504273504273513</v>
      </c>
    </row>
    <row r="96" spans="1:7" hidden="1" x14ac:dyDescent="0.25">
      <c r="A96" s="103">
        <v>94</v>
      </c>
      <c r="B96" t="s">
        <v>85</v>
      </c>
      <c r="C96" t="s">
        <v>165</v>
      </c>
      <c r="D96" t="s">
        <v>399</v>
      </c>
      <c r="E96" t="s">
        <v>71</v>
      </c>
      <c r="F96" t="s">
        <v>407</v>
      </c>
      <c r="G96">
        <v>53.412553321147477</v>
      </c>
    </row>
    <row r="97" spans="1:7" hidden="1" x14ac:dyDescent="0.25">
      <c r="A97" s="103">
        <v>95</v>
      </c>
      <c r="B97" t="s">
        <v>85</v>
      </c>
      <c r="C97" t="s">
        <v>165</v>
      </c>
      <c r="D97" t="s">
        <v>399</v>
      </c>
      <c r="E97" t="s">
        <v>69</v>
      </c>
      <c r="F97" t="s">
        <v>407</v>
      </c>
      <c r="G97">
        <v>68.148148148148152</v>
      </c>
    </row>
    <row r="98" spans="1:7" hidden="1" x14ac:dyDescent="0.25">
      <c r="A98" s="103">
        <v>96</v>
      </c>
      <c r="B98" t="s">
        <v>85</v>
      </c>
      <c r="C98" t="s">
        <v>165</v>
      </c>
      <c r="D98" t="s">
        <v>399</v>
      </c>
      <c r="E98" t="s">
        <v>72</v>
      </c>
      <c r="F98" t="s">
        <v>407</v>
      </c>
      <c r="G98">
        <v>47.680412371134032</v>
      </c>
    </row>
    <row r="99" spans="1:7" x14ac:dyDescent="0.25">
      <c r="A99" s="103">
        <v>97</v>
      </c>
      <c r="B99" t="s">
        <v>85</v>
      </c>
      <c r="C99" t="s">
        <v>165</v>
      </c>
      <c r="D99" t="s">
        <v>399</v>
      </c>
      <c r="E99" t="s">
        <v>81</v>
      </c>
      <c r="F99" t="s">
        <v>407</v>
      </c>
      <c r="G99">
        <v>67.019400352733726</v>
      </c>
    </row>
    <row r="100" spans="1:7" hidden="1" x14ac:dyDescent="0.25">
      <c r="A100" s="103">
        <v>98</v>
      </c>
      <c r="B100" t="s">
        <v>85</v>
      </c>
      <c r="C100" t="s">
        <v>165</v>
      </c>
      <c r="D100" t="s">
        <v>399</v>
      </c>
      <c r="E100" t="s">
        <v>82</v>
      </c>
      <c r="F100" t="s">
        <v>407</v>
      </c>
      <c r="G100">
        <v>87.037037037037038</v>
      </c>
    </row>
    <row r="101" spans="1:7" hidden="1" x14ac:dyDescent="0.25">
      <c r="A101" s="103">
        <v>99</v>
      </c>
      <c r="B101" t="s">
        <v>85</v>
      </c>
      <c r="C101" t="s">
        <v>165</v>
      </c>
      <c r="D101" t="s">
        <v>408</v>
      </c>
      <c r="E101" t="s">
        <v>67</v>
      </c>
      <c r="F101" t="s">
        <v>405</v>
      </c>
      <c r="G101">
        <v>19.436345966958211</v>
      </c>
    </row>
    <row r="102" spans="1:7" hidden="1" x14ac:dyDescent="0.25">
      <c r="A102" s="103">
        <v>100</v>
      </c>
      <c r="B102" t="s">
        <v>85</v>
      </c>
      <c r="C102" t="s">
        <v>165</v>
      </c>
      <c r="D102" t="s">
        <v>408</v>
      </c>
      <c r="E102" t="s">
        <v>66</v>
      </c>
      <c r="F102" t="s">
        <v>405</v>
      </c>
      <c r="G102">
        <v>20.676328502411771</v>
      </c>
    </row>
    <row r="103" spans="1:7" hidden="1" x14ac:dyDescent="0.25">
      <c r="A103" s="103">
        <v>101</v>
      </c>
      <c r="B103" t="s">
        <v>85</v>
      </c>
      <c r="C103" t="s">
        <v>165</v>
      </c>
      <c r="D103" t="s">
        <v>408</v>
      </c>
      <c r="E103" t="s">
        <v>68</v>
      </c>
      <c r="F103" t="s">
        <v>405</v>
      </c>
      <c r="G103">
        <v>36.245210727969599</v>
      </c>
    </row>
    <row r="104" spans="1:7" hidden="1" x14ac:dyDescent="0.25">
      <c r="A104" s="103">
        <v>102</v>
      </c>
      <c r="B104" t="s">
        <v>85</v>
      </c>
      <c r="C104" t="s">
        <v>165</v>
      </c>
      <c r="D104" t="s">
        <v>408</v>
      </c>
      <c r="E104" t="s">
        <v>67</v>
      </c>
      <c r="F104" t="s">
        <v>406</v>
      </c>
      <c r="G104">
        <v>16.812439261418859</v>
      </c>
    </row>
    <row r="105" spans="1:7" hidden="1" x14ac:dyDescent="0.25">
      <c r="A105" s="103">
        <v>103</v>
      </c>
      <c r="B105" t="s">
        <v>85</v>
      </c>
      <c r="C105" t="s">
        <v>165</v>
      </c>
      <c r="D105" t="s">
        <v>408</v>
      </c>
      <c r="E105" t="s">
        <v>66</v>
      </c>
      <c r="F105" t="s">
        <v>406</v>
      </c>
      <c r="G105">
        <v>10.53140096618344</v>
      </c>
    </row>
    <row r="106" spans="1:7" hidden="1" x14ac:dyDescent="0.25">
      <c r="A106" s="103">
        <v>104</v>
      </c>
      <c r="B106" t="s">
        <v>85</v>
      </c>
      <c r="C106" t="s">
        <v>165</v>
      </c>
      <c r="D106" t="s">
        <v>408</v>
      </c>
      <c r="E106" t="s">
        <v>68</v>
      </c>
      <c r="F106" t="s">
        <v>406</v>
      </c>
      <c r="G106">
        <v>14.55938697318072</v>
      </c>
    </row>
    <row r="107" spans="1:7" hidden="1" x14ac:dyDescent="0.25">
      <c r="A107" s="103">
        <v>105</v>
      </c>
      <c r="B107" t="s">
        <v>85</v>
      </c>
      <c r="C107" t="s">
        <v>165</v>
      </c>
      <c r="D107" t="s">
        <v>408</v>
      </c>
      <c r="E107" t="s">
        <v>67</v>
      </c>
      <c r="F107" t="s">
        <v>407</v>
      </c>
      <c r="G107">
        <v>63.751214771622926</v>
      </c>
    </row>
    <row r="108" spans="1:7" hidden="1" x14ac:dyDescent="0.25">
      <c r="A108" s="103">
        <v>106</v>
      </c>
      <c r="B108" t="s">
        <v>85</v>
      </c>
      <c r="C108" t="s">
        <v>165</v>
      </c>
      <c r="D108" t="s">
        <v>408</v>
      </c>
      <c r="E108" t="s">
        <v>66</v>
      </c>
      <c r="F108" t="s">
        <v>407</v>
      </c>
      <c r="G108">
        <v>68.792270531404782</v>
      </c>
    </row>
    <row r="109" spans="1:7" hidden="1" x14ac:dyDescent="0.25">
      <c r="A109" s="103">
        <v>107</v>
      </c>
      <c r="B109" t="s">
        <v>85</v>
      </c>
      <c r="C109" t="s">
        <v>165</v>
      </c>
      <c r="D109" t="s">
        <v>408</v>
      </c>
      <c r="E109" t="s">
        <v>68</v>
      </c>
      <c r="F109" t="s">
        <v>407</v>
      </c>
      <c r="G109">
        <v>49.195402298849693</v>
      </c>
    </row>
    <row r="110" spans="1:7" hidden="1" x14ac:dyDescent="0.25">
      <c r="A110" s="103">
        <v>108</v>
      </c>
      <c r="B110" t="s">
        <v>85</v>
      </c>
      <c r="C110" t="s">
        <v>165</v>
      </c>
      <c r="D110" t="s">
        <v>409</v>
      </c>
      <c r="E110" t="s">
        <v>193</v>
      </c>
      <c r="F110" t="s">
        <v>405</v>
      </c>
      <c r="G110">
        <v>21.424501424501159</v>
      </c>
    </row>
    <row r="111" spans="1:7" hidden="1" x14ac:dyDescent="0.25">
      <c r="A111" s="103">
        <v>109</v>
      </c>
      <c r="B111" t="s">
        <v>85</v>
      </c>
      <c r="C111" t="s">
        <v>165</v>
      </c>
      <c r="D111" t="s">
        <v>409</v>
      </c>
      <c r="E111" t="s">
        <v>194</v>
      </c>
      <c r="F111" t="s">
        <v>405</v>
      </c>
      <c r="G111">
        <v>34.581772784019982</v>
      </c>
    </row>
    <row r="112" spans="1:7" hidden="1" x14ac:dyDescent="0.25">
      <c r="A112" s="103">
        <v>110</v>
      </c>
      <c r="B112" t="s">
        <v>85</v>
      </c>
      <c r="C112" t="s">
        <v>165</v>
      </c>
      <c r="D112" t="s">
        <v>409</v>
      </c>
      <c r="E112" t="s">
        <v>195</v>
      </c>
      <c r="F112" t="s">
        <v>405</v>
      </c>
      <c r="G112">
        <v>21.089536138074251</v>
      </c>
    </row>
    <row r="113" spans="1:7" hidden="1" x14ac:dyDescent="0.25">
      <c r="A113" s="103">
        <v>111</v>
      </c>
      <c r="B113" t="s">
        <v>85</v>
      </c>
      <c r="C113" t="s">
        <v>165</v>
      </c>
      <c r="D113" t="s">
        <v>409</v>
      </c>
      <c r="E113" t="s">
        <v>193</v>
      </c>
      <c r="F113" t="s">
        <v>406</v>
      </c>
      <c r="G113">
        <v>14.52991452991491</v>
      </c>
    </row>
    <row r="114" spans="1:7" hidden="1" x14ac:dyDescent="0.25">
      <c r="A114" s="103">
        <v>112</v>
      </c>
      <c r="B114" t="s">
        <v>85</v>
      </c>
      <c r="C114" t="s">
        <v>165</v>
      </c>
      <c r="D114" t="s">
        <v>409</v>
      </c>
      <c r="E114" t="s">
        <v>194</v>
      </c>
      <c r="F114" t="s">
        <v>406</v>
      </c>
      <c r="G114">
        <v>13.60799001248439</v>
      </c>
    </row>
    <row r="115" spans="1:7" hidden="1" x14ac:dyDescent="0.25">
      <c r="A115" s="103">
        <v>113</v>
      </c>
      <c r="B115" t="s">
        <v>85</v>
      </c>
      <c r="C115" t="s">
        <v>165</v>
      </c>
      <c r="D115" t="s">
        <v>409</v>
      </c>
      <c r="E115" t="s">
        <v>195</v>
      </c>
      <c r="F115" t="s">
        <v>406</v>
      </c>
      <c r="G115">
        <v>15.10248112189908</v>
      </c>
    </row>
    <row r="116" spans="1:7" hidden="1" x14ac:dyDescent="0.25">
      <c r="A116" s="103">
        <v>114</v>
      </c>
      <c r="B116" t="s">
        <v>85</v>
      </c>
      <c r="C116" t="s">
        <v>165</v>
      </c>
      <c r="D116" t="s">
        <v>409</v>
      </c>
      <c r="E116" t="s">
        <v>193</v>
      </c>
      <c r="F116" t="s">
        <v>407</v>
      </c>
      <c r="G116">
        <v>64.045584045583922</v>
      </c>
    </row>
    <row r="117" spans="1:7" hidden="1" x14ac:dyDescent="0.25">
      <c r="A117" s="103">
        <v>115</v>
      </c>
      <c r="B117" t="s">
        <v>85</v>
      </c>
      <c r="C117" t="s">
        <v>165</v>
      </c>
      <c r="D117" t="s">
        <v>409</v>
      </c>
      <c r="E117" t="s">
        <v>194</v>
      </c>
      <c r="F117" t="s">
        <v>407</v>
      </c>
      <c r="G117">
        <v>51.810237203495632</v>
      </c>
    </row>
    <row r="118" spans="1:7" hidden="1" x14ac:dyDescent="0.25">
      <c r="A118" s="103">
        <v>116</v>
      </c>
      <c r="B118" t="s">
        <v>85</v>
      </c>
      <c r="C118" t="s">
        <v>165</v>
      </c>
      <c r="D118" t="s">
        <v>409</v>
      </c>
      <c r="E118" t="s">
        <v>195</v>
      </c>
      <c r="F118" t="s">
        <v>407</v>
      </c>
      <c r="G118">
        <v>63.807982740026667</v>
      </c>
    </row>
    <row r="119" spans="1:7" hidden="1" x14ac:dyDescent="0.25">
      <c r="A119" s="103">
        <v>117</v>
      </c>
      <c r="B119" t="s">
        <v>428</v>
      </c>
      <c r="C119" t="s">
        <v>165</v>
      </c>
      <c r="D119" t="s">
        <v>403</v>
      </c>
      <c r="E119" t="s">
        <v>404</v>
      </c>
      <c r="F119" t="s">
        <v>405</v>
      </c>
      <c r="G119">
        <v>32.075471698112992</v>
      </c>
    </row>
    <row r="120" spans="1:7" hidden="1" x14ac:dyDescent="0.25">
      <c r="A120" s="103">
        <v>118</v>
      </c>
      <c r="B120" t="s">
        <v>428</v>
      </c>
      <c r="C120" t="s">
        <v>165</v>
      </c>
      <c r="D120" t="s">
        <v>403</v>
      </c>
      <c r="E120" t="s">
        <v>404</v>
      </c>
      <c r="F120" t="s">
        <v>406</v>
      </c>
      <c r="G120">
        <v>13.76659678546496</v>
      </c>
    </row>
    <row r="121" spans="1:7" hidden="1" x14ac:dyDescent="0.25">
      <c r="A121" s="103">
        <v>119</v>
      </c>
      <c r="B121" t="s">
        <v>428</v>
      </c>
      <c r="C121" t="s">
        <v>165</v>
      </c>
      <c r="D121" t="s">
        <v>403</v>
      </c>
      <c r="E121" t="s">
        <v>404</v>
      </c>
      <c r="F121" t="s">
        <v>407</v>
      </c>
      <c r="G121">
        <v>54.157931516422039</v>
      </c>
    </row>
    <row r="122" spans="1:7" hidden="1" x14ac:dyDescent="0.25">
      <c r="A122" s="103">
        <v>120</v>
      </c>
      <c r="B122" t="s">
        <v>428</v>
      </c>
      <c r="C122" t="s">
        <v>165</v>
      </c>
      <c r="D122" t="s">
        <v>399</v>
      </c>
      <c r="E122" t="s">
        <v>70</v>
      </c>
      <c r="F122" t="s">
        <v>405</v>
      </c>
      <c r="G122">
        <v>3.0769230769230771</v>
      </c>
    </row>
    <row r="123" spans="1:7" hidden="1" x14ac:dyDescent="0.25">
      <c r="A123" s="103">
        <v>121</v>
      </c>
      <c r="B123" t="s">
        <v>428</v>
      </c>
      <c r="C123" t="s">
        <v>165</v>
      </c>
      <c r="D123" t="s">
        <v>399</v>
      </c>
      <c r="E123" t="s">
        <v>71</v>
      </c>
      <c r="F123" t="s">
        <v>405</v>
      </c>
      <c r="G123">
        <v>40.166666666666018</v>
      </c>
    </row>
    <row r="124" spans="1:7" hidden="1" x14ac:dyDescent="0.25">
      <c r="A124" s="103">
        <v>122</v>
      </c>
      <c r="B124" t="s">
        <v>428</v>
      </c>
      <c r="C124" t="s">
        <v>165</v>
      </c>
      <c r="D124" t="s">
        <v>399</v>
      </c>
      <c r="E124" t="s">
        <v>69</v>
      </c>
      <c r="F124" t="s">
        <v>405</v>
      </c>
      <c r="G124">
        <v>40</v>
      </c>
    </row>
    <row r="125" spans="1:7" hidden="1" x14ac:dyDescent="0.25">
      <c r="A125" s="103">
        <v>123</v>
      </c>
      <c r="B125" t="s">
        <v>428</v>
      </c>
      <c r="C125" t="s">
        <v>165</v>
      </c>
      <c r="D125" t="s">
        <v>399</v>
      </c>
      <c r="E125" t="s">
        <v>72</v>
      </c>
      <c r="F125" t="s">
        <v>405</v>
      </c>
      <c r="G125">
        <v>44.444444444444443</v>
      </c>
    </row>
    <row r="126" spans="1:7" x14ac:dyDescent="0.25">
      <c r="A126" s="103">
        <v>124</v>
      </c>
      <c r="B126" t="s">
        <v>428</v>
      </c>
      <c r="C126" t="s">
        <v>165</v>
      </c>
      <c r="D126" t="s">
        <v>399</v>
      </c>
      <c r="E126" t="s">
        <v>81</v>
      </c>
      <c r="F126" t="s">
        <v>405</v>
      </c>
      <c r="G126">
        <v>23.809523809525569</v>
      </c>
    </row>
    <row r="127" spans="1:7" hidden="1" x14ac:dyDescent="0.25">
      <c r="A127" s="103">
        <v>125</v>
      </c>
      <c r="B127" t="s">
        <v>428</v>
      </c>
      <c r="C127" t="s">
        <v>165</v>
      </c>
      <c r="D127" t="s">
        <v>399</v>
      </c>
      <c r="E127" t="s">
        <v>82</v>
      </c>
      <c r="F127" t="s">
        <v>405</v>
      </c>
      <c r="G127">
        <v>10</v>
      </c>
    </row>
    <row r="128" spans="1:7" hidden="1" x14ac:dyDescent="0.25">
      <c r="A128" s="103">
        <v>126</v>
      </c>
      <c r="B128" t="s">
        <v>428</v>
      </c>
      <c r="C128" t="s">
        <v>165</v>
      </c>
      <c r="D128" t="s">
        <v>399</v>
      </c>
      <c r="E128" t="s">
        <v>70</v>
      </c>
      <c r="F128" t="s">
        <v>406</v>
      </c>
      <c r="G128">
        <v>15.38461538461539</v>
      </c>
    </row>
    <row r="129" spans="1:7" hidden="1" x14ac:dyDescent="0.25">
      <c r="A129" s="103">
        <v>127</v>
      </c>
      <c r="B129" t="s">
        <v>428</v>
      </c>
      <c r="C129" t="s">
        <v>165</v>
      </c>
      <c r="D129" t="s">
        <v>399</v>
      </c>
      <c r="E129" t="s">
        <v>71</v>
      </c>
      <c r="F129" t="s">
        <v>406</v>
      </c>
      <c r="G129">
        <v>12.50000000000025</v>
      </c>
    </row>
    <row r="130" spans="1:7" hidden="1" x14ac:dyDescent="0.25">
      <c r="A130" s="103">
        <v>128</v>
      </c>
      <c r="B130" t="s">
        <v>428</v>
      </c>
      <c r="C130" t="s">
        <v>165</v>
      </c>
      <c r="D130" t="s">
        <v>399</v>
      </c>
      <c r="E130" t="s">
        <v>69</v>
      </c>
      <c r="F130" t="s">
        <v>406</v>
      </c>
      <c r="G130">
        <v>8</v>
      </c>
    </row>
    <row r="131" spans="1:7" hidden="1" x14ac:dyDescent="0.25">
      <c r="A131" s="103">
        <v>129</v>
      </c>
      <c r="B131" t="s">
        <v>428</v>
      </c>
      <c r="C131" t="s">
        <v>165</v>
      </c>
      <c r="D131" t="s">
        <v>399</v>
      </c>
      <c r="E131" t="s">
        <v>72</v>
      </c>
      <c r="F131" t="s">
        <v>406</v>
      </c>
      <c r="G131">
        <v>16.666666666666661</v>
      </c>
    </row>
    <row r="132" spans="1:7" x14ac:dyDescent="0.25">
      <c r="A132" s="103">
        <v>130</v>
      </c>
      <c r="B132" t="s">
        <v>428</v>
      </c>
      <c r="C132" t="s">
        <v>165</v>
      </c>
      <c r="D132" t="s">
        <v>399</v>
      </c>
      <c r="E132" t="s">
        <v>81</v>
      </c>
      <c r="F132" t="s">
        <v>406</v>
      </c>
      <c r="G132">
        <v>15.238095238096021</v>
      </c>
    </row>
    <row r="133" spans="1:7" hidden="1" x14ac:dyDescent="0.25">
      <c r="A133" s="103">
        <v>131</v>
      </c>
      <c r="B133" t="s">
        <v>428</v>
      </c>
      <c r="C133" t="s">
        <v>165</v>
      </c>
      <c r="D133" t="s">
        <v>399</v>
      </c>
      <c r="E133" t="s">
        <v>82</v>
      </c>
      <c r="F133" t="s">
        <v>406</v>
      </c>
      <c r="G133">
        <v>20</v>
      </c>
    </row>
    <row r="134" spans="1:7" hidden="1" x14ac:dyDescent="0.25">
      <c r="A134" s="103">
        <v>132</v>
      </c>
      <c r="B134" t="s">
        <v>428</v>
      </c>
      <c r="C134" t="s">
        <v>165</v>
      </c>
      <c r="D134" t="s">
        <v>399</v>
      </c>
      <c r="E134" t="s">
        <v>70</v>
      </c>
      <c r="F134" t="s">
        <v>407</v>
      </c>
      <c r="G134">
        <v>81.538461538461533</v>
      </c>
    </row>
    <row r="135" spans="1:7" hidden="1" x14ac:dyDescent="0.25">
      <c r="A135" s="103">
        <v>133</v>
      </c>
      <c r="B135" t="s">
        <v>428</v>
      </c>
      <c r="C135" t="s">
        <v>165</v>
      </c>
      <c r="D135" t="s">
        <v>399</v>
      </c>
      <c r="E135" t="s">
        <v>71</v>
      </c>
      <c r="F135" t="s">
        <v>407</v>
      </c>
      <c r="G135">
        <v>47.333333333333741</v>
      </c>
    </row>
    <row r="136" spans="1:7" hidden="1" x14ac:dyDescent="0.25">
      <c r="A136" s="103">
        <v>134</v>
      </c>
      <c r="B136" t="s">
        <v>428</v>
      </c>
      <c r="C136" t="s">
        <v>165</v>
      </c>
      <c r="D136" t="s">
        <v>399</v>
      </c>
      <c r="E136" t="s">
        <v>69</v>
      </c>
      <c r="F136" t="s">
        <v>407</v>
      </c>
      <c r="G136">
        <v>52</v>
      </c>
    </row>
    <row r="137" spans="1:7" hidden="1" x14ac:dyDescent="0.25">
      <c r="A137" s="103">
        <v>135</v>
      </c>
      <c r="B137" t="s">
        <v>428</v>
      </c>
      <c r="C137" t="s">
        <v>165</v>
      </c>
      <c r="D137" t="s">
        <v>399</v>
      </c>
      <c r="E137" t="s">
        <v>72</v>
      </c>
      <c r="F137" t="s">
        <v>407</v>
      </c>
      <c r="G137">
        <v>38.888888888888893</v>
      </c>
    </row>
    <row r="138" spans="1:7" x14ac:dyDescent="0.25">
      <c r="A138" s="103">
        <v>136</v>
      </c>
      <c r="B138" t="s">
        <v>428</v>
      </c>
      <c r="C138" t="s">
        <v>165</v>
      </c>
      <c r="D138" t="s">
        <v>399</v>
      </c>
      <c r="E138" t="s">
        <v>81</v>
      </c>
      <c r="F138" t="s">
        <v>407</v>
      </c>
      <c r="G138">
        <v>60.952380952378391</v>
      </c>
    </row>
    <row r="139" spans="1:7" hidden="1" x14ac:dyDescent="0.25">
      <c r="A139" s="103">
        <v>137</v>
      </c>
      <c r="B139" t="s">
        <v>428</v>
      </c>
      <c r="C139" t="s">
        <v>165</v>
      </c>
      <c r="D139" t="s">
        <v>399</v>
      </c>
      <c r="E139" t="s">
        <v>82</v>
      </c>
      <c r="F139" t="s">
        <v>407</v>
      </c>
      <c r="G139">
        <v>70</v>
      </c>
    </row>
    <row r="140" spans="1:7" hidden="1" x14ac:dyDescent="0.25">
      <c r="A140" s="103">
        <v>138</v>
      </c>
      <c r="B140" t="s">
        <v>428</v>
      </c>
      <c r="C140" t="s">
        <v>165</v>
      </c>
      <c r="D140" t="s">
        <v>408</v>
      </c>
      <c r="E140" t="s">
        <v>67</v>
      </c>
      <c r="F140" t="s">
        <v>405</v>
      </c>
      <c r="G140">
        <v>27.748691099476439</v>
      </c>
    </row>
    <row r="141" spans="1:7" hidden="1" x14ac:dyDescent="0.25">
      <c r="A141" s="103">
        <v>139</v>
      </c>
      <c r="B141" t="s">
        <v>428</v>
      </c>
      <c r="C141" t="s">
        <v>165</v>
      </c>
      <c r="D141" t="s">
        <v>408</v>
      </c>
      <c r="E141" t="s">
        <v>66</v>
      </c>
      <c r="F141" t="s">
        <v>405</v>
      </c>
      <c r="G141">
        <v>29.62962962962774</v>
      </c>
    </row>
    <row r="142" spans="1:7" hidden="1" x14ac:dyDescent="0.25">
      <c r="A142" s="103">
        <v>140</v>
      </c>
      <c r="B142" t="s">
        <v>428</v>
      </c>
      <c r="C142" t="s">
        <v>165</v>
      </c>
      <c r="D142" t="s">
        <v>408</v>
      </c>
      <c r="E142" t="s">
        <v>68</v>
      </c>
      <c r="F142" t="s">
        <v>405</v>
      </c>
      <c r="G142">
        <v>39.166666666668164</v>
      </c>
    </row>
    <row r="143" spans="1:7" hidden="1" x14ac:dyDescent="0.25">
      <c r="A143" s="103">
        <v>141</v>
      </c>
      <c r="B143" t="s">
        <v>428</v>
      </c>
      <c r="C143" t="s">
        <v>165</v>
      </c>
      <c r="D143" t="s">
        <v>408</v>
      </c>
      <c r="E143" t="s">
        <v>67</v>
      </c>
      <c r="F143" t="s">
        <v>406</v>
      </c>
      <c r="G143">
        <v>16.230366492146601</v>
      </c>
    </row>
    <row r="144" spans="1:7" hidden="1" x14ac:dyDescent="0.25">
      <c r="A144" s="103">
        <v>142</v>
      </c>
      <c r="B144" t="s">
        <v>428</v>
      </c>
      <c r="C144" t="s">
        <v>165</v>
      </c>
      <c r="D144" t="s">
        <v>408</v>
      </c>
      <c r="E144" t="s">
        <v>66</v>
      </c>
      <c r="F144" t="s">
        <v>406</v>
      </c>
      <c r="G144">
        <v>7.4074074074069349</v>
      </c>
    </row>
    <row r="145" spans="1:7" hidden="1" x14ac:dyDescent="0.25">
      <c r="A145" s="103">
        <v>143</v>
      </c>
      <c r="B145" t="s">
        <v>428</v>
      </c>
      <c r="C145" t="s">
        <v>165</v>
      </c>
      <c r="D145" t="s">
        <v>408</v>
      </c>
      <c r="E145" t="s">
        <v>68</v>
      </c>
      <c r="F145" t="s">
        <v>406</v>
      </c>
      <c r="G145">
        <v>15.833333333334281</v>
      </c>
    </row>
    <row r="146" spans="1:7" hidden="1" x14ac:dyDescent="0.25">
      <c r="A146" s="103">
        <v>144</v>
      </c>
      <c r="B146" t="s">
        <v>428</v>
      </c>
      <c r="C146" t="s">
        <v>165</v>
      </c>
      <c r="D146" t="s">
        <v>408</v>
      </c>
      <c r="E146" t="s">
        <v>67</v>
      </c>
      <c r="F146" t="s">
        <v>407</v>
      </c>
      <c r="G146">
        <v>56.02094240837696</v>
      </c>
    </row>
    <row r="147" spans="1:7" hidden="1" x14ac:dyDescent="0.25">
      <c r="A147" s="103">
        <v>145</v>
      </c>
      <c r="B147" t="s">
        <v>428</v>
      </c>
      <c r="C147" t="s">
        <v>165</v>
      </c>
      <c r="D147" t="s">
        <v>408</v>
      </c>
      <c r="E147" t="s">
        <v>66</v>
      </c>
      <c r="F147" t="s">
        <v>407</v>
      </c>
      <c r="G147">
        <v>62.962962962965321</v>
      </c>
    </row>
    <row r="148" spans="1:7" hidden="1" x14ac:dyDescent="0.25">
      <c r="A148" s="103">
        <v>146</v>
      </c>
      <c r="B148" t="s">
        <v>428</v>
      </c>
      <c r="C148" t="s">
        <v>165</v>
      </c>
      <c r="D148" t="s">
        <v>408</v>
      </c>
      <c r="E148" t="s">
        <v>68</v>
      </c>
      <c r="F148" t="s">
        <v>407</v>
      </c>
      <c r="G148">
        <v>44.999999999997577</v>
      </c>
    </row>
    <row r="149" spans="1:7" hidden="1" x14ac:dyDescent="0.25">
      <c r="A149" s="103">
        <v>147</v>
      </c>
      <c r="B149" t="s">
        <v>428</v>
      </c>
      <c r="C149" t="s">
        <v>165</v>
      </c>
      <c r="D149" t="s">
        <v>409</v>
      </c>
      <c r="E149" t="s">
        <v>193</v>
      </c>
      <c r="F149" t="s">
        <v>405</v>
      </c>
      <c r="G149">
        <v>27.62345679012417</v>
      </c>
    </row>
    <row r="150" spans="1:7" hidden="1" x14ac:dyDescent="0.25">
      <c r="A150" s="103">
        <v>148</v>
      </c>
      <c r="B150" t="s">
        <v>428</v>
      </c>
      <c r="C150" t="s">
        <v>165</v>
      </c>
      <c r="D150" t="s">
        <v>409</v>
      </c>
      <c r="E150" t="s">
        <v>194</v>
      </c>
      <c r="F150" t="s">
        <v>405</v>
      </c>
      <c r="G150">
        <v>42.176870748299322</v>
      </c>
    </row>
    <row r="151" spans="1:7" hidden="1" x14ac:dyDescent="0.25">
      <c r="A151" s="103">
        <v>149</v>
      </c>
      <c r="B151" t="s">
        <v>428</v>
      </c>
      <c r="C151" t="s">
        <v>165</v>
      </c>
      <c r="D151" t="s">
        <v>409</v>
      </c>
      <c r="E151" t="s">
        <v>195</v>
      </c>
      <c r="F151" t="s">
        <v>405</v>
      </c>
      <c r="G151">
        <v>27.485380116955689</v>
      </c>
    </row>
    <row r="152" spans="1:7" hidden="1" x14ac:dyDescent="0.25">
      <c r="A152" s="103">
        <v>150</v>
      </c>
      <c r="B152" t="s">
        <v>428</v>
      </c>
      <c r="C152" t="s">
        <v>165</v>
      </c>
      <c r="D152" t="s">
        <v>409</v>
      </c>
      <c r="E152" t="s">
        <v>193</v>
      </c>
      <c r="F152" t="s">
        <v>406</v>
      </c>
      <c r="G152">
        <v>15.12345679012371</v>
      </c>
    </row>
    <row r="153" spans="1:7" hidden="1" x14ac:dyDescent="0.25">
      <c r="A153" s="103">
        <v>151</v>
      </c>
      <c r="B153" t="s">
        <v>428</v>
      </c>
      <c r="C153" t="s">
        <v>165</v>
      </c>
      <c r="D153" t="s">
        <v>409</v>
      </c>
      <c r="E153" t="s">
        <v>194</v>
      </c>
      <c r="F153" t="s">
        <v>406</v>
      </c>
      <c r="G153">
        <v>12.92517006802721</v>
      </c>
    </row>
    <row r="154" spans="1:7" hidden="1" x14ac:dyDescent="0.25">
      <c r="A154" s="103">
        <v>152</v>
      </c>
      <c r="B154" t="s">
        <v>428</v>
      </c>
      <c r="C154" t="s">
        <v>165</v>
      </c>
      <c r="D154" t="s">
        <v>409</v>
      </c>
      <c r="E154" t="s">
        <v>195</v>
      </c>
      <c r="F154" t="s">
        <v>406</v>
      </c>
      <c r="G154">
        <v>12.28070175438636</v>
      </c>
    </row>
    <row r="155" spans="1:7" hidden="1" x14ac:dyDescent="0.25">
      <c r="A155" s="103">
        <v>153</v>
      </c>
      <c r="B155" t="s">
        <v>428</v>
      </c>
      <c r="C155" t="s">
        <v>165</v>
      </c>
      <c r="D155" t="s">
        <v>409</v>
      </c>
      <c r="E155" t="s">
        <v>193</v>
      </c>
      <c r="F155" t="s">
        <v>407</v>
      </c>
      <c r="G155">
        <v>57.25308641975213</v>
      </c>
    </row>
    <row r="156" spans="1:7" hidden="1" x14ac:dyDescent="0.25">
      <c r="A156" s="103">
        <v>154</v>
      </c>
      <c r="B156" t="s">
        <v>428</v>
      </c>
      <c r="C156" t="s">
        <v>165</v>
      </c>
      <c r="D156" t="s">
        <v>409</v>
      </c>
      <c r="E156" t="s">
        <v>194</v>
      </c>
      <c r="F156" t="s">
        <v>407</v>
      </c>
      <c r="G156">
        <v>44.897959183673471</v>
      </c>
    </row>
    <row r="157" spans="1:7" hidden="1" x14ac:dyDescent="0.25">
      <c r="A157" s="103">
        <v>155</v>
      </c>
      <c r="B157" t="s">
        <v>428</v>
      </c>
      <c r="C157" t="s">
        <v>165</v>
      </c>
      <c r="D157" t="s">
        <v>409</v>
      </c>
      <c r="E157" t="s">
        <v>195</v>
      </c>
      <c r="F157" t="s">
        <v>407</v>
      </c>
      <c r="G157">
        <v>60.233918128657947</v>
      </c>
    </row>
    <row r="158" spans="1:7" hidden="1" x14ac:dyDescent="0.25">
      <c r="A158" s="103">
        <v>156</v>
      </c>
      <c r="B158" t="s">
        <v>80</v>
      </c>
      <c r="C158" t="s">
        <v>198</v>
      </c>
      <c r="D158" t="s">
        <v>403</v>
      </c>
      <c r="E158" t="s">
        <v>404</v>
      </c>
      <c r="F158" t="s">
        <v>405</v>
      </c>
      <c r="G158">
        <v>23.99077277969905</v>
      </c>
    </row>
    <row r="159" spans="1:7" hidden="1" x14ac:dyDescent="0.25">
      <c r="A159" s="103">
        <v>157</v>
      </c>
      <c r="B159" t="s">
        <v>80</v>
      </c>
      <c r="C159" t="s">
        <v>198</v>
      </c>
      <c r="D159" t="s">
        <v>403</v>
      </c>
      <c r="E159" t="s">
        <v>404</v>
      </c>
      <c r="F159" t="s">
        <v>406</v>
      </c>
      <c r="G159">
        <v>13.26412918108424</v>
      </c>
    </row>
    <row r="160" spans="1:7" hidden="1" x14ac:dyDescent="0.25">
      <c r="A160" s="103">
        <v>158</v>
      </c>
      <c r="B160" t="s">
        <v>80</v>
      </c>
      <c r="C160" t="s">
        <v>198</v>
      </c>
      <c r="D160" t="s">
        <v>403</v>
      </c>
      <c r="E160" t="s">
        <v>404</v>
      </c>
      <c r="F160" t="s">
        <v>407</v>
      </c>
      <c r="G160">
        <v>62.745098039216707</v>
      </c>
    </row>
    <row r="161" spans="1:7" hidden="1" x14ac:dyDescent="0.25">
      <c r="A161" s="103">
        <v>159</v>
      </c>
      <c r="B161" t="s">
        <v>80</v>
      </c>
      <c r="C161" t="s">
        <v>198</v>
      </c>
      <c r="D161" t="s">
        <v>399</v>
      </c>
      <c r="E161" t="s">
        <v>70</v>
      </c>
      <c r="F161" t="s">
        <v>405</v>
      </c>
      <c r="G161">
        <v>3.151862464183381</v>
      </c>
    </row>
    <row r="162" spans="1:7" hidden="1" x14ac:dyDescent="0.25">
      <c r="A162" s="103">
        <v>160</v>
      </c>
      <c r="B162" t="s">
        <v>80</v>
      </c>
      <c r="C162" t="s">
        <v>198</v>
      </c>
      <c r="D162" t="s">
        <v>399</v>
      </c>
      <c r="E162" t="s">
        <v>71</v>
      </c>
      <c r="F162" t="s">
        <v>405</v>
      </c>
      <c r="G162">
        <v>31.491545893717969</v>
      </c>
    </row>
    <row r="163" spans="1:7" hidden="1" x14ac:dyDescent="0.25">
      <c r="A163" s="103">
        <v>161</v>
      </c>
      <c r="B163" t="s">
        <v>80</v>
      </c>
      <c r="C163" t="s">
        <v>198</v>
      </c>
      <c r="D163" t="s">
        <v>399</v>
      </c>
      <c r="E163" t="s">
        <v>69</v>
      </c>
      <c r="F163" t="s">
        <v>405</v>
      </c>
      <c r="G163">
        <v>23.703703703703709</v>
      </c>
    </row>
    <row r="164" spans="1:7" hidden="1" x14ac:dyDescent="0.25">
      <c r="A164" s="103">
        <v>162</v>
      </c>
      <c r="B164" t="s">
        <v>80</v>
      </c>
      <c r="C164" t="s">
        <v>198</v>
      </c>
      <c r="D164" t="s">
        <v>399</v>
      </c>
      <c r="E164" t="s">
        <v>72</v>
      </c>
      <c r="F164" t="s">
        <v>405</v>
      </c>
      <c r="G164">
        <v>34.693877551020407</v>
      </c>
    </row>
    <row r="165" spans="1:7" x14ac:dyDescent="0.25">
      <c r="A165" s="103">
        <v>163</v>
      </c>
      <c r="B165" t="s">
        <v>80</v>
      </c>
      <c r="C165" t="s">
        <v>198</v>
      </c>
      <c r="D165" t="s">
        <v>399</v>
      </c>
      <c r="E165" t="s">
        <v>81</v>
      </c>
      <c r="F165" t="s">
        <v>405</v>
      </c>
      <c r="G165">
        <v>17.283950617283981</v>
      </c>
    </row>
    <row r="166" spans="1:7" hidden="1" x14ac:dyDescent="0.25">
      <c r="A166" s="103">
        <v>164</v>
      </c>
      <c r="B166" t="s">
        <v>80</v>
      </c>
      <c r="C166" t="s">
        <v>198</v>
      </c>
      <c r="D166" t="s">
        <v>399</v>
      </c>
      <c r="E166" t="s">
        <v>82</v>
      </c>
      <c r="F166" t="s">
        <v>405</v>
      </c>
    </row>
    <row r="167" spans="1:7" hidden="1" x14ac:dyDescent="0.25">
      <c r="A167" s="103">
        <v>165</v>
      </c>
      <c r="B167" t="s">
        <v>80</v>
      </c>
      <c r="C167" t="s">
        <v>198</v>
      </c>
      <c r="D167" t="s">
        <v>399</v>
      </c>
      <c r="E167" t="s">
        <v>70</v>
      </c>
      <c r="F167" t="s">
        <v>406</v>
      </c>
      <c r="G167">
        <v>25.50143266475645</v>
      </c>
    </row>
    <row r="168" spans="1:7" hidden="1" x14ac:dyDescent="0.25">
      <c r="A168" s="103">
        <v>166</v>
      </c>
      <c r="B168" t="s">
        <v>80</v>
      </c>
      <c r="C168" t="s">
        <v>198</v>
      </c>
      <c r="D168" t="s">
        <v>399</v>
      </c>
      <c r="E168" t="s">
        <v>71</v>
      </c>
      <c r="F168" t="s">
        <v>406</v>
      </c>
      <c r="G168">
        <v>11.53381642512052</v>
      </c>
    </row>
    <row r="169" spans="1:7" hidden="1" x14ac:dyDescent="0.25">
      <c r="A169" s="103">
        <v>167</v>
      </c>
      <c r="B169" t="s">
        <v>80</v>
      </c>
      <c r="C169" t="s">
        <v>198</v>
      </c>
      <c r="D169" t="s">
        <v>399</v>
      </c>
      <c r="E169" t="s">
        <v>69</v>
      </c>
      <c r="F169" t="s">
        <v>406</v>
      </c>
      <c r="G169">
        <v>8.1481481481481488</v>
      </c>
    </row>
    <row r="170" spans="1:7" hidden="1" x14ac:dyDescent="0.25">
      <c r="A170" s="103">
        <v>168</v>
      </c>
      <c r="B170" t="s">
        <v>80</v>
      </c>
      <c r="C170" t="s">
        <v>198</v>
      </c>
      <c r="D170" t="s">
        <v>399</v>
      </c>
      <c r="E170" t="s">
        <v>72</v>
      </c>
      <c r="F170" t="s">
        <v>406</v>
      </c>
      <c r="G170">
        <v>8.1632653061224492</v>
      </c>
    </row>
    <row r="171" spans="1:7" x14ac:dyDescent="0.25">
      <c r="A171" s="103">
        <v>169</v>
      </c>
      <c r="B171" t="s">
        <v>80</v>
      </c>
      <c r="C171" t="s">
        <v>198</v>
      </c>
      <c r="D171" t="s">
        <v>399</v>
      </c>
      <c r="E171" t="s">
        <v>81</v>
      </c>
      <c r="F171" t="s">
        <v>406</v>
      </c>
      <c r="G171">
        <v>16.578483245150611</v>
      </c>
    </row>
    <row r="172" spans="1:7" hidden="1" x14ac:dyDescent="0.25">
      <c r="A172" s="103">
        <v>170</v>
      </c>
      <c r="B172" t="s">
        <v>80</v>
      </c>
      <c r="C172" t="s">
        <v>198</v>
      </c>
      <c r="D172" t="s">
        <v>399</v>
      </c>
      <c r="E172" t="s">
        <v>82</v>
      </c>
      <c r="F172" t="s">
        <v>406</v>
      </c>
      <c r="G172">
        <v>11.111111111111111</v>
      </c>
    </row>
    <row r="173" spans="1:7" hidden="1" x14ac:dyDescent="0.25">
      <c r="A173" s="103">
        <v>171</v>
      </c>
      <c r="B173" t="s">
        <v>80</v>
      </c>
      <c r="C173" t="s">
        <v>198</v>
      </c>
      <c r="D173" t="s">
        <v>399</v>
      </c>
      <c r="E173" t="s">
        <v>70</v>
      </c>
      <c r="F173" t="s">
        <v>407</v>
      </c>
      <c r="G173">
        <v>71.346704871060169</v>
      </c>
    </row>
    <row r="174" spans="1:7" hidden="1" x14ac:dyDescent="0.25">
      <c r="A174" s="103">
        <v>172</v>
      </c>
      <c r="B174" t="s">
        <v>80</v>
      </c>
      <c r="C174" t="s">
        <v>198</v>
      </c>
      <c r="D174" t="s">
        <v>399</v>
      </c>
      <c r="E174" t="s">
        <v>71</v>
      </c>
      <c r="F174" t="s">
        <v>407</v>
      </c>
      <c r="G174">
        <v>56.974637681161497</v>
      </c>
    </row>
    <row r="175" spans="1:7" hidden="1" x14ac:dyDescent="0.25">
      <c r="A175" s="103">
        <v>173</v>
      </c>
      <c r="B175" t="s">
        <v>80</v>
      </c>
      <c r="C175" t="s">
        <v>198</v>
      </c>
      <c r="D175" t="s">
        <v>399</v>
      </c>
      <c r="E175" t="s">
        <v>69</v>
      </c>
      <c r="F175" t="s">
        <v>407</v>
      </c>
      <c r="G175">
        <v>68.148148148148152</v>
      </c>
    </row>
    <row r="176" spans="1:7" hidden="1" x14ac:dyDescent="0.25">
      <c r="A176" s="103">
        <v>174</v>
      </c>
      <c r="B176" t="s">
        <v>80</v>
      </c>
      <c r="C176" t="s">
        <v>198</v>
      </c>
      <c r="D176" t="s">
        <v>399</v>
      </c>
      <c r="E176" t="s">
        <v>72</v>
      </c>
      <c r="F176" t="s">
        <v>407</v>
      </c>
      <c r="G176">
        <v>57.142857142857139</v>
      </c>
    </row>
    <row r="177" spans="1:7" x14ac:dyDescent="0.25">
      <c r="A177" s="103">
        <v>175</v>
      </c>
      <c r="B177" t="s">
        <v>80</v>
      </c>
      <c r="C177" t="s">
        <v>198</v>
      </c>
      <c r="D177" t="s">
        <v>399</v>
      </c>
      <c r="E177" t="s">
        <v>81</v>
      </c>
      <c r="F177" t="s">
        <v>407</v>
      </c>
      <c r="G177">
        <v>66.1375661375654</v>
      </c>
    </row>
    <row r="178" spans="1:7" hidden="1" x14ac:dyDescent="0.25">
      <c r="A178" s="103">
        <v>176</v>
      </c>
      <c r="B178" t="s">
        <v>80</v>
      </c>
      <c r="C178" t="s">
        <v>198</v>
      </c>
      <c r="D178" t="s">
        <v>399</v>
      </c>
      <c r="E178" t="s">
        <v>82</v>
      </c>
      <c r="F178" t="s">
        <v>407</v>
      </c>
      <c r="G178">
        <v>88.888888888888886</v>
      </c>
    </row>
    <row r="179" spans="1:7" hidden="1" x14ac:dyDescent="0.25">
      <c r="A179" s="103">
        <v>177</v>
      </c>
      <c r="B179" t="s">
        <v>80</v>
      </c>
      <c r="C179" t="s">
        <v>198</v>
      </c>
      <c r="D179" t="s">
        <v>408</v>
      </c>
      <c r="E179" t="s">
        <v>67</v>
      </c>
      <c r="F179" t="s">
        <v>405</v>
      </c>
      <c r="G179">
        <v>22.89855072463768</v>
      </c>
    </row>
    <row r="180" spans="1:7" hidden="1" x14ac:dyDescent="0.25">
      <c r="A180" s="103">
        <v>178</v>
      </c>
      <c r="B180" t="s">
        <v>80</v>
      </c>
      <c r="C180" t="s">
        <v>198</v>
      </c>
      <c r="D180" t="s">
        <v>408</v>
      </c>
      <c r="E180" t="s">
        <v>66</v>
      </c>
      <c r="F180" t="s">
        <v>405</v>
      </c>
      <c r="G180">
        <v>18.24712643677816</v>
      </c>
    </row>
    <row r="181" spans="1:7" hidden="1" x14ac:dyDescent="0.25">
      <c r="A181" s="103">
        <v>179</v>
      </c>
      <c r="B181" t="s">
        <v>80</v>
      </c>
      <c r="C181" t="s">
        <v>198</v>
      </c>
      <c r="D181" t="s">
        <v>408</v>
      </c>
      <c r="E181" t="s">
        <v>68</v>
      </c>
      <c r="F181" t="s">
        <v>405</v>
      </c>
      <c r="G181">
        <v>29.885057471264151</v>
      </c>
    </row>
    <row r="182" spans="1:7" hidden="1" x14ac:dyDescent="0.25">
      <c r="A182" s="103">
        <v>180</v>
      </c>
      <c r="B182" t="s">
        <v>80</v>
      </c>
      <c r="C182" t="s">
        <v>198</v>
      </c>
      <c r="D182" t="s">
        <v>408</v>
      </c>
      <c r="E182" t="s">
        <v>67</v>
      </c>
      <c r="F182" t="s">
        <v>406</v>
      </c>
      <c r="G182">
        <v>15.7487922705314</v>
      </c>
    </row>
    <row r="183" spans="1:7" hidden="1" x14ac:dyDescent="0.25">
      <c r="A183" s="103">
        <v>181</v>
      </c>
      <c r="B183" t="s">
        <v>80</v>
      </c>
      <c r="C183" t="s">
        <v>198</v>
      </c>
      <c r="D183" t="s">
        <v>408</v>
      </c>
      <c r="E183" t="s">
        <v>66</v>
      </c>
      <c r="F183" t="s">
        <v>406</v>
      </c>
      <c r="G183">
        <v>7.9501915708807891</v>
      </c>
    </row>
    <row r="184" spans="1:7" hidden="1" x14ac:dyDescent="0.25">
      <c r="A184" s="103">
        <v>182</v>
      </c>
      <c r="B184" t="s">
        <v>80</v>
      </c>
      <c r="C184" t="s">
        <v>198</v>
      </c>
      <c r="D184" t="s">
        <v>408</v>
      </c>
      <c r="E184" t="s">
        <v>68</v>
      </c>
      <c r="F184" t="s">
        <v>406</v>
      </c>
      <c r="G184">
        <v>14.55938697318032</v>
      </c>
    </row>
    <row r="185" spans="1:7" hidden="1" x14ac:dyDescent="0.25">
      <c r="A185" s="103">
        <v>183</v>
      </c>
      <c r="B185" t="s">
        <v>80</v>
      </c>
      <c r="C185" t="s">
        <v>198</v>
      </c>
      <c r="D185" t="s">
        <v>408</v>
      </c>
      <c r="E185" t="s">
        <v>67</v>
      </c>
      <c r="F185" t="s">
        <v>407</v>
      </c>
      <c r="G185">
        <v>61.35265700483091</v>
      </c>
    </row>
    <row r="186" spans="1:7" hidden="1" x14ac:dyDescent="0.25">
      <c r="A186" s="103">
        <v>184</v>
      </c>
      <c r="B186" t="s">
        <v>80</v>
      </c>
      <c r="C186" t="s">
        <v>198</v>
      </c>
      <c r="D186" t="s">
        <v>408</v>
      </c>
      <c r="E186" t="s">
        <v>66</v>
      </c>
      <c r="F186" t="s">
        <v>407</v>
      </c>
      <c r="G186">
        <v>73.802681992341064</v>
      </c>
    </row>
    <row r="187" spans="1:7" hidden="1" x14ac:dyDescent="0.25">
      <c r="A187" s="103">
        <v>185</v>
      </c>
      <c r="B187" t="s">
        <v>80</v>
      </c>
      <c r="C187" t="s">
        <v>198</v>
      </c>
      <c r="D187" t="s">
        <v>408</v>
      </c>
      <c r="E187" t="s">
        <v>68</v>
      </c>
      <c r="F187" t="s">
        <v>407</v>
      </c>
      <c r="G187">
        <v>55.555555555555543</v>
      </c>
    </row>
    <row r="188" spans="1:7" hidden="1" x14ac:dyDescent="0.25">
      <c r="A188" s="103">
        <v>186</v>
      </c>
      <c r="B188" t="s">
        <v>80</v>
      </c>
      <c r="C188" t="s">
        <v>198</v>
      </c>
      <c r="D188" t="s">
        <v>409</v>
      </c>
      <c r="E188" t="s">
        <v>193</v>
      </c>
      <c r="F188" t="s">
        <v>405</v>
      </c>
      <c r="G188">
        <v>17.149346961953452</v>
      </c>
    </row>
    <row r="189" spans="1:7" hidden="1" x14ac:dyDescent="0.25">
      <c r="A189" s="103">
        <v>187</v>
      </c>
      <c r="B189" t="s">
        <v>80</v>
      </c>
      <c r="C189" t="s">
        <v>198</v>
      </c>
      <c r="D189" t="s">
        <v>409</v>
      </c>
      <c r="E189" t="s">
        <v>194</v>
      </c>
      <c r="F189" t="s">
        <v>405</v>
      </c>
      <c r="G189">
        <v>35.068153655514251</v>
      </c>
    </row>
    <row r="190" spans="1:7" hidden="1" x14ac:dyDescent="0.25">
      <c r="A190" s="103">
        <v>188</v>
      </c>
      <c r="B190" t="s">
        <v>80</v>
      </c>
      <c r="C190" t="s">
        <v>198</v>
      </c>
      <c r="D190" t="s">
        <v>409</v>
      </c>
      <c r="E190" t="s">
        <v>195</v>
      </c>
      <c r="F190" t="s">
        <v>405</v>
      </c>
      <c r="G190">
        <v>22.52688172042523</v>
      </c>
    </row>
    <row r="191" spans="1:7" hidden="1" x14ac:dyDescent="0.25">
      <c r="A191" s="103">
        <v>189</v>
      </c>
      <c r="B191" t="s">
        <v>80</v>
      </c>
      <c r="C191" t="s">
        <v>198</v>
      </c>
      <c r="D191" t="s">
        <v>409</v>
      </c>
      <c r="E191" t="s">
        <v>193</v>
      </c>
      <c r="F191" t="s">
        <v>406</v>
      </c>
      <c r="G191">
        <v>13.429869392390859</v>
      </c>
    </row>
    <row r="192" spans="1:7" hidden="1" x14ac:dyDescent="0.25">
      <c r="A192" s="103">
        <v>190</v>
      </c>
      <c r="B192" t="s">
        <v>80</v>
      </c>
      <c r="C192" t="s">
        <v>198</v>
      </c>
      <c r="D192" t="s">
        <v>409</v>
      </c>
      <c r="E192" t="s">
        <v>194</v>
      </c>
      <c r="F192" t="s">
        <v>406</v>
      </c>
      <c r="G192">
        <v>11.895910780669141</v>
      </c>
    </row>
    <row r="193" spans="1:7" hidden="1" x14ac:dyDescent="0.25">
      <c r="A193" s="103">
        <v>191</v>
      </c>
      <c r="B193" t="s">
        <v>80</v>
      </c>
      <c r="C193" t="s">
        <v>198</v>
      </c>
      <c r="D193" t="s">
        <v>409</v>
      </c>
      <c r="E193" t="s">
        <v>195</v>
      </c>
      <c r="F193" t="s">
        <v>406</v>
      </c>
      <c r="G193">
        <v>14.731182795699009</v>
      </c>
    </row>
    <row r="194" spans="1:7" hidden="1" x14ac:dyDescent="0.25">
      <c r="A194" s="103">
        <v>192</v>
      </c>
      <c r="B194" t="s">
        <v>80</v>
      </c>
      <c r="C194" t="s">
        <v>198</v>
      </c>
      <c r="D194" t="s">
        <v>409</v>
      </c>
      <c r="E194" t="s">
        <v>193</v>
      </c>
      <c r="F194" t="s">
        <v>407</v>
      </c>
      <c r="G194">
        <v>69.420783645655675</v>
      </c>
    </row>
    <row r="195" spans="1:7" hidden="1" x14ac:dyDescent="0.25">
      <c r="A195" s="103">
        <v>193</v>
      </c>
      <c r="B195" t="s">
        <v>80</v>
      </c>
      <c r="C195" t="s">
        <v>198</v>
      </c>
      <c r="D195" t="s">
        <v>409</v>
      </c>
      <c r="E195" t="s">
        <v>194</v>
      </c>
      <c r="F195" t="s">
        <v>407</v>
      </c>
      <c r="G195">
        <v>53.035935563816608</v>
      </c>
    </row>
    <row r="196" spans="1:7" hidden="1" x14ac:dyDescent="0.25">
      <c r="A196" s="103">
        <v>194</v>
      </c>
      <c r="B196" t="s">
        <v>80</v>
      </c>
      <c r="C196" t="s">
        <v>198</v>
      </c>
      <c r="D196" t="s">
        <v>409</v>
      </c>
      <c r="E196" t="s">
        <v>195</v>
      </c>
      <c r="F196" t="s">
        <v>407</v>
      </c>
      <c r="G196">
        <v>62.741935483875743</v>
      </c>
    </row>
    <row r="197" spans="1:7" hidden="1" x14ac:dyDescent="0.25">
      <c r="A197" s="103">
        <v>195</v>
      </c>
      <c r="B197" t="s">
        <v>427</v>
      </c>
      <c r="C197" t="s">
        <v>198</v>
      </c>
      <c r="D197" t="s">
        <v>403</v>
      </c>
      <c r="E197" t="s">
        <v>404</v>
      </c>
      <c r="F197" t="s">
        <v>405</v>
      </c>
      <c r="G197">
        <v>26.301786393006179</v>
      </c>
    </row>
    <row r="198" spans="1:7" hidden="1" x14ac:dyDescent="0.25">
      <c r="A198" s="103">
        <v>196</v>
      </c>
      <c r="B198" t="s">
        <v>427</v>
      </c>
      <c r="C198" t="s">
        <v>198</v>
      </c>
      <c r="D198" t="s">
        <v>403</v>
      </c>
      <c r="E198" t="s">
        <v>404</v>
      </c>
      <c r="F198" t="s">
        <v>406</v>
      </c>
      <c r="G198">
        <v>14.785252755606381</v>
      </c>
    </row>
    <row r="199" spans="1:7" hidden="1" x14ac:dyDescent="0.25">
      <c r="A199" s="103">
        <v>197</v>
      </c>
      <c r="B199" t="s">
        <v>427</v>
      </c>
      <c r="C199" t="s">
        <v>198</v>
      </c>
      <c r="D199" t="s">
        <v>403</v>
      </c>
      <c r="E199" t="s">
        <v>404</v>
      </c>
      <c r="F199" t="s">
        <v>407</v>
      </c>
      <c r="G199">
        <v>58.912960851387432</v>
      </c>
    </row>
    <row r="200" spans="1:7" hidden="1" x14ac:dyDescent="0.25">
      <c r="A200" s="103">
        <v>198</v>
      </c>
      <c r="B200" t="s">
        <v>427</v>
      </c>
      <c r="C200" t="s">
        <v>198</v>
      </c>
      <c r="D200" t="s">
        <v>399</v>
      </c>
      <c r="E200" t="s">
        <v>70</v>
      </c>
      <c r="F200" t="s">
        <v>405</v>
      </c>
      <c r="G200">
        <v>1.70940170940171</v>
      </c>
    </row>
    <row r="201" spans="1:7" hidden="1" x14ac:dyDescent="0.25">
      <c r="A201" s="103">
        <v>199</v>
      </c>
      <c r="B201" t="s">
        <v>427</v>
      </c>
      <c r="C201" t="s">
        <v>198</v>
      </c>
      <c r="D201" t="s">
        <v>399</v>
      </c>
      <c r="E201" t="s">
        <v>71</v>
      </c>
      <c r="F201" t="s">
        <v>405</v>
      </c>
      <c r="G201">
        <v>33.603603603603268</v>
      </c>
    </row>
    <row r="202" spans="1:7" hidden="1" x14ac:dyDescent="0.25">
      <c r="A202" s="103">
        <v>200</v>
      </c>
      <c r="B202" t="s">
        <v>427</v>
      </c>
      <c r="C202" t="s">
        <v>198</v>
      </c>
      <c r="D202" t="s">
        <v>399</v>
      </c>
      <c r="E202" t="s">
        <v>69</v>
      </c>
      <c r="F202" t="s">
        <v>405</v>
      </c>
      <c r="G202">
        <v>24.444444444444439</v>
      </c>
    </row>
    <row r="203" spans="1:7" hidden="1" x14ac:dyDescent="0.25">
      <c r="A203" s="103">
        <v>201</v>
      </c>
      <c r="B203" t="s">
        <v>427</v>
      </c>
      <c r="C203" t="s">
        <v>198</v>
      </c>
      <c r="D203" t="s">
        <v>399</v>
      </c>
      <c r="E203" t="s">
        <v>72</v>
      </c>
      <c r="F203" t="s">
        <v>405</v>
      </c>
      <c r="G203">
        <v>41.304347826086953</v>
      </c>
    </row>
    <row r="204" spans="1:7" x14ac:dyDescent="0.25">
      <c r="A204" s="103">
        <v>202</v>
      </c>
      <c r="B204" t="s">
        <v>427</v>
      </c>
      <c r="C204" t="s">
        <v>198</v>
      </c>
      <c r="D204" t="s">
        <v>399</v>
      </c>
      <c r="E204" t="s">
        <v>81</v>
      </c>
      <c r="F204" t="s">
        <v>405</v>
      </c>
      <c r="G204">
        <v>16.931216931216699</v>
      </c>
    </row>
    <row r="205" spans="1:7" hidden="1" x14ac:dyDescent="0.25">
      <c r="A205" s="103">
        <v>203</v>
      </c>
      <c r="B205" t="s">
        <v>427</v>
      </c>
      <c r="C205" t="s">
        <v>198</v>
      </c>
      <c r="D205" t="s">
        <v>399</v>
      </c>
      <c r="E205" t="s">
        <v>82</v>
      </c>
      <c r="F205" t="s">
        <v>405</v>
      </c>
      <c r="G205">
        <v>11.111111111111111</v>
      </c>
    </row>
    <row r="206" spans="1:7" hidden="1" x14ac:dyDescent="0.25">
      <c r="A206" s="103">
        <v>204</v>
      </c>
      <c r="B206" t="s">
        <v>427</v>
      </c>
      <c r="C206" t="s">
        <v>198</v>
      </c>
      <c r="D206" t="s">
        <v>399</v>
      </c>
      <c r="E206" t="s">
        <v>70</v>
      </c>
      <c r="F206" t="s">
        <v>406</v>
      </c>
      <c r="G206">
        <v>20.512820512820511</v>
      </c>
    </row>
    <row r="207" spans="1:7" hidden="1" x14ac:dyDescent="0.25">
      <c r="A207" s="103">
        <v>205</v>
      </c>
      <c r="B207" t="s">
        <v>427</v>
      </c>
      <c r="C207" t="s">
        <v>198</v>
      </c>
      <c r="D207" t="s">
        <v>399</v>
      </c>
      <c r="E207" t="s">
        <v>71</v>
      </c>
      <c r="F207" t="s">
        <v>406</v>
      </c>
      <c r="G207">
        <v>14.324324324324101</v>
      </c>
    </row>
    <row r="208" spans="1:7" hidden="1" x14ac:dyDescent="0.25">
      <c r="A208" s="103">
        <v>206</v>
      </c>
      <c r="B208" t="s">
        <v>427</v>
      </c>
      <c r="C208" t="s">
        <v>198</v>
      </c>
      <c r="D208" t="s">
        <v>399</v>
      </c>
      <c r="E208" t="s">
        <v>69</v>
      </c>
      <c r="F208" t="s">
        <v>406</v>
      </c>
      <c r="G208">
        <v>17.777777777777779</v>
      </c>
    </row>
    <row r="209" spans="1:7" hidden="1" x14ac:dyDescent="0.25">
      <c r="A209" s="103">
        <v>207</v>
      </c>
      <c r="B209" t="s">
        <v>427</v>
      </c>
      <c r="C209" t="s">
        <v>198</v>
      </c>
      <c r="D209" t="s">
        <v>399</v>
      </c>
      <c r="E209" t="s">
        <v>72</v>
      </c>
      <c r="F209" t="s">
        <v>406</v>
      </c>
      <c r="G209">
        <v>8.695652173913043</v>
      </c>
    </row>
    <row r="210" spans="1:7" x14ac:dyDescent="0.25">
      <c r="A210" s="103">
        <v>208</v>
      </c>
      <c r="B210" t="s">
        <v>427</v>
      </c>
      <c r="C210" t="s">
        <v>198</v>
      </c>
      <c r="D210" t="s">
        <v>399</v>
      </c>
      <c r="E210" t="s">
        <v>81</v>
      </c>
      <c r="F210" t="s">
        <v>406</v>
      </c>
      <c r="G210">
        <v>14.814814814816399</v>
      </c>
    </row>
    <row r="211" spans="1:7" hidden="1" x14ac:dyDescent="0.25">
      <c r="A211" s="103">
        <v>209</v>
      </c>
      <c r="B211" t="s">
        <v>427</v>
      </c>
      <c r="C211" t="s">
        <v>198</v>
      </c>
      <c r="D211" t="s">
        <v>399</v>
      </c>
      <c r="E211" t="s">
        <v>82</v>
      </c>
      <c r="F211" t="s">
        <v>406</v>
      </c>
      <c r="G211">
        <v>16.666666666666661</v>
      </c>
    </row>
    <row r="212" spans="1:7" hidden="1" x14ac:dyDescent="0.25">
      <c r="A212" s="103">
        <v>210</v>
      </c>
      <c r="B212" t="s">
        <v>427</v>
      </c>
      <c r="C212" t="s">
        <v>198</v>
      </c>
      <c r="D212" t="s">
        <v>399</v>
      </c>
      <c r="E212" t="s">
        <v>70</v>
      </c>
      <c r="F212" t="s">
        <v>407</v>
      </c>
      <c r="G212">
        <v>77.777777777777786</v>
      </c>
    </row>
    <row r="213" spans="1:7" hidden="1" x14ac:dyDescent="0.25">
      <c r="A213" s="103">
        <v>211</v>
      </c>
      <c r="B213" t="s">
        <v>427</v>
      </c>
      <c r="C213" t="s">
        <v>198</v>
      </c>
      <c r="D213" t="s">
        <v>399</v>
      </c>
      <c r="E213" t="s">
        <v>71</v>
      </c>
      <c r="F213" t="s">
        <v>407</v>
      </c>
      <c r="G213">
        <v>52.072072072072643</v>
      </c>
    </row>
    <row r="214" spans="1:7" hidden="1" x14ac:dyDescent="0.25">
      <c r="A214" s="103">
        <v>212</v>
      </c>
      <c r="B214" t="s">
        <v>427</v>
      </c>
      <c r="C214" t="s">
        <v>198</v>
      </c>
      <c r="D214" t="s">
        <v>399</v>
      </c>
      <c r="E214" t="s">
        <v>69</v>
      </c>
      <c r="F214" t="s">
        <v>407</v>
      </c>
      <c r="G214">
        <v>57.777777777777771</v>
      </c>
    </row>
    <row r="215" spans="1:7" hidden="1" x14ac:dyDescent="0.25">
      <c r="A215" s="103">
        <v>213</v>
      </c>
      <c r="B215" t="s">
        <v>427</v>
      </c>
      <c r="C215" t="s">
        <v>198</v>
      </c>
      <c r="D215" t="s">
        <v>399</v>
      </c>
      <c r="E215" t="s">
        <v>72</v>
      </c>
      <c r="F215" t="s">
        <v>407</v>
      </c>
      <c r="G215">
        <v>50</v>
      </c>
    </row>
    <row r="216" spans="1:7" x14ac:dyDescent="0.25">
      <c r="A216" s="103">
        <v>214</v>
      </c>
      <c r="B216" t="s">
        <v>427</v>
      </c>
      <c r="C216" t="s">
        <v>198</v>
      </c>
      <c r="D216" t="s">
        <v>399</v>
      </c>
      <c r="E216" t="s">
        <v>81</v>
      </c>
      <c r="F216" t="s">
        <v>407</v>
      </c>
      <c r="G216">
        <v>68.253968253966903</v>
      </c>
    </row>
    <row r="217" spans="1:7" hidden="1" x14ac:dyDescent="0.25">
      <c r="A217" s="103">
        <v>215</v>
      </c>
      <c r="B217" t="s">
        <v>427</v>
      </c>
      <c r="C217" t="s">
        <v>198</v>
      </c>
      <c r="D217" t="s">
        <v>399</v>
      </c>
      <c r="E217" t="s">
        <v>82</v>
      </c>
      <c r="F217" t="s">
        <v>407</v>
      </c>
      <c r="G217">
        <v>72.222222222222214</v>
      </c>
    </row>
    <row r="218" spans="1:7" hidden="1" x14ac:dyDescent="0.25">
      <c r="A218" s="103">
        <v>216</v>
      </c>
      <c r="B218" t="s">
        <v>427</v>
      </c>
      <c r="C218" t="s">
        <v>198</v>
      </c>
      <c r="D218" t="s">
        <v>408</v>
      </c>
      <c r="E218" t="s">
        <v>67</v>
      </c>
      <c r="F218" t="s">
        <v>405</v>
      </c>
      <c r="G218">
        <v>25.360230547550429</v>
      </c>
    </row>
    <row r="219" spans="1:7" hidden="1" x14ac:dyDescent="0.25">
      <c r="A219" s="103">
        <v>217</v>
      </c>
      <c r="B219" t="s">
        <v>427</v>
      </c>
      <c r="C219" t="s">
        <v>198</v>
      </c>
      <c r="D219" t="s">
        <v>408</v>
      </c>
      <c r="E219" t="s">
        <v>66</v>
      </c>
      <c r="F219" t="s">
        <v>405</v>
      </c>
      <c r="G219">
        <v>20.258620689652439</v>
      </c>
    </row>
    <row r="220" spans="1:7" hidden="1" x14ac:dyDescent="0.25">
      <c r="A220" s="103">
        <v>218</v>
      </c>
      <c r="B220" t="s">
        <v>427</v>
      </c>
      <c r="C220" t="s">
        <v>198</v>
      </c>
      <c r="D220" t="s">
        <v>408</v>
      </c>
      <c r="E220" t="s">
        <v>68</v>
      </c>
      <c r="F220" t="s">
        <v>405</v>
      </c>
      <c r="G220">
        <v>32.102908277406563</v>
      </c>
    </row>
    <row r="221" spans="1:7" hidden="1" x14ac:dyDescent="0.25">
      <c r="A221" s="103">
        <v>219</v>
      </c>
      <c r="B221" t="s">
        <v>427</v>
      </c>
      <c r="C221" t="s">
        <v>198</v>
      </c>
      <c r="D221" t="s">
        <v>408</v>
      </c>
      <c r="E221" t="s">
        <v>67</v>
      </c>
      <c r="F221" t="s">
        <v>406</v>
      </c>
      <c r="G221">
        <v>15.561959654178681</v>
      </c>
    </row>
    <row r="222" spans="1:7" hidden="1" x14ac:dyDescent="0.25">
      <c r="A222" s="103">
        <v>220</v>
      </c>
      <c r="B222" t="s">
        <v>427</v>
      </c>
      <c r="C222" t="s">
        <v>198</v>
      </c>
      <c r="D222" t="s">
        <v>408</v>
      </c>
      <c r="E222" t="s">
        <v>66</v>
      </c>
      <c r="F222" t="s">
        <v>406</v>
      </c>
      <c r="G222">
        <v>11.35057471264312</v>
      </c>
    </row>
    <row r="223" spans="1:7" hidden="1" x14ac:dyDescent="0.25">
      <c r="A223" s="103">
        <v>221</v>
      </c>
      <c r="B223" t="s">
        <v>427</v>
      </c>
      <c r="C223" t="s">
        <v>198</v>
      </c>
      <c r="D223" t="s">
        <v>408</v>
      </c>
      <c r="E223" t="s">
        <v>68</v>
      </c>
      <c r="F223" t="s">
        <v>406</v>
      </c>
      <c r="G223">
        <v>16.55480984340133</v>
      </c>
    </row>
    <row r="224" spans="1:7" hidden="1" x14ac:dyDescent="0.25">
      <c r="A224" s="103">
        <v>222</v>
      </c>
      <c r="B224" t="s">
        <v>427</v>
      </c>
      <c r="C224" t="s">
        <v>198</v>
      </c>
      <c r="D224" t="s">
        <v>408</v>
      </c>
      <c r="E224" t="s">
        <v>67</v>
      </c>
      <c r="F224" t="s">
        <v>407</v>
      </c>
      <c r="G224">
        <v>59.077809798270899</v>
      </c>
    </row>
    <row r="225" spans="1:7" hidden="1" x14ac:dyDescent="0.25">
      <c r="A225" s="103">
        <v>223</v>
      </c>
      <c r="B225" t="s">
        <v>427</v>
      </c>
      <c r="C225" t="s">
        <v>198</v>
      </c>
      <c r="D225" t="s">
        <v>408</v>
      </c>
      <c r="E225" t="s">
        <v>66</v>
      </c>
      <c r="F225" t="s">
        <v>407</v>
      </c>
      <c r="G225">
        <v>68.390804597704445</v>
      </c>
    </row>
    <row r="226" spans="1:7" hidden="1" x14ac:dyDescent="0.25">
      <c r="A226" s="103">
        <v>224</v>
      </c>
      <c r="B226" t="s">
        <v>427</v>
      </c>
      <c r="C226" t="s">
        <v>198</v>
      </c>
      <c r="D226" t="s">
        <v>408</v>
      </c>
      <c r="E226" t="s">
        <v>68</v>
      </c>
      <c r="F226" t="s">
        <v>407</v>
      </c>
      <c r="G226">
        <v>51.342281879192129</v>
      </c>
    </row>
    <row r="227" spans="1:7" hidden="1" x14ac:dyDescent="0.25">
      <c r="A227" s="103">
        <v>225</v>
      </c>
      <c r="B227" t="s">
        <v>427</v>
      </c>
      <c r="C227" t="s">
        <v>198</v>
      </c>
      <c r="D227" t="s">
        <v>409</v>
      </c>
      <c r="E227" t="s">
        <v>193</v>
      </c>
      <c r="F227" t="s">
        <v>405</v>
      </c>
      <c r="G227">
        <v>22.673434856176161</v>
      </c>
    </row>
    <row r="228" spans="1:7" hidden="1" x14ac:dyDescent="0.25">
      <c r="A228" s="103">
        <v>226</v>
      </c>
      <c r="B228" t="s">
        <v>427</v>
      </c>
      <c r="C228" t="s">
        <v>198</v>
      </c>
      <c r="D228" t="s">
        <v>409</v>
      </c>
      <c r="E228" t="s">
        <v>194</v>
      </c>
      <c r="F228" t="s">
        <v>405</v>
      </c>
      <c r="G228">
        <v>37.269372693726943</v>
      </c>
    </row>
    <row r="229" spans="1:7" hidden="1" x14ac:dyDescent="0.25">
      <c r="A229" s="103">
        <v>227</v>
      </c>
      <c r="B229" t="s">
        <v>427</v>
      </c>
      <c r="C229" t="s">
        <v>198</v>
      </c>
      <c r="D229" t="s">
        <v>409</v>
      </c>
      <c r="E229" t="s">
        <v>195</v>
      </c>
      <c r="F229" t="s">
        <v>405</v>
      </c>
      <c r="G229">
        <v>19.025157232701339</v>
      </c>
    </row>
    <row r="230" spans="1:7" hidden="1" x14ac:dyDescent="0.25">
      <c r="A230" s="103">
        <v>228</v>
      </c>
      <c r="B230" t="s">
        <v>427</v>
      </c>
      <c r="C230" t="s">
        <v>198</v>
      </c>
      <c r="D230" t="s">
        <v>409</v>
      </c>
      <c r="E230" t="s">
        <v>193</v>
      </c>
      <c r="F230" t="s">
        <v>406</v>
      </c>
      <c r="G230">
        <v>13.874788494078301</v>
      </c>
    </row>
    <row r="231" spans="1:7" hidden="1" x14ac:dyDescent="0.25">
      <c r="A231" s="103">
        <v>229</v>
      </c>
      <c r="B231" t="s">
        <v>427</v>
      </c>
      <c r="C231" t="s">
        <v>198</v>
      </c>
      <c r="D231" t="s">
        <v>409</v>
      </c>
      <c r="E231" t="s">
        <v>194</v>
      </c>
      <c r="F231" t="s">
        <v>406</v>
      </c>
      <c r="G231">
        <v>14.39114391143911</v>
      </c>
    </row>
    <row r="232" spans="1:7" hidden="1" x14ac:dyDescent="0.25">
      <c r="A232" s="103">
        <v>230</v>
      </c>
      <c r="B232" t="s">
        <v>427</v>
      </c>
      <c r="C232" t="s">
        <v>198</v>
      </c>
      <c r="D232" t="s">
        <v>409</v>
      </c>
      <c r="E232" t="s">
        <v>195</v>
      </c>
      <c r="F232" t="s">
        <v>406</v>
      </c>
      <c r="G232">
        <v>16.981132075471749</v>
      </c>
    </row>
    <row r="233" spans="1:7" hidden="1" x14ac:dyDescent="0.25">
      <c r="A233" s="103">
        <v>231</v>
      </c>
      <c r="B233" t="s">
        <v>427</v>
      </c>
      <c r="C233" t="s">
        <v>198</v>
      </c>
      <c r="D233" t="s">
        <v>409</v>
      </c>
      <c r="E233" t="s">
        <v>193</v>
      </c>
      <c r="F233" t="s">
        <v>407</v>
      </c>
      <c r="G233">
        <v>63.45177664974554</v>
      </c>
    </row>
    <row r="234" spans="1:7" hidden="1" x14ac:dyDescent="0.25">
      <c r="A234" s="103">
        <v>232</v>
      </c>
      <c r="B234" t="s">
        <v>427</v>
      </c>
      <c r="C234" t="s">
        <v>198</v>
      </c>
      <c r="D234" t="s">
        <v>409</v>
      </c>
      <c r="E234" t="s">
        <v>194</v>
      </c>
      <c r="F234" t="s">
        <v>407</v>
      </c>
      <c r="G234">
        <v>48.339483394833948</v>
      </c>
    </row>
    <row r="235" spans="1:7" hidden="1" x14ac:dyDescent="0.25">
      <c r="A235" s="103">
        <v>233</v>
      </c>
      <c r="B235" t="s">
        <v>427</v>
      </c>
      <c r="C235" t="s">
        <v>198</v>
      </c>
      <c r="D235" t="s">
        <v>409</v>
      </c>
      <c r="E235" t="s">
        <v>195</v>
      </c>
      <c r="F235" t="s">
        <v>407</v>
      </c>
      <c r="G235">
        <v>63.993710691826912</v>
      </c>
    </row>
    <row r="236" spans="1:7" hidden="1" x14ac:dyDescent="0.25">
      <c r="A236" s="103">
        <v>234</v>
      </c>
      <c r="B236" t="s">
        <v>85</v>
      </c>
      <c r="C236" t="s">
        <v>198</v>
      </c>
      <c r="D236" t="s">
        <v>403</v>
      </c>
      <c r="E236" t="s">
        <v>404</v>
      </c>
      <c r="F236" t="s">
        <v>405</v>
      </c>
      <c r="G236">
        <v>23.218657389510689</v>
      </c>
    </row>
    <row r="237" spans="1:7" hidden="1" x14ac:dyDescent="0.25">
      <c r="A237" s="103">
        <v>235</v>
      </c>
      <c r="B237" t="s">
        <v>85</v>
      </c>
      <c r="C237" t="s">
        <v>198</v>
      </c>
      <c r="D237" t="s">
        <v>403</v>
      </c>
      <c r="E237" t="s">
        <v>404</v>
      </c>
      <c r="F237" t="s">
        <v>406</v>
      </c>
      <c r="G237">
        <v>13.3359103208352</v>
      </c>
    </row>
    <row r="238" spans="1:7" hidden="1" x14ac:dyDescent="0.25">
      <c r="A238" s="103">
        <v>236</v>
      </c>
      <c r="B238" t="s">
        <v>85</v>
      </c>
      <c r="C238" t="s">
        <v>198</v>
      </c>
      <c r="D238" t="s">
        <v>403</v>
      </c>
      <c r="E238" t="s">
        <v>404</v>
      </c>
      <c r="F238" t="s">
        <v>407</v>
      </c>
      <c r="G238">
        <v>63.445432289654107</v>
      </c>
    </row>
    <row r="239" spans="1:7" hidden="1" x14ac:dyDescent="0.25">
      <c r="A239" s="103">
        <v>237</v>
      </c>
      <c r="B239" t="s">
        <v>85</v>
      </c>
      <c r="C239" t="s">
        <v>198</v>
      </c>
      <c r="D239" t="s">
        <v>399</v>
      </c>
      <c r="E239" t="s">
        <v>70</v>
      </c>
      <c r="F239" t="s">
        <v>405</v>
      </c>
      <c r="G239">
        <v>1.994301994301994</v>
      </c>
    </row>
    <row r="240" spans="1:7" hidden="1" x14ac:dyDescent="0.25">
      <c r="A240" s="103">
        <v>238</v>
      </c>
      <c r="B240" t="s">
        <v>85</v>
      </c>
      <c r="C240" t="s">
        <v>198</v>
      </c>
      <c r="D240" t="s">
        <v>399</v>
      </c>
      <c r="E240" t="s">
        <v>71</v>
      </c>
      <c r="F240" t="s">
        <v>405</v>
      </c>
      <c r="G240">
        <v>29.957028852054741</v>
      </c>
    </row>
    <row r="241" spans="1:7" hidden="1" x14ac:dyDescent="0.25">
      <c r="A241" s="103">
        <v>239</v>
      </c>
      <c r="B241" t="s">
        <v>85</v>
      </c>
      <c r="C241" t="s">
        <v>198</v>
      </c>
      <c r="D241" t="s">
        <v>399</v>
      </c>
      <c r="E241" t="s">
        <v>69</v>
      </c>
      <c r="F241" t="s">
        <v>405</v>
      </c>
      <c r="G241">
        <v>17.777777777777779</v>
      </c>
    </row>
    <row r="242" spans="1:7" hidden="1" x14ac:dyDescent="0.25">
      <c r="A242" s="103">
        <v>240</v>
      </c>
      <c r="B242" t="s">
        <v>85</v>
      </c>
      <c r="C242" t="s">
        <v>198</v>
      </c>
      <c r="D242" t="s">
        <v>399</v>
      </c>
      <c r="E242" t="s">
        <v>72</v>
      </c>
      <c r="F242" t="s">
        <v>405</v>
      </c>
      <c r="G242">
        <v>37.817258883248734</v>
      </c>
    </row>
    <row r="243" spans="1:7" x14ac:dyDescent="0.25">
      <c r="A243" s="103">
        <v>241</v>
      </c>
      <c r="B243" t="s">
        <v>85</v>
      </c>
      <c r="C243" t="s">
        <v>198</v>
      </c>
      <c r="D243" t="s">
        <v>399</v>
      </c>
      <c r="E243" t="s">
        <v>81</v>
      </c>
      <c r="F243" t="s">
        <v>405</v>
      </c>
      <c r="G243">
        <v>17.813051146384179</v>
      </c>
    </row>
    <row r="244" spans="1:7" hidden="1" x14ac:dyDescent="0.25">
      <c r="A244" s="103">
        <v>242</v>
      </c>
      <c r="B244" t="s">
        <v>85</v>
      </c>
      <c r="C244" t="s">
        <v>198</v>
      </c>
      <c r="D244" t="s">
        <v>399</v>
      </c>
      <c r="E244" t="s">
        <v>82</v>
      </c>
      <c r="F244" t="s">
        <v>405</v>
      </c>
      <c r="G244">
        <v>3.7037037037037028</v>
      </c>
    </row>
    <row r="245" spans="1:7" hidden="1" x14ac:dyDescent="0.25">
      <c r="A245" s="103">
        <v>243</v>
      </c>
      <c r="B245" t="s">
        <v>85</v>
      </c>
      <c r="C245" t="s">
        <v>198</v>
      </c>
      <c r="D245" t="s">
        <v>399</v>
      </c>
      <c r="E245" t="s">
        <v>70</v>
      </c>
      <c r="F245" t="s">
        <v>406</v>
      </c>
      <c r="G245">
        <v>19.088319088319089</v>
      </c>
    </row>
    <row r="246" spans="1:7" hidden="1" x14ac:dyDescent="0.25">
      <c r="A246" s="103">
        <v>244</v>
      </c>
      <c r="B246" t="s">
        <v>85</v>
      </c>
      <c r="C246" t="s">
        <v>198</v>
      </c>
      <c r="D246" t="s">
        <v>399</v>
      </c>
      <c r="E246" t="s">
        <v>71</v>
      </c>
      <c r="F246" t="s">
        <v>406</v>
      </c>
      <c r="G246">
        <v>13.16758747697995</v>
      </c>
    </row>
    <row r="247" spans="1:7" hidden="1" x14ac:dyDescent="0.25">
      <c r="A247" s="103">
        <v>245</v>
      </c>
      <c r="B247" t="s">
        <v>85</v>
      </c>
      <c r="C247" t="s">
        <v>198</v>
      </c>
      <c r="D247" t="s">
        <v>399</v>
      </c>
      <c r="E247" t="s">
        <v>69</v>
      </c>
      <c r="F247" t="s">
        <v>406</v>
      </c>
      <c r="G247">
        <v>13.33333333333333</v>
      </c>
    </row>
    <row r="248" spans="1:7" hidden="1" x14ac:dyDescent="0.25">
      <c r="A248" s="103">
        <v>246</v>
      </c>
      <c r="B248" t="s">
        <v>85</v>
      </c>
      <c r="C248" t="s">
        <v>198</v>
      </c>
      <c r="D248" t="s">
        <v>399</v>
      </c>
      <c r="E248" t="s">
        <v>72</v>
      </c>
      <c r="F248" t="s">
        <v>406</v>
      </c>
      <c r="G248">
        <v>8.8832487309644677</v>
      </c>
    </row>
    <row r="249" spans="1:7" x14ac:dyDescent="0.25">
      <c r="A249" s="103">
        <v>247</v>
      </c>
      <c r="B249" t="s">
        <v>85</v>
      </c>
      <c r="C249" t="s">
        <v>198</v>
      </c>
      <c r="D249" t="s">
        <v>399</v>
      </c>
      <c r="E249" t="s">
        <v>81</v>
      </c>
      <c r="F249" t="s">
        <v>406</v>
      </c>
      <c r="G249">
        <v>16.402116402117858</v>
      </c>
    </row>
    <row r="250" spans="1:7" hidden="1" x14ac:dyDescent="0.25">
      <c r="A250" s="103">
        <v>248</v>
      </c>
      <c r="B250" t="s">
        <v>85</v>
      </c>
      <c r="C250" t="s">
        <v>198</v>
      </c>
      <c r="D250" t="s">
        <v>399</v>
      </c>
      <c r="E250" t="s">
        <v>82</v>
      </c>
      <c r="F250" t="s">
        <v>406</v>
      </c>
      <c r="G250">
        <v>1.8518518518518521</v>
      </c>
    </row>
    <row r="251" spans="1:7" hidden="1" x14ac:dyDescent="0.25">
      <c r="A251" s="103">
        <v>249</v>
      </c>
      <c r="B251" t="s">
        <v>85</v>
      </c>
      <c r="C251" t="s">
        <v>198</v>
      </c>
      <c r="D251" t="s">
        <v>399</v>
      </c>
      <c r="E251" t="s">
        <v>70</v>
      </c>
      <c r="F251" t="s">
        <v>407</v>
      </c>
      <c r="G251">
        <v>78.917378917378926</v>
      </c>
    </row>
    <row r="252" spans="1:7" hidden="1" x14ac:dyDescent="0.25">
      <c r="A252" s="103">
        <v>250</v>
      </c>
      <c r="B252" t="s">
        <v>85</v>
      </c>
      <c r="C252" t="s">
        <v>198</v>
      </c>
      <c r="D252" t="s">
        <v>399</v>
      </c>
      <c r="E252" t="s">
        <v>71</v>
      </c>
      <c r="F252" t="s">
        <v>407</v>
      </c>
      <c r="G252">
        <v>56.875383670965299</v>
      </c>
    </row>
    <row r="253" spans="1:7" hidden="1" x14ac:dyDescent="0.25">
      <c r="A253" s="103">
        <v>251</v>
      </c>
      <c r="B253" t="s">
        <v>85</v>
      </c>
      <c r="C253" t="s">
        <v>198</v>
      </c>
      <c r="D253" t="s">
        <v>399</v>
      </c>
      <c r="E253" t="s">
        <v>69</v>
      </c>
      <c r="F253" t="s">
        <v>407</v>
      </c>
      <c r="G253">
        <v>68.888888888888886</v>
      </c>
    </row>
    <row r="254" spans="1:7" hidden="1" x14ac:dyDescent="0.25">
      <c r="A254" s="103">
        <v>252</v>
      </c>
      <c r="B254" t="s">
        <v>85</v>
      </c>
      <c r="C254" t="s">
        <v>198</v>
      </c>
      <c r="D254" t="s">
        <v>399</v>
      </c>
      <c r="E254" t="s">
        <v>72</v>
      </c>
      <c r="F254" t="s">
        <v>407</v>
      </c>
      <c r="G254">
        <v>53.299492385786813</v>
      </c>
    </row>
    <row r="255" spans="1:7" x14ac:dyDescent="0.25">
      <c r="A255" s="103">
        <v>253</v>
      </c>
      <c r="B255" t="s">
        <v>85</v>
      </c>
      <c r="C255" t="s">
        <v>198</v>
      </c>
      <c r="D255" t="s">
        <v>399</v>
      </c>
      <c r="E255" t="s">
        <v>81</v>
      </c>
      <c r="F255" t="s">
        <v>407</v>
      </c>
      <c r="G255">
        <v>65.784832451497962</v>
      </c>
    </row>
    <row r="256" spans="1:7" hidden="1" x14ac:dyDescent="0.25">
      <c r="A256" s="103">
        <v>254</v>
      </c>
      <c r="B256" t="s">
        <v>85</v>
      </c>
      <c r="C256" t="s">
        <v>198</v>
      </c>
      <c r="D256" t="s">
        <v>399</v>
      </c>
      <c r="E256" t="s">
        <v>82</v>
      </c>
      <c r="F256" t="s">
        <v>407</v>
      </c>
      <c r="G256">
        <v>94.444444444444443</v>
      </c>
    </row>
    <row r="257" spans="1:7" hidden="1" x14ac:dyDescent="0.25">
      <c r="A257" s="103">
        <v>255</v>
      </c>
      <c r="B257" t="s">
        <v>85</v>
      </c>
      <c r="C257" t="s">
        <v>198</v>
      </c>
      <c r="D257" t="s">
        <v>408</v>
      </c>
      <c r="E257" t="s">
        <v>67</v>
      </c>
      <c r="F257" t="s">
        <v>405</v>
      </c>
      <c r="G257">
        <v>19.00097943192948</v>
      </c>
    </row>
    <row r="258" spans="1:7" hidden="1" x14ac:dyDescent="0.25">
      <c r="A258" s="103">
        <v>256</v>
      </c>
      <c r="B258" t="s">
        <v>85</v>
      </c>
      <c r="C258" t="s">
        <v>198</v>
      </c>
      <c r="D258" t="s">
        <v>408</v>
      </c>
      <c r="E258" t="s">
        <v>66</v>
      </c>
      <c r="F258" t="s">
        <v>405</v>
      </c>
      <c r="G258">
        <v>19.193391642367988</v>
      </c>
    </row>
    <row r="259" spans="1:7" hidden="1" x14ac:dyDescent="0.25">
      <c r="A259" s="103">
        <v>257</v>
      </c>
      <c r="B259" t="s">
        <v>85</v>
      </c>
      <c r="C259" t="s">
        <v>198</v>
      </c>
      <c r="D259" t="s">
        <v>408</v>
      </c>
      <c r="E259" t="s">
        <v>68</v>
      </c>
      <c r="F259" t="s">
        <v>405</v>
      </c>
      <c r="G259">
        <v>31.250000000000369</v>
      </c>
    </row>
    <row r="260" spans="1:7" hidden="1" x14ac:dyDescent="0.25">
      <c r="A260" s="103">
        <v>258</v>
      </c>
      <c r="B260" t="s">
        <v>85</v>
      </c>
      <c r="C260" t="s">
        <v>198</v>
      </c>
      <c r="D260" t="s">
        <v>408</v>
      </c>
      <c r="E260" t="s">
        <v>67</v>
      </c>
      <c r="F260" t="s">
        <v>406</v>
      </c>
      <c r="G260">
        <v>16.356513222331049</v>
      </c>
    </row>
    <row r="261" spans="1:7" hidden="1" x14ac:dyDescent="0.25">
      <c r="A261" s="103">
        <v>259</v>
      </c>
      <c r="B261" t="s">
        <v>85</v>
      </c>
      <c r="C261" t="s">
        <v>198</v>
      </c>
      <c r="D261" t="s">
        <v>408</v>
      </c>
      <c r="E261" t="s">
        <v>66</v>
      </c>
      <c r="F261" t="s">
        <v>406</v>
      </c>
      <c r="G261">
        <v>8.503401360543819</v>
      </c>
    </row>
    <row r="262" spans="1:7" hidden="1" x14ac:dyDescent="0.25">
      <c r="A262" s="103">
        <v>260</v>
      </c>
      <c r="B262" t="s">
        <v>85</v>
      </c>
      <c r="C262" t="s">
        <v>198</v>
      </c>
      <c r="D262" t="s">
        <v>408</v>
      </c>
      <c r="E262" t="s">
        <v>68</v>
      </c>
      <c r="F262" t="s">
        <v>406</v>
      </c>
      <c r="G262">
        <v>13.598484848485629</v>
      </c>
    </row>
    <row r="263" spans="1:7" hidden="1" x14ac:dyDescent="0.25">
      <c r="A263" s="103">
        <v>261</v>
      </c>
      <c r="B263" t="s">
        <v>85</v>
      </c>
      <c r="C263" t="s">
        <v>198</v>
      </c>
      <c r="D263" t="s">
        <v>408</v>
      </c>
      <c r="E263" t="s">
        <v>67</v>
      </c>
      <c r="F263" t="s">
        <v>407</v>
      </c>
      <c r="G263">
        <v>64.642507345739475</v>
      </c>
    </row>
    <row r="264" spans="1:7" hidden="1" x14ac:dyDescent="0.25">
      <c r="A264" s="103">
        <v>262</v>
      </c>
      <c r="B264" t="s">
        <v>85</v>
      </c>
      <c r="C264" t="s">
        <v>198</v>
      </c>
      <c r="D264" t="s">
        <v>408</v>
      </c>
      <c r="E264" t="s">
        <v>66</v>
      </c>
      <c r="F264" t="s">
        <v>407</v>
      </c>
      <c r="G264">
        <v>72.303206997088182</v>
      </c>
    </row>
    <row r="265" spans="1:7" hidden="1" x14ac:dyDescent="0.25">
      <c r="A265" s="103">
        <v>263</v>
      </c>
      <c r="B265" t="s">
        <v>85</v>
      </c>
      <c r="C265" t="s">
        <v>198</v>
      </c>
      <c r="D265" t="s">
        <v>408</v>
      </c>
      <c r="E265" t="s">
        <v>68</v>
      </c>
      <c r="F265" t="s">
        <v>407</v>
      </c>
      <c r="G265">
        <v>55.151515151513998</v>
      </c>
    </row>
    <row r="266" spans="1:7" hidden="1" x14ac:dyDescent="0.25">
      <c r="A266" s="103">
        <v>264</v>
      </c>
      <c r="B266" t="s">
        <v>85</v>
      </c>
      <c r="C266" t="s">
        <v>198</v>
      </c>
      <c r="D266" t="s">
        <v>409</v>
      </c>
      <c r="E266" t="s">
        <v>193</v>
      </c>
      <c r="F266" t="s">
        <v>405</v>
      </c>
      <c r="G266">
        <v>19.219736087205941</v>
      </c>
    </row>
    <row r="267" spans="1:7" hidden="1" x14ac:dyDescent="0.25">
      <c r="A267" s="103">
        <v>265</v>
      </c>
      <c r="B267" t="s">
        <v>85</v>
      </c>
      <c r="C267" t="s">
        <v>198</v>
      </c>
      <c r="D267" t="s">
        <v>409</v>
      </c>
      <c r="E267" t="s">
        <v>194</v>
      </c>
      <c r="F267" t="s">
        <v>405</v>
      </c>
      <c r="G267">
        <v>33.249686323713931</v>
      </c>
    </row>
    <row r="268" spans="1:7" hidden="1" x14ac:dyDescent="0.25">
      <c r="A268" s="103">
        <v>266</v>
      </c>
      <c r="B268" t="s">
        <v>85</v>
      </c>
      <c r="C268" t="s">
        <v>198</v>
      </c>
      <c r="D268" t="s">
        <v>409</v>
      </c>
      <c r="E268" t="s">
        <v>195</v>
      </c>
      <c r="F268" t="s">
        <v>405</v>
      </c>
      <c r="G268">
        <v>17.887473460716791</v>
      </c>
    </row>
    <row r="269" spans="1:7" hidden="1" x14ac:dyDescent="0.25">
      <c r="A269" s="103">
        <v>267</v>
      </c>
      <c r="B269" t="s">
        <v>85</v>
      </c>
      <c r="C269" t="s">
        <v>198</v>
      </c>
      <c r="D269" t="s">
        <v>409</v>
      </c>
      <c r="E269" t="s">
        <v>193</v>
      </c>
      <c r="F269" t="s">
        <v>406</v>
      </c>
      <c r="G269">
        <v>12.306368330465039</v>
      </c>
    </row>
    <row r="270" spans="1:7" hidden="1" x14ac:dyDescent="0.25">
      <c r="A270" s="103">
        <v>268</v>
      </c>
      <c r="B270" t="s">
        <v>85</v>
      </c>
      <c r="C270" t="s">
        <v>198</v>
      </c>
      <c r="D270" t="s">
        <v>409</v>
      </c>
      <c r="E270" t="s">
        <v>194</v>
      </c>
      <c r="F270" t="s">
        <v>406</v>
      </c>
      <c r="G270">
        <v>13.42534504391468</v>
      </c>
    </row>
    <row r="271" spans="1:7" hidden="1" x14ac:dyDescent="0.25">
      <c r="A271" s="103">
        <v>269</v>
      </c>
      <c r="B271" t="s">
        <v>85</v>
      </c>
      <c r="C271" t="s">
        <v>198</v>
      </c>
      <c r="D271" t="s">
        <v>409</v>
      </c>
      <c r="E271" t="s">
        <v>195</v>
      </c>
      <c r="F271" t="s">
        <v>406</v>
      </c>
      <c r="G271">
        <v>15.127388535032541</v>
      </c>
    </row>
    <row r="272" spans="1:7" hidden="1" x14ac:dyDescent="0.25">
      <c r="A272" s="103">
        <v>270</v>
      </c>
      <c r="B272" t="s">
        <v>85</v>
      </c>
      <c r="C272" t="s">
        <v>198</v>
      </c>
      <c r="D272" t="s">
        <v>409</v>
      </c>
      <c r="E272" t="s">
        <v>193</v>
      </c>
      <c r="F272" t="s">
        <v>407</v>
      </c>
      <c r="G272">
        <v>68.473895582329007</v>
      </c>
    </row>
    <row r="273" spans="1:7" hidden="1" x14ac:dyDescent="0.25">
      <c r="A273" s="103">
        <v>271</v>
      </c>
      <c r="B273" t="s">
        <v>85</v>
      </c>
      <c r="C273" t="s">
        <v>198</v>
      </c>
      <c r="D273" t="s">
        <v>409</v>
      </c>
      <c r="E273" t="s">
        <v>194</v>
      </c>
      <c r="F273" t="s">
        <v>407</v>
      </c>
      <c r="G273">
        <v>53.324968632371387</v>
      </c>
    </row>
    <row r="274" spans="1:7" hidden="1" x14ac:dyDescent="0.25">
      <c r="A274" s="103">
        <v>272</v>
      </c>
      <c r="B274" t="s">
        <v>85</v>
      </c>
      <c r="C274" t="s">
        <v>198</v>
      </c>
      <c r="D274" t="s">
        <v>409</v>
      </c>
      <c r="E274" t="s">
        <v>195</v>
      </c>
      <c r="F274" t="s">
        <v>407</v>
      </c>
      <c r="G274">
        <v>66.985138004250672</v>
      </c>
    </row>
    <row r="275" spans="1:7" hidden="1" x14ac:dyDescent="0.25">
      <c r="A275" s="103">
        <v>273</v>
      </c>
      <c r="B275" t="s">
        <v>428</v>
      </c>
      <c r="C275" t="s">
        <v>198</v>
      </c>
      <c r="D275" t="s">
        <v>403</v>
      </c>
      <c r="E275" t="s">
        <v>404</v>
      </c>
      <c r="F275" t="s">
        <v>405</v>
      </c>
      <c r="G275">
        <v>27.105449398442801</v>
      </c>
    </row>
    <row r="276" spans="1:7" hidden="1" x14ac:dyDescent="0.25">
      <c r="A276" s="103">
        <v>274</v>
      </c>
      <c r="B276" t="s">
        <v>428</v>
      </c>
      <c r="C276" t="s">
        <v>198</v>
      </c>
      <c r="D276" t="s">
        <v>403</v>
      </c>
      <c r="E276" t="s">
        <v>404</v>
      </c>
      <c r="F276" t="s">
        <v>406</v>
      </c>
      <c r="G276">
        <v>12.95116772823814</v>
      </c>
    </row>
    <row r="277" spans="1:7" hidden="1" x14ac:dyDescent="0.25">
      <c r="A277" s="103">
        <v>275</v>
      </c>
      <c r="B277" t="s">
        <v>428</v>
      </c>
      <c r="C277" t="s">
        <v>198</v>
      </c>
      <c r="D277" t="s">
        <v>403</v>
      </c>
      <c r="E277" t="s">
        <v>404</v>
      </c>
      <c r="F277" t="s">
        <v>407</v>
      </c>
      <c r="G277">
        <v>59.943382873319059</v>
      </c>
    </row>
    <row r="278" spans="1:7" hidden="1" x14ac:dyDescent="0.25">
      <c r="A278" s="103">
        <v>276</v>
      </c>
      <c r="B278" t="s">
        <v>428</v>
      </c>
      <c r="C278" t="s">
        <v>198</v>
      </c>
      <c r="D278" t="s">
        <v>399</v>
      </c>
      <c r="E278" t="s">
        <v>70</v>
      </c>
      <c r="F278" t="s">
        <v>405</v>
      </c>
      <c r="G278">
        <v>3.174603174603174</v>
      </c>
    </row>
    <row r="279" spans="1:7" hidden="1" x14ac:dyDescent="0.25">
      <c r="A279" s="103">
        <v>277</v>
      </c>
      <c r="B279" t="s">
        <v>428</v>
      </c>
      <c r="C279" t="s">
        <v>198</v>
      </c>
      <c r="D279" t="s">
        <v>399</v>
      </c>
      <c r="E279" t="s">
        <v>71</v>
      </c>
      <c r="F279" t="s">
        <v>405</v>
      </c>
      <c r="G279">
        <v>33.163265306121737</v>
      </c>
    </row>
    <row r="280" spans="1:7" hidden="1" x14ac:dyDescent="0.25">
      <c r="A280" s="103">
        <v>278</v>
      </c>
      <c r="B280" t="s">
        <v>428</v>
      </c>
      <c r="C280" t="s">
        <v>198</v>
      </c>
      <c r="D280" t="s">
        <v>399</v>
      </c>
      <c r="E280" t="s">
        <v>69</v>
      </c>
      <c r="F280" t="s">
        <v>405</v>
      </c>
      <c r="G280">
        <v>32</v>
      </c>
    </row>
    <row r="281" spans="1:7" hidden="1" x14ac:dyDescent="0.25">
      <c r="A281" s="103">
        <v>279</v>
      </c>
      <c r="B281" t="s">
        <v>428</v>
      </c>
      <c r="C281" t="s">
        <v>198</v>
      </c>
      <c r="D281" t="s">
        <v>399</v>
      </c>
      <c r="E281" t="s">
        <v>72</v>
      </c>
      <c r="F281" t="s">
        <v>405</v>
      </c>
      <c r="G281">
        <v>33.333333333333329</v>
      </c>
    </row>
    <row r="282" spans="1:7" x14ac:dyDescent="0.25">
      <c r="A282" s="103">
        <v>280</v>
      </c>
      <c r="B282" t="s">
        <v>428</v>
      </c>
      <c r="C282" t="s">
        <v>198</v>
      </c>
      <c r="D282" t="s">
        <v>399</v>
      </c>
      <c r="E282" t="s">
        <v>81</v>
      </c>
      <c r="F282" t="s">
        <v>405</v>
      </c>
      <c r="G282">
        <v>26.66666666666876</v>
      </c>
    </row>
    <row r="283" spans="1:7" hidden="1" x14ac:dyDescent="0.25">
      <c r="A283" s="103">
        <v>281</v>
      </c>
      <c r="B283" t="s">
        <v>428</v>
      </c>
      <c r="C283" t="s">
        <v>198</v>
      </c>
      <c r="D283" t="s">
        <v>399</v>
      </c>
      <c r="E283" t="s">
        <v>82</v>
      </c>
      <c r="F283" t="s">
        <v>405</v>
      </c>
      <c r="G283">
        <v>10</v>
      </c>
    </row>
    <row r="284" spans="1:7" hidden="1" x14ac:dyDescent="0.25">
      <c r="A284" s="103">
        <v>282</v>
      </c>
      <c r="B284" t="s">
        <v>428</v>
      </c>
      <c r="C284" t="s">
        <v>198</v>
      </c>
      <c r="D284" t="s">
        <v>399</v>
      </c>
      <c r="E284" t="s">
        <v>70</v>
      </c>
      <c r="F284" t="s">
        <v>406</v>
      </c>
      <c r="G284">
        <v>7.9365079365079358</v>
      </c>
    </row>
    <row r="285" spans="1:7" hidden="1" x14ac:dyDescent="0.25">
      <c r="A285" s="103">
        <v>283</v>
      </c>
      <c r="B285" t="s">
        <v>428</v>
      </c>
      <c r="C285" t="s">
        <v>198</v>
      </c>
      <c r="D285" t="s">
        <v>399</v>
      </c>
      <c r="E285" t="s">
        <v>71</v>
      </c>
      <c r="F285" t="s">
        <v>406</v>
      </c>
      <c r="G285">
        <v>11.90476190476244</v>
      </c>
    </row>
    <row r="286" spans="1:7" hidden="1" x14ac:dyDescent="0.25">
      <c r="A286" s="103">
        <v>284</v>
      </c>
      <c r="B286" t="s">
        <v>428</v>
      </c>
      <c r="C286" t="s">
        <v>198</v>
      </c>
      <c r="D286" t="s">
        <v>399</v>
      </c>
      <c r="E286" t="s">
        <v>69</v>
      </c>
      <c r="F286" t="s">
        <v>406</v>
      </c>
      <c r="G286">
        <v>16</v>
      </c>
    </row>
    <row r="287" spans="1:7" hidden="1" x14ac:dyDescent="0.25">
      <c r="A287" s="103">
        <v>285</v>
      </c>
      <c r="B287" t="s">
        <v>428</v>
      </c>
      <c r="C287" t="s">
        <v>198</v>
      </c>
      <c r="D287" t="s">
        <v>399</v>
      </c>
      <c r="E287" t="s">
        <v>72</v>
      </c>
      <c r="F287" t="s">
        <v>406</v>
      </c>
      <c r="G287">
        <v>11.111111111111111</v>
      </c>
    </row>
    <row r="288" spans="1:7" x14ac:dyDescent="0.25">
      <c r="A288" s="103">
        <v>286</v>
      </c>
      <c r="B288" t="s">
        <v>428</v>
      </c>
      <c r="C288" t="s">
        <v>198</v>
      </c>
      <c r="D288" t="s">
        <v>399</v>
      </c>
      <c r="E288" t="s">
        <v>81</v>
      </c>
      <c r="F288" t="s">
        <v>406</v>
      </c>
      <c r="G288">
        <v>15.238095238096021</v>
      </c>
    </row>
    <row r="289" spans="1:7" hidden="1" x14ac:dyDescent="0.25">
      <c r="A289" s="103">
        <v>287</v>
      </c>
      <c r="B289" t="s">
        <v>428</v>
      </c>
      <c r="C289" t="s">
        <v>198</v>
      </c>
      <c r="D289" t="s">
        <v>399</v>
      </c>
      <c r="E289" t="s">
        <v>82</v>
      </c>
      <c r="F289" t="s">
        <v>406</v>
      </c>
      <c r="G289">
        <v>30</v>
      </c>
    </row>
    <row r="290" spans="1:7" hidden="1" x14ac:dyDescent="0.25">
      <c r="A290" s="103">
        <v>288</v>
      </c>
      <c r="B290" t="s">
        <v>428</v>
      </c>
      <c r="C290" t="s">
        <v>198</v>
      </c>
      <c r="D290" t="s">
        <v>399</v>
      </c>
      <c r="E290" t="s">
        <v>70</v>
      </c>
      <c r="F290" t="s">
        <v>407</v>
      </c>
      <c r="G290">
        <v>88.888888888888886</v>
      </c>
    </row>
    <row r="291" spans="1:7" hidden="1" x14ac:dyDescent="0.25">
      <c r="A291" s="103">
        <v>289</v>
      </c>
      <c r="B291" t="s">
        <v>428</v>
      </c>
      <c r="C291" t="s">
        <v>198</v>
      </c>
      <c r="D291" t="s">
        <v>399</v>
      </c>
      <c r="E291" t="s">
        <v>71</v>
      </c>
      <c r="F291" t="s">
        <v>407</v>
      </c>
      <c r="G291">
        <v>54.931972789115811</v>
      </c>
    </row>
    <row r="292" spans="1:7" hidden="1" x14ac:dyDescent="0.25">
      <c r="A292" s="103">
        <v>290</v>
      </c>
      <c r="B292" t="s">
        <v>428</v>
      </c>
      <c r="C292" t="s">
        <v>198</v>
      </c>
      <c r="D292" t="s">
        <v>399</v>
      </c>
      <c r="E292" t="s">
        <v>69</v>
      </c>
      <c r="F292" t="s">
        <v>407</v>
      </c>
      <c r="G292">
        <v>52</v>
      </c>
    </row>
    <row r="293" spans="1:7" hidden="1" x14ac:dyDescent="0.25">
      <c r="A293" s="103">
        <v>291</v>
      </c>
      <c r="B293" t="s">
        <v>428</v>
      </c>
      <c r="C293" t="s">
        <v>198</v>
      </c>
      <c r="D293" t="s">
        <v>399</v>
      </c>
      <c r="E293" t="s">
        <v>72</v>
      </c>
      <c r="F293" t="s">
        <v>407</v>
      </c>
      <c r="G293">
        <v>55.555555555555557</v>
      </c>
    </row>
    <row r="294" spans="1:7" x14ac:dyDescent="0.25">
      <c r="A294" s="103">
        <v>292</v>
      </c>
      <c r="B294" t="s">
        <v>428</v>
      </c>
      <c r="C294" t="s">
        <v>198</v>
      </c>
      <c r="D294" t="s">
        <v>399</v>
      </c>
      <c r="E294" t="s">
        <v>81</v>
      </c>
      <c r="F294" t="s">
        <v>407</v>
      </c>
      <c r="G294">
        <v>58.09523809523521</v>
      </c>
    </row>
    <row r="295" spans="1:7" hidden="1" x14ac:dyDescent="0.25">
      <c r="A295" s="103">
        <v>293</v>
      </c>
      <c r="B295" t="s">
        <v>428</v>
      </c>
      <c r="C295" t="s">
        <v>198</v>
      </c>
      <c r="D295" t="s">
        <v>399</v>
      </c>
      <c r="E295" t="s">
        <v>82</v>
      </c>
      <c r="F295" t="s">
        <v>407</v>
      </c>
      <c r="G295">
        <v>60</v>
      </c>
    </row>
    <row r="296" spans="1:7" hidden="1" x14ac:dyDescent="0.25">
      <c r="A296" s="103">
        <v>294</v>
      </c>
      <c r="B296" t="s">
        <v>428</v>
      </c>
      <c r="C296" t="s">
        <v>198</v>
      </c>
      <c r="D296" t="s">
        <v>408</v>
      </c>
      <c r="E296" t="s">
        <v>67</v>
      </c>
      <c r="F296" t="s">
        <v>405</v>
      </c>
      <c r="G296">
        <v>25.396825396825399</v>
      </c>
    </row>
    <row r="297" spans="1:7" hidden="1" x14ac:dyDescent="0.25">
      <c r="A297" s="103">
        <v>295</v>
      </c>
      <c r="B297" t="s">
        <v>428</v>
      </c>
      <c r="C297" t="s">
        <v>198</v>
      </c>
      <c r="D297" t="s">
        <v>408</v>
      </c>
      <c r="E297" t="s">
        <v>66</v>
      </c>
      <c r="F297" t="s">
        <v>405</v>
      </c>
      <c r="G297">
        <v>23.655913978492219</v>
      </c>
    </row>
    <row r="298" spans="1:7" hidden="1" x14ac:dyDescent="0.25">
      <c r="A298" s="103">
        <v>296</v>
      </c>
      <c r="B298" t="s">
        <v>428</v>
      </c>
      <c r="C298" t="s">
        <v>198</v>
      </c>
      <c r="D298" t="s">
        <v>408</v>
      </c>
      <c r="E298" t="s">
        <v>68</v>
      </c>
      <c r="F298" t="s">
        <v>405</v>
      </c>
      <c r="G298">
        <v>31.8565400843897</v>
      </c>
    </row>
    <row r="299" spans="1:7" hidden="1" x14ac:dyDescent="0.25">
      <c r="A299" s="103">
        <v>297</v>
      </c>
      <c r="B299" t="s">
        <v>428</v>
      </c>
      <c r="C299" t="s">
        <v>198</v>
      </c>
      <c r="D299" t="s">
        <v>408</v>
      </c>
      <c r="E299" t="s">
        <v>67</v>
      </c>
      <c r="F299" t="s">
        <v>406</v>
      </c>
      <c r="G299">
        <v>19.047619047619051</v>
      </c>
    </row>
    <row r="300" spans="1:7" hidden="1" x14ac:dyDescent="0.25">
      <c r="A300" s="103">
        <v>298</v>
      </c>
      <c r="B300" t="s">
        <v>428</v>
      </c>
      <c r="C300" t="s">
        <v>198</v>
      </c>
      <c r="D300" t="s">
        <v>408</v>
      </c>
      <c r="E300" t="s">
        <v>66</v>
      </c>
      <c r="F300" t="s">
        <v>406</v>
      </c>
      <c r="G300">
        <v>5.6451612903230348</v>
      </c>
    </row>
    <row r="301" spans="1:7" hidden="1" x14ac:dyDescent="0.25">
      <c r="A301" s="103">
        <v>299</v>
      </c>
      <c r="B301" t="s">
        <v>428</v>
      </c>
      <c r="C301" t="s">
        <v>198</v>
      </c>
      <c r="D301" t="s">
        <v>408</v>
      </c>
      <c r="E301" t="s">
        <v>68</v>
      </c>
      <c r="F301" t="s">
        <v>406</v>
      </c>
      <c r="G301">
        <v>11.39240506329117</v>
      </c>
    </row>
    <row r="302" spans="1:7" hidden="1" x14ac:dyDescent="0.25">
      <c r="A302" s="103">
        <v>300</v>
      </c>
      <c r="B302" t="s">
        <v>428</v>
      </c>
      <c r="C302" t="s">
        <v>198</v>
      </c>
      <c r="D302" t="s">
        <v>408</v>
      </c>
      <c r="E302" t="s">
        <v>67</v>
      </c>
      <c r="F302" t="s">
        <v>407</v>
      </c>
      <c r="G302">
        <v>55.555555555555557</v>
      </c>
    </row>
    <row r="303" spans="1:7" hidden="1" x14ac:dyDescent="0.25">
      <c r="A303" s="103">
        <v>301</v>
      </c>
      <c r="B303" t="s">
        <v>428</v>
      </c>
      <c r="C303" t="s">
        <v>198</v>
      </c>
      <c r="D303" t="s">
        <v>408</v>
      </c>
      <c r="E303" t="s">
        <v>66</v>
      </c>
      <c r="F303" t="s">
        <v>407</v>
      </c>
      <c r="G303">
        <v>70.698924731184746</v>
      </c>
    </row>
    <row r="304" spans="1:7" hidden="1" x14ac:dyDescent="0.25">
      <c r="A304" s="103">
        <v>302</v>
      </c>
      <c r="B304" t="s">
        <v>428</v>
      </c>
      <c r="C304" t="s">
        <v>198</v>
      </c>
      <c r="D304" t="s">
        <v>408</v>
      </c>
      <c r="E304" t="s">
        <v>68</v>
      </c>
      <c r="F304" t="s">
        <v>407</v>
      </c>
      <c r="G304">
        <v>56.751054852319143</v>
      </c>
    </row>
    <row r="305" spans="1:7" hidden="1" x14ac:dyDescent="0.25">
      <c r="A305" s="103">
        <v>303</v>
      </c>
      <c r="B305" t="s">
        <v>428</v>
      </c>
      <c r="C305" t="s">
        <v>198</v>
      </c>
      <c r="D305" t="s">
        <v>409</v>
      </c>
      <c r="E305" t="s">
        <v>193</v>
      </c>
      <c r="F305" t="s">
        <v>405</v>
      </c>
      <c r="G305">
        <v>19.841269841270279</v>
      </c>
    </row>
    <row r="306" spans="1:7" hidden="1" x14ac:dyDescent="0.25">
      <c r="A306" s="103">
        <v>304</v>
      </c>
      <c r="B306" t="s">
        <v>428</v>
      </c>
      <c r="C306" t="s">
        <v>198</v>
      </c>
      <c r="D306" t="s">
        <v>409</v>
      </c>
      <c r="E306" t="s">
        <v>194</v>
      </c>
      <c r="F306" t="s">
        <v>405</v>
      </c>
      <c r="G306">
        <v>40.136054421768698</v>
      </c>
    </row>
    <row r="307" spans="1:7" hidden="1" x14ac:dyDescent="0.25">
      <c r="A307" s="103">
        <v>305</v>
      </c>
      <c r="B307" t="s">
        <v>428</v>
      </c>
      <c r="C307" t="s">
        <v>198</v>
      </c>
      <c r="D307" t="s">
        <v>409</v>
      </c>
      <c r="E307" t="s">
        <v>195</v>
      </c>
      <c r="F307" t="s">
        <v>405</v>
      </c>
      <c r="G307">
        <v>23.684210526312921</v>
      </c>
    </row>
    <row r="308" spans="1:7" hidden="1" x14ac:dyDescent="0.25">
      <c r="A308" s="103">
        <v>306</v>
      </c>
      <c r="B308" t="s">
        <v>428</v>
      </c>
      <c r="C308" t="s">
        <v>198</v>
      </c>
      <c r="D308" t="s">
        <v>409</v>
      </c>
      <c r="E308" t="s">
        <v>193</v>
      </c>
      <c r="F308" t="s">
        <v>406</v>
      </c>
      <c r="G308">
        <v>12.222222222222371</v>
      </c>
    </row>
    <row r="309" spans="1:7" hidden="1" x14ac:dyDescent="0.25">
      <c r="A309" s="103">
        <v>307</v>
      </c>
      <c r="B309" t="s">
        <v>428</v>
      </c>
      <c r="C309" t="s">
        <v>198</v>
      </c>
      <c r="D309" t="s">
        <v>409</v>
      </c>
      <c r="E309" t="s">
        <v>194</v>
      </c>
      <c r="F309" t="s">
        <v>406</v>
      </c>
      <c r="G309">
        <v>17.687074829931969</v>
      </c>
    </row>
    <row r="310" spans="1:7" hidden="1" x14ac:dyDescent="0.25">
      <c r="A310" s="103">
        <v>308</v>
      </c>
      <c r="B310" t="s">
        <v>428</v>
      </c>
      <c r="C310" t="s">
        <v>198</v>
      </c>
      <c r="D310" t="s">
        <v>409</v>
      </c>
      <c r="E310" t="s">
        <v>195</v>
      </c>
      <c r="F310" t="s">
        <v>406</v>
      </c>
      <c r="G310">
        <v>8.1871345029242413</v>
      </c>
    </row>
    <row r="311" spans="1:7" hidden="1" x14ac:dyDescent="0.25">
      <c r="A311" s="103">
        <v>309</v>
      </c>
      <c r="B311" t="s">
        <v>428</v>
      </c>
      <c r="C311" t="s">
        <v>198</v>
      </c>
      <c r="D311" t="s">
        <v>409</v>
      </c>
      <c r="E311" t="s">
        <v>193</v>
      </c>
      <c r="F311" t="s">
        <v>407</v>
      </c>
      <c r="G311">
        <v>67.936507936507354</v>
      </c>
    </row>
    <row r="312" spans="1:7" hidden="1" x14ac:dyDescent="0.25">
      <c r="A312" s="103">
        <v>310</v>
      </c>
      <c r="B312" t="s">
        <v>428</v>
      </c>
      <c r="C312" t="s">
        <v>198</v>
      </c>
      <c r="D312" t="s">
        <v>409</v>
      </c>
      <c r="E312" t="s">
        <v>194</v>
      </c>
      <c r="F312" t="s">
        <v>407</v>
      </c>
      <c r="G312">
        <v>42.176870748299322</v>
      </c>
    </row>
    <row r="313" spans="1:7" hidden="1" x14ac:dyDescent="0.25">
      <c r="A313" s="103">
        <v>311</v>
      </c>
      <c r="B313" t="s">
        <v>428</v>
      </c>
      <c r="C313" t="s">
        <v>198</v>
      </c>
      <c r="D313" t="s">
        <v>409</v>
      </c>
      <c r="E313" t="s">
        <v>195</v>
      </c>
      <c r="F313" t="s">
        <v>407</v>
      </c>
      <c r="G313">
        <v>68.128654970762852</v>
      </c>
    </row>
    <row r="314" spans="1:7" hidden="1" x14ac:dyDescent="0.25">
      <c r="A314" s="103">
        <v>312</v>
      </c>
      <c r="B314" t="s">
        <v>80</v>
      </c>
      <c r="C314" t="s">
        <v>394</v>
      </c>
      <c r="D314" t="s">
        <v>403</v>
      </c>
      <c r="E314" t="s">
        <v>404</v>
      </c>
      <c r="F314" t="s">
        <v>405</v>
      </c>
      <c r="G314">
        <v>22.770398481972471</v>
      </c>
    </row>
    <row r="315" spans="1:7" hidden="1" x14ac:dyDescent="0.25">
      <c r="A315" s="103">
        <v>313</v>
      </c>
      <c r="B315" t="s">
        <v>80</v>
      </c>
      <c r="C315" t="s">
        <v>394</v>
      </c>
      <c r="D315" t="s">
        <v>403</v>
      </c>
      <c r="E315" t="s">
        <v>404</v>
      </c>
      <c r="F315" t="s">
        <v>406</v>
      </c>
      <c r="G315">
        <v>12.49841872232766</v>
      </c>
    </row>
    <row r="316" spans="1:7" hidden="1" x14ac:dyDescent="0.25">
      <c r="A316" s="103">
        <v>314</v>
      </c>
      <c r="B316" t="s">
        <v>80</v>
      </c>
      <c r="C316" t="s">
        <v>394</v>
      </c>
      <c r="D316" t="s">
        <v>403</v>
      </c>
      <c r="E316" t="s">
        <v>404</v>
      </c>
      <c r="F316" t="s">
        <v>407</v>
      </c>
      <c r="G316">
        <v>64.731182795699866</v>
      </c>
    </row>
    <row r="317" spans="1:7" hidden="1" x14ac:dyDescent="0.25">
      <c r="A317" s="103">
        <v>315</v>
      </c>
      <c r="B317" t="s">
        <v>80</v>
      </c>
      <c r="C317" t="s">
        <v>394</v>
      </c>
      <c r="D317" t="s">
        <v>399</v>
      </c>
      <c r="E317" t="s">
        <v>70</v>
      </c>
      <c r="F317" t="s">
        <v>405</v>
      </c>
      <c r="G317">
        <v>5.7071960297766751</v>
      </c>
    </row>
    <row r="318" spans="1:7" hidden="1" x14ac:dyDescent="0.25">
      <c r="A318" s="103">
        <v>316</v>
      </c>
      <c r="B318" t="s">
        <v>80</v>
      </c>
      <c r="C318" t="s">
        <v>394</v>
      </c>
      <c r="D318" t="s">
        <v>399</v>
      </c>
      <c r="E318" t="s">
        <v>71</v>
      </c>
      <c r="F318" t="s">
        <v>405</v>
      </c>
      <c r="G318">
        <v>30.478821362797721</v>
      </c>
    </row>
    <row r="319" spans="1:7" hidden="1" x14ac:dyDescent="0.25">
      <c r="A319" s="103">
        <v>317</v>
      </c>
      <c r="B319" t="s">
        <v>80</v>
      </c>
      <c r="C319" t="s">
        <v>394</v>
      </c>
      <c r="D319" t="s">
        <v>399</v>
      </c>
      <c r="E319" t="s">
        <v>69</v>
      </c>
      <c r="F319" t="s">
        <v>405</v>
      </c>
      <c r="G319">
        <v>17.037037037037042</v>
      </c>
    </row>
    <row r="320" spans="1:7" hidden="1" x14ac:dyDescent="0.25">
      <c r="A320" s="103">
        <v>318</v>
      </c>
      <c r="B320" t="s">
        <v>80</v>
      </c>
      <c r="C320" t="s">
        <v>394</v>
      </c>
      <c r="D320" t="s">
        <v>399</v>
      </c>
      <c r="E320" t="s">
        <v>72</v>
      </c>
      <c r="F320" t="s">
        <v>405</v>
      </c>
      <c r="G320">
        <v>33.076923076923073</v>
      </c>
    </row>
    <row r="321" spans="1:7" x14ac:dyDescent="0.25">
      <c r="A321" s="103">
        <v>319</v>
      </c>
      <c r="B321" t="s">
        <v>80</v>
      </c>
      <c r="C321" t="s">
        <v>394</v>
      </c>
      <c r="D321" t="s">
        <v>399</v>
      </c>
      <c r="E321" t="s">
        <v>81</v>
      </c>
      <c r="F321" t="s">
        <v>405</v>
      </c>
      <c r="G321">
        <v>18.783068783068721</v>
      </c>
    </row>
    <row r="322" spans="1:7" hidden="1" x14ac:dyDescent="0.25">
      <c r="A322" s="103">
        <v>320</v>
      </c>
      <c r="B322" t="s">
        <v>80</v>
      </c>
      <c r="C322" t="s">
        <v>394</v>
      </c>
      <c r="D322" t="s">
        <v>399</v>
      </c>
      <c r="E322" t="s">
        <v>82</v>
      </c>
      <c r="F322" t="s">
        <v>405</v>
      </c>
    </row>
    <row r="323" spans="1:7" hidden="1" x14ac:dyDescent="0.25">
      <c r="A323" s="103">
        <v>321</v>
      </c>
      <c r="B323" t="s">
        <v>80</v>
      </c>
      <c r="C323" t="s">
        <v>394</v>
      </c>
      <c r="D323" t="s">
        <v>399</v>
      </c>
      <c r="E323" t="s">
        <v>70</v>
      </c>
      <c r="F323" t="s">
        <v>406</v>
      </c>
      <c r="G323">
        <v>20.843672456575678</v>
      </c>
    </row>
    <row r="324" spans="1:7" hidden="1" x14ac:dyDescent="0.25">
      <c r="A324" s="103">
        <v>322</v>
      </c>
      <c r="B324" t="s">
        <v>80</v>
      </c>
      <c r="C324" t="s">
        <v>394</v>
      </c>
      <c r="D324" t="s">
        <v>399</v>
      </c>
      <c r="E324" t="s">
        <v>71</v>
      </c>
      <c r="F324" t="s">
        <v>406</v>
      </c>
      <c r="G324">
        <v>10.834868017188199</v>
      </c>
    </row>
    <row r="325" spans="1:7" hidden="1" x14ac:dyDescent="0.25">
      <c r="A325" s="103">
        <v>323</v>
      </c>
      <c r="B325" t="s">
        <v>80</v>
      </c>
      <c r="C325" t="s">
        <v>394</v>
      </c>
      <c r="D325" t="s">
        <v>399</v>
      </c>
      <c r="E325" t="s">
        <v>69</v>
      </c>
      <c r="F325" t="s">
        <v>406</v>
      </c>
      <c r="G325">
        <v>11.851851851851849</v>
      </c>
    </row>
    <row r="326" spans="1:7" hidden="1" x14ac:dyDescent="0.25">
      <c r="A326" s="103">
        <v>324</v>
      </c>
      <c r="B326" t="s">
        <v>80</v>
      </c>
      <c r="C326" t="s">
        <v>394</v>
      </c>
      <c r="D326" t="s">
        <v>399</v>
      </c>
      <c r="E326" t="s">
        <v>72</v>
      </c>
      <c r="F326" t="s">
        <v>406</v>
      </c>
      <c r="G326">
        <v>9.7435897435897445</v>
      </c>
    </row>
    <row r="327" spans="1:7" x14ac:dyDescent="0.25">
      <c r="A327" s="103">
        <v>325</v>
      </c>
      <c r="B327" t="s">
        <v>80</v>
      </c>
      <c r="C327" t="s">
        <v>394</v>
      </c>
      <c r="D327" t="s">
        <v>399</v>
      </c>
      <c r="E327" t="s">
        <v>81</v>
      </c>
      <c r="F327" t="s">
        <v>406</v>
      </c>
      <c r="G327">
        <v>13.13932980599699</v>
      </c>
    </row>
    <row r="328" spans="1:7" hidden="1" x14ac:dyDescent="0.25">
      <c r="A328" s="103">
        <v>326</v>
      </c>
      <c r="B328" t="s">
        <v>80</v>
      </c>
      <c r="C328" t="s">
        <v>394</v>
      </c>
      <c r="D328" t="s">
        <v>399</v>
      </c>
      <c r="E328" t="s">
        <v>82</v>
      </c>
      <c r="F328" t="s">
        <v>406</v>
      </c>
      <c r="G328">
        <v>7.4074074074074074</v>
      </c>
    </row>
    <row r="329" spans="1:7" hidden="1" x14ac:dyDescent="0.25">
      <c r="A329" s="103">
        <v>327</v>
      </c>
      <c r="B329" t="s">
        <v>80</v>
      </c>
      <c r="C329" t="s">
        <v>394</v>
      </c>
      <c r="D329" t="s">
        <v>399</v>
      </c>
      <c r="E329" t="s">
        <v>70</v>
      </c>
      <c r="F329" t="s">
        <v>407</v>
      </c>
      <c r="G329">
        <v>73.449131513647643</v>
      </c>
    </row>
    <row r="330" spans="1:7" hidden="1" x14ac:dyDescent="0.25">
      <c r="A330" s="103">
        <v>328</v>
      </c>
      <c r="B330" t="s">
        <v>80</v>
      </c>
      <c r="C330" t="s">
        <v>394</v>
      </c>
      <c r="D330" t="s">
        <v>399</v>
      </c>
      <c r="E330" t="s">
        <v>71</v>
      </c>
      <c r="F330" t="s">
        <v>407</v>
      </c>
      <c r="G330">
        <v>58.686310620014083</v>
      </c>
    </row>
    <row r="331" spans="1:7" hidden="1" x14ac:dyDescent="0.25">
      <c r="A331" s="103">
        <v>329</v>
      </c>
      <c r="B331" t="s">
        <v>80</v>
      </c>
      <c r="C331" t="s">
        <v>394</v>
      </c>
      <c r="D331" t="s">
        <v>399</v>
      </c>
      <c r="E331" t="s">
        <v>69</v>
      </c>
      <c r="F331" t="s">
        <v>407</v>
      </c>
      <c r="G331">
        <v>71.111111111111114</v>
      </c>
    </row>
    <row r="332" spans="1:7" hidden="1" x14ac:dyDescent="0.25">
      <c r="A332" s="103">
        <v>330</v>
      </c>
      <c r="B332" t="s">
        <v>80</v>
      </c>
      <c r="C332" t="s">
        <v>394</v>
      </c>
      <c r="D332" t="s">
        <v>399</v>
      </c>
      <c r="E332" t="s">
        <v>72</v>
      </c>
      <c r="F332" t="s">
        <v>407</v>
      </c>
      <c r="G332">
        <v>57.179487179487182</v>
      </c>
    </row>
    <row r="333" spans="1:7" x14ac:dyDescent="0.25">
      <c r="A333" s="103">
        <v>331</v>
      </c>
      <c r="B333" t="s">
        <v>80</v>
      </c>
      <c r="C333" t="s">
        <v>394</v>
      </c>
      <c r="D333" t="s">
        <v>399</v>
      </c>
      <c r="E333" t="s">
        <v>81</v>
      </c>
      <c r="F333" t="s">
        <v>407</v>
      </c>
      <c r="G333">
        <v>68.077601410934278</v>
      </c>
    </row>
    <row r="334" spans="1:7" hidden="1" x14ac:dyDescent="0.25">
      <c r="A334" s="103">
        <v>332</v>
      </c>
      <c r="B334" t="s">
        <v>80</v>
      </c>
      <c r="C334" t="s">
        <v>394</v>
      </c>
      <c r="D334" t="s">
        <v>399</v>
      </c>
      <c r="E334" t="s">
        <v>82</v>
      </c>
      <c r="F334" t="s">
        <v>407</v>
      </c>
      <c r="G334">
        <v>92.592592592592595</v>
      </c>
    </row>
    <row r="335" spans="1:7" hidden="1" x14ac:dyDescent="0.25">
      <c r="A335" s="103">
        <v>333</v>
      </c>
      <c r="B335" t="s">
        <v>80</v>
      </c>
      <c r="C335" t="s">
        <v>394</v>
      </c>
      <c r="D335" t="s">
        <v>408</v>
      </c>
      <c r="E335" t="s">
        <v>67</v>
      </c>
      <c r="F335" t="s">
        <v>405</v>
      </c>
      <c r="G335">
        <v>21.853658536585371</v>
      </c>
    </row>
    <row r="336" spans="1:7" hidden="1" x14ac:dyDescent="0.25">
      <c r="A336" s="103">
        <v>334</v>
      </c>
      <c r="B336" t="s">
        <v>80</v>
      </c>
      <c r="C336" t="s">
        <v>394</v>
      </c>
      <c r="D336" t="s">
        <v>408</v>
      </c>
      <c r="E336" t="s">
        <v>66</v>
      </c>
      <c r="F336" t="s">
        <v>405</v>
      </c>
      <c r="G336">
        <v>16.169828364947271</v>
      </c>
    </row>
    <row r="337" spans="1:7" hidden="1" x14ac:dyDescent="0.25">
      <c r="A337" s="103">
        <v>335</v>
      </c>
      <c r="B337" t="s">
        <v>80</v>
      </c>
      <c r="C337" t="s">
        <v>394</v>
      </c>
      <c r="D337" t="s">
        <v>408</v>
      </c>
      <c r="E337" t="s">
        <v>68</v>
      </c>
      <c r="F337" t="s">
        <v>405</v>
      </c>
      <c r="G337">
        <v>29.434250764525888</v>
      </c>
    </row>
    <row r="338" spans="1:7" hidden="1" x14ac:dyDescent="0.25">
      <c r="A338" s="103">
        <v>336</v>
      </c>
      <c r="B338" t="s">
        <v>80</v>
      </c>
      <c r="C338" t="s">
        <v>394</v>
      </c>
      <c r="D338" t="s">
        <v>408</v>
      </c>
      <c r="E338" t="s">
        <v>67</v>
      </c>
      <c r="F338" t="s">
        <v>406</v>
      </c>
      <c r="G338">
        <v>15.90243902439024</v>
      </c>
    </row>
    <row r="339" spans="1:7" hidden="1" x14ac:dyDescent="0.25">
      <c r="A339" s="103">
        <v>337</v>
      </c>
      <c r="B339" t="s">
        <v>80</v>
      </c>
      <c r="C339" t="s">
        <v>394</v>
      </c>
      <c r="D339" t="s">
        <v>408</v>
      </c>
      <c r="E339" t="s">
        <v>66</v>
      </c>
      <c r="F339" t="s">
        <v>406</v>
      </c>
      <c r="G339">
        <v>7.4074074074067759</v>
      </c>
    </row>
    <row r="340" spans="1:7" hidden="1" x14ac:dyDescent="0.25">
      <c r="A340" s="103">
        <v>338</v>
      </c>
      <c r="B340" t="s">
        <v>80</v>
      </c>
      <c r="C340" t="s">
        <v>394</v>
      </c>
      <c r="D340" t="s">
        <v>408</v>
      </c>
      <c r="E340" t="s">
        <v>68</v>
      </c>
      <c r="F340" t="s">
        <v>406</v>
      </c>
      <c r="G340">
        <v>12.80581039755384</v>
      </c>
    </row>
    <row r="341" spans="1:7" hidden="1" x14ac:dyDescent="0.25">
      <c r="A341" s="103">
        <v>339</v>
      </c>
      <c r="B341" t="s">
        <v>80</v>
      </c>
      <c r="C341" t="s">
        <v>394</v>
      </c>
      <c r="D341" t="s">
        <v>408</v>
      </c>
      <c r="E341" t="s">
        <v>67</v>
      </c>
      <c r="F341" t="s">
        <v>407</v>
      </c>
      <c r="G341">
        <v>62.243902439024389</v>
      </c>
    </row>
    <row r="342" spans="1:7" hidden="1" x14ac:dyDescent="0.25">
      <c r="A342" s="103">
        <v>340</v>
      </c>
      <c r="B342" t="s">
        <v>80</v>
      </c>
      <c r="C342" t="s">
        <v>394</v>
      </c>
      <c r="D342" t="s">
        <v>408</v>
      </c>
      <c r="E342" t="s">
        <v>66</v>
      </c>
      <c r="F342" t="s">
        <v>407</v>
      </c>
      <c r="G342">
        <v>76.42276422764597</v>
      </c>
    </row>
    <row r="343" spans="1:7" hidden="1" x14ac:dyDescent="0.25">
      <c r="A343" s="103">
        <v>341</v>
      </c>
      <c r="B343" t="s">
        <v>80</v>
      </c>
      <c r="C343" t="s">
        <v>394</v>
      </c>
      <c r="D343" t="s">
        <v>408</v>
      </c>
      <c r="E343" t="s">
        <v>68</v>
      </c>
      <c r="F343" t="s">
        <v>407</v>
      </c>
      <c r="G343">
        <v>57.759938837920267</v>
      </c>
    </row>
    <row r="344" spans="1:7" hidden="1" x14ac:dyDescent="0.25">
      <c r="A344" s="103">
        <v>342</v>
      </c>
      <c r="B344" t="s">
        <v>80</v>
      </c>
      <c r="C344" t="s">
        <v>394</v>
      </c>
      <c r="D344" t="s">
        <v>409</v>
      </c>
      <c r="E344" t="s">
        <v>193</v>
      </c>
      <c r="F344" t="s">
        <v>405</v>
      </c>
      <c r="G344">
        <v>16.859504132231361</v>
      </c>
    </row>
    <row r="345" spans="1:7" hidden="1" x14ac:dyDescent="0.25">
      <c r="A345" s="103">
        <v>343</v>
      </c>
      <c r="B345" t="s">
        <v>80</v>
      </c>
      <c r="C345" t="s">
        <v>394</v>
      </c>
      <c r="D345" t="s">
        <v>409</v>
      </c>
      <c r="E345" t="s">
        <v>194</v>
      </c>
      <c r="F345" t="s">
        <v>405</v>
      </c>
      <c r="G345">
        <v>33.913043478260867</v>
      </c>
    </row>
    <row r="346" spans="1:7" hidden="1" x14ac:dyDescent="0.25">
      <c r="A346" s="103">
        <v>344</v>
      </c>
      <c r="B346" t="s">
        <v>80</v>
      </c>
      <c r="C346" t="s">
        <v>394</v>
      </c>
      <c r="D346" t="s">
        <v>409</v>
      </c>
      <c r="E346" t="s">
        <v>195</v>
      </c>
      <c r="F346" t="s">
        <v>405</v>
      </c>
      <c r="G346">
        <v>19.838709677414769</v>
      </c>
    </row>
    <row r="347" spans="1:7" hidden="1" x14ac:dyDescent="0.25">
      <c r="A347" s="103">
        <v>345</v>
      </c>
      <c r="B347" t="s">
        <v>80</v>
      </c>
      <c r="C347" t="s">
        <v>394</v>
      </c>
      <c r="D347" t="s">
        <v>409</v>
      </c>
      <c r="E347" t="s">
        <v>193</v>
      </c>
      <c r="F347" t="s">
        <v>406</v>
      </c>
      <c r="G347">
        <v>12.28650137741062</v>
      </c>
    </row>
    <row r="348" spans="1:7" hidden="1" x14ac:dyDescent="0.25">
      <c r="A348" s="103">
        <v>346</v>
      </c>
      <c r="B348" t="s">
        <v>80</v>
      </c>
      <c r="C348" t="s">
        <v>394</v>
      </c>
      <c r="D348" t="s">
        <v>409</v>
      </c>
      <c r="E348" t="s">
        <v>194</v>
      </c>
      <c r="F348" t="s">
        <v>406</v>
      </c>
      <c r="G348">
        <v>11.05590062111801</v>
      </c>
    </row>
    <row r="349" spans="1:7" hidden="1" x14ac:dyDescent="0.25">
      <c r="A349" s="103">
        <v>347</v>
      </c>
      <c r="B349" t="s">
        <v>80</v>
      </c>
      <c r="C349" t="s">
        <v>394</v>
      </c>
      <c r="D349" t="s">
        <v>409</v>
      </c>
      <c r="E349" t="s">
        <v>195</v>
      </c>
      <c r="F349" t="s">
        <v>406</v>
      </c>
      <c r="G349">
        <v>14.78494623655935</v>
      </c>
    </row>
    <row r="350" spans="1:7" hidden="1" x14ac:dyDescent="0.25">
      <c r="A350" s="103">
        <v>348</v>
      </c>
      <c r="B350" t="s">
        <v>80</v>
      </c>
      <c r="C350" t="s">
        <v>394</v>
      </c>
      <c r="D350" t="s">
        <v>409</v>
      </c>
      <c r="E350" t="s">
        <v>193</v>
      </c>
      <c r="F350" t="s">
        <v>407</v>
      </c>
      <c r="G350">
        <v>70.853994490358019</v>
      </c>
    </row>
    <row r="351" spans="1:7" hidden="1" x14ac:dyDescent="0.25">
      <c r="A351" s="103">
        <v>349</v>
      </c>
      <c r="B351" t="s">
        <v>80</v>
      </c>
      <c r="C351" t="s">
        <v>394</v>
      </c>
      <c r="D351" t="s">
        <v>409</v>
      </c>
      <c r="E351" t="s">
        <v>194</v>
      </c>
      <c r="F351" t="s">
        <v>407</v>
      </c>
      <c r="G351">
        <v>55.031055900621119</v>
      </c>
    </row>
    <row r="352" spans="1:7" hidden="1" x14ac:dyDescent="0.25">
      <c r="A352" s="103">
        <v>350</v>
      </c>
      <c r="B352" t="s">
        <v>80</v>
      </c>
      <c r="C352" t="s">
        <v>394</v>
      </c>
      <c r="D352" t="s">
        <v>409</v>
      </c>
      <c r="E352" t="s">
        <v>195</v>
      </c>
      <c r="F352" t="s">
        <v>407</v>
      </c>
      <c r="G352">
        <v>65.376344086025895</v>
      </c>
    </row>
    <row r="353" spans="1:7" hidden="1" x14ac:dyDescent="0.25">
      <c r="A353" s="103">
        <v>351</v>
      </c>
      <c r="B353" t="s">
        <v>427</v>
      </c>
      <c r="C353" t="s">
        <v>394</v>
      </c>
      <c r="D353" t="s">
        <v>403</v>
      </c>
      <c r="E353" t="s">
        <v>404</v>
      </c>
      <c r="F353" t="s">
        <v>405</v>
      </c>
      <c r="G353">
        <v>20.397450318709911</v>
      </c>
    </row>
    <row r="354" spans="1:7" hidden="1" x14ac:dyDescent="0.25">
      <c r="A354" s="103">
        <v>352</v>
      </c>
      <c r="B354" t="s">
        <v>427</v>
      </c>
      <c r="C354" t="s">
        <v>394</v>
      </c>
      <c r="D354" t="s">
        <v>403</v>
      </c>
      <c r="E354" t="s">
        <v>404</v>
      </c>
      <c r="F354" t="s">
        <v>406</v>
      </c>
      <c r="G354">
        <v>14.43569553805802</v>
      </c>
    </row>
    <row r="355" spans="1:7" hidden="1" x14ac:dyDescent="0.25">
      <c r="A355" s="103">
        <v>353</v>
      </c>
      <c r="B355" t="s">
        <v>427</v>
      </c>
      <c r="C355" t="s">
        <v>394</v>
      </c>
      <c r="D355" t="s">
        <v>403</v>
      </c>
      <c r="E355" t="s">
        <v>404</v>
      </c>
      <c r="F355" t="s">
        <v>407</v>
      </c>
      <c r="G355">
        <v>65.166854143232072</v>
      </c>
    </row>
    <row r="356" spans="1:7" hidden="1" x14ac:dyDescent="0.25">
      <c r="A356" s="103">
        <v>354</v>
      </c>
      <c r="B356" t="s">
        <v>427</v>
      </c>
      <c r="C356" t="s">
        <v>394</v>
      </c>
      <c r="D356" t="s">
        <v>399</v>
      </c>
      <c r="E356" t="s">
        <v>70</v>
      </c>
      <c r="F356" t="s">
        <v>405</v>
      </c>
      <c r="G356">
        <v>2.2222222222222219</v>
      </c>
    </row>
    <row r="357" spans="1:7" hidden="1" x14ac:dyDescent="0.25">
      <c r="A357" s="103">
        <v>355</v>
      </c>
      <c r="B357" t="s">
        <v>427</v>
      </c>
      <c r="C357" t="s">
        <v>394</v>
      </c>
      <c r="D357" t="s">
        <v>399</v>
      </c>
      <c r="E357" t="s">
        <v>71</v>
      </c>
      <c r="F357" t="s">
        <v>405</v>
      </c>
      <c r="G357">
        <v>27.807971014492932</v>
      </c>
    </row>
    <row r="358" spans="1:7" hidden="1" x14ac:dyDescent="0.25">
      <c r="A358" s="103">
        <v>356</v>
      </c>
      <c r="B358" t="s">
        <v>427</v>
      </c>
      <c r="C358" t="s">
        <v>394</v>
      </c>
      <c r="D358" t="s">
        <v>399</v>
      </c>
      <c r="E358" t="s">
        <v>69</v>
      </c>
      <c r="F358" t="s">
        <v>405</v>
      </c>
      <c r="G358">
        <v>17.777777777777779</v>
      </c>
    </row>
    <row r="359" spans="1:7" hidden="1" x14ac:dyDescent="0.25">
      <c r="A359" s="103">
        <v>357</v>
      </c>
      <c r="B359" t="s">
        <v>427</v>
      </c>
      <c r="C359" t="s">
        <v>394</v>
      </c>
      <c r="D359" t="s">
        <v>399</v>
      </c>
      <c r="E359" t="s">
        <v>72</v>
      </c>
      <c r="F359" t="s">
        <v>405</v>
      </c>
      <c r="G359">
        <v>31.343283582089551</v>
      </c>
    </row>
    <row r="360" spans="1:7" x14ac:dyDescent="0.25">
      <c r="A360" s="103">
        <v>358</v>
      </c>
      <c r="B360" t="s">
        <v>427</v>
      </c>
      <c r="C360" t="s">
        <v>394</v>
      </c>
      <c r="D360" t="s">
        <v>399</v>
      </c>
      <c r="E360" t="s">
        <v>81</v>
      </c>
      <c r="F360" t="s">
        <v>405</v>
      </c>
      <c r="G360">
        <v>11.111111111109521</v>
      </c>
    </row>
    <row r="361" spans="1:7" hidden="1" x14ac:dyDescent="0.25">
      <c r="A361" s="103">
        <v>359</v>
      </c>
      <c r="B361" t="s">
        <v>427</v>
      </c>
      <c r="C361" t="s">
        <v>394</v>
      </c>
      <c r="D361" t="s">
        <v>399</v>
      </c>
      <c r="E361" t="s">
        <v>82</v>
      </c>
      <c r="F361" t="s">
        <v>405</v>
      </c>
      <c r="G361">
        <v>11.111111111111111</v>
      </c>
    </row>
    <row r="362" spans="1:7" hidden="1" x14ac:dyDescent="0.25">
      <c r="A362" s="103">
        <v>360</v>
      </c>
      <c r="B362" t="s">
        <v>427</v>
      </c>
      <c r="C362" t="s">
        <v>394</v>
      </c>
      <c r="D362" t="s">
        <v>399</v>
      </c>
      <c r="E362" t="s">
        <v>70</v>
      </c>
      <c r="F362" t="s">
        <v>406</v>
      </c>
      <c r="G362">
        <v>20.74074074074074</v>
      </c>
    </row>
    <row r="363" spans="1:7" hidden="1" x14ac:dyDescent="0.25">
      <c r="A363" s="103">
        <v>361</v>
      </c>
      <c r="B363" t="s">
        <v>427</v>
      </c>
      <c r="C363" t="s">
        <v>394</v>
      </c>
      <c r="D363" t="s">
        <v>399</v>
      </c>
      <c r="E363" t="s">
        <v>71</v>
      </c>
      <c r="F363" t="s">
        <v>406</v>
      </c>
      <c r="G363">
        <v>11.32246376811578</v>
      </c>
    </row>
    <row r="364" spans="1:7" hidden="1" x14ac:dyDescent="0.25">
      <c r="A364" s="103">
        <v>362</v>
      </c>
      <c r="B364" t="s">
        <v>427</v>
      </c>
      <c r="C364" t="s">
        <v>394</v>
      </c>
      <c r="D364" t="s">
        <v>399</v>
      </c>
      <c r="E364" t="s">
        <v>69</v>
      </c>
      <c r="F364" t="s">
        <v>406</v>
      </c>
      <c r="G364">
        <v>20</v>
      </c>
    </row>
    <row r="365" spans="1:7" hidden="1" x14ac:dyDescent="0.25">
      <c r="A365" s="103">
        <v>363</v>
      </c>
      <c r="B365" t="s">
        <v>427</v>
      </c>
      <c r="C365" t="s">
        <v>394</v>
      </c>
      <c r="D365" t="s">
        <v>399</v>
      </c>
      <c r="E365" t="s">
        <v>72</v>
      </c>
      <c r="F365" t="s">
        <v>406</v>
      </c>
      <c r="G365">
        <v>10.44776119402985</v>
      </c>
    </row>
    <row r="366" spans="1:7" x14ac:dyDescent="0.25">
      <c r="A366" s="103">
        <v>364</v>
      </c>
      <c r="B366" t="s">
        <v>427</v>
      </c>
      <c r="C366" t="s">
        <v>394</v>
      </c>
      <c r="D366" t="s">
        <v>399</v>
      </c>
      <c r="E366" t="s">
        <v>81</v>
      </c>
      <c r="F366" t="s">
        <v>406</v>
      </c>
      <c r="G366">
        <v>17.98941798942003</v>
      </c>
    </row>
    <row r="367" spans="1:7" hidden="1" x14ac:dyDescent="0.25">
      <c r="A367" s="103">
        <v>365</v>
      </c>
      <c r="B367" t="s">
        <v>427</v>
      </c>
      <c r="C367" t="s">
        <v>394</v>
      </c>
      <c r="D367" t="s">
        <v>399</v>
      </c>
      <c r="E367" t="s">
        <v>82</v>
      </c>
      <c r="F367" t="s">
        <v>406</v>
      </c>
      <c r="G367">
        <v>11.111111111111111</v>
      </c>
    </row>
    <row r="368" spans="1:7" hidden="1" x14ac:dyDescent="0.25">
      <c r="A368" s="103">
        <v>366</v>
      </c>
      <c r="B368" t="s">
        <v>427</v>
      </c>
      <c r="C368" t="s">
        <v>394</v>
      </c>
      <c r="D368" t="s">
        <v>399</v>
      </c>
      <c r="E368" t="s">
        <v>70</v>
      </c>
      <c r="F368" t="s">
        <v>407</v>
      </c>
      <c r="G368">
        <v>77.037037037037038</v>
      </c>
    </row>
    <row r="369" spans="1:7" hidden="1" x14ac:dyDescent="0.25">
      <c r="A369" s="103">
        <v>367</v>
      </c>
      <c r="B369" t="s">
        <v>427</v>
      </c>
      <c r="C369" t="s">
        <v>394</v>
      </c>
      <c r="D369" t="s">
        <v>399</v>
      </c>
      <c r="E369" t="s">
        <v>71</v>
      </c>
      <c r="F369" t="s">
        <v>407</v>
      </c>
      <c r="G369">
        <v>60.869565217391283</v>
      </c>
    </row>
    <row r="370" spans="1:7" hidden="1" x14ac:dyDescent="0.25">
      <c r="A370" s="103">
        <v>368</v>
      </c>
      <c r="B370" t="s">
        <v>427</v>
      </c>
      <c r="C370" t="s">
        <v>394</v>
      </c>
      <c r="D370" t="s">
        <v>399</v>
      </c>
      <c r="E370" t="s">
        <v>69</v>
      </c>
      <c r="F370" t="s">
        <v>407</v>
      </c>
      <c r="G370">
        <v>62.222222222222221</v>
      </c>
    </row>
    <row r="371" spans="1:7" hidden="1" x14ac:dyDescent="0.25">
      <c r="A371" s="103">
        <v>369</v>
      </c>
      <c r="B371" t="s">
        <v>427</v>
      </c>
      <c r="C371" t="s">
        <v>394</v>
      </c>
      <c r="D371" t="s">
        <v>399</v>
      </c>
      <c r="E371" t="s">
        <v>72</v>
      </c>
      <c r="F371" t="s">
        <v>407</v>
      </c>
      <c r="G371">
        <v>58.208955223880601</v>
      </c>
    </row>
    <row r="372" spans="1:7" x14ac:dyDescent="0.25">
      <c r="A372" s="103">
        <v>370</v>
      </c>
      <c r="B372" t="s">
        <v>427</v>
      </c>
      <c r="C372" t="s">
        <v>394</v>
      </c>
      <c r="D372" t="s">
        <v>399</v>
      </c>
      <c r="E372" t="s">
        <v>81</v>
      </c>
      <c r="F372" t="s">
        <v>407</v>
      </c>
      <c r="G372">
        <v>70.899470899470458</v>
      </c>
    </row>
    <row r="373" spans="1:7" hidden="1" x14ac:dyDescent="0.25">
      <c r="A373" s="103">
        <v>371</v>
      </c>
      <c r="B373" t="s">
        <v>427</v>
      </c>
      <c r="C373" t="s">
        <v>394</v>
      </c>
      <c r="D373" t="s">
        <v>399</v>
      </c>
      <c r="E373" t="s">
        <v>82</v>
      </c>
      <c r="F373" t="s">
        <v>407</v>
      </c>
      <c r="G373">
        <v>77.777777777777786</v>
      </c>
    </row>
    <row r="374" spans="1:7" hidden="1" x14ac:dyDescent="0.25">
      <c r="A374" s="103">
        <v>372</v>
      </c>
      <c r="B374" t="s">
        <v>427</v>
      </c>
      <c r="C374" t="s">
        <v>394</v>
      </c>
      <c r="D374" t="s">
        <v>408</v>
      </c>
      <c r="E374" t="s">
        <v>67</v>
      </c>
      <c r="F374" t="s">
        <v>405</v>
      </c>
      <c r="G374">
        <v>20.461095100864551</v>
      </c>
    </row>
    <row r="375" spans="1:7" hidden="1" x14ac:dyDescent="0.25">
      <c r="A375" s="103">
        <v>373</v>
      </c>
      <c r="B375" t="s">
        <v>427</v>
      </c>
      <c r="C375" t="s">
        <v>394</v>
      </c>
      <c r="D375" t="s">
        <v>408</v>
      </c>
      <c r="E375" t="s">
        <v>66</v>
      </c>
      <c r="F375" t="s">
        <v>405</v>
      </c>
      <c r="G375">
        <v>11.199999999998401</v>
      </c>
    </row>
    <row r="376" spans="1:7" hidden="1" x14ac:dyDescent="0.25">
      <c r="A376" s="103">
        <v>374</v>
      </c>
      <c r="B376" t="s">
        <v>427</v>
      </c>
      <c r="C376" t="s">
        <v>394</v>
      </c>
      <c r="D376" t="s">
        <v>408</v>
      </c>
      <c r="E376" t="s">
        <v>68</v>
      </c>
      <c r="F376" t="s">
        <v>405</v>
      </c>
      <c r="G376">
        <v>28.196347031964429</v>
      </c>
    </row>
    <row r="377" spans="1:7" hidden="1" x14ac:dyDescent="0.25">
      <c r="A377" s="103">
        <v>375</v>
      </c>
      <c r="B377" t="s">
        <v>427</v>
      </c>
      <c r="C377" t="s">
        <v>394</v>
      </c>
      <c r="D377" t="s">
        <v>408</v>
      </c>
      <c r="E377" t="s">
        <v>67</v>
      </c>
      <c r="F377" t="s">
        <v>406</v>
      </c>
      <c r="G377">
        <v>16.426512968299711</v>
      </c>
    </row>
    <row r="378" spans="1:7" hidden="1" x14ac:dyDescent="0.25">
      <c r="A378" s="103">
        <v>376</v>
      </c>
      <c r="B378" t="s">
        <v>427</v>
      </c>
      <c r="C378" t="s">
        <v>394</v>
      </c>
      <c r="D378" t="s">
        <v>408</v>
      </c>
      <c r="E378" t="s">
        <v>66</v>
      </c>
      <c r="F378" t="s">
        <v>406</v>
      </c>
      <c r="G378">
        <v>9.9999999999999165</v>
      </c>
    </row>
    <row r="379" spans="1:7" hidden="1" x14ac:dyDescent="0.25">
      <c r="A379" s="103">
        <v>377</v>
      </c>
      <c r="B379" t="s">
        <v>427</v>
      </c>
      <c r="C379" t="s">
        <v>394</v>
      </c>
      <c r="D379" t="s">
        <v>408</v>
      </c>
      <c r="E379" t="s">
        <v>68</v>
      </c>
      <c r="F379" t="s">
        <v>406</v>
      </c>
      <c r="G379">
        <v>15.867579908676611</v>
      </c>
    </row>
    <row r="380" spans="1:7" hidden="1" x14ac:dyDescent="0.25">
      <c r="A380" s="103">
        <v>378</v>
      </c>
      <c r="B380" t="s">
        <v>427</v>
      </c>
      <c r="C380" t="s">
        <v>394</v>
      </c>
      <c r="D380" t="s">
        <v>408</v>
      </c>
      <c r="E380" t="s">
        <v>67</v>
      </c>
      <c r="F380" t="s">
        <v>407</v>
      </c>
      <c r="G380">
        <v>63.112391930835727</v>
      </c>
    </row>
    <row r="381" spans="1:7" hidden="1" x14ac:dyDescent="0.25">
      <c r="A381" s="103">
        <v>379</v>
      </c>
      <c r="B381" t="s">
        <v>427</v>
      </c>
      <c r="C381" t="s">
        <v>394</v>
      </c>
      <c r="D381" t="s">
        <v>408</v>
      </c>
      <c r="E381" t="s">
        <v>66</v>
      </c>
      <c r="F381" t="s">
        <v>407</v>
      </c>
      <c r="G381">
        <v>78.800000000001674</v>
      </c>
    </row>
    <row r="382" spans="1:7" hidden="1" x14ac:dyDescent="0.25">
      <c r="A382" s="103">
        <v>380</v>
      </c>
      <c r="B382" t="s">
        <v>427</v>
      </c>
      <c r="C382" t="s">
        <v>394</v>
      </c>
      <c r="D382" t="s">
        <v>408</v>
      </c>
      <c r="E382" t="s">
        <v>68</v>
      </c>
      <c r="F382" t="s">
        <v>407</v>
      </c>
      <c r="G382">
        <v>55.936073059358961</v>
      </c>
    </row>
    <row r="383" spans="1:7" hidden="1" x14ac:dyDescent="0.25">
      <c r="A383" s="103">
        <v>381</v>
      </c>
      <c r="B383" t="s">
        <v>427</v>
      </c>
      <c r="C383" t="s">
        <v>394</v>
      </c>
      <c r="D383" t="s">
        <v>409</v>
      </c>
      <c r="E383" t="s">
        <v>193</v>
      </c>
      <c r="F383" t="s">
        <v>405</v>
      </c>
      <c r="G383">
        <v>17.31707317073149</v>
      </c>
    </row>
    <row r="384" spans="1:7" hidden="1" x14ac:dyDescent="0.25">
      <c r="A384" s="103">
        <v>382</v>
      </c>
      <c r="B384" t="s">
        <v>427</v>
      </c>
      <c r="C384" t="s">
        <v>394</v>
      </c>
      <c r="D384" t="s">
        <v>409</v>
      </c>
      <c r="E384" t="s">
        <v>194</v>
      </c>
      <c r="F384" t="s">
        <v>405</v>
      </c>
      <c r="G384">
        <v>31.73431734317343</v>
      </c>
    </row>
    <row r="385" spans="1:7" hidden="1" x14ac:dyDescent="0.25">
      <c r="A385" s="103">
        <v>383</v>
      </c>
      <c r="B385" t="s">
        <v>427</v>
      </c>
      <c r="C385" t="s">
        <v>394</v>
      </c>
      <c r="D385" t="s">
        <v>409</v>
      </c>
      <c r="E385" t="s">
        <v>195</v>
      </c>
      <c r="F385" t="s">
        <v>405</v>
      </c>
      <c r="G385">
        <v>11.69871794871548</v>
      </c>
    </row>
    <row r="386" spans="1:7" hidden="1" x14ac:dyDescent="0.25">
      <c r="A386" s="103">
        <v>384</v>
      </c>
      <c r="B386" t="s">
        <v>427</v>
      </c>
      <c r="C386" t="s">
        <v>394</v>
      </c>
      <c r="D386" t="s">
        <v>409</v>
      </c>
      <c r="E386" t="s">
        <v>193</v>
      </c>
      <c r="F386" t="s">
        <v>406</v>
      </c>
      <c r="G386">
        <v>14.308943089431359</v>
      </c>
    </row>
    <row r="387" spans="1:7" hidden="1" x14ac:dyDescent="0.25">
      <c r="A387" s="103">
        <v>385</v>
      </c>
      <c r="B387" t="s">
        <v>427</v>
      </c>
      <c r="C387" t="s">
        <v>394</v>
      </c>
      <c r="D387" t="s">
        <v>409</v>
      </c>
      <c r="E387" t="s">
        <v>194</v>
      </c>
      <c r="F387" t="s">
        <v>406</v>
      </c>
      <c r="G387">
        <v>17.343173431734321</v>
      </c>
    </row>
    <row r="388" spans="1:7" hidden="1" x14ac:dyDescent="0.25">
      <c r="A388" s="103">
        <v>386</v>
      </c>
      <c r="B388" t="s">
        <v>427</v>
      </c>
      <c r="C388" t="s">
        <v>394</v>
      </c>
      <c r="D388" t="s">
        <v>409</v>
      </c>
      <c r="E388" t="s">
        <v>195</v>
      </c>
      <c r="F388" t="s">
        <v>406</v>
      </c>
      <c r="G388">
        <v>10.89743589743553</v>
      </c>
    </row>
    <row r="389" spans="1:7" hidden="1" x14ac:dyDescent="0.25">
      <c r="A389" s="103">
        <v>387</v>
      </c>
      <c r="B389" t="s">
        <v>427</v>
      </c>
      <c r="C389" t="s">
        <v>394</v>
      </c>
      <c r="D389" t="s">
        <v>409</v>
      </c>
      <c r="E389" t="s">
        <v>193</v>
      </c>
      <c r="F389" t="s">
        <v>407</v>
      </c>
      <c r="G389">
        <v>68.373983739837158</v>
      </c>
    </row>
    <row r="390" spans="1:7" hidden="1" x14ac:dyDescent="0.25">
      <c r="A390" s="103">
        <v>388</v>
      </c>
      <c r="B390" t="s">
        <v>427</v>
      </c>
      <c r="C390" t="s">
        <v>394</v>
      </c>
      <c r="D390" t="s">
        <v>409</v>
      </c>
      <c r="E390" t="s">
        <v>194</v>
      </c>
      <c r="F390" t="s">
        <v>407</v>
      </c>
      <c r="G390">
        <v>50.922509225092249</v>
      </c>
    </row>
    <row r="391" spans="1:7" hidden="1" x14ac:dyDescent="0.25">
      <c r="A391" s="103">
        <v>389</v>
      </c>
      <c r="B391" t="s">
        <v>427</v>
      </c>
      <c r="C391" t="s">
        <v>394</v>
      </c>
      <c r="D391" t="s">
        <v>409</v>
      </c>
      <c r="E391" t="s">
        <v>195</v>
      </c>
      <c r="F391" t="s">
        <v>407</v>
      </c>
      <c r="G391">
        <v>77.403846153848988</v>
      </c>
    </row>
    <row r="392" spans="1:7" hidden="1" x14ac:dyDescent="0.25">
      <c r="A392" s="103">
        <v>390</v>
      </c>
      <c r="B392" t="s">
        <v>85</v>
      </c>
      <c r="C392" t="s">
        <v>394</v>
      </c>
      <c r="D392" t="s">
        <v>403</v>
      </c>
      <c r="E392" t="s">
        <v>404</v>
      </c>
      <c r="F392" t="s">
        <v>405</v>
      </c>
      <c r="G392">
        <v>20.483127879466089</v>
      </c>
    </row>
    <row r="393" spans="1:7" hidden="1" x14ac:dyDescent="0.25">
      <c r="A393" s="103">
        <v>391</v>
      </c>
      <c r="B393" t="s">
        <v>85</v>
      </c>
      <c r="C393" t="s">
        <v>394</v>
      </c>
      <c r="D393" t="s">
        <v>403</v>
      </c>
      <c r="E393" t="s">
        <v>404</v>
      </c>
      <c r="F393" t="s">
        <v>406</v>
      </c>
      <c r="G393">
        <v>11.841613746731349</v>
      </c>
    </row>
    <row r="394" spans="1:7" hidden="1" x14ac:dyDescent="0.25">
      <c r="A394" s="103">
        <v>392</v>
      </c>
      <c r="B394" t="s">
        <v>85</v>
      </c>
      <c r="C394" t="s">
        <v>394</v>
      </c>
      <c r="D394" t="s">
        <v>403</v>
      </c>
      <c r="E394" t="s">
        <v>404</v>
      </c>
      <c r="F394" t="s">
        <v>407</v>
      </c>
      <c r="G394">
        <v>67.675258373802563</v>
      </c>
    </row>
    <row r="395" spans="1:7" hidden="1" x14ac:dyDescent="0.25">
      <c r="A395" s="103">
        <v>393</v>
      </c>
      <c r="B395" t="s">
        <v>85</v>
      </c>
      <c r="C395" t="s">
        <v>394</v>
      </c>
      <c r="D395" t="s">
        <v>399</v>
      </c>
      <c r="E395" t="s">
        <v>70</v>
      </c>
      <c r="F395" t="s">
        <v>405</v>
      </c>
      <c r="G395">
        <v>1.728395061728395</v>
      </c>
    </row>
    <row r="396" spans="1:7" hidden="1" x14ac:dyDescent="0.25">
      <c r="A396" s="103">
        <v>394</v>
      </c>
      <c r="B396" t="s">
        <v>85</v>
      </c>
      <c r="C396" t="s">
        <v>394</v>
      </c>
      <c r="D396" t="s">
        <v>399</v>
      </c>
      <c r="E396" t="s">
        <v>71</v>
      </c>
      <c r="F396" t="s">
        <v>405</v>
      </c>
      <c r="G396">
        <v>27.267267267265741</v>
      </c>
    </row>
    <row r="397" spans="1:7" hidden="1" x14ac:dyDescent="0.25">
      <c r="A397" s="103">
        <v>395</v>
      </c>
      <c r="B397" t="s">
        <v>85</v>
      </c>
      <c r="C397" t="s">
        <v>394</v>
      </c>
      <c r="D397" t="s">
        <v>399</v>
      </c>
      <c r="E397" t="s">
        <v>69</v>
      </c>
      <c r="F397" t="s">
        <v>405</v>
      </c>
      <c r="G397">
        <v>16.296296296296301</v>
      </c>
    </row>
    <row r="398" spans="1:7" hidden="1" x14ac:dyDescent="0.25">
      <c r="A398" s="103">
        <v>396</v>
      </c>
      <c r="B398" t="s">
        <v>85</v>
      </c>
      <c r="C398" t="s">
        <v>394</v>
      </c>
      <c r="D398" t="s">
        <v>399</v>
      </c>
      <c r="E398" t="s">
        <v>72</v>
      </c>
      <c r="F398" t="s">
        <v>405</v>
      </c>
      <c r="G398">
        <v>35.960591133004932</v>
      </c>
    </row>
    <row r="399" spans="1:7" x14ac:dyDescent="0.25">
      <c r="A399" s="103">
        <v>397</v>
      </c>
      <c r="B399" t="s">
        <v>85</v>
      </c>
      <c r="C399" t="s">
        <v>394</v>
      </c>
      <c r="D399" t="s">
        <v>399</v>
      </c>
      <c r="E399" t="s">
        <v>81</v>
      </c>
      <c r="F399" t="s">
        <v>405</v>
      </c>
      <c r="G399">
        <v>11.816578483243759</v>
      </c>
    </row>
    <row r="400" spans="1:7" hidden="1" x14ac:dyDescent="0.25">
      <c r="A400" s="103">
        <v>398</v>
      </c>
      <c r="B400" t="s">
        <v>85</v>
      </c>
      <c r="C400" t="s">
        <v>394</v>
      </c>
      <c r="D400" t="s">
        <v>399</v>
      </c>
      <c r="E400" t="s">
        <v>82</v>
      </c>
      <c r="F400" t="s">
        <v>405</v>
      </c>
      <c r="G400">
        <v>3.7037037037037028</v>
      </c>
    </row>
    <row r="401" spans="1:7" hidden="1" x14ac:dyDescent="0.25">
      <c r="A401" s="103">
        <v>399</v>
      </c>
      <c r="B401" t="s">
        <v>85</v>
      </c>
      <c r="C401" t="s">
        <v>394</v>
      </c>
      <c r="D401" t="s">
        <v>399</v>
      </c>
      <c r="E401" t="s">
        <v>70</v>
      </c>
      <c r="F401" t="s">
        <v>406</v>
      </c>
      <c r="G401">
        <v>13.58024691358025</v>
      </c>
    </row>
    <row r="402" spans="1:7" hidden="1" x14ac:dyDescent="0.25">
      <c r="A402" s="103">
        <v>400</v>
      </c>
      <c r="B402" t="s">
        <v>85</v>
      </c>
      <c r="C402" t="s">
        <v>394</v>
      </c>
      <c r="D402" t="s">
        <v>399</v>
      </c>
      <c r="E402" t="s">
        <v>71</v>
      </c>
      <c r="F402" t="s">
        <v>406</v>
      </c>
      <c r="G402">
        <v>12.462462462462121</v>
      </c>
    </row>
    <row r="403" spans="1:7" hidden="1" x14ac:dyDescent="0.25">
      <c r="A403" s="103">
        <v>401</v>
      </c>
      <c r="B403" t="s">
        <v>85</v>
      </c>
      <c r="C403" t="s">
        <v>394</v>
      </c>
      <c r="D403" t="s">
        <v>399</v>
      </c>
      <c r="E403" t="s">
        <v>69</v>
      </c>
      <c r="F403" t="s">
        <v>406</v>
      </c>
      <c r="G403">
        <v>11.851851851851849</v>
      </c>
    </row>
    <row r="404" spans="1:7" hidden="1" x14ac:dyDescent="0.25">
      <c r="A404" s="103">
        <v>402</v>
      </c>
      <c r="B404" t="s">
        <v>85</v>
      </c>
      <c r="C404" t="s">
        <v>394</v>
      </c>
      <c r="D404" t="s">
        <v>399</v>
      </c>
      <c r="E404" t="s">
        <v>72</v>
      </c>
      <c r="F404" t="s">
        <v>406</v>
      </c>
      <c r="G404">
        <v>6.6502463054187197</v>
      </c>
    </row>
    <row r="405" spans="1:7" x14ac:dyDescent="0.25">
      <c r="A405" s="103">
        <v>403</v>
      </c>
      <c r="B405" t="s">
        <v>85</v>
      </c>
      <c r="C405" t="s">
        <v>394</v>
      </c>
      <c r="D405" t="s">
        <v>399</v>
      </c>
      <c r="E405" t="s">
        <v>81</v>
      </c>
      <c r="F405" t="s">
        <v>406</v>
      </c>
      <c r="G405">
        <v>16.049382716050619</v>
      </c>
    </row>
    <row r="406" spans="1:7" hidden="1" x14ac:dyDescent="0.25">
      <c r="A406" s="103">
        <v>404</v>
      </c>
      <c r="B406" t="s">
        <v>85</v>
      </c>
      <c r="C406" t="s">
        <v>394</v>
      </c>
      <c r="D406" t="s">
        <v>399</v>
      </c>
      <c r="E406" t="s">
        <v>82</v>
      </c>
      <c r="F406" t="s">
        <v>406</v>
      </c>
      <c r="G406">
        <v>3.7037037037037028</v>
      </c>
    </row>
    <row r="407" spans="1:7" hidden="1" x14ac:dyDescent="0.25">
      <c r="A407" s="103">
        <v>405</v>
      </c>
      <c r="B407" t="s">
        <v>85</v>
      </c>
      <c r="C407" t="s">
        <v>394</v>
      </c>
      <c r="D407" t="s">
        <v>399</v>
      </c>
      <c r="E407" t="s">
        <v>70</v>
      </c>
      <c r="F407" t="s">
        <v>407</v>
      </c>
      <c r="G407">
        <v>84.691358024691354</v>
      </c>
    </row>
    <row r="408" spans="1:7" hidden="1" x14ac:dyDescent="0.25">
      <c r="A408" s="103">
        <v>406</v>
      </c>
      <c r="B408" t="s">
        <v>85</v>
      </c>
      <c r="C408" t="s">
        <v>394</v>
      </c>
      <c r="D408" t="s">
        <v>399</v>
      </c>
      <c r="E408" t="s">
        <v>71</v>
      </c>
      <c r="F408" t="s">
        <v>407</v>
      </c>
      <c r="G408">
        <v>60.270270270272142</v>
      </c>
    </row>
    <row r="409" spans="1:7" hidden="1" x14ac:dyDescent="0.25">
      <c r="A409" s="103">
        <v>407</v>
      </c>
      <c r="B409" t="s">
        <v>85</v>
      </c>
      <c r="C409" t="s">
        <v>394</v>
      </c>
      <c r="D409" t="s">
        <v>399</v>
      </c>
      <c r="E409" t="s">
        <v>69</v>
      </c>
      <c r="F409" t="s">
        <v>407</v>
      </c>
      <c r="G409">
        <v>71.851851851851862</v>
      </c>
    </row>
    <row r="410" spans="1:7" hidden="1" x14ac:dyDescent="0.25">
      <c r="A410" s="103">
        <v>408</v>
      </c>
      <c r="B410" t="s">
        <v>85</v>
      </c>
      <c r="C410" t="s">
        <v>394</v>
      </c>
      <c r="D410" t="s">
        <v>399</v>
      </c>
      <c r="E410" t="s">
        <v>72</v>
      </c>
      <c r="F410" t="s">
        <v>407</v>
      </c>
      <c r="G410">
        <v>57.389162561576363</v>
      </c>
    </row>
    <row r="411" spans="1:7" x14ac:dyDescent="0.25">
      <c r="A411" s="103">
        <v>409</v>
      </c>
      <c r="B411" t="s">
        <v>85</v>
      </c>
      <c r="C411" t="s">
        <v>394</v>
      </c>
      <c r="D411" t="s">
        <v>399</v>
      </c>
      <c r="E411" t="s">
        <v>81</v>
      </c>
      <c r="F411" t="s">
        <v>407</v>
      </c>
      <c r="G411">
        <v>72.134038800705611</v>
      </c>
    </row>
    <row r="412" spans="1:7" hidden="1" x14ac:dyDescent="0.25">
      <c r="A412" s="103">
        <v>410</v>
      </c>
      <c r="B412" t="s">
        <v>85</v>
      </c>
      <c r="C412" t="s">
        <v>394</v>
      </c>
      <c r="D412" t="s">
        <v>399</v>
      </c>
      <c r="E412" t="s">
        <v>82</v>
      </c>
      <c r="F412" t="s">
        <v>407</v>
      </c>
      <c r="G412">
        <v>92.592592592592595</v>
      </c>
    </row>
    <row r="413" spans="1:7" hidden="1" x14ac:dyDescent="0.25">
      <c r="A413" s="103">
        <v>411</v>
      </c>
      <c r="B413" t="s">
        <v>85</v>
      </c>
      <c r="C413" t="s">
        <v>394</v>
      </c>
      <c r="D413" t="s">
        <v>408</v>
      </c>
      <c r="E413" t="s">
        <v>67</v>
      </c>
      <c r="F413" t="s">
        <v>405</v>
      </c>
      <c r="G413">
        <v>18.913676042677011</v>
      </c>
    </row>
    <row r="414" spans="1:7" hidden="1" x14ac:dyDescent="0.25">
      <c r="A414" s="103">
        <v>412</v>
      </c>
      <c r="B414" t="s">
        <v>85</v>
      </c>
      <c r="C414" t="s">
        <v>394</v>
      </c>
      <c r="D414" t="s">
        <v>408</v>
      </c>
      <c r="E414" t="s">
        <v>66</v>
      </c>
      <c r="F414" t="s">
        <v>405</v>
      </c>
      <c r="G414">
        <v>12.700534759355209</v>
      </c>
    </row>
    <row r="415" spans="1:7" hidden="1" x14ac:dyDescent="0.25">
      <c r="A415" s="103">
        <v>413</v>
      </c>
      <c r="B415" t="s">
        <v>85</v>
      </c>
      <c r="C415" t="s">
        <v>394</v>
      </c>
      <c r="D415" t="s">
        <v>408</v>
      </c>
      <c r="E415" t="s">
        <v>68</v>
      </c>
      <c r="F415" t="s">
        <v>405</v>
      </c>
      <c r="G415">
        <v>28.76763177431345</v>
      </c>
    </row>
    <row r="416" spans="1:7" hidden="1" x14ac:dyDescent="0.25">
      <c r="A416" s="103">
        <v>414</v>
      </c>
      <c r="B416" t="s">
        <v>85</v>
      </c>
      <c r="C416" t="s">
        <v>394</v>
      </c>
      <c r="D416" t="s">
        <v>408</v>
      </c>
      <c r="E416" t="s">
        <v>67</v>
      </c>
      <c r="F416" t="s">
        <v>406</v>
      </c>
      <c r="G416">
        <v>13.57904946653734</v>
      </c>
    </row>
    <row r="417" spans="1:7" hidden="1" x14ac:dyDescent="0.25">
      <c r="A417" s="103">
        <v>415</v>
      </c>
      <c r="B417" t="s">
        <v>85</v>
      </c>
      <c r="C417" t="s">
        <v>394</v>
      </c>
      <c r="D417" t="s">
        <v>408</v>
      </c>
      <c r="E417" t="s">
        <v>66</v>
      </c>
      <c r="F417" t="s">
        <v>406</v>
      </c>
      <c r="G417">
        <v>8.4670231729048933</v>
      </c>
    </row>
    <row r="418" spans="1:7" hidden="1" x14ac:dyDescent="0.25">
      <c r="A418" s="103">
        <v>416</v>
      </c>
      <c r="B418" t="s">
        <v>85</v>
      </c>
      <c r="C418" t="s">
        <v>394</v>
      </c>
      <c r="D418" t="s">
        <v>408</v>
      </c>
      <c r="E418" t="s">
        <v>68</v>
      </c>
      <c r="F418" t="s">
        <v>406</v>
      </c>
      <c r="G418">
        <v>12.65775798069807</v>
      </c>
    </row>
    <row r="419" spans="1:7" hidden="1" x14ac:dyDescent="0.25">
      <c r="A419" s="103">
        <v>417</v>
      </c>
      <c r="B419" t="s">
        <v>85</v>
      </c>
      <c r="C419" t="s">
        <v>394</v>
      </c>
      <c r="D419" t="s">
        <v>408</v>
      </c>
      <c r="E419" t="s">
        <v>67</v>
      </c>
      <c r="F419" t="s">
        <v>407</v>
      </c>
      <c r="G419">
        <v>67.507274490785647</v>
      </c>
    </row>
    <row r="420" spans="1:7" hidden="1" x14ac:dyDescent="0.25">
      <c r="A420" s="103">
        <v>418</v>
      </c>
      <c r="B420" t="s">
        <v>85</v>
      </c>
      <c r="C420" t="s">
        <v>394</v>
      </c>
      <c r="D420" t="s">
        <v>408</v>
      </c>
      <c r="E420" t="s">
        <v>66</v>
      </c>
      <c r="F420" t="s">
        <v>407</v>
      </c>
      <c r="G420">
        <v>78.83244206773989</v>
      </c>
    </row>
    <row r="421" spans="1:7" hidden="1" x14ac:dyDescent="0.25">
      <c r="A421" s="103">
        <v>419</v>
      </c>
      <c r="B421" t="s">
        <v>85</v>
      </c>
      <c r="C421" t="s">
        <v>394</v>
      </c>
      <c r="D421" t="s">
        <v>408</v>
      </c>
      <c r="E421" t="s">
        <v>68</v>
      </c>
      <c r="F421" t="s">
        <v>407</v>
      </c>
      <c r="G421">
        <v>58.574610244988492</v>
      </c>
    </row>
    <row r="422" spans="1:7" hidden="1" x14ac:dyDescent="0.25">
      <c r="A422" s="103">
        <v>420</v>
      </c>
      <c r="B422" t="s">
        <v>85</v>
      </c>
      <c r="C422" t="s">
        <v>394</v>
      </c>
      <c r="D422" t="s">
        <v>409</v>
      </c>
      <c r="E422" t="s">
        <v>193</v>
      </c>
      <c r="F422" t="s">
        <v>405</v>
      </c>
      <c r="G422">
        <v>15.90785907859053</v>
      </c>
    </row>
    <row r="423" spans="1:7" hidden="1" x14ac:dyDescent="0.25">
      <c r="A423" s="103">
        <v>421</v>
      </c>
      <c r="B423" t="s">
        <v>85</v>
      </c>
      <c r="C423" t="s">
        <v>394</v>
      </c>
      <c r="D423" t="s">
        <v>409</v>
      </c>
      <c r="E423" t="s">
        <v>194</v>
      </c>
      <c r="F423" t="s">
        <v>405</v>
      </c>
      <c r="G423">
        <v>29.839704069050551</v>
      </c>
    </row>
    <row r="424" spans="1:7" hidden="1" x14ac:dyDescent="0.25">
      <c r="A424" s="103">
        <v>422</v>
      </c>
      <c r="B424" t="s">
        <v>85</v>
      </c>
      <c r="C424" t="s">
        <v>394</v>
      </c>
      <c r="D424" t="s">
        <v>409</v>
      </c>
      <c r="E424" t="s">
        <v>195</v>
      </c>
      <c r="F424" t="s">
        <v>405</v>
      </c>
      <c r="G424">
        <v>17.40041928720737</v>
      </c>
    </row>
    <row r="425" spans="1:7" hidden="1" x14ac:dyDescent="0.25">
      <c r="A425" s="103">
        <v>423</v>
      </c>
      <c r="B425" t="s">
        <v>85</v>
      </c>
      <c r="C425" t="s">
        <v>394</v>
      </c>
      <c r="D425" t="s">
        <v>409</v>
      </c>
      <c r="E425" t="s">
        <v>193</v>
      </c>
      <c r="F425" t="s">
        <v>406</v>
      </c>
      <c r="G425">
        <v>11.192411924119449</v>
      </c>
    </row>
    <row r="426" spans="1:7" hidden="1" x14ac:dyDescent="0.25">
      <c r="A426" s="103">
        <v>424</v>
      </c>
      <c r="B426" t="s">
        <v>85</v>
      </c>
      <c r="C426" t="s">
        <v>394</v>
      </c>
      <c r="D426" t="s">
        <v>409</v>
      </c>
      <c r="E426" t="s">
        <v>194</v>
      </c>
      <c r="F426" t="s">
        <v>406</v>
      </c>
      <c r="G426">
        <v>10.85080147965475</v>
      </c>
    </row>
    <row r="427" spans="1:7" hidden="1" x14ac:dyDescent="0.25">
      <c r="A427" s="103">
        <v>425</v>
      </c>
      <c r="B427" t="s">
        <v>85</v>
      </c>
      <c r="C427" t="s">
        <v>394</v>
      </c>
      <c r="D427" t="s">
        <v>409</v>
      </c>
      <c r="E427" t="s">
        <v>195</v>
      </c>
      <c r="F427" t="s">
        <v>406</v>
      </c>
      <c r="G427">
        <v>14.36058700209615</v>
      </c>
    </row>
    <row r="428" spans="1:7" hidden="1" x14ac:dyDescent="0.25">
      <c r="A428" s="103">
        <v>426</v>
      </c>
      <c r="B428" t="s">
        <v>85</v>
      </c>
      <c r="C428" t="s">
        <v>394</v>
      </c>
      <c r="D428" t="s">
        <v>409</v>
      </c>
      <c r="E428" t="s">
        <v>193</v>
      </c>
      <c r="F428" t="s">
        <v>407</v>
      </c>
      <c r="G428">
        <v>72.899728997290012</v>
      </c>
    </row>
    <row r="429" spans="1:7" hidden="1" x14ac:dyDescent="0.25">
      <c r="A429" s="103">
        <v>427</v>
      </c>
      <c r="B429" t="s">
        <v>85</v>
      </c>
      <c r="C429" t="s">
        <v>394</v>
      </c>
      <c r="D429" t="s">
        <v>409</v>
      </c>
      <c r="E429" t="s">
        <v>194</v>
      </c>
      <c r="F429" t="s">
        <v>407</v>
      </c>
      <c r="G429">
        <v>59.309494451294697</v>
      </c>
    </row>
    <row r="430" spans="1:7" hidden="1" x14ac:dyDescent="0.25">
      <c r="A430" s="103">
        <v>428</v>
      </c>
      <c r="B430" t="s">
        <v>85</v>
      </c>
      <c r="C430" t="s">
        <v>394</v>
      </c>
      <c r="D430" t="s">
        <v>409</v>
      </c>
      <c r="E430" t="s">
        <v>195</v>
      </c>
      <c r="F430" t="s">
        <v>407</v>
      </c>
      <c r="G430">
        <v>68.238993710696477</v>
      </c>
    </row>
    <row r="431" spans="1:7" hidden="1" x14ac:dyDescent="0.25">
      <c r="A431" s="103">
        <v>429</v>
      </c>
      <c r="B431" t="s">
        <v>428</v>
      </c>
      <c r="C431" t="s">
        <v>394</v>
      </c>
      <c r="D431" t="s">
        <v>403</v>
      </c>
      <c r="E431" t="s">
        <v>404</v>
      </c>
      <c r="F431" t="s">
        <v>405</v>
      </c>
      <c r="G431">
        <v>22.31348391512654</v>
      </c>
    </row>
    <row r="432" spans="1:7" hidden="1" x14ac:dyDescent="0.25">
      <c r="A432" s="103">
        <v>430</v>
      </c>
      <c r="B432" t="s">
        <v>428</v>
      </c>
      <c r="C432" t="s">
        <v>394</v>
      </c>
      <c r="D432" t="s">
        <v>403</v>
      </c>
      <c r="E432" t="s">
        <v>404</v>
      </c>
      <c r="F432" t="s">
        <v>406</v>
      </c>
      <c r="G432">
        <v>9.3771389459274364</v>
      </c>
    </row>
    <row r="433" spans="1:7" hidden="1" x14ac:dyDescent="0.25">
      <c r="A433" s="103">
        <v>431</v>
      </c>
      <c r="B433" t="s">
        <v>428</v>
      </c>
      <c r="C433" t="s">
        <v>394</v>
      </c>
      <c r="D433" t="s">
        <v>403</v>
      </c>
      <c r="E433" t="s">
        <v>404</v>
      </c>
      <c r="F433" t="s">
        <v>407</v>
      </c>
      <c r="G433">
        <v>68.309377138946019</v>
      </c>
    </row>
    <row r="434" spans="1:7" hidden="1" x14ac:dyDescent="0.25">
      <c r="A434" s="103">
        <v>432</v>
      </c>
      <c r="B434" t="s">
        <v>428</v>
      </c>
      <c r="C434" t="s">
        <v>394</v>
      </c>
      <c r="D434" t="s">
        <v>399</v>
      </c>
      <c r="E434" t="s">
        <v>70</v>
      </c>
      <c r="F434" t="s">
        <v>405</v>
      </c>
      <c r="G434">
        <v>2.666666666666667</v>
      </c>
    </row>
    <row r="435" spans="1:7" hidden="1" x14ac:dyDescent="0.25">
      <c r="A435" s="103">
        <v>433</v>
      </c>
      <c r="B435" t="s">
        <v>428</v>
      </c>
      <c r="C435" t="s">
        <v>394</v>
      </c>
      <c r="D435" t="s">
        <v>399</v>
      </c>
      <c r="E435" t="s">
        <v>71</v>
      </c>
      <c r="F435" t="s">
        <v>405</v>
      </c>
      <c r="G435">
        <v>25.83333333333259</v>
      </c>
    </row>
    <row r="436" spans="1:7" hidden="1" x14ac:dyDescent="0.25">
      <c r="A436" s="103">
        <v>434</v>
      </c>
      <c r="B436" t="s">
        <v>428</v>
      </c>
      <c r="C436" t="s">
        <v>394</v>
      </c>
      <c r="D436" t="s">
        <v>399</v>
      </c>
      <c r="E436" t="s">
        <v>69</v>
      </c>
      <c r="F436" t="s">
        <v>405</v>
      </c>
      <c r="G436">
        <v>32</v>
      </c>
    </row>
    <row r="437" spans="1:7" hidden="1" x14ac:dyDescent="0.25">
      <c r="A437" s="103">
        <v>435</v>
      </c>
      <c r="B437" t="s">
        <v>428</v>
      </c>
      <c r="C437" t="s">
        <v>394</v>
      </c>
      <c r="D437" t="s">
        <v>399</v>
      </c>
      <c r="E437" t="s">
        <v>72</v>
      </c>
      <c r="F437" t="s">
        <v>405</v>
      </c>
      <c r="G437">
        <v>26.388888888888889</v>
      </c>
    </row>
    <row r="438" spans="1:7" x14ac:dyDescent="0.25">
      <c r="A438" s="103">
        <v>436</v>
      </c>
      <c r="B438" t="s">
        <v>428</v>
      </c>
      <c r="C438" t="s">
        <v>394</v>
      </c>
      <c r="D438" t="s">
        <v>399</v>
      </c>
      <c r="E438" t="s">
        <v>81</v>
      </c>
      <c r="F438" t="s">
        <v>405</v>
      </c>
      <c r="G438">
        <v>25.71428571428865</v>
      </c>
    </row>
    <row r="439" spans="1:7" hidden="1" x14ac:dyDescent="0.25">
      <c r="A439" s="103">
        <v>437</v>
      </c>
      <c r="B439" t="s">
        <v>428</v>
      </c>
      <c r="C439" t="s">
        <v>394</v>
      </c>
      <c r="D439" t="s">
        <v>399</v>
      </c>
      <c r="E439" t="s">
        <v>82</v>
      </c>
      <c r="F439" t="s">
        <v>405</v>
      </c>
      <c r="G439">
        <v>10</v>
      </c>
    </row>
    <row r="440" spans="1:7" hidden="1" x14ac:dyDescent="0.25">
      <c r="A440" s="103">
        <v>438</v>
      </c>
      <c r="B440" t="s">
        <v>428</v>
      </c>
      <c r="C440" t="s">
        <v>394</v>
      </c>
      <c r="D440" t="s">
        <v>399</v>
      </c>
      <c r="E440" t="s">
        <v>70</v>
      </c>
      <c r="F440" t="s">
        <v>406</v>
      </c>
      <c r="G440">
        <v>6.666666666666667</v>
      </c>
    </row>
    <row r="441" spans="1:7" hidden="1" x14ac:dyDescent="0.25">
      <c r="A441" s="103">
        <v>439</v>
      </c>
      <c r="B441" t="s">
        <v>428</v>
      </c>
      <c r="C441" t="s">
        <v>394</v>
      </c>
      <c r="D441" t="s">
        <v>399</v>
      </c>
      <c r="E441" t="s">
        <v>71</v>
      </c>
      <c r="F441" t="s">
        <v>406</v>
      </c>
      <c r="G441">
        <v>11.000000000000099</v>
      </c>
    </row>
    <row r="442" spans="1:7" hidden="1" x14ac:dyDescent="0.25">
      <c r="A442" s="103">
        <v>440</v>
      </c>
      <c r="B442" t="s">
        <v>428</v>
      </c>
      <c r="C442" t="s">
        <v>394</v>
      </c>
      <c r="D442" t="s">
        <v>399</v>
      </c>
      <c r="E442" t="s">
        <v>69</v>
      </c>
      <c r="F442" t="s">
        <v>406</v>
      </c>
      <c r="G442">
        <v>8</v>
      </c>
    </row>
    <row r="443" spans="1:7" hidden="1" x14ac:dyDescent="0.25">
      <c r="A443" s="103">
        <v>441</v>
      </c>
      <c r="B443" t="s">
        <v>428</v>
      </c>
      <c r="C443" t="s">
        <v>394</v>
      </c>
      <c r="D443" t="s">
        <v>399</v>
      </c>
      <c r="E443" t="s">
        <v>72</v>
      </c>
      <c r="F443" t="s">
        <v>406</v>
      </c>
      <c r="G443">
        <v>8.3333333333333321</v>
      </c>
    </row>
    <row r="444" spans="1:7" x14ac:dyDescent="0.25">
      <c r="A444" s="103">
        <v>442</v>
      </c>
      <c r="B444" t="s">
        <v>428</v>
      </c>
      <c r="C444" t="s">
        <v>394</v>
      </c>
      <c r="D444" t="s">
        <v>399</v>
      </c>
      <c r="E444" t="s">
        <v>81</v>
      </c>
      <c r="F444" t="s">
        <v>406</v>
      </c>
      <c r="G444">
        <v>9.5238095238096587</v>
      </c>
    </row>
    <row r="445" spans="1:7" hidden="1" x14ac:dyDescent="0.25">
      <c r="A445" s="103">
        <v>443</v>
      </c>
      <c r="B445" t="s">
        <v>428</v>
      </c>
      <c r="C445" t="s">
        <v>394</v>
      </c>
      <c r="D445" t="s">
        <v>399</v>
      </c>
      <c r="E445" t="s">
        <v>82</v>
      </c>
      <c r="F445" t="s">
        <v>406</v>
      </c>
      <c r="G445">
        <v>10</v>
      </c>
    </row>
    <row r="446" spans="1:7" hidden="1" x14ac:dyDescent="0.25">
      <c r="A446" s="103">
        <v>444</v>
      </c>
      <c r="B446" t="s">
        <v>428</v>
      </c>
      <c r="C446" t="s">
        <v>394</v>
      </c>
      <c r="D446" t="s">
        <v>399</v>
      </c>
      <c r="E446" t="s">
        <v>70</v>
      </c>
      <c r="F446" t="s">
        <v>407</v>
      </c>
      <c r="G446">
        <v>90.666666666666657</v>
      </c>
    </row>
    <row r="447" spans="1:7" hidden="1" x14ac:dyDescent="0.25">
      <c r="A447" s="103">
        <v>445</v>
      </c>
      <c r="B447" t="s">
        <v>428</v>
      </c>
      <c r="C447" t="s">
        <v>394</v>
      </c>
      <c r="D447" t="s">
        <v>399</v>
      </c>
      <c r="E447" t="s">
        <v>71</v>
      </c>
      <c r="F447" t="s">
        <v>407</v>
      </c>
      <c r="G447">
        <v>63.166666666667332</v>
      </c>
    </row>
    <row r="448" spans="1:7" hidden="1" x14ac:dyDescent="0.25">
      <c r="A448" s="103">
        <v>446</v>
      </c>
      <c r="B448" t="s">
        <v>428</v>
      </c>
      <c r="C448" t="s">
        <v>394</v>
      </c>
      <c r="D448" t="s">
        <v>399</v>
      </c>
      <c r="E448" t="s">
        <v>69</v>
      </c>
      <c r="F448" t="s">
        <v>407</v>
      </c>
      <c r="G448">
        <v>60</v>
      </c>
    </row>
    <row r="449" spans="1:7" hidden="1" x14ac:dyDescent="0.25">
      <c r="A449" s="103">
        <v>447</v>
      </c>
      <c r="B449" t="s">
        <v>428</v>
      </c>
      <c r="C449" t="s">
        <v>394</v>
      </c>
      <c r="D449" t="s">
        <v>399</v>
      </c>
      <c r="E449" t="s">
        <v>72</v>
      </c>
      <c r="F449" t="s">
        <v>407</v>
      </c>
      <c r="G449">
        <v>65.277777777777786</v>
      </c>
    </row>
    <row r="450" spans="1:7" x14ac:dyDescent="0.25">
      <c r="A450" s="103">
        <v>448</v>
      </c>
      <c r="B450" t="s">
        <v>428</v>
      </c>
      <c r="C450" t="s">
        <v>394</v>
      </c>
      <c r="D450" t="s">
        <v>399</v>
      </c>
      <c r="E450" t="s">
        <v>81</v>
      </c>
      <c r="F450" t="s">
        <v>407</v>
      </c>
      <c r="G450">
        <v>64.76190476190169</v>
      </c>
    </row>
    <row r="451" spans="1:7" hidden="1" x14ac:dyDescent="0.25">
      <c r="A451" s="103">
        <v>449</v>
      </c>
      <c r="B451" t="s">
        <v>428</v>
      </c>
      <c r="C451" t="s">
        <v>394</v>
      </c>
      <c r="D451" t="s">
        <v>399</v>
      </c>
      <c r="E451" t="s">
        <v>82</v>
      </c>
      <c r="F451" t="s">
        <v>407</v>
      </c>
      <c r="G451">
        <v>80</v>
      </c>
    </row>
    <row r="452" spans="1:7" hidden="1" x14ac:dyDescent="0.25">
      <c r="A452" s="103">
        <v>450</v>
      </c>
      <c r="B452" t="s">
        <v>428</v>
      </c>
      <c r="C452" t="s">
        <v>394</v>
      </c>
      <c r="D452" t="s">
        <v>408</v>
      </c>
      <c r="E452" t="s">
        <v>67</v>
      </c>
      <c r="F452" t="s">
        <v>405</v>
      </c>
      <c r="G452">
        <v>20.634920634920629</v>
      </c>
    </row>
    <row r="453" spans="1:7" hidden="1" x14ac:dyDescent="0.25">
      <c r="A453" s="103">
        <v>451</v>
      </c>
      <c r="B453" t="s">
        <v>428</v>
      </c>
      <c r="C453" t="s">
        <v>394</v>
      </c>
      <c r="D453" t="s">
        <v>408</v>
      </c>
      <c r="E453" t="s">
        <v>66</v>
      </c>
      <c r="F453" t="s">
        <v>405</v>
      </c>
      <c r="G453">
        <v>16.91176470588065</v>
      </c>
    </row>
    <row r="454" spans="1:7" hidden="1" x14ac:dyDescent="0.25">
      <c r="A454" s="103">
        <v>452</v>
      </c>
      <c r="B454" t="s">
        <v>428</v>
      </c>
      <c r="C454" t="s">
        <v>394</v>
      </c>
      <c r="D454" t="s">
        <v>408</v>
      </c>
      <c r="E454" t="s">
        <v>68</v>
      </c>
      <c r="F454" t="s">
        <v>405</v>
      </c>
      <c r="G454">
        <v>28.806584362141471</v>
      </c>
    </row>
    <row r="455" spans="1:7" hidden="1" x14ac:dyDescent="0.25">
      <c r="A455" s="103">
        <v>453</v>
      </c>
      <c r="B455" t="s">
        <v>428</v>
      </c>
      <c r="C455" t="s">
        <v>394</v>
      </c>
      <c r="D455" t="s">
        <v>408</v>
      </c>
      <c r="E455" t="s">
        <v>67</v>
      </c>
      <c r="F455" t="s">
        <v>406</v>
      </c>
      <c r="G455">
        <v>14.81481481481481</v>
      </c>
    </row>
    <row r="456" spans="1:7" hidden="1" x14ac:dyDescent="0.25">
      <c r="A456" s="103">
        <v>454</v>
      </c>
      <c r="B456" t="s">
        <v>428</v>
      </c>
      <c r="C456" t="s">
        <v>394</v>
      </c>
      <c r="D456" t="s">
        <v>408</v>
      </c>
      <c r="E456" t="s">
        <v>66</v>
      </c>
      <c r="F456" t="s">
        <v>406</v>
      </c>
      <c r="G456">
        <v>2.2058823529413378</v>
      </c>
    </row>
    <row r="457" spans="1:7" hidden="1" x14ac:dyDescent="0.25">
      <c r="A457" s="103">
        <v>455</v>
      </c>
      <c r="B457" t="s">
        <v>428</v>
      </c>
      <c r="C457" t="s">
        <v>394</v>
      </c>
      <c r="D457" t="s">
        <v>408</v>
      </c>
      <c r="E457" t="s">
        <v>68</v>
      </c>
      <c r="F457" t="s">
        <v>406</v>
      </c>
      <c r="G457">
        <v>9.0534979423861888</v>
      </c>
    </row>
    <row r="458" spans="1:7" hidden="1" x14ac:dyDescent="0.25">
      <c r="A458" s="103">
        <v>456</v>
      </c>
      <c r="B458" t="s">
        <v>428</v>
      </c>
      <c r="C458" t="s">
        <v>394</v>
      </c>
      <c r="D458" t="s">
        <v>408</v>
      </c>
      <c r="E458" t="s">
        <v>67</v>
      </c>
      <c r="F458" t="s">
        <v>407</v>
      </c>
      <c r="G458">
        <v>64.550264550264544</v>
      </c>
    </row>
    <row r="459" spans="1:7" hidden="1" x14ac:dyDescent="0.25">
      <c r="A459" s="103">
        <v>457</v>
      </c>
      <c r="B459" t="s">
        <v>428</v>
      </c>
      <c r="C459" t="s">
        <v>394</v>
      </c>
      <c r="D459" t="s">
        <v>408</v>
      </c>
      <c r="E459" t="s">
        <v>66</v>
      </c>
      <c r="F459" t="s">
        <v>407</v>
      </c>
      <c r="G459">
        <v>80.882352941178013</v>
      </c>
    </row>
    <row r="460" spans="1:7" hidden="1" x14ac:dyDescent="0.25">
      <c r="A460" s="103">
        <v>458</v>
      </c>
      <c r="B460" t="s">
        <v>428</v>
      </c>
      <c r="C460" t="s">
        <v>394</v>
      </c>
      <c r="D460" t="s">
        <v>408</v>
      </c>
      <c r="E460" t="s">
        <v>68</v>
      </c>
      <c r="F460" t="s">
        <v>407</v>
      </c>
      <c r="G460">
        <v>62.139917695472349</v>
      </c>
    </row>
    <row r="461" spans="1:7" hidden="1" x14ac:dyDescent="0.25">
      <c r="A461" s="103">
        <v>459</v>
      </c>
      <c r="B461" t="s">
        <v>428</v>
      </c>
      <c r="C461" t="s">
        <v>394</v>
      </c>
      <c r="D461" t="s">
        <v>409</v>
      </c>
      <c r="E461" t="s">
        <v>193</v>
      </c>
      <c r="F461" t="s">
        <v>405</v>
      </c>
      <c r="G461">
        <v>18.750000000000671</v>
      </c>
    </row>
    <row r="462" spans="1:7" hidden="1" x14ac:dyDescent="0.25">
      <c r="A462" s="103">
        <v>460</v>
      </c>
      <c r="B462" t="s">
        <v>428</v>
      </c>
      <c r="C462" t="s">
        <v>394</v>
      </c>
      <c r="D462" t="s">
        <v>409</v>
      </c>
      <c r="E462" t="s">
        <v>194</v>
      </c>
      <c r="F462" t="s">
        <v>405</v>
      </c>
      <c r="G462">
        <v>31.972789115646261</v>
      </c>
    </row>
    <row r="463" spans="1:7" hidden="1" x14ac:dyDescent="0.25">
      <c r="A463" s="103">
        <v>461</v>
      </c>
      <c r="B463" t="s">
        <v>428</v>
      </c>
      <c r="C463" t="s">
        <v>394</v>
      </c>
      <c r="D463" t="s">
        <v>409</v>
      </c>
      <c r="E463" t="s">
        <v>195</v>
      </c>
      <c r="F463" t="s">
        <v>405</v>
      </c>
      <c r="G463">
        <v>16.95402298850291</v>
      </c>
    </row>
    <row r="464" spans="1:7" hidden="1" x14ac:dyDescent="0.25">
      <c r="A464" s="103">
        <v>462</v>
      </c>
      <c r="B464" t="s">
        <v>428</v>
      </c>
      <c r="C464" t="s">
        <v>394</v>
      </c>
      <c r="D464" t="s">
        <v>409</v>
      </c>
      <c r="E464" t="s">
        <v>193</v>
      </c>
      <c r="F464" t="s">
        <v>406</v>
      </c>
      <c r="G464">
        <v>6.1011904761903946</v>
      </c>
    </row>
    <row r="465" spans="1:7" hidden="1" x14ac:dyDescent="0.25">
      <c r="A465" s="103">
        <v>463</v>
      </c>
      <c r="B465" t="s">
        <v>428</v>
      </c>
      <c r="C465" t="s">
        <v>394</v>
      </c>
      <c r="D465" t="s">
        <v>409</v>
      </c>
      <c r="E465" t="s">
        <v>194</v>
      </c>
      <c r="F465" t="s">
        <v>406</v>
      </c>
      <c r="G465">
        <v>12.92517006802721</v>
      </c>
    </row>
    <row r="466" spans="1:7" hidden="1" x14ac:dyDescent="0.25">
      <c r="A466" s="103">
        <v>464</v>
      </c>
      <c r="B466" t="s">
        <v>428</v>
      </c>
      <c r="C466" t="s">
        <v>394</v>
      </c>
      <c r="D466" t="s">
        <v>409</v>
      </c>
      <c r="E466" t="s">
        <v>195</v>
      </c>
      <c r="F466" t="s">
        <v>406</v>
      </c>
      <c r="G466">
        <v>11.20689655172434</v>
      </c>
    </row>
    <row r="467" spans="1:7" hidden="1" x14ac:dyDescent="0.25">
      <c r="A467" s="103">
        <v>465</v>
      </c>
      <c r="B467" t="s">
        <v>428</v>
      </c>
      <c r="C467" t="s">
        <v>394</v>
      </c>
      <c r="D467" t="s">
        <v>409</v>
      </c>
      <c r="E467" t="s">
        <v>193</v>
      </c>
      <c r="F467" t="s">
        <v>407</v>
      </c>
      <c r="G467">
        <v>75.148809523808936</v>
      </c>
    </row>
    <row r="468" spans="1:7" hidden="1" x14ac:dyDescent="0.25">
      <c r="A468" s="103">
        <v>466</v>
      </c>
      <c r="B468" t="s">
        <v>428</v>
      </c>
      <c r="C468" t="s">
        <v>394</v>
      </c>
      <c r="D468" t="s">
        <v>409</v>
      </c>
      <c r="E468" t="s">
        <v>194</v>
      </c>
      <c r="F468" t="s">
        <v>407</v>
      </c>
      <c r="G468">
        <v>55.102040816326522</v>
      </c>
    </row>
    <row r="469" spans="1:7" hidden="1" x14ac:dyDescent="0.25">
      <c r="A469" s="103">
        <v>467</v>
      </c>
      <c r="B469" t="s">
        <v>428</v>
      </c>
      <c r="C469" t="s">
        <v>394</v>
      </c>
      <c r="D469" t="s">
        <v>409</v>
      </c>
      <c r="E469" t="s">
        <v>195</v>
      </c>
      <c r="F469" t="s">
        <v>407</v>
      </c>
      <c r="G469">
        <v>71.839080459772745</v>
      </c>
    </row>
    <row r="470" spans="1:7" hidden="1" x14ac:dyDescent="0.25">
      <c r="A470" s="103">
        <v>468</v>
      </c>
      <c r="B470" t="s">
        <v>80</v>
      </c>
      <c r="C470" t="s">
        <v>430</v>
      </c>
      <c r="D470" t="s">
        <v>403</v>
      </c>
      <c r="E470" t="s">
        <v>404</v>
      </c>
      <c r="F470" t="s">
        <v>405</v>
      </c>
      <c r="G470">
        <v>22.069141472125359</v>
      </c>
    </row>
    <row r="471" spans="1:7" hidden="1" x14ac:dyDescent="0.25">
      <c r="A471" s="103">
        <v>469</v>
      </c>
      <c r="B471" t="s">
        <v>80</v>
      </c>
      <c r="C471" t="s">
        <v>430</v>
      </c>
      <c r="D471" t="s">
        <v>403</v>
      </c>
      <c r="E471" t="s">
        <v>404</v>
      </c>
      <c r="F471" t="s">
        <v>406</v>
      </c>
      <c r="G471">
        <v>13.11391759152959</v>
      </c>
    </row>
    <row r="472" spans="1:7" hidden="1" x14ac:dyDescent="0.25">
      <c r="A472" s="103">
        <v>470</v>
      </c>
      <c r="B472" t="s">
        <v>80</v>
      </c>
      <c r="C472" t="s">
        <v>430</v>
      </c>
      <c r="D472" t="s">
        <v>403</v>
      </c>
      <c r="E472" t="s">
        <v>404</v>
      </c>
      <c r="F472" t="s">
        <v>407</v>
      </c>
      <c r="G472">
        <v>64.816940936345048</v>
      </c>
    </row>
    <row r="473" spans="1:7" hidden="1" x14ac:dyDescent="0.25">
      <c r="A473" s="103">
        <v>471</v>
      </c>
      <c r="B473" t="s">
        <v>80</v>
      </c>
      <c r="C473" t="s">
        <v>430</v>
      </c>
      <c r="D473" t="s">
        <v>399</v>
      </c>
      <c r="E473" t="s">
        <v>70</v>
      </c>
      <c r="F473" t="s">
        <v>405</v>
      </c>
      <c r="G473">
        <v>2.244389027431422</v>
      </c>
    </row>
    <row r="474" spans="1:7" hidden="1" x14ac:dyDescent="0.25">
      <c r="A474" s="103">
        <v>472</v>
      </c>
      <c r="B474" t="s">
        <v>80</v>
      </c>
      <c r="C474" t="s">
        <v>430</v>
      </c>
      <c r="D474" t="s">
        <v>399</v>
      </c>
      <c r="E474" t="s">
        <v>71</v>
      </c>
      <c r="F474" t="s">
        <v>405</v>
      </c>
      <c r="G474">
        <v>30.373831775698989</v>
      </c>
    </row>
    <row r="475" spans="1:7" hidden="1" x14ac:dyDescent="0.25">
      <c r="A475" s="103">
        <v>473</v>
      </c>
      <c r="B475" t="s">
        <v>80</v>
      </c>
      <c r="C475" t="s">
        <v>430</v>
      </c>
      <c r="D475" t="s">
        <v>399</v>
      </c>
      <c r="E475" t="s">
        <v>69</v>
      </c>
      <c r="F475" t="s">
        <v>405</v>
      </c>
      <c r="G475">
        <v>22.222222222222221</v>
      </c>
    </row>
    <row r="476" spans="1:7" hidden="1" x14ac:dyDescent="0.25">
      <c r="A476" s="103">
        <v>474</v>
      </c>
      <c r="B476" t="s">
        <v>80</v>
      </c>
      <c r="C476" t="s">
        <v>430</v>
      </c>
      <c r="D476" t="s">
        <v>399</v>
      </c>
      <c r="E476" t="s">
        <v>72</v>
      </c>
      <c r="F476" t="s">
        <v>405</v>
      </c>
      <c r="G476">
        <v>33.937823834197623</v>
      </c>
    </row>
    <row r="477" spans="1:7" x14ac:dyDescent="0.25">
      <c r="A477" s="103">
        <v>475</v>
      </c>
      <c r="B477" t="s">
        <v>80</v>
      </c>
      <c r="C477" t="s">
        <v>430</v>
      </c>
      <c r="D477" t="s">
        <v>399</v>
      </c>
      <c r="E477" t="s">
        <v>81</v>
      </c>
      <c r="F477" t="s">
        <v>405</v>
      </c>
      <c r="G477">
        <v>12.081128747794819</v>
      </c>
    </row>
    <row r="478" spans="1:7" hidden="1" x14ac:dyDescent="0.25">
      <c r="A478" s="103">
        <v>476</v>
      </c>
      <c r="B478" t="s">
        <v>80</v>
      </c>
      <c r="C478" t="s">
        <v>430</v>
      </c>
      <c r="D478" t="s">
        <v>399</v>
      </c>
      <c r="E478" t="s">
        <v>82</v>
      </c>
      <c r="F478" t="s">
        <v>405</v>
      </c>
      <c r="G478">
        <v>5.5555555555555554</v>
      </c>
    </row>
    <row r="479" spans="1:7" hidden="1" x14ac:dyDescent="0.25">
      <c r="A479" s="103">
        <v>477</v>
      </c>
      <c r="B479" t="s">
        <v>80</v>
      </c>
      <c r="C479" t="s">
        <v>430</v>
      </c>
      <c r="D479" t="s">
        <v>399</v>
      </c>
      <c r="E479" t="s">
        <v>70</v>
      </c>
      <c r="F479" t="s">
        <v>406</v>
      </c>
      <c r="G479">
        <v>21.945137157107229</v>
      </c>
    </row>
    <row r="480" spans="1:7" hidden="1" x14ac:dyDescent="0.25">
      <c r="A480" s="103">
        <v>478</v>
      </c>
      <c r="B480" t="s">
        <v>80</v>
      </c>
      <c r="C480" t="s">
        <v>430</v>
      </c>
      <c r="D480" t="s">
        <v>399</v>
      </c>
      <c r="E480" t="s">
        <v>71</v>
      </c>
      <c r="F480" t="s">
        <v>406</v>
      </c>
      <c r="G480">
        <v>10.342679127725541</v>
      </c>
    </row>
    <row r="481" spans="1:7" hidden="1" x14ac:dyDescent="0.25">
      <c r="A481" s="103">
        <v>479</v>
      </c>
      <c r="B481" t="s">
        <v>80</v>
      </c>
      <c r="C481" t="s">
        <v>430</v>
      </c>
      <c r="D481" t="s">
        <v>399</v>
      </c>
      <c r="E481" t="s">
        <v>69</v>
      </c>
      <c r="F481" t="s">
        <v>406</v>
      </c>
      <c r="G481">
        <v>13.33333333333333</v>
      </c>
    </row>
    <row r="482" spans="1:7" hidden="1" x14ac:dyDescent="0.25">
      <c r="A482" s="103">
        <v>480</v>
      </c>
      <c r="B482" t="s">
        <v>80</v>
      </c>
      <c r="C482" t="s">
        <v>430</v>
      </c>
      <c r="D482" t="s">
        <v>399</v>
      </c>
      <c r="E482" t="s">
        <v>72</v>
      </c>
      <c r="F482" t="s">
        <v>406</v>
      </c>
      <c r="G482">
        <v>10.449050086355619</v>
      </c>
    </row>
    <row r="483" spans="1:7" x14ac:dyDescent="0.25">
      <c r="A483" s="103">
        <v>481</v>
      </c>
      <c r="B483" t="s">
        <v>80</v>
      </c>
      <c r="C483" t="s">
        <v>430</v>
      </c>
      <c r="D483" t="s">
        <v>399</v>
      </c>
      <c r="E483" t="s">
        <v>81</v>
      </c>
      <c r="F483" t="s">
        <v>406</v>
      </c>
      <c r="G483">
        <v>16.313932980600331</v>
      </c>
    </row>
    <row r="484" spans="1:7" hidden="1" x14ac:dyDescent="0.25">
      <c r="A484" s="103">
        <v>482</v>
      </c>
      <c r="B484" t="s">
        <v>80</v>
      </c>
      <c r="C484" t="s">
        <v>430</v>
      </c>
      <c r="D484" t="s">
        <v>399</v>
      </c>
      <c r="E484" t="s">
        <v>82</v>
      </c>
      <c r="F484" t="s">
        <v>406</v>
      </c>
      <c r="G484">
        <v>5.5555555555555554</v>
      </c>
    </row>
    <row r="485" spans="1:7" hidden="1" x14ac:dyDescent="0.25">
      <c r="A485" s="103">
        <v>483</v>
      </c>
      <c r="B485" t="s">
        <v>80</v>
      </c>
      <c r="C485" t="s">
        <v>430</v>
      </c>
      <c r="D485" t="s">
        <v>399</v>
      </c>
      <c r="E485" t="s">
        <v>70</v>
      </c>
      <c r="F485" t="s">
        <v>407</v>
      </c>
      <c r="G485">
        <v>75.81047381546135</v>
      </c>
    </row>
    <row r="486" spans="1:7" hidden="1" x14ac:dyDescent="0.25">
      <c r="A486" s="103">
        <v>484</v>
      </c>
      <c r="B486" t="s">
        <v>80</v>
      </c>
      <c r="C486" t="s">
        <v>430</v>
      </c>
      <c r="D486" t="s">
        <v>399</v>
      </c>
      <c r="E486" t="s">
        <v>71</v>
      </c>
      <c r="F486" t="s">
        <v>407</v>
      </c>
      <c r="G486">
        <v>59.283489096575472</v>
      </c>
    </row>
    <row r="487" spans="1:7" hidden="1" x14ac:dyDescent="0.25">
      <c r="A487" s="103">
        <v>485</v>
      </c>
      <c r="B487" t="s">
        <v>80</v>
      </c>
      <c r="C487" t="s">
        <v>430</v>
      </c>
      <c r="D487" t="s">
        <v>399</v>
      </c>
      <c r="E487" t="s">
        <v>69</v>
      </c>
      <c r="F487" t="s">
        <v>407</v>
      </c>
      <c r="G487">
        <v>64.444444444444443</v>
      </c>
    </row>
    <row r="488" spans="1:7" hidden="1" x14ac:dyDescent="0.25">
      <c r="A488" s="103">
        <v>486</v>
      </c>
      <c r="B488" t="s">
        <v>80</v>
      </c>
      <c r="C488" t="s">
        <v>430</v>
      </c>
      <c r="D488" t="s">
        <v>399</v>
      </c>
      <c r="E488" t="s">
        <v>72</v>
      </c>
      <c r="F488" t="s">
        <v>407</v>
      </c>
      <c r="G488">
        <v>55.613126079446751</v>
      </c>
    </row>
    <row r="489" spans="1:7" x14ac:dyDescent="0.25">
      <c r="A489" s="103">
        <v>487</v>
      </c>
      <c r="B489" t="s">
        <v>80</v>
      </c>
      <c r="C489" t="s">
        <v>430</v>
      </c>
      <c r="D489" t="s">
        <v>399</v>
      </c>
      <c r="E489" t="s">
        <v>81</v>
      </c>
      <c r="F489" t="s">
        <v>407</v>
      </c>
      <c r="G489">
        <v>71.604938271604851</v>
      </c>
    </row>
    <row r="490" spans="1:7" hidden="1" x14ac:dyDescent="0.25">
      <c r="A490" s="103">
        <v>488</v>
      </c>
      <c r="B490" t="s">
        <v>80</v>
      </c>
      <c r="C490" t="s">
        <v>430</v>
      </c>
      <c r="D490" t="s">
        <v>399</v>
      </c>
      <c r="E490" t="s">
        <v>82</v>
      </c>
      <c r="F490" t="s">
        <v>407</v>
      </c>
      <c r="G490">
        <v>88.888888888888886</v>
      </c>
    </row>
    <row r="491" spans="1:7" hidden="1" x14ac:dyDescent="0.25">
      <c r="A491" s="103">
        <v>489</v>
      </c>
      <c r="B491" t="s">
        <v>80</v>
      </c>
      <c r="C491" t="s">
        <v>430</v>
      </c>
      <c r="D491" t="s">
        <v>408</v>
      </c>
      <c r="E491" t="s">
        <v>67</v>
      </c>
      <c r="F491" t="s">
        <v>405</v>
      </c>
      <c r="G491">
        <v>21.60312805474096</v>
      </c>
    </row>
    <row r="492" spans="1:7" hidden="1" x14ac:dyDescent="0.25">
      <c r="A492" s="103">
        <v>490</v>
      </c>
      <c r="B492" t="s">
        <v>80</v>
      </c>
      <c r="C492" t="s">
        <v>430</v>
      </c>
      <c r="D492" t="s">
        <v>408</v>
      </c>
      <c r="E492" t="s">
        <v>66</v>
      </c>
      <c r="F492" t="s">
        <v>405</v>
      </c>
      <c r="G492">
        <v>13.98728428700867</v>
      </c>
    </row>
    <row r="493" spans="1:7" hidden="1" x14ac:dyDescent="0.25">
      <c r="A493" s="103">
        <v>491</v>
      </c>
      <c r="B493" t="s">
        <v>80</v>
      </c>
      <c r="C493" t="s">
        <v>430</v>
      </c>
      <c r="D493" t="s">
        <v>408</v>
      </c>
      <c r="E493" t="s">
        <v>68</v>
      </c>
      <c r="F493" t="s">
        <v>405</v>
      </c>
      <c r="G493">
        <v>29.556074766354619</v>
      </c>
    </row>
    <row r="494" spans="1:7" hidden="1" x14ac:dyDescent="0.25">
      <c r="A494" s="103">
        <v>492</v>
      </c>
      <c r="B494" t="s">
        <v>80</v>
      </c>
      <c r="C494" t="s">
        <v>430</v>
      </c>
      <c r="D494" t="s">
        <v>408</v>
      </c>
      <c r="E494" t="s">
        <v>67</v>
      </c>
      <c r="F494" t="s">
        <v>406</v>
      </c>
      <c r="G494">
        <v>15.44477028347996</v>
      </c>
    </row>
    <row r="495" spans="1:7" hidden="1" x14ac:dyDescent="0.25">
      <c r="A495" s="103">
        <v>493</v>
      </c>
      <c r="B495" t="s">
        <v>80</v>
      </c>
      <c r="C495" t="s">
        <v>430</v>
      </c>
      <c r="D495" t="s">
        <v>408</v>
      </c>
      <c r="E495" t="s">
        <v>66</v>
      </c>
      <c r="F495" t="s">
        <v>406</v>
      </c>
      <c r="G495">
        <v>7.7656675749313644</v>
      </c>
    </row>
    <row r="496" spans="1:7" hidden="1" x14ac:dyDescent="0.25">
      <c r="A496" s="103">
        <v>494</v>
      </c>
      <c r="B496" t="s">
        <v>80</v>
      </c>
      <c r="C496" t="s">
        <v>430</v>
      </c>
      <c r="D496" t="s">
        <v>408</v>
      </c>
      <c r="E496" t="s">
        <v>68</v>
      </c>
      <c r="F496" t="s">
        <v>406</v>
      </c>
      <c r="G496">
        <v>14.914330218069029</v>
      </c>
    </row>
    <row r="497" spans="1:7" hidden="1" x14ac:dyDescent="0.25">
      <c r="A497" s="103">
        <v>495</v>
      </c>
      <c r="B497" t="s">
        <v>80</v>
      </c>
      <c r="C497" t="s">
        <v>430</v>
      </c>
      <c r="D497" t="s">
        <v>408</v>
      </c>
      <c r="E497" t="s">
        <v>67</v>
      </c>
      <c r="F497" t="s">
        <v>407</v>
      </c>
      <c r="G497">
        <v>62.952101661779082</v>
      </c>
    </row>
    <row r="498" spans="1:7" hidden="1" x14ac:dyDescent="0.25">
      <c r="A498" s="103">
        <v>496</v>
      </c>
      <c r="B498" t="s">
        <v>80</v>
      </c>
      <c r="C498" t="s">
        <v>430</v>
      </c>
      <c r="D498" t="s">
        <v>408</v>
      </c>
      <c r="E498" t="s">
        <v>66</v>
      </c>
      <c r="F498" t="s">
        <v>407</v>
      </c>
      <c r="G498">
        <v>78.247048138059967</v>
      </c>
    </row>
    <row r="499" spans="1:7" hidden="1" x14ac:dyDescent="0.25">
      <c r="A499" s="103">
        <v>497</v>
      </c>
      <c r="B499" t="s">
        <v>80</v>
      </c>
      <c r="C499" t="s">
        <v>430</v>
      </c>
      <c r="D499" t="s">
        <v>408</v>
      </c>
      <c r="E499" t="s">
        <v>68</v>
      </c>
      <c r="F499" t="s">
        <v>407</v>
      </c>
      <c r="G499">
        <v>55.529595015576348</v>
      </c>
    </row>
    <row r="500" spans="1:7" hidden="1" x14ac:dyDescent="0.25">
      <c r="A500" s="103">
        <v>498</v>
      </c>
      <c r="B500" t="s">
        <v>80</v>
      </c>
      <c r="C500" t="s">
        <v>430</v>
      </c>
      <c r="D500" t="s">
        <v>409</v>
      </c>
      <c r="E500" t="s">
        <v>193</v>
      </c>
      <c r="F500" t="s">
        <v>405</v>
      </c>
      <c r="G500">
        <v>15.27313266443689</v>
      </c>
    </row>
    <row r="501" spans="1:7" hidden="1" x14ac:dyDescent="0.25">
      <c r="A501" s="103">
        <v>499</v>
      </c>
      <c r="B501" t="s">
        <v>80</v>
      </c>
      <c r="C501" t="s">
        <v>430</v>
      </c>
      <c r="D501" t="s">
        <v>409</v>
      </c>
      <c r="E501" t="s">
        <v>194</v>
      </c>
      <c r="F501" t="s">
        <v>405</v>
      </c>
      <c r="G501">
        <v>33.792240300375468</v>
      </c>
    </row>
    <row r="502" spans="1:7" hidden="1" x14ac:dyDescent="0.25">
      <c r="A502" s="103">
        <v>500</v>
      </c>
      <c r="B502" t="s">
        <v>80</v>
      </c>
      <c r="C502" t="s">
        <v>430</v>
      </c>
      <c r="D502" t="s">
        <v>409</v>
      </c>
      <c r="E502" t="s">
        <v>195</v>
      </c>
      <c r="F502" t="s">
        <v>405</v>
      </c>
      <c r="G502">
        <v>20.064724919088519</v>
      </c>
    </row>
    <row r="503" spans="1:7" hidden="1" x14ac:dyDescent="0.25">
      <c r="A503" s="103">
        <v>501</v>
      </c>
      <c r="B503" t="s">
        <v>80</v>
      </c>
      <c r="C503" t="s">
        <v>430</v>
      </c>
      <c r="D503" t="s">
        <v>409</v>
      </c>
      <c r="E503" t="s">
        <v>193</v>
      </c>
      <c r="F503" t="s">
        <v>406</v>
      </c>
      <c r="G503">
        <v>11.510590858417091</v>
      </c>
    </row>
    <row r="504" spans="1:7" hidden="1" x14ac:dyDescent="0.25">
      <c r="A504" s="103">
        <v>502</v>
      </c>
      <c r="B504" t="s">
        <v>80</v>
      </c>
      <c r="C504" t="s">
        <v>430</v>
      </c>
      <c r="D504" t="s">
        <v>409</v>
      </c>
      <c r="E504" t="s">
        <v>194</v>
      </c>
      <c r="F504" t="s">
        <v>406</v>
      </c>
      <c r="G504">
        <v>13.0162703379224</v>
      </c>
    </row>
    <row r="505" spans="1:7" hidden="1" x14ac:dyDescent="0.25">
      <c r="A505" s="103">
        <v>503</v>
      </c>
      <c r="B505" t="s">
        <v>80</v>
      </c>
      <c r="C505" t="s">
        <v>430</v>
      </c>
      <c r="D505" t="s">
        <v>409</v>
      </c>
      <c r="E505" t="s">
        <v>195</v>
      </c>
      <c r="F505" t="s">
        <v>406</v>
      </c>
      <c r="G505">
        <v>16.343042071198031</v>
      </c>
    </row>
    <row r="506" spans="1:7" hidden="1" x14ac:dyDescent="0.25">
      <c r="A506" s="103">
        <v>504</v>
      </c>
      <c r="B506" t="s">
        <v>80</v>
      </c>
      <c r="C506" t="s">
        <v>430</v>
      </c>
      <c r="D506" t="s">
        <v>409</v>
      </c>
      <c r="E506" t="s">
        <v>193</v>
      </c>
      <c r="F506" t="s">
        <v>407</v>
      </c>
      <c r="G506">
        <v>73.216276477146039</v>
      </c>
    </row>
    <row r="507" spans="1:7" hidden="1" x14ac:dyDescent="0.25">
      <c r="A507" s="103">
        <v>505</v>
      </c>
      <c r="B507" t="s">
        <v>80</v>
      </c>
      <c r="C507" t="s">
        <v>430</v>
      </c>
      <c r="D507" t="s">
        <v>409</v>
      </c>
      <c r="E507" t="s">
        <v>194</v>
      </c>
      <c r="F507" t="s">
        <v>407</v>
      </c>
      <c r="G507">
        <v>53.191489361702118</v>
      </c>
    </row>
    <row r="508" spans="1:7" hidden="1" x14ac:dyDescent="0.25">
      <c r="A508" s="103">
        <v>506</v>
      </c>
      <c r="B508" t="s">
        <v>80</v>
      </c>
      <c r="C508" t="s">
        <v>430</v>
      </c>
      <c r="D508" t="s">
        <v>409</v>
      </c>
      <c r="E508" t="s">
        <v>195</v>
      </c>
      <c r="F508" t="s">
        <v>407</v>
      </c>
      <c r="G508">
        <v>63.59223300971346</v>
      </c>
    </row>
    <row r="509" spans="1:7" hidden="1" x14ac:dyDescent="0.25">
      <c r="A509" s="103">
        <v>507</v>
      </c>
      <c r="B509" t="s">
        <v>427</v>
      </c>
      <c r="C509" t="s">
        <v>430</v>
      </c>
      <c r="D509" t="s">
        <v>403</v>
      </c>
      <c r="E509" t="s">
        <v>404</v>
      </c>
      <c r="F509" t="s">
        <v>405</v>
      </c>
      <c r="G509">
        <v>21.968833143291011</v>
      </c>
    </row>
    <row r="510" spans="1:7" hidden="1" x14ac:dyDescent="0.25">
      <c r="A510" s="103">
        <v>508</v>
      </c>
      <c r="B510" t="s">
        <v>427</v>
      </c>
      <c r="C510" t="s">
        <v>430</v>
      </c>
      <c r="D510" t="s">
        <v>403</v>
      </c>
      <c r="E510" t="s">
        <v>404</v>
      </c>
      <c r="F510" t="s">
        <v>406</v>
      </c>
      <c r="G510">
        <v>11.440516913721019</v>
      </c>
    </row>
    <row r="511" spans="1:7" hidden="1" x14ac:dyDescent="0.25">
      <c r="A511" s="103">
        <v>509</v>
      </c>
      <c r="B511" t="s">
        <v>427</v>
      </c>
      <c r="C511" t="s">
        <v>430</v>
      </c>
      <c r="D511" t="s">
        <v>403</v>
      </c>
      <c r="E511" t="s">
        <v>404</v>
      </c>
      <c r="F511" t="s">
        <v>407</v>
      </c>
      <c r="G511">
        <v>66.59064994298798</v>
      </c>
    </row>
    <row r="512" spans="1:7" hidden="1" x14ac:dyDescent="0.25">
      <c r="A512" s="103">
        <v>510</v>
      </c>
      <c r="B512" t="s">
        <v>427</v>
      </c>
      <c r="C512" t="s">
        <v>430</v>
      </c>
      <c r="D512" t="s">
        <v>399</v>
      </c>
      <c r="E512" t="s">
        <v>70</v>
      </c>
      <c r="F512" t="s">
        <v>405</v>
      </c>
      <c r="G512">
        <v>2.2222222222222219</v>
      </c>
    </row>
    <row r="513" spans="1:7" hidden="1" x14ac:dyDescent="0.25">
      <c r="A513" s="103">
        <v>511</v>
      </c>
      <c r="B513" t="s">
        <v>427</v>
      </c>
      <c r="C513" t="s">
        <v>430</v>
      </c>
      <c r="D513" t="s">
        <v>399</v>
      </c>
      <c r="E513" t="s">
        <v>71</v>
      </c>
      <c r="F513" t="s">
        <v>405</v>
      </c>
      <c r="G513">
        <v>26.095238095237541</v>
      </c>
    </row>
    <row r="514" spans="1:7" hidden="1" x14ac:dyDescent="0.25">
      <c r="A514" s="103">
        <v>512</v>
      </c>
      <c r="B514" t="s">
        <v>427</v>
      </c>
      <c r="C514" t="s">
        <v>430</v>
      </c>
      <c r="D514" t="s">
        <v>399</v>
      </c>
      <c r="E514" t="s">
        <v>69</v>
      </c>
      <c r="F514" t="s">
        <v>405</v>
      </c>
      <c r="G514">
        <v>35.555555555555557</v>
      </c>
    </row>
    <row r="515" spans="1:7" hidden="1" x14ac:dyDescent="0.25">
      <c r="A515" s="103">
        <v>513</v>
      </c>
      <c r="B515" t="s">
        <v>427</v>
      </c>
      <c r="C515" t="s">
        <v>430</v>
      </c>
      <c r="D515" t="s">
        <v>399</v>
      </c>
      <c r="E515" t="s">
        <v>72</v>
      </c>
      <c r="F515" t="s">
        <v>405</v>
      </c>
      <c r="G515">
        <v>33.095238095238081</v>
      </c>
    </row>
    <row r="516" spans="1:7" x14ac:dyDescent="0.25">
      <c r="A516" s="103">
        <v>514</v>
      </c>
      <c r="B516" t="s">
        <v>427</v>
      </c>
      <c r="C516" t="s">
        <v>430</v>
      </c>
      <c r="D516" t="s">
        <v>399</v>
      </c>
      <c r="E516" t="s">
        <v>81</v>
      </c>
      <c r="F516" t="s">
        <v>405</v>
      </c>
      <c r="G516">
        <v>14.28571428571315</v>
      </c>
    </row>
    <row r="517" spans="1:7" hidden="1" x14ac:dyDescent="0.25">
      <c r="A517" s="103">
        <v>515</v>
      </c>
      <c r="B517" t="s">
        <v>427</v>
      </c>
      <c r="C517" t="s">
        <v>430</v>
      </c>
      <c r="D517" t="s">
        <v>399</v>
      </c>
      <c r="E517" t="s">
        <v>82</v>
      </c>
      <c r="F517" t="s">
        <v>405</v>
      </c>
      <c r="G517">
        <v>5.5555555555555554</v>
      </c>
    </row>
    <row r="518" spans="1:7" hidden="1" x14ac:dyDescent="0.25">
      <c r="A518" s="103">
        <v>516</v>
      </c>
      <c r="B518" t="s">
        <v>427</v>
      </c>
      <c r="C518" t="s">
        <v>430</v>
      </c>
      <c r="D518" t="s">
        <v>399</v>
      </c>
      <c r="E518" t="s">
        <v>70</v>
      </c>
      <c r="F518" t="s">
        <v>406</v>
      </c>
      <c r="G518">
        <v>17.037037037037042</v>
      </c>
    </row>
    <row r="519" spans="1:7" hidden="1" x14ac:dyDescent="0.25">
      <c r="A519" s="103">
        <v>517</v>
      </c>
      <c r="B519" t="s">
        <v>427</v>
      </c>
      <c r="C519" t="s">
        <v>430</v>
      </c>
      <c r="D519" t="s">
        <v>399</v>
      </c>
      <c r="E519" t="s">
        <v>71</v>
      </c>
      <c r="F519" t="s">
        <v>406</v>
      </c>
      <c r="G519">
        <v>9.2380952380946617</v>
      </c>
    </row>
    <row r="520" spans="1:7" hidden="1" x14ac:dyDescent="0.25">
      <c r="A520" s="103">
        <v>518</v>
      </c>
      <c r="B520" t="s">
        <v>427</v>
      </c>
      <c r="C520" t="s">
        <v>430</v>
      </c>
      <c r="D520" t="s">
        <v>399</v>
      </c>
      <c r="E520" t="s">
        <v>69</v>
      </c>
      <c r="F520" t="s">
        <v>406</v>
      </c>
      <c r="G520">
        <v>11.111111111111111</v>
      </c>
    </row>
    <row r="521" spans="1:7" hidden="1" x14ac:dyDescent="0.25">
      <c r="A521" s="103">
        <v>519</v>
      </c>
      <c r="B521" t="s">
        <v>427</v>
      </c>
      <c r="C521" t="s">
        <v>430</v>
      </c>
      <c r="D521" t="s">
        <v>399</v>
      </c>
      <c r="E521" t="s">
        <v>72</v>
      </c>
      <c r="F521" t="s">
        <v>406</v>
      </c>
      <c r="G521">
        <v>7.8571428571419899</v>
      </c>
    </row>
    <row r="522" spans="1:7" x14ac:dyDescent="0.25">
      <c r="A522" s="103">
        <v>520</v>
      </c>
      <c r="B522" t="s">
        <v>427</v>
      </c>
      <c r="C522" t="s">
        <v>430</v>
      </c>
      <c r="D522" t="s">
        <v>399</v>
      </c>
      <c r="E522" t="s">
        <v>81</v>
      </c>
      <c r="F522" t="s">
        <v>406</v>
      </c>
      <c r="G522">
        <v>17.460317460319949</v>
      </c>
    </row>
    <row r="523" spans="1:7" hidden="1" x14ac:dyDescent="0.25">
      <c r="A523" s="103">
        <v>521</v>
      </c>
      <c r="B523" t="s">
        <v>427</v>
      </c>
      <c r="C523" t="s">
        <v>430</v>
      </c>
      <c r="D523" t="s">
        <v>399</v>
      </c>
      <c r="E523" t="s">
        <v>82</v>
      </c>
      <c r="F523" t="s">
        <v>406</v>
      </c>
      <c r="G523">
        <v>5.5555555555555554</v>
      </c>
    </row>
    <row r="524" spans="1:7" hidden="1" x14ac:dyDescent="0.25">
      <c r="A524" s="103">
        <v>522</v>
      </c>
      <c r="B524" t="s">
        <v>427</v>
      </c>
      <c r="C524" t="s">
        <v>430</v>
      </c>
      <c r="D524" t="s">
        <v>399</v>
      </c>
      <c r="E524" t="s">
        <v>70</v>
      </c>
      <c r="F524" t="s">
        <v>407</v>
      </c>
      <c r="G524">
        <v>80.740740740740748</v>
      </c>
    </row>
    <row r="525" spans="1:7" hidden="1" x14ac:dyDescent="0.25">
      <c r="A525" s="103">
        <v>523</v>
      </c>
      <c r="B525" t="s">
        <v>427</v>
      </c>
      <c r="C525" t="s">
        <v>430</v>
      </c>
      <c r="D525" t="s">
        <v>399</v>
      </c>
      <c r="E525" t="s">
        <v>71</v>
      </c>
      <c r="F525" t="s">
        <v>407</v>
      </c>
      <c r="G525">
        <v>64.666666666667808</v>
      </c>
    </row>
    <row r="526" spans="1:7" hidden="1" x14ac:dyDescent="0.25">
      <c r="A526" s="103">
        <v>524</v>
      </c>
      <c r="B526" t="s">
        <v>427</v>
      </c>
      <c r="C526" t="s">
        <v>430</v>
      </c>
      <c r="D526" t="s">
        <v>399</v>
      </c>
      <c r="E526" t="s">
        <v>69</v>
      </c>
      <c r="F526" t="s">
        <v>407</v>
      </c>
      <c r="G526">
        <v>53.333333333333343</v>
      </c>
    </row>
    <row r="527" spans="1:7" hidden="1" x14ac:dyDescent="0.25">
      <c r="A527" s="103">
        <v>525</v>
      </c>
      <c r="B527" t="s">
        <v>427</v>
      </c>
      <c r="C527" t="s">
        <v>430</v>
      </c>
      <c r="D527" t="s">
        <v>399</v>
      </c>
      <c r="E527" t="s">
        <v>72</v>
      </c>
      <c r="F527" t="s">
        <v>407</v>
      </c>
      <c r="G527">
        <v>59.047619047619939</v>
      </c>
    </row>
    <row r="528" spans="1:7" x14ac:dyDescent="0.25">
      <c r="A528" s="103">
        <v>526</v>
      </c>
      <c r="B528" t="s">
        <v>427</v>
      </c>
      <c r="C528" t="s">
        <v>430</v>
      </c>
      <c r="D528" t="s">
        <v>399</v>
      </c>
      <c r="E528" t="s">
        <v>81</v>
      </c>
      <c r="F528" t="s">
        <v>407</v>
      </c>
      <c r="G528">
        <v>68.253968253966917</v>
      </c>
    </row>
    <row r="529" spans="1:7" hidden="1" x14ac:dyDescent="0.25">
      <c r="A529" s="103">
        <v>527</v>
      </c>
      <c r="B529" t="s">
        <v>427</v>
      </c>
      <c r="C529" t="s">
        <v>430</v>
      </c>
      <c r="D529" t="s">
        <v>399</v>
      </c>
      <c r="E529" t="s">
        <v>82</v>
      </c>
      <c r="F529" t="s">
        <v>407</v>
      </c>
      <c r="G529">
        <v>88.888888888888886</v>
      </c>
    </row>
    <row r="530" spans="1:7" hidden="1" x14ac:dyDescent="0.25">
      <c r="A530" s="103">
        <v>528</v>
      </c>
      <c r="B530" t="s">
        <v>427</v>
      </c>
      <c r="C530" t="s">
        <v>430</v>
      </c>
      <c r="D530" t="s">
        <v>408</v>
      </c>
      <c r="E530" t="s">
        <v>67</v>
      </c>
      <c r="F530" t="s">
        <v>405</v>
      </c>
      <c r="G530">
        <v>18.768328445747802</v>
      </c>
    </row>
    <row r="531" spans="1:7" hidden="1" x14ac:dyDescent="0.25">
      <c r="A531" s="103">
        <v>529</v>
      </c>
      <c r="B531" t="s">
        <v>427</v>
      </c>
      <c r="C531" t="s">
        <v>430</v>
      </c>
      <c r="D531" t="s">
        <v>408</v>
      </c>
      <c r="E531" t="s">
        <v>66</v>
      </c>
      <c r="F531" t="s">
        <v>405</v>
      </c>
      <c r="G531">
        <v>15.16393442622817</v>
      </c>
    </row>
    <row r="532" spans="1:7" hidden="1" x14ac:dyDescent="0.25">
      <c r="A532" s="103">
        <v>530</v>
      </c>
      <c r="B532" t="s">
        <v>427</v>
      </c>
      <c r="C532" t="s">
        <v>430</v>
      </c>
      <c r="D532" t="s">
        <v>408</v>
      </c>
      <c r="E532" t="s">
        <v>68</v>
      </c>
      <c r="F532" t="s">
        <v>405</v>
      </c>
      <c r="G532">
        <v>31.392694063927539</v>
      </c>
    </row>
    <row r="533" spans="1:7" hidden="1" x14ac:dyDescent="0.25">
      <c r="A533" s="103">
        <v>531</v>
      </c>
      <c r="B533" t="s">
        <v>427</v>
      </c>
      <c r="C533" t="s">
        <v>430</v>
      </c>
      <c r="D533" t="s">
        <v>408</v>
      </c>
      <c r="E533" t="s">
        <v>67</v>
      </c>
      <c r="F533" t="s">
        <v>406</v>
      </c>
      <c r="G533">
        <v>14.07624633431085</v>
      </c>
    </row>
    <row r="534" spans="1:7" hidden="1" x14ac:dyDescent="0.25">
      <c r="A534" s="103">
        <v>532</v>
      </c>
      <c r="B534" t="s">
        <v>427</v>
      </c>
      <c r="C534" t="s">
        <v>430</v>
      </c>
      <c r="D534" t="s">
        <v>408</v>
      </c>
      <c r="E534" t="s">
        <v>66</v>
      </c>
      <c r="F534" t="s">
        <v>406</v>
      </c>
      <c r="G534">
        <v>7.3770491803275906</v>
      </c>
    </row>
    <row r="535" spans="1:7" hidden="1" x14ac:dyDescent="0.25">
      <c r="A535" s="103">
        <v>533</v>
      </c>
      <c r="B535" t="s">
        <v>427</v>
      </c>
      <c r="C535" t="s">
        <v>430</v>
      </c>
      <c r="D535" t="s">
        <v>408</v>
      </c>
      <c r="E535" t="s">
        <v>68</v>
      </c>
      <c r="F535" t="s">
        <v>406</v>
      </c>
      <c r="G535">
        <v>11.757990867579929</v>
      </c>
    </row>
    <row r="536" spans="1:7" hidden="1" x14ac:dyDescent="0.25">
      <c r="A536" s="103">
        <v>534</v>
      </c>
      <c r="B536" t="s">
        <v>427</v>
      </c>
      <c r="C536" t="s">
        <v>430</v>
      </c>
      <c r="D536" t="s">
        <v>408</v>
      </c>
      <c r="E536" t="s">
        <v>67</v>
      </c>
      <c r="F536" t="s">
        <v>407</v>
      </c>
      <c r="G536">
        <v>67.15542521994135</v>
      </c>
    </row>
    <row r="537" spans="1:7" hidden="1" x14ac:dyDescent="0.25">
      <c r="A537" s="103">
        <v>535</v>
      </c>
      <c r="B537" t="s">
        <v>427</v>
      </c>
      <c r="C537" t="s">
        <v>430</v>
      </c>
      <c r="D537" t="s">
        <v>408</v>
      </c>
      <c r="E537" t="s">
        <v>66</v>
      </c>
      <c r="F537" t="s">
        <v>407</v>
      </c>
      <c r="G537">
        <v>77.45901639344423</v>
      </c>
    </row>
    <row r="538" spans="1:7" hidden="1" x14ac:dyDescent="0.25">
      <c r="A538" s="103">
        <v>536</v>
      </c>
      <c r="B538" t="s">
        <v>427</v>
      </c>
      <c r="C538" t="s">
        <v>430</v>
      </c>
      <c r="D538" t="s">
        <v>408</v>
      </c>
      <c r="E538" t="s">
        <v>68</v>
      </c>
      <c r="F538" t="s">
        <v>407</v>
      </c>
      <c r="G538">
        <v>56.849315068492523</v>
      </c>
    </row>
    <row r="539" spans="1:7" hidden="1" x14ac:dyDescent="0.25">
      <c r="A539" s="103">
        <v>537</v>
      </c>
      <c r="B539" t="s">
        <v>427</v>
      </c>
      <c r="C539" t="s">
        <v>430</v>
      </c>
      <c r="D539" t="s">
        <v>409</v>
      </c>
      <c r="E539" t="s">
        <v>193</v>
      </c>
      <c r="F539" t="s">
        <v>405</v>
      </c>
      <c r="G539">
        <v>19.387755102040678</v>
      </c>
    </row>
    <row r="540" spans="1:7" hidden="1" x14ac:dyDescent="0.25">
      <c r="A540" s="103">
        <v>538</v>
      </c>
      <c r="B540" t="s">
        <v>427</v>
      </c>
      <c r="C540" t="s">
        <v>430</v>
      </c>
      <c r="D540" t="s">
        <v>409</v>
      </c>
      <c r="E540" t="s">
        <v>194</v>
      </c>
      <c r="F540" t="s">
        <v>405</v>
      </c>
      <c r="G540">
        <v>31.73431734317343</v>
      </c>
    </row>
    <row r="541" spans="1:7" hidden="1" x14ac:dyDescent="0.25">
      <c r="A541" s="103">
        <v>539</v>
      </c>
      <c r="B541" t="s">
        <v>427</v>
      </c>
      <c r="C541" t="s">
        <v>430</v>
      </c>
      <c r="D541" t="s">
        <v>409</v>
      </c>
      <c r="E541" t="s">
        <v>195</v>
      </c>
      <c r="F541" t="s">
        <v>405</v>
      </c>
      <c r="G541">
        <v>14.330218068532041</v>
      </c>
    </row>
    <row r="542" spans="1:7" hidden="1" x14ac:dyDescent="0.25">
      <c r="A542" s="103">
        <v>540</v>
      </c>
      <c r="B542" t="s">
        <v>427</v>
      </c>
      <c r="C542" t="s">
        <v>430</v>
      </c>
      <c r="D542" t="s">
        <v>409</v>
      </c>
      <c r="E542" t="s">
        <v>193</v>
      </c>
      <c r="F542" t="s">
        <v>406</v>
      </c>
      <c r="G542">
        <v>10.96938775510254</v>
      </c>
    </row>
    <row r="543" spans="1:7" hidden="1" x14ac:dyDescent="0.25">
      <c r="A543" s="103">
        <v>541</v>
      </c>
      <c r="B543" t="s">
        <v>427</v>
      </c>
      <c r="C543" t="s">
        <v>430</v>
      </c>
      <c r="D543" t="s">
        <v>409</v>
      </c>
      <c r="E543" t="s">
        <v>194</v>
      </c>
      <c r="F543" t="s">
        <v>406</v>
      </c>
      <c r="G543">
        <v>12.915129151291509</v>
      </c>
    </row>
    <row r="544" spans="1:7" hidden="1" x14ac:dyDescent="0.25">
      <c r="A544" s="103">
        <v>542</v>
      </c>
      <c r="B544" t="s">
        <v>427</v>
      </c>
      <c r="C544" t="s">
        <v>430</v>
      </c>
      <c r="D544" t="s">
        <v>409</v>
      </c>
      <c r="E544" t="s">
        <v>195</v>
      </c>
      <c r="F544" t="s">
        <v>406</v>
      </c>
      <c r="G544">
        <v>10.436137071649901</v>
      </c>
    </row>
    <row r="545" spans="1:7" hidden="1" x14ac:dyDescent="0.25">
      <c r="A545" s="103">
        <v>543</v>
      </c>
      <c r="B545" t="s">
        <v>427</v>
      </c>
      <c r="C545" t="s">
        <v>430</v>
      </c>
      <c r="D545" t="s">
        <v>409</v>
      </c>
      <c r="E545" t="s">
        <v>193</v>
      </c>
      <c r="F545" t="s">
        <v>407</v>
      </c>
      <c r="G545">
        <v>69.642857142856769</v>
      </c>
    </row>
    <row r="546" spans="1:7" hidden="1" x14ac:dyDescent="0.25">
      <c r="A546" s="103">
        <v>544</v>
      </c>
      <c r="B546" t="s">
        <v>427</v>
      </c>
      <c r="C546" t="s">
        <v>430</v>
      </c>
      <c r="D546" t="s">
        <v>409</v>
      </c>
      <c r="E546" t="s">
        <v>194</v>
      </c>
      <c r="F546" t="s">
        <v>407</v>
      </c>
      <c r="G546">
        <v>55.350553505535061</v>
      </c>
    </row>
    <row r="547" spans="1:7" hidden="1" x14ac:dyDescent="0.25">
      <c r="A547" s="103">
        <v>545</v>
      </c>
      <c r="B547" t="s">
        <v>427</v>
      </c>
      <c r="C547" t="s">
        <v>430</v>
      </c>
      <c r="D547" t="s">
        <v>409</v>
      </c>
      <c r="E547" t="s">
        <v>195</v>
      </c>
      <c r="F547" t="s">
        <v>407</v>
      </c>
      <c r="G547">
        <v>75.233644859818043</v>
      </c>
    </row>
    <row r="548" spans="1:7" hidden="1" x14ac:dyDescent="0.25">
      <c r="A548" s="103">
        <v>546</v>
      </c>
      <c r="B548" t="s">
        <v>85</v>
      </c>
      <c r="C548" t="s">
        <v>430</v>
      </c>
      <c r="D548" t="s">
        <v>403</v>
      </c>
      <c r="E548" t="s">
        <v>404</v>
      </c>
      <c r="F548" t="s">
        <v>405</v>
      </c>
      <c r="G548">
        <v>18.985126859141602</v>
      </c>
    </row>
    <row r="549" spans="1:7" hidden="1" x14ac:dyDescent="0.25">
      <c r="A549" s="103">
        <v>547</v>
      </c>
      <c r="B549" t="s">
        <v>85</v>
      </c>
      <c r="C549" t="s">
        <v>430</v>
      </c>
      <c r="D549" t="s">
        <v>403</v>
      </c>
      <c r="E549" t="s">
        <v>404</v>
      </c>
      <c r="F549" t="s">
        <v>406</v>
      </c>
      <c r="G549">
        <v>12.5734283214597</v>
      </c>
    </row>
    <row r="550" spans="1:7" hidden="1" x14ac:dyDescent="0.25">
      <c r="A550" s="103">
        <v>548</v>
      </c>
      <c r="B550" t="s">
        <v>85</v>
      </c>
      <c r="C550" t="s">
        <v>430</v>
      </c>
      <c r="D550" t="s">
        <v>403</v>
      </c>
      <c r="E550" t="s">
        <v>404</v>
      </c>
      <c r="F550" t="s">
        <v>407</v>
      </c>
      <c r="G550">
        <v>68.441444819398697</v>
      </c>
    </row>
    <row r="551" spans="1:7" hidden="1" x14ac:dyDescent="0.25">
      <c r="A551" s="103">
        <v>549</v>
      </c>
      <c r="B551" t="s">
        <v>85</v>
      </c>
      <c r="C551" t="s">
        <v>430</v>
      </c>
      <c r="D551" t="s">
        <v>399</v>
      </c>
      <c r="E551" t="s">
        <v>70</v>
      </c>
      <c r="F551" t="s">
        <v>405</v>
      </c>
      <c r="G551">
        <v>1.4814814814814821</v>
      </c>
    </row>
    <row r="552" spans="1:7" hidden="1" x14ac:dyDescent="0.25">
      <c r="A552" s="103">
        <v>550</v>
      </c>
      <c r="B552" t="s">
        <v>85</v>
      </c>
      <c r="C552" t="s">
        <v>430</v>
      </c>
      <c r="D552" t="s">
        <v>399</v>
      </c>
      <c r="E552" t="s">
        <v>71</v>
      </c>
      <c r="F552" t="s">
        <v>405</v>
      </c>
      <c r="G552">
        <v>23.95644283121436</v>
      </c>
    </row>
    <row r="553" spans="1:7" hidden="1" x14ac:dyDescent="0.25">
      <c r="A553" s="103">
        <v>551</v>
      </c>
      <c r="B553" t="s">
        <v>85</v>
      </c>
      <c r="C553" t="s">
        <v>430</v>
      </c>
      <c r="D553" t="s">
        <v>399</v>
      </c>
      <c r="E553" t="s">
        <v>69</v>
      </c>
      <c r="F553" t="s">
        <v>405</v>
      </c>
      <c r="G553">
        <v>16.296296296296301</v>
      </c>
    </row>
    <row r="554" spans="1:7" hidden="1" x14ac:dyDescent="0.25">
      <c r="A554" s="103">
        <v>552</v>
      </c>
      <c r="B554" t="s">
        <v>85</v>
      </c>
      <c r="C554" t="s">
        <v>430</v>
      </c>
      <c r="D554" t="s">
        <v>399</v>
      </c>
      <c r="E554" t="s">
        <v>72</v>
      </c>
      <c r="F554" t="s">
        <v>405</v>
      </c>
      <c r="G554">
        <v>34.570957095710668</v>
      </c>
    </row>
    <row r="555" spans="1:7" x14ac:dyDescent="0.25">
      <c r="A555" s="103">
        <v>553</v>
      </c>
      <c r="B555" t="s">
        <v>85</v>
      </c>
      <c r="C555" t="s">
        <v>430</v>
      </c>
      <c r="D555" t="s">
        <v>399</v>
      </c>
      <c r="E555" t="s">
        <v>81</v>
      </c>
      <c r="F555" t="s">
        <v>405</v>
      </c>
      <c r="G555">
        <v>12.87477954144495</v>
      </c>
    </row>
    <row r="556" spans="1:7" hidden="1" x14ac:dyDescent="0.25">
      <c r="A556" s="103">
        <v>554</v>
      </c>
      <c r="B556" t="s">
        <v>85</v>
      </c>
      <c r="C556" t="s">
        <v>430</v>
      </c>
      <c r="D556" t="s">
        <v>399</v>
      </c>
      <c r="E556" t="s">
        <v>82</v>
      </c>
      <c r="F556" t="s">
        <v>405</v>
      </c>
      <c r="G556">
        <v>3.7037037037037028</v>
      </c>
    </row>
    <row r="557" spans="1:7" hidden="1" x14ac:dyDescent="0.25">
      <c r="A557" s="103">
        <v>555</v>
      </c>
      <c r="B557" t="s">
        <v>85</v>
      </c>
      <c r="C557" t="s">
        <v>430</v>
      </c>
      <c r="D557" t="s">
        <v>399</v>
      </c>
      <c r="E557" t="s">
        <v>70</v>
      </c>
      <c r="F557" t="s">
        <v>406</v>
      </c>
      <c r="G557">
        <v>14.81481481481481</v>
      </c>
    </row>
    <row r="558" spans="1:7" hidden="1" x14ac:dyDescent="0.25">
      <c r="A558" s="103">
        <v>556</v>
      </c>
      <c r="B558" t="s">
        <v>85</v>
      </c>
      <c r="C558" t="s">
        <v>430</v>
      </c>
      <c r="D558" t="s">
        <v>399</v>
      </c>
      <c r="E558" t="s">
        <v>71</v>
      </c>
      <c r="F558" t="s">
        <v>406</v>
      </c>
      <c r="G558">
        <v>12.643678160919221</v>
      </c>
    </row>
    <row r="559" spans="1:7" hidden="1" x14ac:dyDescent="0.25">
      <c r="A559" s="103">
        <v>557</v>
      </c>
      <c r="B559" t="s">
        <v>85</v>
      </c>
      <c r="C559" t="s">
        <v>430</v>
      </c>
      <c r="D559" t="s">
        <v>399</v>
      </c>
      <c r="E559" t="s">
        <v>69</v>
      </c>
      <c r="F559" t="s">
        <v>406</v>
      </c>
      <c r="G559">
        <v>10.37037037037037</v>
      </c>
    </row>
    <row r="560" spans="1:7" hidden="1" x14ac:dyDescent="0.25">
      <c r="A560" s="103">
        <v>558</v>
      </c>
      <c r="B560" t="s">
        <v>85</v>
      </c>
      <c r="C560" t="s">
        <v>430</v>
      </c>
      <c r="D560" t="s">
        <v>399</v>
      </c>
      <c r="E560" t="s">
        <v>72</v>
      </c>
      <c r="F560" t="s">
        <v>406</v>
      </c>
      <c r="G560">
        <v>11.221122112210461</v>
      </c>
    </row>
    <row r="561" spans="1:7" x14ac:dyDescent="0.25">
      <c r="A561" s="103">
        <v>559</v>
      </c>
      <c r="B561" t="s">
        <v>85</v>
      </c>
      <c r="C561" t="s">
        <v>430</v>
      </c>
      <c r="D561" t="s">
        <v>399</v>
      </c>
      <c r="E561" t="s">
        <v>81</v>
      </c>
      <c r="F561" t="s">
        <v>406</v>
      </c>
      <c r="G561">
        <v>14.46208112874884</v>
      </c>
    </row>
    <row r="562" spans="1:7" hidden="1" x14ac:dyDescent="0.25">
      <c r="A562" s="103">
        <v>560</v>
      </c>
      <c r="B562" t="s">
        <v>85</v>
      </c>
      <c r="C562" t="s">
        <v>430</v>
      </c>
      <c r="D562" t="s">
        <v>399</v>
      </c>
      <c r="E562" t="s">
        <v>82</v>
      </c>
      <c r="F562" t="s">
        <v>406</v>
      </c>
      <c r="G562">
        <v>7.4074074074074074</v>
      </c>
    </row>
    <row r="563" spans="1:7" hidden="1" x14ac:dyDescent="0.25">
      <c r="A563" s="103">
        <v>561</v>
      </c>
      <c r="B563" t="s">
        <v>85</v>
      </c>
      <c r="C563" t="s">
        <v>430</v>
      </c>
      <c r="D563" t="s">
        <v>399</v>
      </c>
      <c r="E563" t="s">
        <v>70</v>
      </c>
      <c r="F563" t="s">
        <v>407</v>
      </c>
      <c r="G563">
        <v>83.703703703703695</v>
      </c>
    </row>
    <row r="564" spans="1:7" hidden="1" x14ac:dyDescent="0.25">
      <c r="A564" s="103">
        <v>562</v>
      </c>
      <c r="B564" t="s">
        <v>85</v>
      </c>
      <c r="C564" t="s">
        <v>430</v>
      </c>
      <c r="D564" t="s">
        <v>399</v>
      </c>
      <c r="E564" t="s">
        <v>71</v>
      </c>
      <c r="F564" t="s">
        <v>407</v>
      </c>
      <c r="G564">
        <v>63.399879007866417</v>
      </c>
    </row>
    <row r="565" spans="1:7" hidden="1" x14ac:dyDescent="0.25">
      <c r="A565" s="103">
        <v>563</v>
      </c>
      <c r="B565" t="s">
        <v>85</v>
      </c>
      <c r="C565" t="s">
        <v>430</v>
      </c>
      <c r="D565" t="s">
        <v>399</v>
      </c>
      <c r="E565" t="s">
        <v>69</v>
      </c>
      <c r="F565" t="s">
        <v>407</v>
      </c>
      <c r="G565">
        <v>73.333333333333329</v>
      </c>
    </row>
    <row r="566" spans="1:7" hidden="1" x14ac:dyDescent="0.25">
      <c r="A566" s="103">
        <v>564</v>
      </c>
      <c r="B566" t="s">
        <v>85</v>
      </c>
      <c r="C566" t="s">
        <v>430</v>
      </c>
      <c r="D566" t="s">
        <v>399</v>
      </c>
      <c r="E566" t="s">
        <v>72</v>
      </c>
      <c r="F566" t="s">
        <v>407</v>
      </c>
      <c r="G566">
        <v>54.207920792078873</v>
      </c>
    </row>
    <row r="567" spans="1:7" x14ac:dyDescent="0.25">
      <c r="A567" s="103">
        <v>565</v>
      </c>
      <c r="B567" t="s">
        <v>85</v>
      </c>
      <c r="C567" t="s">
        <v>430</v>
      </c>
      <c r="D567" t="s">
        <v>399</v>
      </c>
      <c r="E567" t="s">
        <v>81</v>
      </c>
      <c r="F567" t="s">
        <v>407</v>
      </c>
      <c r="G567">
        <v>72.663139329806199</v>
      </c>
    </row>
    <row r="568" spans="1:7" hidden="1" x14ac:dyDescent="0.25">
      <c r="A568" s="103">
        <v>566</v>
      </c>
      <c r="B568" t="s">
        <v>85</v>
      </c>
      <c r="C568" t="s">
        <v>430</v>
      </c>
      <c r="D568" t="s">
        <v>399</v>
      </c>
      <c r="E568" t="s">
        <v>82</v>
      </c>
      <c r="F568" t="s">
        <v>407</v>
      </c>
      <c r="G568">
        <v>88.888888888888886</v>
      </c>
    </row>
    <row r="569" spans="1:7" hidden="1" x14ac:dyDescent="0.25">
      <c r="A569" s="103">
        <v>567</v>
      </c>
      <c r="B569" t="s">
        <v>85</v>
      </c>
      <c r="C569" t="s">
        <v>430</v>
      </c>
      <c r="D569" t="s">
        <v>408</v>
      </c>
      <c r="E569" t="s">
        <v>67</v>
      </c>
      <c r="F569" t="s">
        <v>405</v>
      </c>
      <c r="G569">
        <v>17.137293086660179</v>
      </c>
    </row>
    <row r="570" spans="1:7" hidden="1" x14ac:dyDescent="0.25">
      <c r="A570" s="103">
        <v>568</v>
      </c>
      <c r="B570" t="s">
        <v>85</v>
      </c>
      <c r="C570" t="s">
        <v>430</v>
      </c>
      <c r="D570" t="s">
        <v>408</v>
      </c>
      <c r="E570" t="s">
        <v>66</v>
      </c>
      <c r="F570" t="s">
        <v>405</v>
      </c>
      <c r="G570">
        <v>9.8748882931162747</v>
      </c>
    </row>
    <row r="571" spans="1:7" hidden="1" x14ac:dyDescent="0.25">
      <c r="A571" s="103">
        <v>569</v>
      </c>
      <c r="B571" t="s">
        <v>85</v>
      </c>
      <c r="C571" t="s">
        <v>430</v>
      </c>
      <c r="D571" t="s">
        <v>408</v>
      </c>
      <c r="E571" t="s">
        <v>68</v>
      </c>
      <c r="F571" t="s">
        <v>405</v>
      </c>
      <c r="G571">
        <v>28.709917971663049</v>
      </c>
    </row>
    <row r="572" spans="1:7" hidden="1" x14ac:dyDescent="0.25">
      <c r="A572" s="103">
        <v>570</v>
      </c>
      <c r="B572" t="s">
        <v>85</v>
      </c>
      <c r="C572" t="s">
        <v>430</v>
      </c>
      <c r="D572" t="s">
        <v>408</v>
      </c>
      <c r="E572" t="s">
        <v>67</v>
      </c>
      <c r="F572" t="s">
        <v>406</v>
      </c>
      <c r="G572">
        <v>14.02142161635833</v>
      </c>
    </row>
    <row r="573" spans="1:7" hidden="1" x14ac:dyDescent="0.25">
      <c r="A573" s="103">
        <v>571</v>
      </c>
      <c r="B573" t="s">
        <v>85</v>
      </c>
      <c r="C573" t="s">
        <v>430</v>
      </c>
      <c r="D573" t="s">
        <v>408</v>
      </c>
      <c r="E573" t="s">
        <v>66</v>
      </c>
      <c r="F573" t="s">
        <v>406</v>
      </c>
      <c r="G573">
        <v>8.4450402144767533</v>
      </c>
    </row>
    <row r="574" spans="1:7" hidden="1" x14ac:dyDescent="0.25">
      <c r="A574" s="103">
        <v>572</v>
      </c>
      <c r="B574" t="s">
        <v>85</v>
      </c>
      <c r="C574" t="s">
        <v>430</v>
      </c>
      <c r="D574" t="s">
        <v>408</v>
      </c>
      <c r="E574" t="s">
        <v>68</v>
      </c>
      <c r="F574" t="s">
        <v>406</v>
      </c>
      <c r="G574">
        <v>14.354958985831519</v>
      </c>
    </row>
    <row r="575" spans="1:7" hidden="1" x14ac:dyDescent="0.25">
      <c r="A575" s="103">
        <v>573</v>
      </c>
      <c r="B575" t="s">
        <v>85</v>
      </c>
      <c r="C575" t="s">
        <v>430</v>
      </c>
      <c r="D575" t="s">
        <v>408</v>
      </c>
      <c r="E575" t="s">
        <v>67</v>
      </c>
      <c r="F575" t="s">
        <v>407</v>
      </c>
      <c r="G575">
        <v>68.841285296981496</v>
      </c>
    </row>
    <row r="576" spans="1:7" hidden="1" x14ac:dyDescent="0.25">
      <c r="A576" s="103">
        <v>574</v>
      </c>
      <c r="B576" t="s">
        <v>85</v>
      </c>
      <c r="C576" t="s">
        <v>430</v>
      </c>
      <c r="D576" t="s">
        <v>408</v>
      </c>
      <c r="E576" t="s">
        <v>66</v>
      </c>
      <c r="F576" t="s">
        <v>407</v>
      </c>
      <c r="G576">
        <v>81.680071492406967</v>
      </c>
    </row>
    <row r="577" spans="1:7" hidden="1" x14ac:dyDescent="0.25">
      <c r="A577" s="103">
        <v>575</v>
      </c>
      <c r="B577" t="s">
        <v>85</v>
      </c>
      <c r="C577" t="s">
        <v>430</v>
      </c>
      <c r="D577" t="s">
        <v>408</v>
      </c>
      <c r="E577" t="s">
        <v>68</v>
      </c>
      <c r="F577" t="s">
        <v>407</v>
      </c>
      <c r="G577">
        <v>56.935123042505452</v>
      </c>
    </row>
    <row r="578" spans="1:7" hidden="1" x14ac:dyDescent="0.25">
      <c r="A578" s="103">
        <v>576</v>
      </c>
      <c r="B578" t="s">
        <v>85</v>
      </c>
      <c r="C578" t="s">
        <v>430</v>
      </c>
      <c r="D578" t="s">
        <v>409</v>
      </c>
      <c r="E578" t="s">
        <v>193</v>
      </c>
      <c r="F578" t="s">
        <v>405</v>
      </c>
      <c r="G578">
        <v>15.710382513660941</v>
      </c>
    </row>
    <row r="579" spans="1:7" hidden="1" x14ac:dyDescent="0.25">
      <c r="A579" s="103">
        <v>577</v>
      </c>
      <c r="B579" t="s">
        <v>85</v>
      </c>
      <c r="C579" t="s">
        <v>430</v>
      </c>
      <c r="D579" t="s">
        <v>409</v>
      </c>
      <c r="E579" t="s">
        <v>194</v>
      </c>
      <c r="F579" t="s">
        <v>405</v>
      </c>
      <c r="G579">
        <v>27.070457354758961</v>
      </c>
    </row>
    <row r="580" spans="1:7" hidden="1" x14ac:dyDescent="0.25">
      <c r="A580" s="103">
        <v>578</v>
      </c>
      <c r="B580" t="s">
        <v>85</v>
      </c>
      <c r="C580" t="s">
        <v>430</v>
      </c>
      <c r="D580" t="s">
        <v>409</v>
      </c>
      <c r="E580" t="s">
        <v>195</v>
      </c>
      <c r="F580" t="s">
        <v>405</v>
      </c>
      <c r="G580">
        <v>14.994775339598119</v>
      </c>
    </row>
    <row r="581" spans="1:7" hidden="1" x14ac:dyDescent="0.25">
      <c r="A581" s="103">
        <v>579</v>
      </c>
      <c r="B581" t="s">
        <v>85</v>
      </c>
      <c r="C581" t="s">
        <v>430</v>
      </c>
      <c r="D581" t="s">
        <v>409</v>
      </c>
      <c r="E581" t="s">
        <v>193</v>
      </c>
      <c r="F581" t="s">
        <v>406</v>
      </c>
      <c r="G581">
        <v>11.284153005464701</v>
      </c>
    </row>
    <row r="582" spans="1:7" hidden="1" x14ac:dyDescent="0.25">
      <c r="A582" s="103">
        <v>580</v>
      </c>
      <c r="B582" t="s">
        <v>85</v>
      </c>
      <c r="C582" t="s">
        <v>430</v>
      </c>
      <c r="D582" t="s">
        <v>409</v>
      </c>
      <c r="E582" t="s">
        <v>194</v>
      </c>
      <c r="F582" t="s">
        <v>406</v>
      </c>
      <c r="G582">
        <v>11.99011124845488</v>
      </c>
    </row>
    <row r="583" spans="1:7" hidden="1" x14ac:dyDescent="0.25">
      <c r="A583" s="103">
        <v>581</v>
      </c>
      <c r="B583" t="s">
        <v>85</v>
      </c>
      <c r="C583" t="s">
        <v>430</v>
      </c>
      <c r="D583" t="s">
        <v>409</v>
      </c>
      <c r="E583" t="s">
        <v>195</v>
      </c>
      <c r="F583" t="s">
        <v>406</v>
      </c>
      <c r="G583">
        <v>15.7784743991638</v>
      </c>
    </row>
    <row r="584" spans="1:7" hidden="1" x14ac:dyDescent="0.25">
      <c r="A584" s="103">
        <v>582</v>
      </c>
      <c r="B584" t="s">
        <v>85</v>
      </c>
      <c r="C584" t="s">
        <v>430</v>
      </c>
      <c r="D584" t="s">
        <v>409</v>
      </c>
      <c r="E584" t="s">
        <v>193</v>
      </c>
      <c r="F584" t="s">
        <v>407</v>
      </c>
      <c r="G584">
        <v>73.005464480874366</v>
      </c>
    </row>
    <row r="585" spans="1:7" hidden="1" x14ac:dyDescent="0.25">
      <c r="A585" s="103">
        <v>583</v>
      </c>
      <c r="B585" t="s">
        <v>85</v>
      </c>
      <c r="C585" t="s">
        <v>430</v>
      </c>
      <c r="D585" t="s">
        <v>409</v>
      </c>
      <c r="E585" t="s">
        <v>194</v>
      </c>
      <c r="F585" t="s">
        <v>407</v>
      </c>
      <c r="G585">
        <v>60.939431396786162</v>
      </c>
    </row>
    <row r="586" spans="1:7" hidden="1" x14ac:dyDescent="0.25">
      <c r="A586" s="103">
        <v>584</v>
      </c>
      <c r="B586" t="s">
        <v>85</v>
      </c>
      <c r="C586" t="s">
        <v>430</v>
      </c>
      <c r="D586" t="s">
        <v>409</v>
      </c>
      <c r="E586" t="s">
        <v>195</v>
      </c>
      <c r="F586" t="s">
        <v>407</v>
      </c>
      <c r="G586">
        <v>69.226750261238081</v>
      </c>
    </row>
    <row r="587" spans="1:7" hidden="1" x14ac:dyDescent="0.25">
      <c r="A587" s="103">
        <v>585</v>
      </c>
      <c r="B587" t="s">
        <v>428</v>
      </c>
      <c r="C587" t="s">
        <v>430</v>
      </c>
      <c r="D587" t="s">
        <v>403</v>
      </c>
      <c r="E587" t="s">
        <v>404</v>
      </c>
      <c r="F587" t="s">
        <v>405</v>
      </c>
      <c r="G587">
        <v>21.703853955374321</v>
      </c>
    </row>
    <row r="588" spans="1:7" hidden="1" x14ac:dyDescent="0.25">
      <c r="A588" s="103">
        <v>586</v>
      </c>
      <c r="B588" t="s">
        <v>428</v>
      </c>
      <c r="C588" t="s">
        <v>430</v>
      </c>
      <c r="D588" t="s">
        <v>403</v>
      </c>
      <c r="E588" t="s">
        <v>404</v>
      </c>
      <c r="F588" t="s">
        <v>406</v>
      </c>
      <c r="G588">
        <v>8.1812035158894059</v>
      </c>
    </row>
    <row r="589" spans="1:7" hidden="1" x14ac:dyDescent="0.25">
      <c r="A589" s="103">
        <v>587</v>
      </c>
      <c r="B589" t="s">
        <v>428</v>
      </c>
      <c r="C589" t="s">
        <v>430</v>
      </c>
      <c r="D589" t="s">
        <v>403</v>
      </c>
      <c r="E589" t="s">
        <v>404</v>
      </c>
      <c r="F589" t="s">
        <v>407</v>
      </c>
      <c r="G589">
        <v>70.114942528736265</v>
      </c>
    </row>
    <row r="590" spans="1:7" hidden="1" x14ac:dyDescent="0.25">
      <c r="A590" s="103">
        <v>588</v>
      </c>
      <c r="B590" t="s">
        <v>428</v>
      </c>
      <c r="C590" t="s">
        <v>430</v>
      </c>
      <c r="D590" t="s">
        <v>399</v>
      </c>
      <c r="E590" t="s">
        <v>70</v>
      </c>
      <c r="F590" t="s">
        <v>405</v>
      </c>
    </row>
    <row r="591" spans="1:7" hidden="1" x14ac:dyDescent="0.25">
      <c r="A591" s="103">
        <v>589</v>
      </c>
      <c r="B591" t="s">
        <v>428</v>
      </c>
      <c r="C591" t="s">
        <v>430</v>
      </c>
      <c r="D591" t="s">
        <v>399</v>
      </c>
      <c r="E591" t="s">
        <v>71</v>
      </c>
      <c r="F591" t="s">
        <v>405</v>
      </c>
      <c r="G591">
        <v>22.875816993463019</v>
      </c>
    </row>
    <row r="592" spans="1:7" hidden="1" x14ac:dyDescent="0.25">
      <c r="A592" s="103">
        <v>590</v>
      </c>
      <c r="B592" t="s">
        <v>428</v>
      </c>
      <c r="C592" t="s">
        <v>430</v>
      </c>
      <c r="D592" t="s">
        <v>399</v>
      </c>
      <c r="E592" t="s">
        <v>69</v>
      </c>
      <c r="F592" t="s">
        <v>405</v>
      </c>
      <c r="G592">
        <v>32</v>
      </c>
    </row>
    <row r="593" spans="1:7" hidden="1" x14ac:dyDescent="0.25">
      <c r="A593" s="103">
        <v>591</v>
      </c>
      <c r="B593" t="s">
        <v>428</v>
      </c>
      <c r="C593" t="s">
        <v>430</v>
      </c>
      <c r="D593" t="s">
        <v>399</v>
      </c>
      <c r="E593" t="s">
        <v>72</v>
      </c>
      <c r="F593" t="s">
        <v>405</v>
      </c>
      <c r="G593">
        <v>30.263157894733961</v>
      </c>
    </row>
    <row r="594" spans="1:7" x14ac:dyDescent="0.25">
      <c r="A594" s="103">
        <v>592</v>
      </c>
      <c r="B594" t="s">
        <v>428</v>
      </c>
      <c r="C594" t="s">
        <v>430</v>
      </c>
      <c r="D594" t="s">
        <v>399</v>
      </c>
      <c r="E594" t="s">
        <v>81</v>
      </c>
      <c r="F594" t="s">
        <v>405</v>
      </c>
      <c r="G594">
        <v>27.61904761904886</v>
      </c>
    </row>
    <row r="595" spans="1:7" hidden="1" x14ac:dyDescent="0.25">
      <c r="A595" s="103">
        <v>593</v>
      </c>
      <c r="B595" t="s">
        <v>428</v>
      </c>
      <c r="C595" t="s">
        <v>430</v>
      </c>
      <c r="D595" t="s">
        <v>399</v>
      </c>
      <c r="E595" t="s">
        <v>82</v>
      </c>
      <c r="F595" t="s">
        <v>405</v>
      </c>
      <c r="G595">
        <v>10</v>
      </c>
    </row>
    <row r="596" spans="1:7" hidden="1" x14ac:dyDescent="0.25">
      <c r="A596" s="103">
        <v>594</v>
      </c>
      <c r="B596" t="s">
        <v>428</v>
      </c>
      <c r="C596" t="s">
        <v>430</v>
      </c>
      <c r="D596" t="s">
        <v>399</v>
      </c>
      <c r="E596" t="s">
        <v>70</v>
      </c>
      <c r="F596" t="s">
        <v>406</v>
      </c>
      <c r="G596">
        <v>5.4794520547945202</v>
      </c>
    </row>
    <row r="597" spans="1:7" hidden="1" x14ac:dyDescent="0.25">
      <c r="A597" s="103">
        <v>595</v>
      </c>
      <c r="B597" t="s">
        <v>428</v>
      </c>
      <c r="C597" t="s">
        <v>430</v>
      </c>
      <c r="D597" t="s">
        <v>399</v>
      </c>
      <c r="E597" t="s">
        <v>71</v>
      </c>
      <c r="F597" t="s">
        <v>406</v>
      </c>
      <c r="G597">
        <v>9.9673202614382301</v>
      </c>
    </row>
    <row r="598" spans="1:7" hidden="1" x14ac:dyDescent="0.25">
      <c r="A598" s="103">
        <v>596</v>
      </c>
      <c r="B598" t="s">
        <v>428</v>
      </c>
      <c r="C598" t="s">
        <v>430</v>
      </c>
      <c r="D598" t="s">
        <v>399</v>
      </c>
      <c r="E598" t="s">
        <v>69</v>
      </c>
      <c r="F598" t="s">
        <v>406</v>
      </c>
      <c r="G598">
        <v>8</v>
      </c>
    </row>
    <row r="599" spans="1:7" hidden="1" x14ac:dyDescent="0.25">
      <c r="A599" s="103">
        <v>597</v>
      </c>
      <c r="B599" t="s">
        <v>428</v>
      </c>
      <c r="C599" t="s">
        <v>430</v>
      </c>
      <c r="D599" t="s">
        <v>399</v>
      </c>
      <c r="E599" t="s">
        <v>72</v>
      </c>
      <c r="F599" t="s">
        <v>406</v>
      </c>
      <c r="G599">
        <v>7.8947368421058854</v>
      </c>
    </row>
    <row r="600" spans="1:7" x14ac:dyDescent="0.25">
      <c r="A600" s="103">
        <v>598</v>
      </c>
      <c r="B600" t="s">
        <v>428</v>
      </c>
      <c r="C600" t="s">
        <v>430</v>
      </c>
      <c r="D600" t="s">
        <v>399</v>
      </c>
      <c r="E600" t="s">
        <v>81</v>
      </c>
      <c r="F600" t="s">
        <v>406</v>
      </c>
      <c r="G600">
        <v>8.5714285714295499</v>
      </c>
    </row>
    <row r="601" spans="1:7" hidden="1" x14ac:dyDescent="0.25">
      <c r="A601" s="103">
        <v>599</v>
      </c>
      <c r="B601" t="s">
        <v>428</v>
      </c>
      <c r="C601" t="s">
        <v>430</v>
      </c>
      <c r="D601" t="s">
        <v>399</v>
      </c>
      <c r="E601" t="s">
        <v>82</v>
      </c>
      <c r="F601" t="s">
        <v>406</v>
      </c>
    </row>
    <row r="602" spans="1:7" hidden="1" x14ac:dyDescent="0.25">
      <c r="A602" s="103">
        <v>600</v>
      </c>
      <c r="B602" t="s">
        <v>428</v>
      </c>
      <c r="C602" t="s">
        <v>430</v>
      </c>
      <c r="D602" t="s">
        <v>399</v>
      </c>
      <c r="E602" t="s">
        <v>70</v>
      </c>
      <c r="F602" t="s">
        <v>407</v>
      </c>
      <c r="G602">
        <v>94.520547945205479</v>
      </c>
    </row>
    <row r="603" spans="1:7" hidden="1" x14ac:dyDescent="0.25">
      <c r="A603" s="103">
        <v>601</v>
      </c>
      <c r="B603" t="s">
        <v>428</v>
      </c>
      <c r="C603" t="s">
        <v>430</v>
      </c>
      <c r="D603" t="s">
        <v>399</v>
      </c>
      <c r="E603" t="s">
        <v>71</v>
      </c>
      <c r="F603" t="s">
        <v>407</v>
      </c>
      <c r="G603">
        <v>67.156862745098749</v>
      </c>
    </row>
    <row r="604" spans="1:7" hidden="1" x14ac:dyDescent="0.25">
      <c r="A604" s="103">
        <v>602</v>
      </c>
      <c r="B604" t="s">
        <v>428</v>
      </c>
      <c r="C604" t="s">
        <v>430</v>
      </c>
      <c r="D604" t="s">
        <v>399</v>
      </c>
      <c r="E604" t="s">
        <v>69</v>
      </c>
      <c r="F604" t="s">
        <v>407</v>
      </c>
      <c r="G604">
        <v>60</v>
      </c>
    </row>
    <row r="605" spans="1:7" hidden="1" x14ac:dyDescent="0.25">
      <c r="A605" s="103">
        <v>603</v>
      </c>
      <c r="B605" t="s">
        <v>428</v>
      </c>
      <c r="C605" t="s">
        <v>430</v>
      </c>
      <c r="D605" t="s">
        <v>399</v>
      </c>
      <c r="E605" t="s">
        <v>72</v>
      </c>
      <c r="F605" t="s">
        <v>407</v>
      </c>
      <c r="G605">
        <v>61.84210526316015</v>
      </c>
    </row>
    <row r="606" spans="1:7" x14ac:dyDescent="0.25">
      <c r="A606" s="103">
        <v>604</v>
      </c>
      <c r="B606" t="s">
        <v>428</v>
      </c>
      <c r="C606" t="s">
        <v>430</v>
      </c>
      <c r="D606" t="s">
        <v>399</v>
      </c>
      <c r="E606" t="s">
        <v>81</v>
      </c>
      <c r="F606" t="s">
        <v>407</v>
      </c>
      <c r="G606">
        <v>63.809523809521572</v>
      </c>
    </row>
    <row r="607" spans="1:7" hidden="1" x14ac:dyDescent="0.25">
      <c r="A607" s="103">
        <v>605</v>
      </c>
      <c r="B607" t="s">
        <v>428</v>
      </c>
      <c r="C607" t="s">
        <v>430</v>
      </c>
      <c r="D607" t="s">
        <v>399</v>
      </c>
      <c r="E607" t="s">
        <v>82</v>
      </c>
      <c r="F607" t="s">
        <v>407</v>
      </c>
      <c r="G607">
        <v>90</v>
      </c>
    </row>
    <row r="608" spans="1:7" hidden="1" x14ac:dyDescent="0.25">
      <c r="A608" s="103">
        <v>606</v>
      </c>
      <c r="B608" t="s">
        <v>428</v>
      </c>
      <c r="C608" t="s">
        <v>430</v>
      </c>
      <c r="D608" t="s">
        <v>408</v>
      </c>
      <c r="E608" t="s">
        <v>67</v>
      </c>
      <c r="F608" t="s">
        <v>405</v>
      </c>
      <c r="G608">
        <v>17.801047120418851</v>
      </c>
    </row>
    <row r="609" spans="1:7" hidden="1" x14ac:dyDescent="0.25">
      <c r="A609" s="103">
        <v>607</v>
      </c>
      <c r="B609" t="s">
        <v>428</v>
      </c>
      <c r="C609" t="s">
        <v>430</v>
      </c>
      <c r="D609" t="s">
        <v>408</v>
      </c>
      <c r="E609" t="s">
        <v>66</v>
      </c>
      <c r="F609" t="s">
        <v>405</v>
      </c>
      <c r="G609">
        <v>15.441176470586431</v>
      </c>
    </row>
    <row r="610" spans="1:7" hidden="1" x14ac:dyDescent="0.25">
      <c r="A610" s="103">
        <v>608</v>
      </c>
      <c r="B610" t="s">
        <v>428</v>
      </c>
      <c r="C610" t="s">
        <v>430</v>
      </c>
      <c r="D610" t="s">
        <v>408</v>
      </c>
      <c r="E610" t="s">
        <v>68</v>
      </c>
      <c r="F610" t="s">
        <v>405</v>
      </c>
      <c r="G610">
        <v>31.325301204818992</v>
      </c>
    </row>
    <row r="611" spans="1:7" hidden="1" x14ac:dyDescent="0.25">
      <c r="A611" s="103">
        <v>609</v>
      </c>
      <c r="B611" t="s">
        <v>428</v>
      </c>
      <c r="C611" t="s">
        <v>430</v>
      </c>
      <c r="D611" t="s">
        <v>408</v>
      </c>
      <c r="E611" t="s">
        <v>67</v>
      </c>
      <c r="F611" t="s">
        <v>406</v>
      </c>
      <c r="G611">
        <v>11.51832460732984</v>
      </c>
    </row>
    <row r="612" spans="1:7" hidden="1" x14ac:dyDescent="0.25">
      <c r="A612" s="103">
        <v>610</v>
      </c>
      <c r="B612" t="s">
        <v>428</v>
      </c>
      <c r="C612" t="s">
        <v>430</v>
      </c>
      <c r="D612" t="s">
        <v>408</v>
      </c>
      <c r="E612" t="s">
        <v>66</v>
      </c>
      <c r="F612" t="s">
        <v>406</v>
      </c>
      <c r="G612">
        <v>4.4117647058826774</v>
      </c>
    </row>
    <row r="613" spans="1:7" hidden="1" x14ac:dyDescent="0.25">
      <c r="A613" s="103">
        <v>611</v>
      </c>
      <c r="B613" t="s">
        <v>428</v>
      </c>
      <c r="C613" t="s">
        <v>430</v>
      </c>
      <c r="D613" t="s">
        <v>408</v>
      </c>
      <c r="E613" t="s">
        <v>68</v>
      </c>
      <c r="F613" t="s">
        <v>406</v>
      </c>
      <c r="G613">
        <v>7.4297188755022754</v>
      </c>
    </row>
    <row r="614" spans="1:7" hidden="1" x14ac:dyDescent="0.25">
      <c r="A614" s="103">
        <v>612</v>
      </c>
      <c r="B614" t="s">
        <v>428</v>
      </c>
      <c r="C614" t="s">
        <v>430</v>
      </c>
      <c r="D614" t="s">
        <v>408</v>
      </c>
      <c r="E614" t="s">
        <v>67</v>
      </c>
      <c r="F614" t="s">
        <v>407</v>
      </c>
      <c r="G614">
        <v>70.680628272251312</v>
      </c>
    </row>
    <row r="615" spans="1:7" hidden="1" x14ac:dyDescent="0.25">
      <c r="A615" s="103">
        <v>613</v>
      </c>
      <c r="B615" t="s">
        <v>428</v>
      </c>
      <c r="C615" t="s">
        <v>430</v>
      </c>
      <c r="D615" t="s">
        <v>408</v>
      </c>
      <c r="E615" t="s">
        <v>66</v>
      </c>
      <c r="F615" t="s">
        <v>407</v>
      </c>
      <c r="G615">
        <v>80.147058823530898</v>
      </c>
    </row>
    <row r="616" spans="1:7" hidden="1" x14ac:dyDescent="0.25">
      <c r="A616" s="103">
        <v>614</v>
      </c>
      <c r="B616" t="s">
        <v>428</v>
      </c>
      <c r="C616" t="s">
        <v>430</v>
      </c>
      <c r="D616" t="s">
        <v>408</v>
      </c>
      <c r="E616" t="s">
        <v>68</v>
      </c>
      <c r="F616" t="s">
        <v>407</v>
      </c>
      <c r="G616">
        <v>61.244979919678727</v>
      </c>
    </row>
    <row r="617" spans="1:7" hidden="1" x14ac:dyDescent="0.25">
      <c r="A617" s="103">
        <v>615</v>
      </c>
      <c r="B617" t="s">
        <v>428</v>
      </c>
      <c r="C617" t="s">
        <v>430</v>
      </c>
      <c r="D617" t="s">
        <v>409</v>
      </c>
      <c r="E617" t="s">
        <v>193</v>
      </c>
      <c r="F617" t="s">
        <v>405</v>
      </c>
      <c r="G617">
        <v>19.519519519519619</v>
      </c>
    </row>
    <row r="618" spans="1:7" hidden="1" x14ac:dyDescent="0.25">
      <c r="A618" s="103">
        <v>616</v>
      </c>
      <c r="B618" t="s">
        <v>428</v>
      </c>
      <c r="C618" t="s">
        <v>430</v>
      </c>
      <c r="D618" t="s">
        <v>409</v>
      </c>
      <c r="E618" t="s">
        <v>194</v>
      </c>
      <c r="F618" t="s">
        <v>405</v>
      </c>
      <c r="G618">
        <v>30.718954248366011</v>
      </c>
    </row>
    <row r="619" spans="1:7" hidden="1" x14ac:dyDescent="0.25">
      <c r="A619" s="103">
        <v>617</v>
      </c>
      <c r="B619" t="s">
        <v>428</v>
      </c>
      <c r="C619" t="s">
        <v>430</v>
      </c>
      <c r="D619" t="s">
        <v>409</v>
      </c>
      <c r="E619" t="s">
        <v>195</v>
      </c>
      <c r="F619" t="s">
        <v>405</v>
      </c>
      <c r="G619">
        <v>14.124293785304801</v>
      </c>
    </row>
    <row r="620" spans="1:7" hidden="1" x14ac:dyDescent="0.25">
      <c r="A620" s="103">
        <v>618</v>
      </c>
      <c r="B620" t="s">
        <v>428</v>
      </c>
      <c r="C620" t="s">
        <v>430</v>
      </c>
      <c r="D620" t="s">
        <v>409</v>
      </c>
      <c r="E620" t="s">
        <v>193</v>
      </c>
      <c r="F620" t="s">
        <v>406</v>
      </c>
      <c r="G620">
        <v>7.657657657657932</v>
      </c>
    </row>
    <row r="621" spans="1:7" hidden="1" x14ac:dyDescent="0.25">
      <c r="A621" s="103">
        <v>619</v>
      </c>
      <c r="B621" t="s">
        <v>428</v>
      </c>
      <c r="C621" t="s">
        <v>430</v>
      </c>
      <c r="D621" t="s">
        <v>409</v>
      </c>
      <c r="E621" t="s">
        <v>194</v>
      </c>
      <c r="F621" t="s">
        <v>406</v>
      </c>
      <c r="G621">
        <v>7.8431372549019596</v>
      </c>
    </row>
    <row r="622" spans="1:7" hidden="1" x14ac:dyDescent="0.25">
      <c r="A622" s="103">
        <v>620</v>
      </c>
      <c r="B622" t="s">
        <v>428</v>
      </c>
      <c r="C622" t="s">
        <v>430</v>
      </c>
      <c r="D622" t="s">
        <v>409</v>
      </c>
      <c r="E622" t="s">
        <v>195</v>
      </c>
      <c r="F622" t="s">
        <v>406</v>
      </c>
      <c r="G622">
        <v>9.6045197740122816</v>
      </c>
    </row>
    <row r="623" spans="1:7" hidden="1" x14ac:dyDescent="0.25">
      <c r="A623" s="103">
        <v>621</v>
      </c>
      <c r="B623" t="s">
        <v>428</v>
      </c>
      <c r="C623" t="s">
        <v>430</v>
      </c>
      <c r="D623" t="s">
        <v>409</v>
      </c>
      <c r="E623" t="s">
        <v>193</v>
      </c>
      <c r="F623" t="s">
        <v>407</v>
      </c>
      <c r="G623">
        <v>72.822822822822445</v>
      </c>
    </row>
    <row r="624" spans="1:7" hidden="1" x14ac:dyDescent="0.25">
      <c r="A624" s="103">
        <v>622</v>
      </c>
      <c r="B624" t="s">
        <v>428</v>
      </c>
      <c r="C624" t="s">
        <v>430</v>
      </c>
      <c r="D624" t="s">
        <v>409</v>
      </c>
      <c r="E624" t="s">
        <v>194</v>
      </c>
      <c r="F624" t="s">
        <v>407</v>
      </c>
      <c r="G624">
        <v>61.437908496732028</v>
      </c>
    </row>
    <row r="625" spans="1:7" hidden="1" x14ac:dyDescent="0.25">
      <c r="A625" s="103">
        <v>623</v>
      </c>
      <c r="B625" t="s">
        <v>428</v>
      </c>
      <c r="C625" t="s">
        <v>430</v>
      </c>
      <c r="D625" t="s">
        <v>409</v>
      </c>
      <c r="E625" t="s">
        <v>195</v>
      </c>
      <c r="F625" t="s">
        <v>407</v>
      </c>
      <c r="G625">
        <v>76.271186440682911</v>
      </c>
    </row>
    <row r="626" spans="1:7" hidden="1" x14ac:dyDescent="0.25">
      <c r="A626" s="103">
        <v>624</v>
      </c>
      <c r="B626" t="s">
        <v>80</v>
      </c>
      <c r="C626" t="s">
        <v>429</v>
      </c>
      <c r="D626" t="s">
        <v>403</v>
      </c>
      <c r="E626" t="s">
        <v>404</v>
      </c>
      <c r="F626" t="s">
        <v>405</v>
      </c>
      <c r="G626">
        <v>17.913659956955492</v>
      </c>
    </row>
    <row r="627" spans="1:7" hidden="1" x14ac:dyDescent="0.25">
      <c r="A627" s="103">
        <v>625</v>
      </c>
      <c r="B627" t="s">
        <v>80</v>
      </c>
      <c r="C627" t="s">
        <v>429</v>
      </c>
      <c r="D627" t="s">
        <v>403</v>
      </c>
      <c r="E627" t="s">
        <v>404</v>
      </c>
      <c r="F627" t="s">
        <v>406</v>
      </c>
      <c r="G627">
        <v>13.0522850993798</v>
      </c>
    </row>
    <row r="628" spans="1:7" hidden="1" x14ac:dyDescent="0.25">
      <c r="A628" s="103">
        <v>626</v>
      </c>
      <c r="B628" t="s">
        <v>80</v>
      </c>
      <c r="C628" t="s">
        <v>429</v>
      </c>
      <c r="D628" t="s">
        <v>403</v>
      </c>
      <c r="E628" t="s">
        <v>404</v>
      </c>
      <c r="F628" t="s">
        <v>407</v>
      </c>
      <c r="G628">
        <v>69.034054943664714</v>
      </c>
    </row>
    <row r="629" spans="1:7" hidden="1" x14ac:dyDescent="0.25">
      <c r="A629" s="103">
        <v>627</v>
      </c>
      <c r="B629" t="s">
        <v>80</v>
      </c>
      <c r="C629" t="s">
        <v>429</v>
      </c>
      <c r="D629" t="s">
        <v>399</v>
      </c>
      <c r="E629" t="s">
        <v>70</v>
      </c>
      <c r="F629" t="s">
        <v>405</v>
      </c>
      <c r="G629">
        <v>1.2345679012345681</v>
      </c>
    </row>
    <row r="630" spans="1:7" hidden="1" x14ac:dyDescent="0.25">
      <c r="A630" s="103">
        <v>628</v>
      </c>
      <c r="B630" t="s">
        <v>80</v>
      </c>
      <c r="C630" t="s">
        <v>429</v>
      </c>
      <c r="D630" t="s">
        <v>399</v>
      </c>
      <c r="E630" t="s">
        <v>71</v>
      </c>
      <c r="F630" t="s">
        <v>405</v>
      </c>
      <c r="G630">
        <v>23.862238622383959</v>
      </c>
    </row>
    <row r="631" spans="1:7" hidden="1" x14ac:dyDescent="0.25">
      <c r="A631" s="103">
        <v>629</v>
      </c>
      <c r="B631" t="s">
        <v>80</v>
      </c>
      <c r="C631" t="s">
        <v>429</v>
      </c>
      <c r="D631" t="s">
        <v>399</v>
      </c>
      <c r="E631" t="s">
        <v>69</v>
      </c>
      <c r="F631" t="s">
        <v>405</v>
      </c>
      <c r="G631">
        <v>20.74074074074074</v>
      </c>
    </row>
    <row r="632" spans="1:7" hidden="1" x14ac:dyDescent="0.25">
      <c r="A632" s="103">
        <v>630</v>
      </c>
      <c r="B632" t="s">
        <v>80</v>
      </c>
      <c r="C632" t="s">
        <v>429</v>
      </c>
      <c r="D632" t="s">
        <v>399</v>
      </c>
      <c r="E632" t="s">
        <v>72</v>
      </c>
      <c r="F632" t="s">
        <v>405</v>
      </c>
      <c r="G632">
        <v>29.982817869417111</v>
      </c>
    </row>
    <row r="633" spans="1:7" x14ac:dyDescent="0.25">
      <c r="A633" s="103">
        <v>631</v>
      </c>
      <c r="B633" t="s">
        <v>80</v>
      </c>
      <c r="C633" t="s">
        <v>429</v>
      </c>
      <c r="D633" t="s">
        <v>399</v>
      </c>
      <c r="E633" t="s">
        <v>81</v>
      </c>
      <c r="F633" t="s">
        <v>405</v>
      </c>
      <c r="G633">
        <v>9.4356261022925594</v>
      </c>
    </row>
    <row r="634" spans="1:7" hidden="1" x14ac:dyDescent="0.25">
      <c r="A634" s="103">
        <v>632</v>
      </c>
      <c r="B634" t="s">
        <v>80</v>
      </c>
      <c r="C634" t="s">
        <v>429</v>
      </c>
      <c r="D634" t="s">
        <v>399</v>
      </c>
      <c r="E634" t="s">
        <v>82</v>
      </c>
      <c r="F634" t="s">
        <v>405</v>
      </c>
    </row>
    <row r="635" spans="1:7" hidden="1" x14ac:dyDescent="0.25">
      <c r="A635" s="103">
        <v>633</v>
      </c>
      <c r="B635" t="s">
        <v>80</v>
      </c>
      <c r="C635" t="s">
        <v>429</v>
      </c>
      <c r="D635" t="s">
        <v>399</v>
      </c>
      <c r="E635" t="s">
        <v>70</v>
      </c>
      <c r="F635" t="s">
        <v>406</v>
      </c>
      <c r="G635">
        <v>22.222222222222221</v>
      </c>
    </row>
    <row r="636" spans="1:7" hidden="1" x14ac:dyDescent="0.25">
      <c r="A636" s="103">
        <v>634</v>
      </c>
      <c r="B636" t="s">
        <v>80</v>
      </c>
      <c r="C636" t="s">
        <v>429</v>
      </c>
      <c r="D636" t="s">
        <v>399</v>
      </c>
      <c r="E636" t="s">
        <v>71</v>
      </c>
      <c r="F636" t="s">
        <v>406</v>
      </c>
      <c r="G636">
        <v>10.639606396063989</v>
      </c>
    </row>
    <row r="637" spans="1:7" hidden="1" x14ac:dyDescent="0.25">
      <c r="A637" s="103">
        <v>635</v>
      </c>
      <c r="B637" t="s">
        <v>80</v>
      </c>
      <c r="C637" t="s">
        <v>429</v>
      </c>
      <c r="D637" t="s">
        <v>399</v>
      </c>
      <c r="E637" t="s">
        <v>69</v>
      </c>
      <c r="F637" t="s">
        <v>406</v>
      </c>
      <c r="G637">
        <v>11.851851851851849</v>
      </c>
    </row>
    <row r="638" spans="1:7" hidden="1" x14ac:dyDescent="0.25">
      <c r="A638" s="103">
        <v>636</v>
      </c>
      <c r="B638" t="s">
        <v>80</v>
      </c>
      <c r="C638" t="s">
        <v>429</v>
      </c>
      <c r="D638" t="s">
        <v>399</v>
      </c>
      <c r="E638" t="s">
        <v>72</v>
      </c>
      <c r="F638" t="s">
        <v>406</v>
      </c>
      <c r="G638">
        <v>9.1065292096212733</v>
      </c>
    </row>
    <row r="639" spans="1:7" x14ac:dyDescent="0.25">
      <c r="A639" s="103">
        <v>637</v>
      </c>
      <c r="B639" t="s">
        <v>80</v>
      </c>
      <c r="C639" t="s">
        <v>429</v>
      </c>
      <c r="D639" t="s">
        <v>399</v>
      </c>
      <c r="E639" t="s">
        <v>81</v>
      </c>
      <c r="F639" t="s">
        <v>406</v>
      </c>
      <c r="G639">
        <v>18.253968253969219</v>
      </c>
    </row>
    <row r="640" spans="1:7" hidden="1" x14ac:dyDescent="0.25">
      <c r="A640" s="103">
        <v>638</v>
      </c>
      <c r="B640" t="s">
        <v>80</v>
      </c>
      <c r="C640" t="s">
        <v>429</v>
      </c>
      <c r="D640" t="s">
        <v>399</v>
      </c>
      <c r="E640" t="s">
        <v>82</v>
      </c>
      <c r="F640" t="s">
        <v>406</v>
      </c>
      <c r="G640">
        <v>1.8518518518518521</v>
      </c>
    </row>
    <row r="641" spans="1:7" hidden="1" x14ac:dyDescent="0.25">
      <c r="A641" s="103">
        <v>639</v>
      </c>
      <c r="B641" t="s">
        <v>80</v>
      </c>
      <c r="C641" t="s">
        <v>429</v>
      </c>
      <c r="D641" t="s">
        <v>399</v>
      </c>
      <c r="E641" t="s">
        <v>70</v>
      </c>
      <c r="F641" t="s">
        <v>407</v>
      </c>
      <c r="G641">
        <v>76.543209876543202</v>
      </c>
    </row>
    <row r="642" spans="1:7" hidden="1" x14ac:dyDescent="0.25">
      <c r="A642" s="103">
        <v>640</v>
      </c>
      <c r="B642" t="s">
        <v>80</v>
      </c>
      <c r="C642" t="s">
        <v>429</v>
      </c>
      <c r="D642" t="s">
        <v>399</v>
      </c>
      <c r="E642" t="s">
        <v>71</v>
      </c>
      <c r="F642" t="s">
        <v>407</v>
      </c>
      <c r="G642">
        <v>66</v>
      </c>
    </row>
    <row r="643" spans="1:7" hidden="1" x14ac:dyDescent="0.25">
      <c r="A643" s="103">
        <v>641</v>
      </c>
      <c r="B643" t="s">
        <v>80</v>
      </c>
      <c r="C643" t="s">
        <v>429</v>
      </c>
      <c r="D643" t="s">
        <v>399</v>
      </c>
      <c r="E643" t="s">
        <v>69</v>
      </c>
      <c r="F643" t="s">
        <v>407</v>
      </c>
      <c r="G643">
        <v>67.407407407407405</v>
      </c>
    </row>
    <row r="644" spans="1:7" hidden="1" x14ac:dyDescent="0.25">
      <c r="A644" s="103">
        <v>642</v>
      </c>
      <c r="B644" t="s">
        <v>80</v>
      </c>
      <c r="C644" t="s">
        <v>429</v>
      </c>
      <c r="D644" t="s">
        <v>399</v>
      </c>
      <c r="E644" t="s">
        <v>72</v>
      </c>
      <c r="F644" t="s">
        <v>407</v>
      </c>
      <c r="G644">
        <v>60.910652920961617</v>
      </c>
    </row>
    <row r="645" spans="1:7" x14ac:dyDescent="0.25">
      <c r="A645" s="103">
        <v>643</v>
      </c>
      <c r="B645" t="s">
        <v>80</v>
      </c>
      <c r="C645" t="s">
        <v>429</v>
      </c>
      <c r="D645" t="s">
        <v>399</v>
      </c>
      <c r="E645" t="s">
        <v>81</v>
      </c>
      <c r="F645" t="s">
        <v>407</v>
      </c>
      <c r="G645">
        <v>72.310405643738221</v>
      </c>
    </row>
    <row r="646" spans="1:7" hidden="1" x14ac:dyDescent="0.25">
      <c r="A646" s="103">
        <v>644</v>
      </c>
      <c r="B646" t="s">
        <v>80</v>
      </c>
      <c r="C646" t="s">
        <v>429</v>
      </c>
      <c r="D646" t="s">
        <v>399</v>
      </c>
      <c r="E646" t="s">
        <v>82</v>
      </c>
      <c r="F646" t="s">
        <v>407</v>
      </c>
      <c r="G646">
        <v>98.148148148148152</v>
      </c>
    </row>
    <row r="647" spans="1:7" hidden="1" x14ac:dyDescent="0.25">
      <c r="A647" s="103">
        <v>645</v>
      </c>
      <c r="B647" t="s">
        <v>80</v>
      </c>
      <c r="C647" t="s">
        <v>429</v>
      </c>
      <c r="D647" t="s">
        <v>408</v>
      </c>
      <c r="E647" t="s">
        <v>67</v>
      </c>
      <c r="F647" t="s">
        <v>405</v>
      </c>
      <c r="G647">
        <v>16.324535679374389</v>
      </c>
    </row>
    <row r="648" spans="1:7" hidden="1" x14ac:dyDescent="0.25">
      <c r="A648" s="103">
        <v>646</v>
      </c>
      <c r="B648" t="s">
        <v>80</v>
      </c>
      <c r="C648" t="s">
        <v>429</v>
      </c>
      <c r="D648" t="s">
        <v>408</v>
      </c>
      <c r="E648" t="s">
        <v>66</v>
      </c>
      <c r="F648" t="s">
        <v>405</v>
      </c>
      <c r="G648">
        <v>10.8108108108081</v>
      </c>
    </row>
    <row r="649" spans="1:7" hidden="1" x14ac:dyDescent="0.25">
      <c r="A649" s="103">
        <v>647</v>
      </c>
      <c r="B649" t="s">
        <v>80</v>
      </c>
      <c r="C649" t="s">
        <v>429</v>
      </c>
      <c r="D649" t="s">
        <v>408</v>
      </c>
      <c r="E649" t="s">
        <v>68</v>
      </c>
      <c r="F649" t="s">
        <v>405</v>
      </c>
      <c r="G649">
        <v>25.82375478927154</v>
      </c>
    </row>
    <row r="650" spans="1:7" hidden="1" x14ac:dyDescent="0.25">
      <c r="A650" s="103">
        <v>648</v>
      </c>
      <c r="B650" t="s">
        <v>80</v>
      </c>
      <c r="C650" t="s">
        <v>429</v>
      </c>
      <c r="D650" t="s">
        <v>408</v>
      </c>
      <c r="E650" t="s">
        <v>67</v>
      </c>
      <c r="F650" t="s">
        <v>406</v>
      </c>
      <c r="G650">
        <v>15.15151515151515</v>
      </c>
    </row>
    <row r="651" spans="1:7" hidden="1" x14ac:dyDescent="0.25">
      <c r="A651" s="103">
        <v>649</v>
      </c>
      <c r="B651" t="s">
        <v>80</v>
      </c>
      <c r="C651" t="s">
        <v>429</v>
      </c>
      <c r="D651" t="s">
        <v>408</v>
      </c>
      <c r="E651" t="s">
        <v>66</v>
      </c>
      <c r="F651" t="s">
        <v>406</v>
      </c>
      <c r="G651">
        <v>8.7387387387387463</v>
      </c>
    </row>
    <row r="652" spans="1:7" hidden="1" x14ac:dyDescent="0.25">
      <c r="A652" s="103">
        <v>650</v>
      </c>
      <c r="B652" t="s">
        <v>80</v>
      </c>
      <c r="C652" t="s">
        <v>429</v>
      </c>
      <c r="D652" t="s">
        <v>408</v>
      </c>
      <c r="E652" t="s">
        <v>68</v>
      </c>
      <c r="F652" t="s">
        <v>406</v>
      </c>
      <c r="G652">
        <v>14.25287356321868</v>
      </c>
    </row>
    <row r="653" spans="1:7" hidden="1" x14ac:dyDescent="0.25">
      <c r="A653" s="103">
        <v>651</v>
      </c>
      <c r="B653" t="s">
        <v>80</v>
      </c>
      <c r="C653" t="s">
        <v>429</v>
      </c>
      <c r="D653" t="s">
        <v>408</v>
      </c>
      <c r="E653" t="s">
        <v>67</v>
      </c>
      <c r="F653" t="s">
        <v>407</v>
      </c>
      <c r="G653">
        <v>68.523949169110452</v>
      </c>
    </row>
    <row r="654" spans="1:7" hidden="1" x14ac:dyDescent="0.25">
      <c r="A654" s="103">
        <v>652</v>
      </c>
      <c r="B654" t="s">
        <v>80</v>
      </c>
      <c r="C654" t="s">
        <v>429</v>
      </c>
      <c r="D654" t="s">
        <v>408</v>
      </c>
      <c r="E654" t="s">
        <v>66</v>
      </c>
      <c r="F654" t="s">
        <v>407</v>
      </c>
      <c r="G654">
        <v>81</v>
      </c>
    </row>
    <row r="655" spans="1:7" hidden="1" x14ac:dyDescent="0.25">
      <c r="A655" s="103">
        <v>653</v>
      </c>
      <c r="B655" t="s">
        <v>80</v>
      </c>
      <c r="C655" t="s">
        <v>429</v>
      </c>
      <c r="D655" t="s">
        <v>408</v>
      </c>
      <c r="E655" t="s">
        <v>68</v>
      </c>
      <c r="F655" t="s">
        <v>407</v>
      </c>
      <c r="G655">
        <v>59.923371647509782</v>
      </c>
    </row>
    <row r="656" spans="1:7" hidden="1" x14ac:dyDescent="0.25">
      <c r="A656" s="103">
        <v>654</v>
      </c>
      <c r="B656" t="s">
        <v>80</v>
      </c>
      <c r="C656" t="s">
        <v>429</v>
      </c>
      <c r="D656" t="s">
        <v>409</v>
      </c>
      <c r="E656" t="s">
        <v>193</v>
      </c>
      <c r="F656" t="s">
        <v>405</v>
      </c>
      <c r="G656">
        <v>13.96247240618103</v>
      </c>
    </row>
    <row r="657" spans="1:7" hidden="1" x14ac:dyDescent="0.25">
      <c r="A657" s="103">
        <v>655</v>
      </c>
      <c r="B657" t="s">
        <v>80</v>
      </c>
      <c r="C657" t="s">
        <v>429</v>
      </c>
      <c r="D657" t="s">
        <v>409</v>
      </c>
      <c r="E657" t="s">
        <v>194</v>
      </c>
      <c r="F657" t="s">
        <v>405</v>
      </c>
      <c r="G657">
        <v>24.15940224159402</v>
      </c>
    </row>
    <row r="658" spans="1:7" hidden="1" x14ac:dyDescent="0.25">
      <c r="A658" s="103">
        <v>656</v>
      </c>
      <c r="B658" t="s">
        <v>80</v>
      </c>
      <c r="C658" t="s">
        <v>429</v>
      </c>
      <c r="D658" t="s">
        <v>409</v>
      </c>
      <c r="E658" t="s">
        <v>195</v>
      </c>
      <c r="F658" t="s">
        <v>405</v>
      </c>
      <c r="G658">
        <v>17.52411575562218</v>
      </c>
    </row>
    <row r="659" spans="1:7" hidden="1" x14ac:dyDescent="0.25">
      <c r="A659" s="103">
        <v>657</v>
      </c>
      <c r="B659" t="s">
        <v>80</v>
      </c>
      <c r="C659" t="s">
        <v>429</v>
      </c>
      <c r="D659" t="s">
        <v>409</v>
      </c>
      <c r="E659" t="s">
        <v>193</v>
      </c>
      <c r="F659" t="s">
        <v>406</v>
      </c>
      <c r="G659">
        <v>11.837748344371059</v>
      </c>
    </row>
    <row r="660" spans="1:7" hidden="1" x14ac:dyDescent="0.25">
      <c r="A660" s="103">
        <v>658</v>
      </c>
      <c r="B660" t="s">
        <v>80</v>
      </c>
      <c r="C660" t="s">
        <v>429</v>
      </c>
      <c r="D660" t="s">
        <v>409</v>
      </c>
      <c r="E660" t="s">
        <v>194</v>
      </c>
      <c r="F660" t="s">
        <v>406</v>
      </c>
      <c r="G660">
        <v>12.453300124533</v>
      </c>
    </row>
    <row r="661" spans="1:7" hidden="1" x14ac:dyDescent="0.25">
      <c r="A661" s="103">
        <v>659</v>
      </c>
      <c r="B661" t="s">
        <v>80</v>
      </c>
      <c r="C661" t="s">
        <v>429</v>
      </c>
      <c r="D661" t="s">
        <v>409</v>
      </c>
      <c r="E661" t="s">
        <v>195</v>
      </c>
      <c r="F661" t="s">
        <v>406</v>
      </c>
      <c r="G661">
        <v>16.184351554127321</v>
      </c>
    </row>
    <row r="662" spans="1:7" hidden="1" x14ac:dyDescent="0.25">
      <c r="A662" s="103">
        <v>660</v>
      </c>
      <c r="B662" t="s">
        <v>80</v>
      </c>
      <c r="C662" t="s">
        <v>429</v>
      </c>
      <c r="D662" t="s">
        <v>409</v>
      </c>
      <c r="E662" t="s">
        <v>193</v>
      </c>
      <c r="F662" t="s">
        <v>407</v>
      </c>
      <c r="G662">
        <v>74.1997792494479</v>
      </c>
    </row>
    <row r="663" spans="1:7" hidden="1" x14ac:dyDescent="0.25">
      <c r="A663" s="103">
        <v>661</v>
      </c>
      <c r="B663" t="s">
        <v>80</v>
      </c>
      <c r="C663" t="s">
        <v>429</v>
      </c>
      <c r="D663" t="s">
        <v>409</v>
      </c>
      <c r="E663" t="s">
        <v>194</v>
      </c>
      <c r="F663" t="s">
        <v>407</v>
      </c>
      <c r="G663">
        <v>63.387297633872983</v>
      </c>
    </row>
    <row r="664" spans="1:7" hidden="1" x14ac:dyDescent="0.25">
      <c r="A664" s="103">
        <v>662</v>
      </c>
      <c r="B664" t="s">
        <v>80</v>
      </c>
      <c r="C664" t="s">
        <v>429</v>
      </c>
      <c r="D664" t="s">
        <v>409</v>
      </c>
      <c r="E664" t="s">
        <v>195</v>
      </c>
      <c r="F664" t="s">
        <v>407</v>
      </c>
      <c r="G664">
        <v>66.291532690250492</v>
      </c>
    </row>
    <row r="665" spans="1:7" hidden="1" x14ac:dyDescent="0.25">
      <c r="A665" s="103">
        <v>663</v>
      </c>
      <c r="B665" t="s">
        <v>427</v>
      </c>
      <c r="C665" t="s">
        <v>429</v>
      </c>
      <c r="D665" t="s">
        <v>403</v>
      </c>
      <c r="E665" t="s">
        <v>404</v>
      </c>
      <c r="F665" t="s">
        <v>405</v>
      </c>
      <c r="G665">
        <v>18.85214747244267</v>
      </c>
    </row>
    <row r="666" spans="1:7" hidden="1" x14ac:dyDescent="0.25">
      <c r="A666" s="103">
        <v>664</v>
      </c>
      <c r="B666" t="s">
        <v>427</v>
      </c>
      <c r="C666" t="s">
        <v>429</v>
      </c>
      <c r="D666" t="s">
        <v>403</v>
      </c>
      <c r="E666" t="s">
        <v>404</v>
      </c>
      <c r="F666" t="s">
        <v>406</v>
      </c>
      <c r="G666">
        <v>15.39338654504035</v>
      </c>
    </row>
    <row r="667" spans="1:7" hidden="1" x14ac:dyDescent="0.25">
      <c r="A667" s="103">
        <v>665</v>
      </c>
      <c r="B667" t="s">
        <v>427</v>
      </c>
      <c r="C667" t="s">
        <v>429</v>
      </c>
      <c r="D667" t="s">
        <v>403</v>
      </c>
      <c r="E667" t="s">
        <v>404</v>
      </c>
      <c r="F667" t="s">
        <v>407</v>
      </c>
      <c r="G667">
        <v>65.75446598251699</v>
      </c>
    </row>
    <row r="668" spans="1:7" hidden="1" x14ac:dyDescent="0.25">
      <c r="A668" s="103">
        <v>666</v>
      </c>
      <c r="B668" t="s">
        <v>427</v>
      </c>
      <c r="C668" t="s">
        <v>429</v>
      </c>
      <c r="D668" t="s">
        <v>399</v>
      </c>
      <c r="E668" t="s">
        <v>70</v>
      </c>
      <c r="F668" t="s">
        <v>405</v>
      </c>
      <c r="G668">
        <v>3.007518796992481</v>
      </c>
    </row>
    <row r="669" spans="1:7" hidden="1" x14ac:dyDescent="0.25">
      <c r="A669" s="103">
        <v>667</v>
      </c>
      <c r="B669" t="s">
        <v>427</v>
      </c>
      <c r="C669" t="s">
        <v>429</v>
      </c>
      <c r="D669" t="s">
        <v>399</v>
      </c>
      <c r="E669" t="s">
        <v>71</v>
      </c>
      <c r="F669" t="s">
        <v>405</v>
      </c>
      <c r="G669">
        <v>21.845574387946289</v>
      </c>
    </row>
    <row r="670" spans="1:7" hidden="1" x14ac:dyDescent="0.25">
      <c r="A670" s="103">
        <v>668</v>
      </c>
      <c r="B670" t="s">
        <v>427</v>
      </c>
      <c r="C670" t="s">
        <v>429</v>
      </c>
      <c r="D670" t="s">
        <v>399</v>
      </c>
      <c r="E670" t="s">
        <v>69</v>
      </c>
      <c r="F670" t="s">
        <v>405</v>
      </c>
      <c r="G670">
        <v>13.33333333333333</v>
      </c>
    </row>
    <row r="671" spans="1:7" hidden="1" x14ac:dyDescent="0.25">
      <c r="A671" s="103">
        <v>669</v>
      </c>
      <c r="B671" t="s">
        <v>427</v>
      </c>
      <c r="C671" t="s">
        <v>429</v>
      </c>
      <c r="D671" t="s">
        <v>399</v>
      </c>
      <c r="E671" t="s">
        <v>72</v>
      </c>
      <c r="F671" t="s">
        <v>405</v>
      </c>
      <c r="G671">
        <v>34.299516908211181</v>
      </c>
    </row>
    <row r="672" spans="1:7" x14ac:dyDescent="0.25">
      <c r="A672" s="103">
        <v>670</v>
      </c>
      <c r="B672" t="s">
        <v>427</v>
      </c>
      <c r="C672" t="s">
        <v>429</v>
      </c>
      <c r="D672" t="s">
        <v>399</v>
      </c>
      <c r="E672" t="s">
        <v>81</v>
      </c>
      <c r="F672" t="s">
        <v>405</v>
      </c>
      <c r="G672">
        <v>19.576719576717071</v>
      </c>
    </row>
    <row r="673" spans="1:7" hidden="1" x14ac:dyDescent="0.25">
      <c r="A673" s="103">
        <v>671</v>
      </c>
      <c r="B673" t="s">
        <v>427</v>
      </c>
      <c r="C673" t="s">
        <v>429</v>
      </c>
      <c r="D673" t="s">
        <v>399</v>
      </c>
      <c r="E673" t="s">
        <v>82</v>
      </c>
      <c r="F673" t="s">
        <v>405</v>
      </c>
    </row>
    <row r="674" spans="1:7" hidden="1" x14ac:dyDescent="0.25">
      <c r="A674" s="103">
        <v>672</v>
      </c>
      <c r="B674" t="s">
        <v>427</v>
      </c>
      <c r="C674" t="s">
        <v>429</v>
      </c>
      <c r="D674" t="s">
        <v>399</v>
      </c>
      <c r="E674" t="s">
        <v>70</v>
      </c>
      <c r="F674" t="s">
        <v>406</v>
      </c>
      <c r="G674">
        <v>20.300751879699249</v>
      </c>
    </row>
    <row r="675" spans="1:7" hidden="1" x14ac:dyDescent="0.25">
      <c r="A675" s="103">
        <v>673</v>
      </c>
      <c r="B675" t="s">
        <v>427</v>
      </c>
      <c r="C675" t="s">
        <v>429</v>
      </c>
      <c r="D675" t="s">
        <v>399</v>
      </c>
      <c r="E675" t="s">
        <v>71</v>
      </c>
      <c r="F675" t="s">
        <v>406</v>
      </c>
      <c r="G675">
        <v>15.34839924670438</v>
      </c>
    </row>
    <row r="676" spans="1:7" hidden="1" x14ac:dyDescent="0.25">
      <c r="A676" s="103">
        <v>674</v>
      </c>
      <c r="B676" t="s">
        <v>427</v>
      </c>
      <c r="C676" t="s">
        <v>429</v>
      </c>
      <c r="D676" t="s">
        <v>399</v>
      </c>
      <c r="E676" t="s">
        <v>69</v>
      </c>
      <c r="F676" t="s">
        <v>406</v>
      </c>
      <c r="G676">
        <v>20</v>
      </c>
    </row>
    <row r="677" spans="1:7" hidden="1" x14ac:dyDescent="0.25">
      <c r="A677" s="103">
        <v>675</v>
      </c>
      <c r="B677" t="s">
        <v>427</v>
      </c>
      <c r="C677" t="s">
        <v>429</v>
      </c>
      <c r="D677" t="s">
        <v>399</v>
      </c>
      <c r="E677" t="s">
        <v>72</v>
      </c>
      <c r="F677" t="s">
        <v>406</v>
      </c>
      <c r="G677">
        <v>7.9710144927542013</v>
      </c>
    </row>
    <row r="678" spans="1:7" x14ac:dyDescent="0.25">
      <c r="A678" s="103">
        <v>676</v>
      </c>
      <c r="B678" t="s">
        <v>427</v>
      </c>
      <c r="C678" t="s">
        <v>429</v>
      </c>
      <c r="D678" t="s">
        <v>399</v>
      </c>
      <c r="E678" t="s">
        <v>81</v>
      </c>
      <c r="F678" t="s">
        <v>406</v>
      </c>
      <c r="G678">
        <v>17.98941798942003</v>
      </c>
    </row>
    <row r="679" spans="1:7" hidden="1" x14ac:dyDescent="0.25">
      <c r="A679" s="103">
        <v>677</v>
      </c>
      <c r="B679" t="s">
        <v>427</v>
      </c>
      <c r="C679" t="s">
        <v>429</v>
      </c>
      <c r="D679" t="s">
        <v>399</v>
      </c>
      <c r="E679" t="s">
        <v>82</v>
      </c>
      <c r="F679" t="s">
        <v>406</v>
      </c>
      <c r="G679">
        <v>5.5555555555555554</v>
      </c>
    </row>
    <row r="680" spans="1:7" hidden="1" x14ac:dyDescent="0.25">
      <c r="A680" s="103">
        <v>678</v>
      </c>
      <c r="B680" t="s">
        <v>427</v>
      </c>
      <c r="C680" t="s">
        <v>429</v>
      </c>
      <c r="D680" t="s">
        <v>399</v>
      </c>
      <c r="E680" t="s">
        <v>70</v>
      </c>
      <c r="F680" t="s">
        <v>407</v>
      </c>
      <c r="G680">
        <v>76.691729323308266</v>
      </c>
    </row>
    <row r="681" spans="1:7" hidden="1" x14ac:dyDescent="0.25">
      <c r="A681" s="103">
        <v>679</v>
      </c>
      <c r="B681" t="s">
        <v>427</v>
      </c>
      <c r="C681" t="s">
        <v>429</v>
      </c>
      <c r="D681" t="s">
        <v>399</v>
      </c>
      <c r="E681" t="s">
        <v>71</v>
      </c>
      <c r="F681" t="s">
        <v>407</v>
      </c>
      <c r="G681">
        <v>62.806026365349318</v>
      </c>
    </row>
    <row r="682" spans="1:7" hidden="1" x14ac:dyDescent="0.25">
      <c r="A682" s="103">
        <v>680</v>
      </c>
      <c r="B682" t="s">
        <v>427</v>
      </c>
      <c r="C682" t="s">
        <v>429</v>
      </c>
      <c r="D682" t="s">
        <v>399</v>
      </c>
      <c r="E682" t="s">
        <v>69</v>
      </c>
      <c r="F682" t="s">
        <v>407</v>
      </c>
      <c r="G682">
        <v>66.666666666666657</v>
      </c>
    </row>
    <row r="683" spans="1:7" hidden="1" x14ac:dyDescent="0.25">
      <c r="A683" s="103">
        <v>681</v>
      </c>
      <c r="B683" t="s">
        <v>427</v>
      </c>
      <c r="C683" t="s">
        <v>429</v>
      </c>
      <c r="D683" t="s">
        <v>399</v>
      </c>
      <c r="E683" t="s">
        <v>72</v>
      </c>
      <c r="F683" t="s">
        <v>407</v>
      </c>
      <c r="G683">
        <v>57.729468599034632</v>
      </c>
    </row>
    <row r="684" spans="1:7" x14ac:dyDescent="0.25">
      <c r="A684" s="103">
        <v>682</v>
      </c>
      <c r="B684" t="s">
        <v>427</v>
      </c>
      <c r="C684" t="s">
        <v>429</v>
      </c>
      <c r="D684" t="s">
        <v>399</v>
      </c>
      <c r="E684" t="s">
        <v>81</v>
      </c>
      <c r="F684" t="s">
        <v>407</v>
      </c>
      <c r="G684">
        <v>62.433862433862899</v>
      </c>
    </row>
    <row r="685" spans="1:7" hidden="1" x14ac:dyDescent="0.25">
      <c r="A685" s="103">
        <v>683</v>
      </c>
      <c r="B685" t="s">
        <v>427</v>
      </c>
      <c r="C685" t="s">
        <v>429</v>
      </c>
      <c r="D685" t="s">
        <v>399</v>
      </c>
      <c r="E685" t="s">
        <v>82</v>
      </c>
      <c r="F685" t="s">
        <v>407</v>
      </c>
      <c r="G685">
        <v>94.444444444444443</v>
      </c>
    </row>
    <row r="686" spans="1:7" hidden="1" x14ac:dyDescent="0.25">
      <c r="A686" s="103">
        <v>684</v>
      </c>
      <c r="B686" t="s">
        <v>427</v>
      </c>
      <c r="C686" t="s">
        <v>429</v>
      </c>
      <c r="D686" t="s">
        <v>408</v>
      </c>
      <c r="E686" t="s">
        <v>67</v>
      </c>
      <c r="F686" t="s">
        <v>405</v>
      </c>
      <c r="G686">
        <v>12.90322580645161</v>
      </c>
    </row>
    <row r="687" spans="1:7" hidden="1" x14ac:dyDescent="0.25">
      <c r="A687" s="103">
        <v>685</v>
      </c>
      <c r="B687" t="s">
        <v>427</v>
      </c>
      <c r="C687" t="s">
        <v>429</v>
      </c>
      <c r="D687" t="s">
        <v>408</v>
      </c>
      <c r="E687" t="s">
        <v>66</v>
      </c>
      <c r="F687" t="s">
        <v>405</v>
      </c>
      <c r="G687">
        <v>11.51761517615043</v>
      </c>
    </row>
    <row r="688" spans="1:7" hidden="1" x14ac:dyDescent="0.25">
      <c r="A688" s="103">
        <v>686</v>
      </c>
      <c r="B688" t="s">
        <v>427</v>
      </c>
      <c r="C688" t="s">
        <v>429</v>
      </c>
      <c r="D688" t="s">
        <v>408</v>
      </c>
      <c r="E688" t="s">
        <v>68</v>
      </c>
      <c r="F688" t="s">
        <v>405</v>
      </c>
      <c r="G688">
        <v>32.068965517240258</v>
      </c>
    </row>
    <row r="689" spans="1:7" hidden="1" x14ac:dyDescent="0.25">
      <c r="A689" s="103">
        <v>687</v>
      </c>
      <c r="B689" t="s">
        <v>427</v>
      </c>
      <c r="C689" t="s">
        <v>429</v>
      </c>
      <c r="D689" t="s">
        <v>408</v>
      </c>
      <c r="E689" t="s">
        <v>67</v>
      </c>
      <c r="F689" t="s">
        <v>406</v>
      </c>
      <c r="G689">
        <v>19.35483870967742</v>
      </c>
    </row>
    <row r="690" spans="1:7" hidden="1" x14ac:dyDescent="0.25">
      <c r="A690" s="103">
        <v>688</v>
      </c>
      <c r="B690" t="s">
        <v>427</v>
      </c>
      <c r="C690" t="s">
        <v>429</v>
      </c>
      <c r="D690" t="s">
        <v>408</v>
      </c>
      <c r="E690" t="s">
        <v>66</v>
      </c>
      <c r="F690" t="s">
        <v>406</v>
      </c>
      <c r="G690">
        <v>8.9430894308941475</v>
      </c>
    </row>
    <row r="691" spans="1:7" hidden="1" x14ac:dyDescent="0.25">
      <c r="A691" s="103">
        <v>689</v>
      </c>
      <c r="B691" t="s">
        <v>427</v>
      </c>
      <c r="C691" t="s">
        <v>429</v>
      </c>
      <c r="D691" t="s">
        <v>408</v>
      </c>
      <c r="E691" t="s">
        <v>68</v>
      </c>
      <c r="F691" t="s">
        <v>406</v>
      </c>
      <c r="G691">
        <v>16.206896551725318</v>
      </c>
    </row>
    <row r="692" spans="1:7" hidden="1" x14ac:dyDescent="0.25">
      <c r="A692" s="103">
        <v>690</v>
      </c>
      <c r="B692" t="s">
        <v>427</v>
      </c>
      <c r="C692" t="s">
        <v>429</v>
      </c>
      <c r="D692" t="s">
        <v>408</v>
      </c>
      <c r="E692" t="s">
        <v>67</v>
      </c>
      <c r="F692" t="s">
        <v>407</v>
      </c>
      <c r="G692">
        <v>67.741935483870961</v>
      </c>
    </row>
    <row r="693" spans="1:7" hidden="1" x14ac:dyDescent="0.25">
      <c r="A693" s="103">
        <v>691</v>
      </c>
      <c r="B693" t="s">
        <v>427</v>
      </c>
      <c r="C693" t="s">
        <v>429</v>
      </c>
      <c r="D693" t="s">
        <v>408</v>
      </c>
      <c r="E693" t="s">
        <v>66</v>
      </c>
      <c r="F693" t="s">
        <v>407</v>
      </c>
      <c r="G693">
        <v>79.53929539295541</v>
      </c>
    </row>
    <row r="694" spans="1:7" hidden="1" x14ac:dyDescent="0.25">
      <c r="A694" s="103">
        <v>692</v>
      </c>
      <c r="B694" t="s">
        <v>427</v>
      </c>
      <c r="C694" t="s">
        <v>429</v>
      </c>
      <c r="D694" t="s">
        <v>408</v>
      </c>
      <c r="E694" t="s">
        <v>68</v>
      </c>
      <c r="F694" t="s">
        <v>407</v>
      </c>
      <c r="G694">
        <v>51.724137931034413</v>
      </c>
    </row>
    <row r="695" spans="1:7" hidden="1" x14ac:dyDescent="0.25">
      <c r="A695" s="103">
        <v>693</v>
      </c>
      <c r="B695" t="s">
        <v>427</v>
      </c>
      <c r="C695" t="s">
        <v>429</v>
      </c>
      <c r="D695" t="s">
        <v>409</v>
      </c>
      <c r="E695" t="s">
        <v>193</v>
      </c>
      <c r="F695" t="s">
        <v>405</v>
      </c>
      <c r="G695">
        <v>19.204737732655701</v>
      </c>
    </row>
    <row r="696" spans="1:7" hidden="1" x14ac:dyDescent="0.25">
      <c r="A696" s="103">
        <v>694</v>
      </c>
      <c r="B696" t="s">
        <v>427</v>
      </c>
      <c r="C696" t="s">
        <v>429</v>
      </c>
      <c r="D696" t="s">
        <v>409</v>
      </c>
      <c r="E696" t="s">
        <v>194</v>
      </c>
      <c r="F696" t="s">
        <v>405</v>
      </c>
      <c r="G696">
        <v>23.247232472324718</v>
      </c>
    </row>
    <row r="697" spans="1:7" hidden="1" x14ac:dyDescent="0.25">
      <c r="A697" s="103">
        <v>695</v>
      </c>
      <c r="B697" t="s">
        <v>427</v>
      </c>
      <c r="C697" t="s">
        <v>429</v>
      </c>
      <c r="D697" t="s">
        <v>409</v>
      </c>
      <c r="E697" t="s">
        <v>195</v>
      </c>
      <c r="F697" t="s">
        <v>405</v>
      </c>
      <c r="G697">
        <v>12.57861635219612</v>
      </c>
    </row>
    <row r="698" spans="1:7" hidden="1" x14ac:dyDescent="0.25">
      <c r="A698" s="103">
        <v>696</v>
      </c>
      <c r="B698" t="s">
        <v>427</v>
      </c>
      <c r="C698" t="s">
        <v>429</v>
      </c>
      <c r="D698" t="s">
        <v>409</v>
      </c>
      <c r="E698" t="s">
        <v>193</v>
      </c>
      <c r="F698" t="s">
        <v>406</v>
      </c>
      <c r="G698">
        <v>15.65143824027127</v>
      </c>
    </row>
    <row r="699" spans="1:7" hidden="1" x14ac:dyDescent="0.25">
      <c r="A699" s="103">
        <v>697</v>
      </c>
      <c r="B699" t="s">
        <v>427</v>
      </c>
      <c r="C699" t="s">
        <v>429</v>
      </c>
      <c r="D699" t="s">
        <v>409</v>
      </c>
      <c r="E699" t="s">
        <v>194</v>
      </c>
      <c r="F699" t="s">
        <v>406</v>
      </c>
      <c r="G699">
        <v>16.23616236162362</v>
      </c>
    </row>
    <row r="700" spans="1:7" hidden="1" x14ac:dyDescent="0.25">
      <c r="A700" s="103">
        <v>698</v>
      </c>
      <c r="B700" t="s">
        <v>427</v>
      </c>
      <c r="C700" t="s">
        <v>429</v>
      </c>
      <c r="D700" t="s">
        <v>409</v>
      </c>
      <c r="E700" t="s">
        <v>195</v>
      </c>
      <c r="F700" t="s">
        <v>406</v>
      </c>
      <c r="G700">
        <v>13.83647798742186</v>
      </c>
    </row>
    <row r="701" spans="1:7" hidden="1" x14ac:dyDescent="0.25">
      <c r="A701" s="103">
        <v>699</v>
      </c>
      <c r="B701" t="s">
        <v>427</v>
      </c>
      <c r="C701" t="s">
        <v>429</v>
      </c>
      <c r="D701" t="s">
        <v>409</v>
      </c>
      <c r="E701" t="s">
        <v>193</v>
      </c>
      <c r="F701" t="s">
        <v>407</v>
      </c>
      <c r="G701">
        <v>65.143824027073023</v>
      </c>
    </row>
    <row r="702" spans="1:7" hidden="1" x14ac:dyDescent="0.25">
      <c r="A702" s="103">
        <v>700</v>
      </c>
      <c r="B702" t="s">
        <v>427</v>
      </c>
      <c r="C702" t="s">
        <v>429</v>
      </c>
      <c r="D702" t="s">
        <v>409</v>
      </c>
      <c r="E702" t="s">
        <v>194</v>
      </c>
      <c r="F702" t="s">
        <v>407</v>
      </c>
      <c r="G702">
        <v>60.516605166051662</v>
      </c>
    </row>
    <row r="703" spans="1:7" hidden="1" x14ac:dyDescent="0.25">
      <c r="A703" s="103">
        <v>701</v>
      </c>
      <c r="B703" t="s">
        <v>427</v>
      </c>
      <c r="C703" t="s">
        <v>429</v>
      </c>
      <c r="D703" t="s">
        <v>409</v>
      </c>
      <c r="E703" t="s">
        <v>195</v>
      </c>
      <c r="F703" t="s">
        <v>407</v>
      </c>
      <c r="G703">
        <v>73.58490566038202</v>
      </c>
    </row>
    <row r="704" spans="1:7" hidden="1" x14ac:dyDescent="0.25">
      <c r="A704" s="103">
        <v>702</v>
      </c>
      <c r="B704" t="s">
        <v>85</v>
      </c>
      <c r="C704" t="s">
        <v>429</v>
      </c>
      <c r="D704" t="s">
        <v>403</v>
      </c>
      <c r="E704" t="s">
        <v>404</v>
      </c>
      <c r="F704" t="s">
        <v>405</v>
      </c>
      <c r="G704">
        <v>16.020574582862</v>
      </c>
    </row>
    <row r="705" spans="1:7" hidden="1" x14ac:dyDescent="0.25">
      <c r="A705" s="103">
        <v>703</v>
      </c>
      <c r="B705" t="s">
        <v>85</v>
      </c>
      <c r="C705" t="s">
        <v>429</v>
      </c>
      <c r="D705" t="s">
        <v>403</v>
      </c>
      <c r="E705" t="s">
        <v>404</v>
      </c>
      <c r="F705" t="s">
        <v>406</v>
      </c>
      <c r="G705">
        <v>11.1027474595409</v>
      </c>
    </row>
    <row r="706" spans="1:7" hidden="1" x14ac:dyDescent="0.25">
      <c r="A706" s="103">
        <v>704</v>
      </c>
      <c r="B706" t="s">
        <v>85</v>
      </c>
      <c r="C706" t="s">
        <v>429</v>
      </c>
      <c r="D706" t="s">
        <v>403</v>
      </c>
      <c r="E706" t="s">
        <v>404</v>
      </c>
      <c r="F706" t="s">
        <v>407</v>
      </c>
      <c r="G706">
        <v>72.876677957597096</v>
      </c>
    </row>
    <row r="707" spans="1:7" hidden="1" x14ac:dyDescent="0.25">
      <c r="A707" s="103">
        <v>705</v>
      </c>
      <c r="B707" t="s">
        <v>85</v>
      </c>
      <c r="C707" t="s">
        <v>429</v>
      </c>
      <c r="D707" t="s">
        <v>399</v>
      </c>
      <c r="E707" t="s">
        <v>70</v>
      </c>
      <c r="F707" t="s">
        <v>405</v>
      </c>
      <c r="G707">
        <v>2.4691358024691361</v>
      </c>
    </row>
    <row r="708" spans="1:7" hidden="1" x14ac:dyDescent="0.25">
      <c r="A708" s="103">
        <v>706</v>
      </c>
      <c r="B708" t="s">
        <v>85</v>
      </c>
      <c r="C708" t="s">
        <v>429</v>
      </c>
      <c r="D708" t="s">
        <v>399</v>
      </c>
      <c r="E708" t="s">
        <v>71</v>
      </c>
      <c r="F708" t="s">
        <v>405</v>
      </c>
      <c r="G708">
        <v>17.99999999999816</v>
      </c>
    </row>
    <row r="709" spans="1:7" hidden="1" x14ac:dyDescent="0.25">
      <c r="A709" s="103">
        <v>707</v>
      </c>
      <c r="B709" t="s">
        <v>85</v>
      </c>
      <c r="C709" t="s">
        <v>429</v>
      </c>
      <c r="D709" t="s">
        <v>399</v>
      </c>
      <c r="E709" t="s">
        <v>69</v>
      </c>
      <c r="F709" t="s">
        <v>405</v>
      </c>
      <c r="G709">
        <v>25.18518518518518</v>
      </c>
    </row>
    <row r="710" spans="1:7" hidden="1" x14ac:dyDescent="0.25">
      <c r="A710" s="103">
        <v>708</v>
      </c>
      <c r="B710" t="s">
        <v>85</v>
      </c>
      <c r="C710" t="s">
        <v>429</v>
      </c>
      <c r="D710" t="s">
        <v>399</v>
      </c>
      <c r="E710" t="s">
        <v>72</v>
      </c>
      <c r="F710" t="s">
        <v>405</v>
      </c>
      <c r="G710">
        <v>29.545454545455659</v>
      </c>
    </row>
    <row r="711" spans="1:7" x14ac:dyDescent="0.25">
      <c r="A711" s="103">
        <v>709</v>
      </c>
      <c r="B711" t="s">
        <v>85</v>
      </c>
      <c r="C711" t="s">
        <v>429</v>
      </c>
      <c r="D711" t="s">
        <v>399</v>
      </c>
      <c r="E711" t="s">
        <v>81</v>
      </c>
      <c r="F711" t="s">
        <v>405</v>
      </c>
      <c r="G711">
        <v>8.6419753086412605</v>
      </c>
    </row>
    <row r="712" spans="1:7" hidden="1" x14ac:dyDescent="0.25">
      <c r="A712" s="103">
        <v>710</v>
      </c>
      <c r="B712" t="s">
        <v>85</v>
      </c>
      <c r="C712" t="s">
        <v>429</v>
      </c>
      <c r="D712" t="s">
        <v>399</v>
      </c>
      <c r="E712" t="s">
        <v>82</v>
      </c>
      <c r="F712" t="s">
        <v>405</v>
      </c>
    </row>
    <row r="713" spans="1:7" hidden="1" x14ac:dyDescent="0.25">
      <c r="A713" s="103">
        <v>711</v>
      </c>
      <c r="B713" t="s">
        <v>85</v>
      </c>
      <c r="C713" t="s">
        <v>429</v>
      </c>
      <c r="D713" t="s">
        <v>399</v>
      </c>
      <c r="E713" t="s">
        <v>70</v>
      </c>
      <c r="F713" t="s">
        <v>406</v>
      </c>
      <c r="G713">
        <v>14.81481481481481</v>
      </c>
    </row>
    <row r="714" spans="1:7" hidden="1" x14ac:dyDescent="0.25">
      <c r="A714" s="103">
        <v>712</v>
      </c>
      <c r="B714" t="s">
        <v>85</v>
      </c>
      <c r="C714" t="s">
        <v>429</v>
      </c>
      <c r="D714" t="s">
        <v>399</v>
      </c>
      <c r="E714" t="s">
        <v>71</v>
      </c>
      <c r="F714" t="s">
        <v>406</v>
      </c>
      <c r="G714">
        <v>11.363636363636401</v>
      </c>
    </row>
    <row r="715" spans="1:7" hidden="1" x14ac:dyDescent="0.25">
      <c r="A715" s="103">
        <v>713</v>
      </c>
      <c r="B715" t="s">
        <v>85</v>
      </c>
      <c r="C715" t="s">
        <v>429</v>
      </c>
      <c r="D715" t="s">
        <v>399</v>
      </c>
      <c r="E715" t="s">
        <v>69</v>
      </c>
      <c r="F715" t="s">
        <v>406</v>
      </c>
      <c r="G715">
        <v>6.666666666666667</v>
      </c>
    </row>
    <row r="716" spans="1:7" hidden="1" x14ac:dyDescent="0.25">
      <c r="A716" s="103">
        <v>714</v>
      </c>
      <c r="B716" t="s">
        <v>85</v>
      </c>
      <c r="C716" t="s">
        <v>429</v>
      </c>
      <c r="D716" t="s">
        <v>399</v>
      </c>
      <c r="E716" t="s">
        <v>72</v>
      </c>
      <c r="F716" t="s">
        <v>406</v>
      </c>
      <c r="G716">
        <v>9.0909090909085393</v>
      </c>
    </row>
    <row r="717" spans="1:7" x14ac:dyDescent="0.25">
      <c r="A717" s="103">
        <v>715</v>
      </c>
      <c r="B717" t="s">
        <v>85</v>
      </c>
      <c r="C717" t="s">
        <v>429</v>
      </c>
      <c r="D717" t="s">
        <v>399</v>
      </c>
      <c r="E717" t="s">
        <v>81</v>
      </c>
      <c r="F717" t="s">
        <v>406</v>
      </c>
      <c r="G717">
        <v>14.285714285715491</v>
      </c>
    </row>
    <row r="718" spans="1:7" hidden="1" x14ac:dyDescent="0.25">
      <c r="A718" s="103">
        <v>716</v>
      </c>
      <c r="B718" t="s">
        <v>85</v>
      </c>
      <c r="C718" t="s">
        <v>429</v>
      </c>
      <c r="D718" t="s">
        <v>399</v>
      </c>
      <c r="E718" t="s">
        <v>82</v>
      </c>
      <c r="F718" t="s">
        <v>406</v>
      </c>
      <c r="G718">
        <v>1.8518518518518521</v>
      </c>
    </row>
    <row r="719" spans="1:7" hidden="1" x14ac:dyDescent="0.25">
      <c r="A719" s="103">
        <v>717</v>
      </c>
      <c r="B719" t="s">
        <v>85</v>
      </c>
      <c r="C719" t="s">
        <v>429</v>
      </c>
      <c r="D719" t="s">
        <v>399</v>
      </c>
      <c r="E719" t="s">
        <v>70</v>
      </c>
      <c r="F719" t="s">
        <v>407</v>
      </c>
      <c r="G719">
        <v>82.716049382716051</v>
      </c>
    </row>
    <row r="720" spans="1:7" hidden="1" x14ac:dyDescent="0.25">
      <c r="A720" s="103">
        <v>718</v>
      </c>
      <c r="B720" t="s">
        <v>85</v>
      </c>
      <c r="C720" t="s">
        <v>429</v>
      </c>
      <c r="D720" t="s">
        <v>399</v>
      </c>
      <c r="E720" t="s">
        <v>71</v>
      </c>
      <c r="F720" t="s">
        <v>407</v>
      </c>
      <c r="G720">
        <v>70.636363636365431</v>
      </c>
    </row>
    <row r="721" spans="1:7" hidden="1" x14ac:dyDescent="0.25">
      <c r="A721" s="103">
        <v>719</v>
      </c>
      <c r="B721" t="s">
        <v>85</v>
      </c>
      <c r="C721" t="s">
        <v>429</v>
      </c>
      <c r="D721" t="s">
        <v>399</v>
      </c>
      <c r="E721" t="s">
        <v>69</v>
      </c>
      <c r="F721" t="s">
        <v>407</v>
      </c>
      <c r="G721">
        <v>68.148148148148152</v>
      </c>
    </row>
    <row r="722" spans="1:7" hidden="1" x14ac:dyDescent="0.25">
      <c r="A722" s="103">
        <v>720</v>
      </c>
      <c r="B722" t="s">
        <v>85</v>
      </c>
      <c r="C722" t="s">
        <v>429</v>
      </c>
      <c r="D722" t="s">
        <v>399</v>
      </c>
      <c r="E722" t="s">
        <v>72</v>
      </c>
      <c r="F722" t="s">
        <v>407</v>
      </c>
      <c r="G722">
        <v>61.363636363635813</v>
      </c>
    </row>
    <row r="723" spans="1:7" x14ac:dyDescent="0.25">
      <c r="A723" s="103">
        <v>721</v>
      </c>
      <c r="B723" t="s">
        <v>85</v>
      </c>
      <c r="C723" t="s">
        <v>429</v>
      </c>
      <c r="D723" t="s">
        <v>399</v>
      </c>
      <c r="E723" t="s">
        <v>81</v>
      </c>
      <c r="F723" t="s">
        <v>407</v>
      </c>
      <c r="G723">
        <v>77.07231040564325</v>
      </c>
    </row>
    <row r="724" spans="1:7" hidden="1" x14ac:dyDescent="0.25">
      <c r="A724" s="103">
        <v>722</v>
      </c>
      <c r="B724" t="s">
        <v>85</v>
      </c>
      <c r="C724" t="s">
        <v>429</v>
      </c>
      <c r="D724" t="s">
        <v>399</v>
      </c>
      <c r="E724" t="s">
        <v>82</v>
      </c>
      <c r="F724" t="s">
        <v>407</v>
      </c>
      <c r="G724">
        <v>98.148148148148152</v>
      </c>
    </row>
    <row r="725" spans="1:7" hidden="1" x14ac:dyDescent="0.25">
      <c r="A725" s="103">
        <v>723</v>
      </c>
      <c r="B725" t="s">
        <v>85</v>
      </c>
      <c r="C725" t="s">
        <v>429</v>
      </c>
      <c r="D725" t="s">
        <v>408</v>
      </c>
      <c r="E725" t="s">
        <v>67</v>
      </c>
      <c r="F725" t="s">
        <v>405</v>
      </c>
      <c r="G725">
        <v>11.84600197433366</v>
      </c>
    </row>
    <row r="726" spans="1:7" hidden="1" x14ac:dyDescent="0.25">
      <c r="A726" s="103">
        <v>724</v>
      </c>
      <c r="B726" t="s">
        <v>85</v>
      </c>
      <c r="C726" t="s">
        <v>429</v>
      </c>
      <c r="D726" t="s">
        <v>408</v>
      </c>
      <c r="E726" t="s">
        <v>66</v>
      </c>
      <c r="F726" t="s">
        <v>405</v>
      </c>
      <c r="G726">
        <v>10.242587601076229</v>
      </c>
    </row>
    <row r="727" spans="1:7" hidden="1" x14ac:dyDescent="0.25">
      <c r="A727" s="103">
        <v>725</v>
      </c>
      <c r="B727" t="s">
        <v>85</v>
      </c>
      <c r="C727" t="s">
        <v>429</v>
      </c>
      <c r="D727" t="s">
        <v>408</v>
      </c>
      <c r="E727" t="s">
        <v>68</v>
      </c>
      <c r="F727" t="s">
        <v>405</v>
      </c>
      <c r="G727">
        <v>25.46193643754637</v>
      </c>
    </row>
    <row r="728" spans="1:7" hidden="1" x14ac:dyDescent="0.25">
      <c r="A728" s="103">
        <v>726</v>
      </c>
      <c r="B728" t="s">
        <v>85</v>
      </c>
      <c r="C728" t="s">
        <v>429</v>
      </c>
      <c r="D728" t="s">
        <v>408</v>
      </c>
      <c r="E728" t="s">
        <v>67</v>
      </c>
      <c r="F728" t="s">
        <v>406</v>
      </c>
      <c r="G728">
        <v>12.142152023692001</v>
      </c>
    </row>
    <row r="729" spans="1:7" hidden="1" x14ac:dyDescent="0.25">
      <c r="A729" s="103">
        <v>727</v>
      </c>
      <c r="B729" t="s">
        <v>85</v>
      </c>
      <c r="C729" t="s">
        <v>429</v>
      </c>
      <c r="D729" t="s">
        <v>408</v>
      </c>
      <c r="E729" t="s">
        <v>66</v>
      </c>
      <c r="F729" t="s">
        <v>406</v>
      </c>
      <c r="G729">
        <v>6.1096136567837336</v>
      </c>
    </row>
    <row r="730" spans="1:7" hidden="1" x14ac:dyDescent="0.25">
      <c r="A730" s="103">
        <v>728</v>
      </c>
      <c r="B730" t="s">
        <v>85</v>
      </c>
      <c r="C730" t="s">
        <v>429</v>
      </c>
      <c r="D730" t="s">
        <v>408</v>
      </c>
      <c r="E730" t="s">
        <v>68</v>
      </c>
      <c r="F730" t="s">
        <v>406</v>
      </c>
      <c r="G730">
        <v>14.042867701404431</v>
      </c>
    </row>
    <row r="731" spans="1:7" hidden="1" x14ac:dyDescent="0.25">
      <c r="A731" s="103">
        <v>729</v>
      </c>
      <c r="B731" t="s">
        <v>85</v>
      </c>
      <c r="C731" t="s">
        <v>429</v>
      </c>
      <c r="D731" t="s">
        <v>408</v>
      </c>
      <c r="E731" t="s">
        <v>67</v>
      </c>
      <c r="F731" t="s">
        <v>407</v>
      </c>
      <c r="G731">
        <v>76.011846001974334</v>
      </c>
    </row>
    <row r="732" spans="1:7" hidden="1" x14ac:dyDescent="0.25">
      <c r="A732" s="103">
        <v>730</v>
      </c>
      <c r="B732" t="s">
        <v>85</v>
      </c>
      <c r="C732" t="s">
        <v>429</v>
      </c>
      <c r="D732" t="s">
        <v>408</v>
      </c>
      <c r="E732" t="s">
        <v>66</v>
      </c>
      <c r="F732" t="s">
        <v>407</v>
      </c>
      <c r="G732">
        <v>83.64779874214004</v>
      </c>
    </row>
    <row r="733" spans="1:7" hidden="1" x14ac:dyDescent="0.25">
      <c r="A733" s="103">
        <v>731</v>
      </c>
      <c r="B733" t="s">
        <v>85</v>
      </c>
      <c r="C733" t="s">
        <v>429</v>
      </c>
      <c r="D733" t="s">
        <v>408</v>
      </c>
      <c r="E733" t="s">
        <v>68</v>
      </c>
      <c r="F733" t="s">
        <v>407</v>
      </c>
      <c r="G733">
        <v>61</v>
      </c>
    </row>
    <row r="734" spans="1:7" hidden="1" x14ac:dyDescent="0.25">
      <c r="A734" s="103">
        <v>732</v>
      </c>
      <c r="B734" t="s">
        <v>85</v>
      </c>
      <c r="C734" t="s">
        <v>429</v>
      </c>
      <c r="D734" t="s">
        <v>409</v>
      </c>
      <c r="E734" t="s">
        <v>193</v>
      </c>
      <c r="F734" t="s">
        <v>405</v>
      </c>
      <c r="G734">
        <v>13.825136612021851</v>
      </c>
    </row>
    <row r="735" spans="1:7" hidden="1" x14ac:dyDescent="0.25">
      <c r="A735" s="103">
        <v>733</v>
      </c>
      <c r="B735" t="s">
        <v>85</v>
      </c>
      <c r="C735" t="s">
        <v>429</v>
      </c>
      <c r="D735" t="s">
        <v>409</v>
      </c>
      <c r="E735" t="s">
        <v>194</v>
      </c>
      <c r="F735" t="s">
        <v>405</v>
      </c>
      <c r="G735">
        <v>21.90237797246558</v>
      </c>
    </row>
    <row r="736" spans="1:7" hidden="1" x14ac:dyDescent="0.25">
      <c r="A736" s="103">
        <v>734</v>
      </c>
      <c r="B736" t="s">
        <v>85</v>
      </c>
      <c r="C736" t="s">
        <v>429</v>
      </c>
      <c r="D736" t="s">
        <v>409</v>
      </c>
      <c r="E736" t="s">
        <v>195</v>
      </c>
      <c r="F736" t="s">
        <v>405</v>
      </c>
      <c r="G736">
        <v>12.85266457679802</v>
      </c>
    </row>
    <row r="737" spans="1:7" hidden="1" x14ac:dyDescent="0.25">
      <c r="A737" s="103">
        <v>735</v>
      </c>
      <c r="B737" t="s">
        <v>85</v>
      </c>
      <c r="C737" t="s">
        <v>429</v>
      </c>
      <c r="D737" t="s">
        <v>409</v>
      </c>
      <c r="E737" t="s">
        <v>193</v>
      </c>
      <c r="F737" t="s">
        <v>406</v>
      </c>
      <c r="G737">
        <v>9.5901639344264371</v>
      </c>
    </row>
    <row r="738" spans="1:7" hidden="1" x14ac:dyDescent="0.25">
      <c r="A738" s="103">
        <v>736</v>
      </c>
      <c r="B738" t="s">
        <v>85</v>
      </c>
      <c r="C738" t="s">
        <v>429</v>
      </c>
      <c r="D738" t="s">
        <v>409</v>
      </c>
      <c r="E738" t="s">
        <v>194</v>
      </c>
      <c r="F738" t="s">
        <v>406</v>
      </c>
      <c r="G738">
        <v>10.88861076345432</v>
      </c>
    </row>
    <row r="739" spans="1:7" hidden="1" x14ac:dyDescent="0.25">
      <c r="A739" s="103">
        <v>737</v>
      </c>
      <c r="B739" t="s">
        <v>85</v>
      </c>
      <c r="C739" t="s">
        <v>429</v>
      </c>
      <c r="D739" t="s">
        <v>409</v>
      </c>
      <c r="E739" t="s">
        <v>195</v>
      </c>
      <c r="F739" t="s">
        <v>406</v>
      </c>
      <c r="G739">
        <v>14.263322884013069</v>
      </c>
    </row>
    <row r="740" spans="1:7" hidden="1" x14ac:dyDescent="0.25">
      <c r="A740" s="103">
        <v>738</v>
      </c>
      <c r="B740" t="s">
        <v>85</v>
      </c>
      <c r="C740" t="s">
        <v>429</v>
      </c>
      <c r="D740" t="s">
        <v>409</v>
      </c>
      <c r="E740" t="s">
        <v>193</v>
      </c>
      <c r="F740" t="s">
        <v>407</v>
      </c>
      <c r="G740">
        <v>76.584699453551721</v>
      </c>
    </row>
    <row r="741" spans="1:7" hidden="1" x14ac:dyDescent="0.25">
      <c r="A741" s="103">
        <v>739</v>
      </c>
      <c r="B741" t="s">
        <v>85</v>
      </c>
      <c r="C741" t="s">
        <v>429</v>
      </c>
      <c r="D741" t="s">
        <v>409</v>
      </c>
      <c r="E741" t="s">
        <v>194</v>
      </c>
      <c r="F741" t="s">
        <v>407</v>
      </c>
      <c r="G741">
        <v>67.209011264080104</v>
      </c>
    </row>
    <row r="742" spans="1:7" hidden="1" x14ac:dyDescent="0.25">
      <c r="A742" s="103">
        <v>740</v>
      </c>
      <c r="B742" t="s">
        <v>85</v>
      </c>
      <c r="C742" t="s">
        <v>429</v>
      </c>
      <c r="D742" t="s">
        <v>409</v>
      </c>
      <c r="E742" t="s">
        <v>195</v>
      </c>
      <c r="F742" t="s">
        <v>407</v>
      </c>
      <c r="G742">
        <v>72.884012539188916</v>
      </c>
    </row>
    <row r="743" spans="1:7" hidden="1" x14ac:dyDescent="0.25">
      <c r="A743" s="103">
        <v>741</v>
      </c>
      <c r="B743" t="s">
        <v>428</v>
      </c>
      <c r="C743" t="s">
        <v>429</v>
      </c>
      <c r="D743" t="s">
        <v>403</v>
      </c>
      <c r="E743" t="s">
        <v>404</v>
      </c>
      <c r="F743" t="s">
        <v>405</v>
      </c>
      <c r="G743">
        <v>16.358658453113261</v>
      </c>
    </row>
    <row r="744" spans="1:7" hidden="1" x14ac:dyDescent="0.25">
      <c r="A744" s="103">
        <v>742</v>
      </c>
      <c r="B744" t="s">
        <v>428</v>
      </c>
      <c r="C744" t="s">
        <v>429</v>
      </c>
      <c r="D744" t="s">
        <v>403</v>
      </c>
      <c r="E744" t="s">
        <v>404</v>
      </c>
      <c r="F744" t="s">
        <v>406</v>
      </c>
      <c r="G744">
        <v>8.6242299794663069</v>
      </c>
    </row>
    <row r="745" spans="1:7" hidden="1" x14ac:dyDescent="0.25">
      <c r="A745" s="103">
        <v>743</v>
      </c>
      <c r="B745" t="s">
        <v>428</v>
      </c>
      <c r="C745" t="s">
        <v>429</v>
      </c>
      <c r="D745" t="s">
        <v>403</v>
      </c>
      <c r="E745" t="s">
        <v>404</v>
      </c>
      <c r="F745" t="s">
        <v>407</v>
      </c>
      <c r="G745">
        <v>75.017111567420429</v>
      </c>
    </row>
    <row r="746" spans="1:7" hidden="1" x14ac:dyDescent="0.25">
      <c r="A746" s="103">
        <v>744</v>
      </c>
      <c r="B746" t="s">
        <v>428</v>
      </c>
      <c r="C746" t="s">
        <v>429</v>
      </c>
      <c r="D746" t="s">
        <v>399</v>
      </c>
      <c r="E746" t="s">
        <v>70</v>
      </c>
      <c r="F746" t="s">
        <v>405</v>
      </c>
      <c r="G746">
        <v>2.7397260273972601</v>
      </c>
    </row>
    <row r="747" spans="1:7" hidden="1" x14ac:dyDescent="0.25">
      <c r="A747" s="103">
        <v>745</v>
      </c>
      <c r="B747" t="s">
        <v>428</v>
      </c>
      <c r="C747" t="s">
        <v>429</v>
      </c>
      <c r="D747" t="s">
        <v>399</v>
      </c>
      <c r="E747" t="s">
        <v>71</v>
      </c>
      <c r="F747" t="s">
        <v>405</v>
      </c>
      <c r="G747">
        <v>15.656565656564201</v>
      </c>
    </row>
    <row r="748" spans="1:7" hidden="1" x14ac:dyDescent="0.25">
      <c r="A748" s="103">
        <v>746</v>
      </c>
      <c r="B748" t="s">
        <v>428</v>
      </c>
      <c r="C748" t="s">
        <v>429</v>
      </c>
      <c r="D748" t="s">
        <v>399</v>
      </c>
      <c r="E748" t="s">
        <v>69</v>
      </c>
      <c r="F748" t="s">
        <v>405</v>
      </c>
      <c r="G748">
        <v>24</v>
      </c>
    </row>
    <row r="749" spans="1:7" hidden="1" x14ac:dyDescent="0.25">
      <c r="A749" s="103">
        <v>747</v>
      </c>
      <c r="B749" t="s">
        <v>428</v>
      </c>
      <c r="C749" t="s">
        <v>429</v>
      </c>
      <c r="D749" t="s">
        <v>399</v>
      </c>
      <c r="E749" t="s">
        <v>72</v>
      </c>
      <c r="F749" t="s">
        <v>405</v>
      </c>
      <c r="G749">
        <v>23.684210526312391</v>
      </c>
    </row>
    <row r="750" spans="1:7" x14ac:dyDescent="0.25">
      <c r="A750" s="103">
        <v>748</v>
      </c>
      <c r="B750" t="s">
        <v>428</v>
      </c>
      <c r="C750" t="s">
        <v>429</v>
      </c>
      <c r="D750" t="s">
        <v>399</v>
      </c>
      <c r="E750" t="s">
        <v>81</v>
      </c>
      <c r="F750" t="s">
        <v>405</v>
      </c>
      <c r="G750">
        <v>23.809523809525569</v>
      </c>
    </row>
    <row r="751" spans="1:7" hidden="1" x14ac:dyDescent="0.25">
      <c r="A751" s="103">
        <v>749</v>
      </c>
      <c r="B751" t="s">
        <v>428</v>
      </c>
      <c r="C751" t="s">
        <v>429</v>
      </c>
      <c r="D751" t="s">
        <v>399</v>
      </c>
      <c r="E751" t="s">
        <v>82</v>
      </c>
      <c r="F751" t="s">
        <v>405</v>
      </c>
    </row>
    <row r="752" spans="1:7" hidden="1" x14ac:dyDescent="0.25">
      <c r="A752" s="103">
        <v>750</v>
      </c>
      <c r="B752" t="s">
        <v>428</v>
      </c>
      <c r="C752" t="s">
        <v>429</v>
      </c>
      <c r="D752" t="s">
        <v>399</v>
      </c>
      <c r="E752" t="s">
        <v>70</v>
      </c>
      <c r="F752" t="s">
        <v>406</v>
      </c>
      <c r="G752">
        <v>2.7397260273972601</v>
      </c>
    </row>
    <row r="753" spans="1:7" hidden="1" x14ac:dyDescent="0.25">
      <c r="A753" s="103">
        <v>751</v>
      </c>
      <c r="B753" t="s">
        <v>428</v>
      </c>
      <c r="C753" t="s">
        <v>429</v>
      </c>
      <c r="D753" t="s">
        <v>399</v>
      </c>
      <c r="E753" t="s">
        <v>71</v>
      </c>
      <c r="F753" t="s">
        <v>406</v>
      </c>
      <c r="G753">
        <v>16.161616161616781</v>
      </c>
    </row>
    <row r="754" spans="1:7" hidden="1" x14ac:dyDescent="0.25">
      <c r="A754" s="103">
        <v>752</v>
      </c>
      <c r="B754" t="s">
        <v>428</v>
      </c>
      <c r="C754" t="s">
        <v>429</v>
      </c>
      <c r="D754" t="s">
        <v>399</v>
      </c>
      <c r="E754" t="s">
        <v>69</v>
      </c>
      <c r="F754" t="s">
        <v>406</v>
      </c>
    </row>
    <row r="755" spans="1:7" hidden="1" x14ac:dyDescent="0.25">
      <c r="A755" s="103">
        <v>753</v>
      </c>
      <c r="B755" t="s">
        <v>428</v>
      </c>
      <c r="C755" t="s">
        <v>429</v>
      </c>
      <c r="D755" t="s">
        <v>399</v>
      </c>
      <c r="E755" t="s">
        <v>72</v>
      </c>
      <c r="F755" t="s">
        <v>406</v>
      </c>
      <c r="G755">
        <v>7.8947368421058854</v>
      </c>
    </row>
    <row r="756" spans="1:7" x14ac:dyDescent="0.25">
      <c r="A756" s="103">
        <v>754</v>
      </c>
      <c r="B756" t="s">
        <v>428</v>
      </c>
      <c r="C756" t="s">
        <v>429</v>
      </c>
      <c r="D756" t="s">
        <v>399</v>
      </c>
      <c r="E756" t="s">
        <v>81</v>
      </c>
      <c r="F756" t="s">
        <v>406</v>
      </c>
    </row>
    <row r="757" spans="1:7" hidden="1" x14ac:dyDescent="0.25">
      <c r="A757" s="103">
        <v>755</v>
      </c>
      <c r="B757" t="s">
        <v>428</v>
      </c>
      <c r="C757" t="s">
        <v>429</v>
      </c>
      <c r="D757" t="s">
        <v>399</v>
      </c>
      <c r="E757" t="s">
        <v>82</v>
      </c>
      <c r="F757" t="s">
        <v>406</v>
      </c>
      <c r="G757">
        <v>10</v>
      </c>
    </row>
    <row r="758" spans="1:7" hidden="1" x14ac:dyDescent="0.25">
      <c r="A758" s="103">
        <v>756</v>
      </c>
      <c r="B758" t="s">
        <v>428</v>
      </c>
      <c r="C758" t="s">
        <v>429</v>
      </c>
      <c r="D758" t="s">
        <v>399</v>
      </c>
      <c r="E758" t="s">
        <v>70</v>
      </c>
      <c r="F758" t="s">
        <v>407</v>
      </c>
      <c r="G758">
        <v>94</v>
      </c>
    </row>
    <row r="759" spans="1:7" hidden="1" x14ac:dyDescent="0.25">
      <c r="A759" s="103">
        <v>757</v>
      </c>
      <c r="B759" t="s">
        <v>428</v>
      </c>
      <c r="C759" t="s">
        <v>429</v>
      </c>
      <c r="D759" t="s">
        <v>399</v>
      </c>
      <c r="E759" t="s">
        <v>71</v>
      </c>
      <c r="F759" t="s">
        <v>407</v>
      </c>
      <c r="G759">
        <v>68.181818181819011</v>
      </c>
    </row>
    <row r="760" spans="1:7" hidden="1" x14ac:dyDescent="0.25">
      <c r="A760" s="103">
        <v>758</v>
      </c>
      <c r="B760" t="s">
        <v>428</v>
      </c>
      <c r="C760" t="s">
        <v>429</v>
      </c>
      <c r="D760" t="s">
        <v>399</v>
      </c>
      <c r="E760" t="s">
        <v>69</v>
      </c>
      <c r="F760" t="s">
        <v>407</v>
      </c>
      <c r="G760">
        <v>76</v>
      </c>
    </row>
    <row r="761" spans="1:7" hidden="1" x14ac:dyDescent="0.25">
      <c r="A761" s="103">
        <v>759</v>
      </c>
      <c r="B761" t="s">
        <v>428</v>
      </c>
      <c r="C761" t="s">
        <v>429</v>
      </c>
      <c r="D761" t="s">
        <v>399</v>
      </c>
      <c r="E761" t="s">
        <v>72</v>
      </c>
      <c r="F761" t="s">
        <v>407</v>
      </c>
      <c r="G761">
        <v>68.42105263158173</v>
      </c>
    </row>
    <row r="762" spans="1:7" x14ac:dyDescent="0.25">
      <c r="A762" s="103">
        <v>760</v>
      </c>
      <c r="B762" t="s">
        <v>428</v>
      </c>
      <c r="C762" t="s">
        <v>429</v>
      </c>
      <c r="D762" t="s">
        <v>399</v>
      </c>
      <c r="E762" t="s">
        <v>81</v>
      </c>
      <c r="F762" t="s">
        <v>407</v>
      </c>
      <c r="G762">
        <v>76.190476190474428</v>
      </c>
    </row>
    <row r="763" spans="1:7" hidden="1" x14ac:dyDescent="0.25">
      <c r="A763" s="103">
        <v>761</v>
      </c>
      <c r="B763" t="s">
        <v>428</v>
      </c>
      <c r="C763" t="s">
        <v>429</v>
      </c>
      <c r="D763" t="s">
        <v>399</v>
      </c>
      <c r="E763" t="s">
        <v>82</v>
      </c>
      <c r="F763" t="s">
        <v>407</v>
      </c>
      <c r="G763">
        <v>90</v>
      </c>
    </row>
    <row r="764" spans="1:7" hidden="1" x14ac:dyDescent="0.25">
      <c r="A764" s="103">
        <v>762</v>
      </c>
      <c r="B764" t="s">
        <v>428</v>
      </c>
      <c r="C764" t="s">
        <v>429</v>
      </c>
      <c r="D764" t="s">
        <v>408</v>
      </c>
      <c r="E764" t="s">
        <v>67</v>
      </c>
      <c r="F764" t="s">
        <v>405</v>
      </c>
      <c r="G764">
        <v>9.9476439790575917</v>
      </c>
    </row>
    <row r="765" spans="1:7" hidden="1" x14ac:dyDescent="0.25">
      <c r="A765" s="103">
        <v>763</v>
      </c>
      <c r="B765" t="s">
        <v>428</v>
      </c>
      <c r="C765" t="s">
        <v>429</v>
      </c>
      <c r="D765" t="s">
        <v>408</v>
      </c>
      <c r="E765" t="s">
        <v>66</v>
      </c>
      <c r="F765" t="s">
        <v>405</v>
      </c>
      <c r="G765">
        <v>15.686274509802621</v>
      </c>
    </row>
    <row r="766" spans="1:7" hidden="1" x14ac:dyDescent="0.25">
      <c r="A766" s="103">
        <v>764</v>
      </c>
      <c r="B766" t="s">
        <v>428</v>
      </c>
      <c r="C766" t="s">
        <v>429</v>
      </c>
      <c r="D766" t="s">
        <v>408</v>
      </c>
      <c r="E766" t="s">
        <v>68</v>
      </c>
      <c r="F766" t="s">
        <v>405</v>
      </c>
      <c r="G766">
        <v>24.58333333333243</v>
      </c>
    </row>
    <row r="767" spans="1:7" hidden="1" x14ac:dyDescent="0.25">
      <c r="A767" s="103">
        <v>765</v>
      </c>
      <c r="B767" t="s">
        <v>428</v>
      </c>
      <c r="C767" t="s">
        <v>429</v>
      </c>
      <c r="D767" t="s">
        <v>408</v>
      </c>
      <c r="E767" t="s">
        <v>67</v>
      </c>
      <c r="F767" t="s">
        <v>406</v>
      </c>
      <c r="G767">
        <v>13.089005235602089</v>
      </c>
    </row>
    <row r="768" spans="1:7" hidden="1" x14ac:dyDescent="0.25">
      <c r="A768" s="103">
        <v>766</v>
      </c>
      <c r="B768" t="s">
        <v>428</v>
      </c>
      <c r="C768" t="s">
        <v>429</v>
      </c>
      <c r="D768" t="s">
        <v>408</v>
      </c>
      <c r="E768" t="s">
        <v>66</v>
      </c>
      <c r="F768" t="s">
        <v>406</v>
      </c>
      <c r="G768">
        <v>1.9607843137251439</v>
      </c>
    </row>
    <row r="769" spans="1:7" hidden="1" x14ac:dyDescent="0.25">
      <c r="A769" s="103">
        <v>767</v>
      </c>
      <c r="B769" t="s">
        <v>428</v>
      </c>
      <c r="C769" t="s">
        <v>429</v>
      </c>
      <c r="D769" t="s">
        <v>408</v>
      </c>
      <c r="E769" t="s">
        <v>68</v>
      </c>
      <c r="F769" t="s">
        <v>406</v>
      </c>
      <c r="G769">
        <v>8.9583333333338402</v>
      </c>
    </row>
    <row r="770" spans="1:7" hidden="1" x14ac:dyDescent="0.25">
      <c r="A770" s="103">
        <v>768</v>
      </c>
      <c r="B770" t="s">
        <v>428</v>
      </c>
      <c r="C770" t="s">
        <v>429</v>
      </c>
      <c r="D770" t="s">
        <v>408</v>
      </c>
      <c r="E770" t="s">
        <v>67</v>
      </c>
      <c r="F770" t="s">
        <v>407</v>
      </c>
      <c r="G770">
        <v>76.96335078534031</v>
      </c>
    </row>
    <row r="771" spans="1:7" hidden="1" x14ac:dyDescent="0.25">
      <c r="A771" s="103">
        <v>769</v>
      </c>
      <c r="B771" t="s">
        <v>428</v>
      </c>
      <c r="C771" t="s">
        <v>429</v>
      </c>
      <c r="D771" t="s">
        <v>408</v>
      </c>
      <c r="E771" t="s">
        <v>66</v>
      </c>
      <c r="F771" t="s">
        <v>407</v>
      </c>
      <c r="G771">
        <v>82.352941176472228</v>
      </c>
    </row>
    <row r="772" spans="1:7" hidden="1" x14ac:dyDescent="0.25">
      <c r="A772" s="103">
        <v>770</v>
      </c>
      <c r="B772" t="s">
        <v>428</v>
      </c>
      <c r="C772" t="s">
        <v>429</v>
      </c>
      <c r="D772" t="s">
        <v>408</v>
      </c>
      <c r="E772" t="s">
        <v>68</v>
      </c>
      <c r="F772" t="s">
        <v>407</v>
      </c>
      <c r="G772">
        <v>67</v>
      </c>
    </row>
    <row r="773" spans="1:7" hidden="1" x14ac:dyDescent="0.25">
      <c r="A773" s="103">
        <v>771</v>
      </c>
      <c r="B773" t="s">
        <v>428</v>
      </c>
      <c r="C773" t="s">
        <v>429</v>
      </c>
      <c r="D773" t="s">
        <v>409</v>
      </c>
      <c r="E773" t="s">
        <v>193</v>
      </c>
      <c r="F773" t="s">
        <v>405</v>
      </c>
      <c r="G773">
        <v>16.819571865443731</v>
      </c>
    </row>
    <row r="774" spans="1:7" hidden="1" x14ac:dyDescent="0.25">
      <c r="A774" s="103">
        <v>772</v>
      </c>
      <c r="B774" t="s">
        <v>428</v>
      </c>
      <c r="C774" t="s">
        <v>429</v>
      </c>
      <c r="D774" t="s">
        <v>409</v>
      </c>
      <c r="E774" t="s">
        <v>194</v>
      </c>
      <c r="F774" t="s">
        <v>405</v>
      </c>
      <c r="G774">
        <v>20.261437908496731</v>
      </c>
    </row>
    <row r="775" spans="1:7" hidden="1" x14ac:dyDescent="0.25">
      <c r="A775" s="103">
        <v>773</v>
      </c>
      <c r="B775" t="s">
        <v>428</v>
      </c>
      <c r="C775" t="s">
        <v>429</v>
      </c>
      <c r="D775" t="s">
        <v>409</v>
      </c>
      <c r="E775" t="s">
        <v>195</v>
      </c>
      <c r="F775" t="s">
        <v>405</v>
      </c>
      <c r="G775">
        <v>10.344827586200591</v>
      </c>
    </row>
    <row r="776" spans="1:7" hidden="1" x14ac:dyDescent="0.25">
      <c r="A776" s="103">
        <v>774</v>
      </c>
      <c r="B776" t="s">
        <v>428</v>
      </c>
      <c r="C776" t="s">
        <v>429</v>
      </c>
      <c r="D776" t="s">
        <v>409</v>
      </c>
      <c r="E776" t="s">
        <v>193</v>
      </c>
      <c r="F776" t="s">
        <v>406</v>
      </c>
      <c r="G776">
        <v>5.9633027522937958</v>
      </c>
    </row>
    <row r="777" spans="1:7" hidden="1" x14ac:dyDescent="0.25">
      <c r="A777" s="103">
        <v>775</v>
      </c>
      <c r="B777" t="s">
        <v>428</v>
      </c>
      <c r="C777" t="s">
        <v>429</v>
      </c>
      <c r="D777" t="s">
        <v>409</v>
      </c>
      <c r="E777" t="s">
        <v>194</v>
      </c>
      <c r="F777" t="s">
        <v>406</v>
      </c>
      <c r="G777">
        <v>9.1503267973856204</v>
      </c>
    </row>
    <row r="778" spans="1:7" hidden="1" x14ac:dyDescent="0.25">
      <c r="A778" s="103">
        <v>776</v>
      </c>
      <c r="B778" t="s">
        <v>428</v>
      </c>
      <c r="C778" t="s">
        <v>429</v>
      </c>
      <c r="D778" t="s">
        <v>409</v>
      </c>
      <c r="E778" t="s">
        <v>195</v>
      </c>
      <c r="F778" t="s">
        <v>406</v>
      </c>
      <c r="G778">
        <v>12.93103448275979</v>
      </c>
    </row>
    <row r="779" spans="1:7" hidden="1" x14ac:dyDescent="0.25">
      <c r="A779" s="103">
        <v>777</v>
      </c>
      <c r="B779" t="s">
        <v>428</v>
      </c>
      <c r="C779" t="s">
        <v>429</v>
      </c>
      <c r="D779" t="s">
        <v>409</v>
      </c>
      <c r="E779" t="s">
        <v>193</v>
      </c>
      <c r="F779" t="s">
        <v>407</v>
      </c>
      <c r="G779">
        <v>77.217125382262481</v>
      </c>
    </row>
    <row r="780" spans="1:7" hidden="1" x14ac:dyDescent="0.25">
      <c r="A780" s="103">
        <v>778</v>
      </c>
      <c r="B780" t="s">
        <v>428</v>
      </c>
      <c r="C780" t="s">
        <v>429</v>
      </c>
      <c r="D780" t="s">
        <v>409</v>
      </c>
      <c r="E780" t="s">
        <v>194</v>
      </c>
      <c r="F780" t="s">
        <v>407</v>
      </c>
      <c r="G780">
        <v>70.588235294117652</v>
      </c>
    </row>
    <row r="781" spans="1:7" hidden="1" x14ac:dyDescent="0.25">
      <c r="A781" s="103">
        <v>779</v>
      </c>
      <c r="B781" t="s">
        <v>428</v>
      </c>
      <c r="C781" t="s">
        <v>429</v>
      </c>
      <c r="D781" t="s">
        <v>409</v>
      </c>
      <c r="E781" t="s">
        <v>195</v>
      </c>
      <c r="F781" t="s">
        <v>407</v>
      </c>
      <c r="G781">
        <v>76.724137931039621</v>
      </c>
    </row>
  </sheetData>
  <autoFilter ref="A1:G781" xr:uid="{0CDF6BBA-6092-4FBB-9382-9A22BBE45100}">
    <filterColumn colId="4">
      <filters>
        <filter val="Demand/Use"/>
      </filters>
    </filterColumn>
  </autoFilter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608497-564E-4C44-96C8-07EE3EFE2456}">
  <sheetPr codeName="Sheet5"/>
  <dimension ref="A1:L70"/>
  <sheetViews>
    <sheetView topLeftCell="A51" workbookViewId="0">
      <selection activeCell="L71" sqref="L71"/>
    </sheetView>
  </sheetViews>
  <sheetFormatPr defaultRowHeight="15" x14ac:dyDescent="0.25"/>
  <cols>
    <col min="2" max="2" width="14.140625" customWidth="1"/>
    <col min="8" max="8" width="9.5703125" customWidth="1"/>
    <col min="9" max="9" width="35.140625" bestFit="1" customWidth="1"/>
    <col min="10" max="10" width="27.85546875" bestFit="1" customWidth="1"/>
    <col min="11" max="11" width="17.28515625" bestFit="1" customWidth="1"/>
    <col min="12" max="12" width="14.85546875" bestFit="1" customWidth="1"/>
  </cols>
  <sheetData>
    <row r="1" spans="1:12" x14ac:dyDescent="0.25">
      <c r="H1" t="s">
        <v>73</v>
      </c>
      <c r="I1" t="s">
        <v>74</v>
      </c>
      <c r="J1" t="s">
        <v>75</v>
      </c>
      <c r="K1" t="s">
        <v>76</v>
      </c>
      <c r="L1" t="s">
        <v>77</v>
      </c>
    </row>
    <row r="2" spans="1:12" x14ac:dyDescent="0.25">
      <c r="A2" t="s">
        <v>164</v>
      </c>
      <c r="H2">
        <v>57</v>
      </c>
      <c r="I2" t="s">
        <v>0</v>
      </c>
      <c r="J2" t="s">
        <v>133</v>
      </c>
      <c r="K2" t="s">
        <v>80</v>
      </c>
      <c r="L2" t="s">
        <v>129</v>
      </c>
    </row>
    <row r="3" spans="1:12" x14ac:dyDescent="0.25">
      <c r="A3" t="s">
        <v>394</v>
      </c>
      <c r="H3">
        <v>80</v>
      </c>
      <c r="I3" t="s">
        <v>1</v>
      </c>
      <c r="J3" t="s">
        <v>154</v>
      </c>
      <c r="K3" t="s">
        <v>427</v>
      </c>
      <c r="L3" t="s">
        <v>154</v>
      </c>
    </row>
    <row r="4" spans="1:12" x14ac:dyDescent="0.25">
      <c r="A4" t="s">
        <v>198</v>
      </c>
      <c r="H4">
        <v>58</v>
      </c>
      <c r="I4" t="s">
        <v>2</v>
      </c>
      <c r="J4" t="s">
        <v>141</v>
      </c>
      <c r="K4" t="s">
        <v>85</v>
      </c>
      <c r="L4" t="s">
        <v>442</v>
      </c>
    </row>
    <row r="5" spans="1:12" x14ac:dyDescent="0.25">
      <c r="A5" t="s">
        <v>165</v>
      </c>
      <c r="H5">
        <v>23</v>
      </c>
      <c r="I5" t="s">
        <v>3</v>
      </c>
      <c r="J5" t="s">
        <v>119</v>
      </c>
      <c r="K5" t="s">
        <v>80</v>
      </c>
      <c r="L5" t="s">
        <v>120</v>
      </c>
    </row>
    <row r="6" spans="1:12" x14ac:dyDescent="0.25">
      <c r="A6" t="s">
        <v>158</v>
      </c>
      <c r="H6">
        <v>38</v>
      </c>
      <c r="I6" t="s">
        <v>197</v>
      </c>
      <c r="J6" t="s">
        <v>105</v>
      </c>
      <c r="K6" t="s">
        <v>80</v>
      </c>
      <c r="L6" t="s">
        <v>433</v>
      </c>
    </row>
    <row r="7" spans="1:12" x14ac:dyDescent="0.25">
      <c r="A7" t="s">
        <v>157</v>
      </c>
      <c r="H7">
        <v>59</v>
      </c>
      <c r="I7" t="s">
        <v>4</v>
      </c>
      <c r="J7" t="s">
        <v>144</v>
      </c>
      <c r="K7" t="s">
        <v>80</v>
      </c>
      <c r="L7" t="s">
        <v>438</v>
      </c>
    </row>
    <row r="8" spans="1:12" x14ac:dyDescent="0.25">
      <c r="A8" t="s">
        <v>156</v>
      </c>
      <c r="H8">
        <v>86</v>
      </c>
      <c r="I8" t="s">
        <v>5</v>
      </c>
      <c r="J8" t="s">
        <v>152</v>
      </c>
      <c r="K8" t="s">
        <v>80</v>
      </c>
      <c r="L8" t="s">
        <v>431</v>
      </c>
    </row>
    <row r="9" spans="1:12" x14ac:dyDescent="0.25">
      <c r="A9" t="s">
        <v>78</v>
      </c>
      <c r="H9">
        <v>76</v>
      </c>
      <c r="I9" t="s">
        <v>6</v>
      </c>
      <c r="J9" t="s">
        <v>134</v>
      </c>
      <c r="K9" t="s">
        <v>427</v>
      </c>
      <c r="L9" t="s">
        <v>129</v>
      </c>
    </row>
    <row r="10" spans="1:12" x14ac:dyDescent="0.25">
      <c r="H10">
        <v>60</v>
      </c>
      <c r="I10" t="s">
        <v>7</v>
      </c>
      <c r="J10" t="s">
        <v>145</v>
      </c>
      <c r="K10" t="s">
        <v>80</v>
      </c>
      <c r="L10" t="s">
        <v>438</v>
      </c>
    </row>
    <row r="11" spans="1:12" x14ac:dyDescent="0.25">
      <c r="A11" t="s">
        <v>182</v>
      </c>
      <c r="H11">
        <v>88</v>
      </c>
      <c r="I11" t="s">
        <v>8</v>
      </c>
      <c r="J11" t="s">
        <v>8</v>
      </c>
      <c r="K11" t="s">
        <v>80</v>
      </c>
      <c r="L11" t="s">
        <v>153</v>
      </c>
    </row>
    <row r="12" spans="1:12" x14ac:dyDescent="0.25">
      <c r="A12" t="s">
        <v>161</v>
      </c>
      <c r="H12">
        <v>61</v>
      </c>
      <c r="I12" t="s">
        <v>9</v>
      </c>
      <c r="J12" t="s">
        <v>146</v>
      </c>
      <c r="K12" t="s">
        <v>85</v>
      </c>
      <c r="L12" t="s">
        <v>438</v>
      </c>
    </row>
    <row r="13" spans="1:12" x14ac:dyDescent="0.25">
      <c r="A13" t="s">
        <v>183</v>
      </c>
      <c r="H13">
        <v>79</v>
      </c>
      <c r="I13" t="s">
        <v>10</v>
      </c>
      <c r="J13" t="s">
        <v>79</v>
      </c>
      <c r="K13" t="s">
        <v>80</v>
      </c>
      <c r="L13" t="s">
        <v>437</v>
      </c>
    </row>
    <row r="14" spans="1:12" x14ac:dyDescent="0.25">
      <c r="A14" t="s">
        <v>76</v>
      </c>
      <c r="H14">
        <v>39</v>
      </c>
      <c r="I14" t="s">
        <v>11</v>
      </c>
      <c r="J14" t="s">
        <v>104</v>
      </c>
      <c r="K14" t="s">
        <v>85</v>
      </c>
      <c r="L14" t="s">
        <v>432</v>
      </c>
    </row>
    <row r="15" spans="1:12" x14ac:dyDescent="0.25">
      <c r="H15">
        <v>62</v>
      </c>
      <c r="I15" t="s">
        <v>12</v>
      </c>
      <c r="J15" t="s">
        <v>149</v>
      </c>
      <c r="K15" t="s">
        <v>80</v>
      </c>
      <c r="L15" t="s">
        <v>439</v>
      </c>
    </row>
    <row r="16" spans="1:12" x14ac:dyDescent="0.25">
      <c r="H16">
        <v>63</v>
      </c>
      <c r="I16" t="s">
        <v>13</v>
      </c>
      <c r="J16" t="s">
        <v>142</v>
      </c>
      <c r="K16" t="s">
        <v>85</v>
      </c>
      <c r="L16" t="s">
        <v>442</v>
      </c>
    </row>
    <row r="17" spans="1:12" x14ac:dyDescent="0.25">
      <c r="A17" t="s">
        <v>331</v>
      </c>
      <c r="H17">
        <v>11</v>
      </c>
      <c r="I17" t="s">
        <v>14</v>
      </c>
      <c r="J17" t="s">
        <v>86</v>
      </c>
      <c r="K17" t="s">
        <v>428</v>
      </c>
      <c r="L17" t="s">
        <v>87</v>
      </c>
    </row>
    <row r="18" spans="1:12" x14ac:dyDescent="0.25">
      <c r="A18" s="1" t="s">
        <v>190</v>
      </c>
      <c r="B18" s="1" t="s">
        <v>189</v>
      </c>
      <c r="H18">
        <v>40</v>
      </c>
      <c r="I18" t="s">
        <v>15</v>
      </c>
      <c r="J18" t="s">
        <v>106</v>
      </c>
      <c r="K18" t="s">
        <v>85</v>
      </c>
      <c r="L18" t="s">
        <v>433</v>
      </c>
    </row>
    <row r="19" spans="1:12" x14ac:dyDescent="0.25">
      <c r="A19" s="14"/>
      <c r="B19" s="2">
        <v>80</v>
      </c>
      <c r="H19">
        <v>9</v>
      </c>
      <c r="I19" t="s">
        <v>16</v>
      </c>
      <c r="J19" t="s">
        <v>88</v>
      </c>
      <c r="K19" t="s">
        <v>85</v>
      </c>
      <c r="L19" t="s">
        <v>87</v>
      </c>
    </row>
    <row r="20" spans="1:12" x14ac:dyDescent="0.25">
      <c r="A20" s="15"/>
      <c r="B20" s="2">
        <v>70</v>
      </c>
      <c r="H20">
        <v>41</v>
      </c>
      <c r="I20" t="s">
        <v>17</v>
      </c>
      <c r="J20" t="s">
        <v>112</v>
      </c>
      <c r="K20" t="s">
        <v>85</v>
      </c>
      <c r="L20" t="s">
        <v>434</v>
      </c>
    </row>
    <row r="21" spans="1:12" x14ac:dyDescent="0.25">
      <c r="A21" s="17"/>
      <c r="B21" s="2">
        <v>50</v>
      </c>
      <c r="H21">
        <v>64</v>
      </c>
      <c r="I21" t="s">
        <v>18</v>
      </c>
      <c r="J21" t="s">
        <v>135</v>
      </c>
      <c r="K21" t="s">
        <v>80</v>
      </c>
      <c r="L21" t="s">
        <v>129</v>
      </c>
    </row>
    <row r="22" spans="1:12" x14ac:dyDescent="0.25">
      <c r="A22" s="16"/>
      <c r="B22" s="2"/>
      <c r="H22">
        <v>24</v>
      </c>
      <c r="I22" t="s">
        <v>19</v>
      </c>
      <c r="J22" t="s">
        <v>122</v>
      </c>
      <c r="K22" t="s">
        <v>428</v>
      </c>
      <c r="L22" t="s">
        <v>120</v>
      </c>
    </row>
    <row r="23" spans="1:12" x14ac:dyDescent="0.25">
      <c r="H23">
        <v>65</v>
      </c>
      <c r="I23" t="s">
        <v>20</v>
      </c>
      <c r="J23" t="s">
        <v>150</v>
      </c>
      <c r="K23" t="s">
        <v>427</v>
      </c>
      <c r="L23" t="s">
        <v>439</v>
      </c>
    </row>
    <row r="24" spans="1:12" x14ac:dyDescent="0.25">
      <c r="H24">
        <v>66</v>
      </c>
      <c r="I24" t="s">
        <v>21</v>
      </c>
      <c r="J24" t="s">
        <v>128</v>
      </c>
      <c r="K24" t="s">
        <v>85</v>
      </c>
      <c r="L24" t="s">
        <v>129</v>
      </c>
    </row>
    <row r="25" spans="1:12" x14ac:dyDescent="0.25">
      <c r="H25">
        <v>78</v>
      </c>
      <c r="I25" t="s">
        <v>22</v>
      </c>
      <c r="J25" t="s">
        <v>83</v>
      </c>
      <c r="K25" t="s">
        <v>80</v>
      </c>
      <c r="L25" t="s">
        <v>437</v>
      </c>
    </row>
    <row r="26" spans="1:12" x14ac:dyDescent="0.25">
      <c r="H26">
        <v>25</v>
      </c>
      <c r="I26" t="s">
        <v>23</v>
      </c>
      <c r="J26" t="s">
        <v>121</v>
      </c>
      <c r="K26" t="s">
        <v>427</v>
      </c>
      <c r="L26" t="s">
        <v>120</v>
      </c>
    </row>
    <row r="27" spans="1:12" x14ac:dyDescent="0.25">
      <c r="H27">
        <v>21</v>
      </c>
      <c r="I27" t="s">
        <v>24</v>
      </c>
      <c r="J27" t="s">
        <v>97</v>
      </c>
      <c r="K27" t="s">
        <v>428</v>
      </c>
      <c r="L27" t="s">
        <v>98</v>
      </c>
    </row>
    <row r="28" spans="1:12" x14ac:dyDescent="0.25">
      <c r="H28">
        <v>67</v>
      </c>
      <c r="I28" t="s">
        <v>25</v>
      </c>
      <c r="J28" t="s">
        <v>136</v>
      </c>
      <c r="K28" t="s">
        <v>80</v>
      </c>
      <c r="L28" t="s">
        <v>129</v>
      </c>
    </row>
    <row r="29" spans="1:12" x14ac:dyDescent="0.25">
      <c r="H29">
        <v>42</v>
      </c>
      <c r="I29" t="s">
        <v>26</v>
      </c>
      <c r="J29" t="s">
        <v>113</v>
      </c>
      <c r="K29" t="s">
        <v>80</v>
      </c>
      <c r="L29" t="s">
        <v>434</v>
      </c>
    </row>
    <row r="30" spans="1:12" x14ac:dyDescent="0.25">
      <c r="H30">
        <v>26</v>
      </c>
      <c r="I30" t="s">
        <v>27</v>
      </c>
      <c r="J30" t="s">
        <v>130</v>
      </c>
      <c r="K30" t="s">
        <v>85</v>
      </c>
      <c r="L30" t="s">
        <v>435</v>
      </c>
    </row>
    <row r="31" spans="1:12" x14ac:dyDescent="0.25">
      <c r="H31">
        <v>87</v>
      </c>
      <c r="I31" t="s">
        <v>28</v>
      </c>
      <c r="J31" t="s">
        <v>123</v>
      </c>
      <c r="K31" t="s">
        <v>85</v>
      </c>
      <c r="L31" t="s">
        <v>120</v>
      </c>
    </row>
    <row r="32" spans="1:12" x14ac:dyDescent="0.25">
      <c r="H32">
        <v>8</v>
      </c>
      <c r="I32" t="s">
        <v>29</v>
      </c>
      <c r="J32" t="s">
        <v>89</v>
      </c>
      <c r="K32" t="s">
        <v>85</v>
      </c>
      <c r="L32" t="s">
        <v>87</v>
      </c>
    </row>
    <row r="33" spans="8:12" x14ac:dyDescent="0.25">
      <c r="H33">
        <v>43</v>
      </c>
      <c r="I33" t="s">
        <v>30</v>
      </c>
      <c r="J33" t="s">
        <v>107</v>
      </c>
      <c r="K33" t="s">
        <v>427</v>
      </c>
      <c r="L33" t="s">
        <v>433</v>
      </c>
    </row>
    <row r="34" spans="8:12" x14ac:dyDescent="0.25">
      <c r="H34">
        <v>30</v>
      </c>
      <c r="I34" t="s">
        <v>31</v>
      </c>
      <c r="J34" t="s">
        <v>131</v>
      </c>
      <c r="K34" t="s">
        <v>427</v>
      </c>
      <c r="L34" t="s">
        <v>436</v>
      </c>
    </row>
    <row r="35" spans="8:12" x14ac:dyDescent="0.25">
      <c r="H35">
        <v>44</v>
      </c>
      <c r="I35" t="s">
        <v>32</v>
      </c>
      <c r="J35" t="s">
        <v>109</v>
      </c>
      <c r="K35" t="s">
        <v>85</v>
      </c>
      <c r="L35" t="s">
        <v>440</v>
      </c>
    </row>
    <row r="36" spans="8:12" x14ac:dyDescent="0.25">
      <c r="H36">
        <v>12</v>
      </c>
      <c r="I36" t="s">
        <v>33</v>
      </c>
      <c r="J36" t="s">
        <v>99</v>
      </c>
      <c r="K36" t="s">
        <v>85</v>
      </c>
      <c r="L36" t="s">
        <v>98</v>
      </c>
    </row>
    <row r="37" spans="8:12" x14ac:dyDescent="0.25">
      <c r="H37">
        <v>17</v>
      </c>
      <c r="I37" t="s">
        <v>34</v>
      </c>
      <c r="J37" t="s">
        <v>90</v>
      </c>
      <c r="K37" t="s">
        <v>80</v>
      </c>
      <c r="L37" t="s">
        <v>87</v>
      </c>
    </row>
    <row r="38" spans="8:12" x14ac:dyDescent="0.25">
      <c r="H38">
        <v>45</v>
      </c>
      <c r="I38" t="s">
        <v>35</v>
      </c>
      <c r="J38" t="s">
        <v>114</v>
      </c>
      <c r="K38" t="s">
        <v>427</v>
      </c>
      <c r="L38" t="s">
        <v>434</v>
      </c>
    </row>
    <row r="39" spans="8:12" x14ac:dyDescent="0.25">
      <c r="H39">
        <v>31</v>
      </c>
      <c r="I39" t="s">
        <v>36</v>
      </c>
      <c r="J39" t="s">
        <v>124</v>
      </c>
      <c r="K39" t="s">
        <v>427</v>
      </c>
      <c r="L39" t="s">
        <v>120</v>
      </c>
    </row>
    <row r="40" spans="8:12" x14ac:dyDescent="0.25">
      <c r="H40">
        <v>68</v>
      </c>
      <c r="I40" t="s">
        <v>37</v>
      </c>
      <c r="J40" t="s">
        <v>147</v>
      </c>
      <c r="K40" t="s">
        <v>85</v>
      </c>
      <c r="L40" t="s">
        <v>438</v>
      </c>
    </row>
    <row r="41" spans="8:12" x14ac:dyDescent="0.25">
      <c r="H41">
        <v>46</v>
      </c>
      <c r="I41" t="s">
        <v>38</v>
      </c>
      <c r="J41" t="s">
        <v>115</v>
      </c>
      <c r="K41" t="s">
        <v>80</v>
      </c>
      <c r="L41" t="s">
        <v>434</v>
      </c>
    </row>
    <row r="42" spans="8:12" x14ac:dyDescent="0.25">
      <c r="H42">
        <v>20</v>
      </c>
      <c r="I42" t="s">
        <v>181</v>
      </c>
      <c r="J42" t="s">
        <v>100</v>
      </c>
      <c r="K42" t="s">
        <v>85</v>
      </c>
      <c r="L42" t="s">
        <v>98</v>
      </c>
    </row>
    <row r="43" spans="8:12" x14ac:dyDescent="0.25">
      <c r="H43">
        <v>47</v>
      </c>
      <c r="I43" t="s">
        <v>39</v>
      </c>
      <c r="J43" t="s">
        <v>116</v>
      </c>
      <c r="K43" t="s">
        <v>80</v>
      </c>
      <c r="L43" t="s">
        <v>434</v>
      </c>
    </row>
    <row r="44" spans="8:12" x14ac:dyDescent="0.25">
      <c r="H44">
        <v>75</v>
      </c>
      <c r="I44" t="s">
        <v>40</v>
      </c>
      <c r="J44" t="s">
        <v>137</v>
      </c>
      <c r="K44" t="s">
        <v>80</v>
      </c>
      <c r="L44" t="s">
        <v>129</v>
      </c>
    </row>
    <row r="45" spans="8:12" x14ac:dyDescent="0.25">
      <c r="H45">
        <v>48</v>
      </c>
      <c r="I45" t="s">
        <v>41</v>
      </c>
      <c r="J45" t="s">
        <v>110</v>
      </c>
      <c r="K45" t="s">
        <v>80</v>
      </c>
      <c r="L45" t="s">
        <v>440</v>
      </c>
    </row>
    <row r="46" spans="8:12" x14ac:dyDescent="0.25">
      <c r="H46">
        <v>10</v>
      </c>
      <c r="I46" t="s">
        <v>42</v>
      </c>
      <c r="J46" t="s">
        <v>91</v>
      </c>
      <c r="K46" t="s">
        <v>85</v>
      </c>
      <c r="L46" t="s">
        <v>87</v>
      </c>
    </row>
    <row r="47" spans="8:12" x14ac:dyDescent="0.25">
      <c r="H47">
        <v>32</v>
      </c>
      <c r="I47" t="s">
        <v>43</v>
      </c>
      <c r="J47" t="s">
        <v>125</v>
      </c>
      <c r="K47" t="s">
        <v>80</v>
      </c>
      <c r="L47" t="s">
        <v>120</v>
      </c>
    </row>
    <row r="48" spans="8:12" x14ac:dyDescent="0.25">
      <c r="H48">
        <v>69</v>
      </c>
      <c r="I48" t="s">
        <v>44</v>
      </c>
      <c r="J48" t="s">
        <v>151</v>
      </c>
      <c r="K48" t="s">
        <v>80</v>
      </c>
      <c r="L48" t="s">
        <v>439</v>
      </c>
    </row>
    <row r="49" spans="8:12" x14ac:dyDescent="0.25">
      <c r="H49">
        <v>49</v>
      </c>
      <c r="I49" t="s">
        <v>45</v>
      </c>
      <c r="J49" t="s">
        <v>111</v>
      </c>
      <c r="K49" t="s">
        <v>80</v>
      </c>
      <c r="L49" t="s">
        <v>440</v>
      </c>
    </row>
    <row r="50" spans="8:12" x14ac:dyDescent="0.25">
      <c r="H50">
        <v>54</v>
      </c>
      <c r="I50" t="s">
        <v>46</v>
      </c>
      <c r="J50" t="s">
        <v>117</v>
      </c>
      <c r="K50" t="s">
        <v>80</v>
      </c>
      <c r="L50" t="s">
        <v>434</v>
      </c>
    </row>
    <row r="51" spans="8:12" x14ac:dyDescent="0.25">
      <c r="H51">
        <v>33</v>
      </c>
      <c r="I51" t="s">
        <v>47</v>
      </c>
      <c r="J51" t="s">
        <v>132</v>
      </c>
      <c r="K51" t="s">
        <v>85</v>
      </c>
      <c r="L51" t="s">
        <v>441</v>
      </c>
    </row>
    <row r="52" spans="8:12" x14ac:dyDescent="0.25">
      <c r="H52">
        <v>7</v>
      </c>
      <c r="I52" t="s">
        <v>48</v>
      </c>
      <c r="J52" t="s">
        <v>92</v>
      </c>
      <c r="K52" t="s">
        <v>85</v>
      </c>
      <c r="L52" t="s">
        <v>87</v>
      </c>
    </row>
    <row r="53" spans="8:12" x14ac:dyDescent="0.25">
      <c r="H53">
        <v>15</v>
      </c>
      <c r="I53" t="s">
        <v>49</v>
      </c>
      <c r="J53" t="s">
        <v>101</v>
      </c>
      <c r="K53" t="s">
        <v>428</v>
      </c>
      <c r="L53" t="s">
        <v>98</v>
      </c>
    </row>
    <row r="54" spans="8:12" x14ac:dyDescent="0.25">
      <c r="H54">
        <v>18</v>
      </c>
      <c r="I54" t="s">
        <v>50</v>
      </c>
      <c r="J54" t="s">
        <v>93</v>
      </c>
      <c r="K54" t="s">
        <v>85</v>
      </c>
      <c r="L54" t="s">
        <v>87</v>
      </c>
    </row>
    <row r="55" spans="8:12" x14ac:dyDescent="0.25">
      <c r="H55">
        <v>70</v>
      </c>
      <c r="I55" t="s">
        <v>51</v>
      </c>
      <c r="J55" t="s">
        <v>138</v>
      </c>
      <c r="K55" t="s">
        <v>85</v>
      </c>
      <c r="L55" t="s">
        <v>129</v>
      </c>
    </row>
    <row r="56" spans="8:12" x14ac:dyDescent="0.25">
      <c r="H56">
        <v>34</v>
      </c>
      <c r="I56" t="s">
        <v>52</v>
      </c>
      <c r="J56" t="s">
        <v>126</v>
      </c>
      <c r="K56" t="s">
        <v>427</v>
      </c>
      <c r="L56" t="s">
        <v>120</v>
      </c>
    </row>
    <row r="57" spans="8:12" x14ac:dyDescent="0.25">
      <c r="H57">
        <v>22</v>
      </c>
      <c r="I57" t="s">
        <v>53</v>
      </c>
      <c r="J57" t="s">
        <v>94</v>
      </c>
      <c r="K57" t="s">
        <v>80</v>
      </c>
      <c r="L57" t="s">
        <v>87</v>
      </c>
    </row>
    <row r="58" spans="8:12" x14ac:dyDescent="0.25">
      <c r="H58">
        <v>74</v>
      </c>
      <c r="I58" t="s">
        <v>54</v>
      </c>
      <c r="J58" t="s">
        <v>139</v>
      </c>
      <c r="K58" t="s">
        <v>85</v>
      </c>
      <c r="L58" t="s">
        <v>129</v>
      </c>
    </row>
    <row r="59" spans="8:12" x14ac:dyDescent="0.25">
      <c r="H59">
        <v>71</v>
      </c>
      <c r="I59" t="s">
        <v>55</v>
      </c>
      <c r="J59" t="s">
        <v>140</v>
      </c>
      <c r="K59" t="s">
        <v>80</v>
      </c>
      <c r="L59" t="s">
        <v>129</v>
      </c>
    </row>
    <row r="60" spans="8:12" x14ac:dyDescent="0.25">
      <c r="H60">
        <v>5</v>
      </c>
      <c r="I60" t="s">
        <v>56</v>
      </c>
      <c r="J60" t="s">
        <v>95</v>
      </c>
      <c r="K60" t="s">
        <v>85</v>
      </c>
      <c r="L60" t="s">
        <v>87</v>
      </c>
    </row>
    <row r="61" spans="8:12" x14ac:dyDescent="0.25">
      <c r="H61">
        <v>55</v>
      </c>
      <c r="I61" t="s">
        <v>57</v>
      </c>
      <c r="J61" t="s">
        <v>108</v>
      </c>
      <c r="K61" t="s">
        <v>80</v>
      </c>
      <c r="L61" t="s">
        <v>433</v>
      </c>
    </row>
    <row r="62" spans="8:12" x14ac:dyDescent="0.25">
      <c r="H62">
        <v>72</v>
      </c>
      <c r="I62" t="s">
        <v>58</v>
      </c>
      <c r="J62" t="s">
        <v>148</v>
      </c>
      <c r="K62" t="s">
        <v>80</v>
      </c>
      <c r="L62" t="s">
        <v>438</v>
      </c>
    </row>
    <row r="63" spans="8:12" x14ac:dyDescent="0.25">
      <c r="H63">
        <v>14</v>
      </c>
      <c r="I63" t="s">
        <v>59</v>
      </c>
      <c r="J63" t="s">
        <v>96</v>
      </c>
      <c r="K63" t="s">
        <v>80</v>
      </c>
      <c r="L63" t="s">
        <v>87</v>
      </c>
    </row>
    <row r="64" spans="8:12" x14ac:dyDescent="0.25">
      <c r="H64">
        <v>81</v>
      </c>
      <c r="I64" t="s">
        <v>393</v>
      </c>
      <c r="J64" t="s">
        <v>191</v>
      </c>
      <c r="K64" t="s">
        <v>155</v>
      </c>
      <c r="L64" t="s">
        <v>153</v>
      </c>
    </row>
    <row r="65" spans="8:12" x14ac:dyDescent="0.25">
      <c r="H65">
        <v>37</v>
      </c>
      <c r="I65" t="s">
        <v>60</v>
      </c>
      <c r="J65" t="s">
        <v>127</v>
      </c>
      <c r="K65" t="s">
        <v>428</v>
      </c>
      <c r="L65" t="s">
        <v>120</v>
      </c>
    </row>
    <row r="66" spans="8:12" x14ac:dyDescent="0.25">
      <c r="H66">
        <v>13</v>
      </c>
      <c r="I66" t="s">
        <v>61</v>
      </c>
      <c r="J66" t="s">
        <v>102</v>
      </c>
      <c r="K66" t="s">
        <v>85</v>
      </c>
      <c r="L66" t="s">
        <v>98</v>
      </c>
    </row>
    <row r="67" spans="8:12" x14ac:dyDescent="0.25">
      <c r="H67">
        <v>73</v>
      </c>
      <c r="I67" t="s">
        <v>62</v>
      </c>
      <c r="J67" t="s">
        <v>143</v>
      </c>
      <c r="K67" t="s">
        <v>85</v>
      </c>
      <c r="L67" t="s">
        <v>442</v>
      </c>
    </row>
    <row r="68" spans="8:12" x14ac:dyDescent="0.25">
      <c r="H68">
        <v>16</v>
      </c>
      <c r="I68" t="s">
        <v>63</v>
      </c>
      <c r="J68" t="s">
        <v>103</v>
      </c>
      <c r="K68" t="s">
        <v>85</v>
      </c>
      <c r="L68" t="s">
        <v>98</v>
      </c>
    </row>
    <row r="69" spans="8:12" x14ac:dyDescent="0.25">
      <c r="H69">
        <v>56</v>
      </c>
      <c r="I69" t="s">
        <v>64</v>
      </c>
      <c r="J69" t="s">
        <v>118</v>
      </c>
      <c r="K69" t="s">
        <v>85</v>
      </c>
      <c r="L69" t="s">
        <v>434</v>
      </c>
    </row>
    <row r="70" spans="8:12" x14ac:dyDescent="0.25">
      <c r="H70">
        <v>77</v>
      </c>
      <c r="I70" s="101" t="s">
        <v>65</v>
      </c>
      <c r="J70" s="101" t="s">
        <v>84</v>
      </c>
      <c r="K70" t="s">
        <v>85</v>
      </c>
      <c r="L70" t="s">
        <v>437</v>
      </c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B834E6-360A-4F5D-A909-E7F40D465624}">
  <sheetPr codeName="Sheet2"/>
  <dimension ref="A1:K45"/>
  <sheetViews>
    <sheetView zoomScale="90" zoomScaleNormal="90" workbookViewId="0">
      <selection activeCell="B4" sqref="B4"/>
    </sheetView>
  </sheetViews>
  <sheetFormatPr defaultRowHeight="15" x14ac:dyDescent="0.25"/>
  <cols>
    <col min="1" max="1" width="17.140625" customWidth="1"/>
    <col min="2" max="2" width="69.140625" customWidth="1"/>
    <col min="7" max="7" width="10.7109375" customWidth="1"/>
    <col min="30" max="30" width="31.42578125" bestFit="1" customWidth="1"/>
  </cols>
  <sheetData>
    <row r="1" spans="1:11" ht="21" x14ac:dyDescent="0.35">
      <c r="A1" s="26" t="s">
        <v>494</v>
      </c>
      <c r="B1" s="27"/>
      <c r="C1" s="27"/>
      <c r="D1" s="27"/>
      <c r="E1" s="27"/>
      <c r="F1" s="27"/>
      <c r="G1" s="27"/>
      <c r="H1" s="27"/>
      <c r="I1" s="27"/>
      <c r="J1" s="27"/>
      <c r="K1" s="27"/>
    </row>
    <row r="2" spans="1:11" ht="18" customHeight="1" x14ac:dyDescent="0.35">
      <c r="A2" s="26" t="s">
        <v>391</v>
      </c>
      <c r="B2" s="27"/>
      <c r="C2" s="27"/>
      <c r="D2" s="27"/>
      <c r="E2" s="27"/>
      <c r="F2" s="27"/>
      <c r="G2" s="27"/>
      <c r="H2" s="27"/>
      <c r="I2" s="27"/>
      <c r="J2" s="27"/>
      <c r="K2" s="27"/>
    </row>
    <row r="3" spans="1:11" ht="21.75" customHeight="1" x14ac:dyDescent="0.25">
      <c r="A3" s="27"/>
      <c r="B3" s="27"/>
      <c r="C3" s="27"/>
      <c r="D3" s="27"/>
      <c r="E3" s="27"/>
      <c r="F3" s="27"/>
      <c r="G3" s="27"/>
      <c r="H3" s="27"/>
      <c r="I3" s="27"/>
      <c r="J3" s="27"/>
      <c r="K3" s="27"/>
    </row>
    <row r="4" spans="1:11" ht="18.75" x14ac:dyDescent="0.3">
      <c r="A4" s="28" t="s">
        <v>167</v>
      </c>
      <c r="B4" s="29" t="s">
        <v>21</v>
      </c>
      <c r="C4" s="30" t="s">
        <v>184</v>
      </c>
      <c r="D4" s="27"/>
      <c r="E4" s="27"/>
      <c r="F4" s="27"/>
      <c r="G4" s="27"/>
      <c r="H4" s="27"/>
      <c r="I4" s="27"/>
      <c r="J4" s="27"/>
      <c r="K4" s="27"/>
    </row>
    <row r="5" spans="1:11" ht="18.75" x14ac:dyDescent="0.3">
      <c r="A5" s="102"/>
      <c r="B5" s="29" t="s">
        <v>76</v>
      </c>
      <c r="C5" s="30" t="s">
        <v>395</v>
      </c>
      <c r="D5" s="27"/>
      <c r="E5" s="27"/>
      <c r="F5" s="27"/>
      <c r="G5" s="27"/>
      <c r="H5" s="32"/>
      <c r="I5" s="27"/>
      <c r="J5" s="27"/>
      <c r="K5" s="27"/>
    </row>
    <row r="6" spans="1:11" ht="18.75" x14ac:dyDescent="0.3">
      <c r="A6" s="28" t="str">
        <f>B5&amp;":"</f>
        <v>Peer Group:</v>
      </c>
      <c r="B6" s="31" t="str">
        <f>IF($B$5=Lookups!$A$12,'Chart Data'!$D$3,IF(Charts!$B$5=Lookups!$A$13,'Chart Data'!$E$3,IF(Charts!$B$5=Lookups!$A$14,'Chart Data'!$F$3,IF(Charts!$B$5=Lookups!$A$17,'Chart Data'!$G$3,""))))</f>
        <v>Provincial Centres</v>
      </c>
      <c r="C6" s="27"/>
      <c r="D6" s="27"/>
      <c r="E6" s="27"/>
      <c r="F6" s="27"/>
      <c r="G6" s="27"/>
      <c r="H6" s="32"/>
      <c r="I6" s="27"/>
      <c r="J6" s="27"/>
      <c r="K6" s="27"/>
    </row>
    <row r="7" spans="1:11" x14ac:dyDescent="0.25">
      <c r="A7" s="27"/>
      <c r="B7" s="27"/>
      <c r="C7" s="27"/>
      <c r="D7" s="27"/>
      <c r="E7" s="27"/>
      <c r="F7" s="27"/>
      <c r="G7" s="27"/>
      <c r="H7" s="27"/>
      <c r="I7" s="27"/>
      <c r="J7" s="27"/>
      <c r="K7" s="27"/>
    </row>
    <row r="8" spans="1:11" x14ac:dyDescent="0.25">
      <c r="A8" s="27"/>
      <c r="B8" s="27"/>
      <c r="C8" s="27"/>
      <c r="D8" s="27"/>
      <c r="E8" s="27"/>
      <c r="F8" s="27"/>
      <c r="G8" s="27"/>
      <c r="H8" s="27"/>
      <c r="I8" s="27"/>
      <c r="J8" s="27"/>
      <c r="K8" s="27"/>
    </row>
    <row r="9" spans="1:11" x14ac:dyDescent="0.25">
      <c r="A9" s="27"/>
      <c r="B9" s="27"/>
      <c r="C9" s="27"/>
      <c r="D9" s="27"/>
      <c r="E9" s="27"/>
      <c r="F9" s="27"/>
      <c r="G9" s="27"/>
      <c r="H9" s="27"/>
      <c r="I9" s="27"/>
      <c r="J9" s="27"/>
      <c r="K9" s="27"/>
    </row>
    <row r="10" spans="1:11" x14ac:dyDescent="0.25">
      <c r="A10" s="27"/>
      <c r="B10" s="27"/>
      <c r="C10" s="27"/>
      <c r="D10" s="27"/>
      <c r="E10" s="27"/>
      <c r="F10" s="27"/>
      <c r="G10" s="27"/>
      <c r="H10" s="27"/>
      <c r="I10" s="27"/>
      <c r="J10" s="27"/>
      <c r="K10" s="27"/>
    </row>
    <row r="11" spans="1:11" x14ac:dyDescent="0.25">
      <c r="A11" s="27"/>
      <c r="B11" s="27"/>
      <c r="C11" s="27"/>
      <c r="D11" s="27"/>
      <c r="E11" s="27"/>
      <c r="F11" s="27"/>
      <c r="G11" s="27"/>
      <c r="H11" s="27"/>
      <c r="I11" s="27"/>
      <c r="J11" s="27"/>
      <c r="K11" s="27"/>
    </row>
    <row r="12" spans="1:11" x14ac:dyDescent="0.25">
      <c r="A12" s="27"/>
      <c r="B12" s="27"/>
      <c r="C12" s="27"/>
      <c r="D12" s="27"/>
      <c r="E12" s="27"/>
      <c r="F12" s="27"/>
      <c r="G12" s="27"/>
      <c r="H12" s="27"/>
      <c r="I12" s="27"/>
      <c r="J12" s="27"/>
      <c r="K12" s="27"/>
    </row>
    <row r="13" spans="1:11" x14ac:dyDescent="0.25">
      <c r="A13" s="27"/>
      <c r="B13" s="27"/>
      <c r="C13" s="27"/>
      <c r="D13" s="27"/>
      <c r="E13" s="27"/>
      <c r="F13" s="27"/>
      <c r="G13" s="27"/>
      <c r="H13" s="27"/>
      <c r="I13" s="27"/>
      <c r="J13" s="27"/>
      <c r="K13" s="27"/>
    </row>
    <row r="14" spans="1:11" x14ac:dyDescent="0.25">
      <c r="A14" s="27"/>
      <c r="B14" s="27"/>
      <c r="C14" s="27"/>
      <c r="D14" s="27"/>
      <c r="E14" s="27"/>
      <c r="F14" s="27"/>
      <c r="G14" s="27"/>
      <c r="H14" s="27"/>
      <c r="I14" s="27"/>
      <c r="J14" s="27"/>
      <c r="K14" s="27"/>
    </row>
    <row r="15" spans="1:11" x14ac:dyDescent="0.25">
      <c r="A15" s="27"/>
      <c r="B15" s="27"/>
      <c r="C15" s="27"/>
      <c r="D15" s="27"/>
      <c r="E15" s="27"/>
      <c r="F15" s="27"/>
      <c r="G15" s="27"/>
      <c r="H15" s="27"/>
      <c r="I15" s="27"/>
      <c r="J15" s="27"/>
      <c r="K15" s="27"/>
    </row>
    <row r="16" spans="1:11" x14ac:dyDescent="0.25">
      <c r="A16" s="27"/>
      <c r="B16" s="27"/>
      <c r="C16" s="27"/>
      <c r="D16" s="27"/>
      <c r="E16" s="27"/>
      <c r="F16" s="27"/>
      <c r="G16" s="27"/>
      <c r="H16" s="27"/>
      <c r="I16" s="27"/>
      <c r="J16" s="27"/>
      <c r="K16" s="27"/>
    </row>
    <row r="17" spans="1:11" x14ac:dyDescent="0.25">
      <c r="A17" s="27"/>
      <c r="B17" s="27"/>
      <c r="C17" s="27"/>
      <c r="D17" s="27"/>
      <c r="E17" s="27"/>
      <c r="F17" s="27"/>
      <c r="G17" s="27"/>
      <c r="H17" s="27"/>
      <c r="I17" s="27"/>
      <c r="J17" s="27"/>
      <c r="K17" s="27"/>
    </row>
    <row r="18" spans="1:11" x14ac:dyDescent="0.25">
      <c r="A18" s="27"/>
      <c r="B18" s="27"/>
      <c r="C18" s="27"/>
      <c r="D18" s="27"/>
      <c r="E18" s="27"/>
      <c r="F18" s="27"/>
      <c r="G18" s="27"/>
      <c r="H18" s="27"/>
      <c r="I18" s="27"/>
      <c r="J18" s="27"/>
      <c r="K18" s="27"/>
    </row>
    <row r="19" spans="1:11" x14ac:dyDescent="0.25">
      <c r="A19" s="27"/>
      <c r="B19" s="27"/>
      <c r="C19" s="27"/>
      <c r="D19" s="27"/>
      <c r="E19" s="27"/>
      <c r="F19" s="27"/>
      <c r="G19" s="27"/>
      <c r="H19" s="27"/>
      <c r="I19" s="27"/>
      <c r="J19" s="27"/>
      <c r="K19" s="27"/>
    </row>
    <row r="20" spans="1:11" x14ac:dyDescent="0.25">
      <c r="A20" s="27"/>
      <c r="B20" s="27"/>
      <c r="C20" s="27"/>
      <c r="D20" s="27"/>
      <c r="E20" s="27"/>
      <c r="F20" s="27"/>
      <c r="G20" s="27"/>
      <c r="H20" s="27"/>
      <c r="I20" s="27"/>
      <c r="J20" s="27"/>
      <c r="K20" s="27"/>
    </row>
    <row r="21" spans="1:11" x14ac:dyDescent="0.25">
      <c r="A21" s="27"/>
      <c r="B21" s="27"/>
      <c r="C21" s="27"/>
      <c r="D21" s="27"/>
      <c r="E21" s="27"/>
      <c r="F21" s="27"/>
      <c r="G21" s="27"/>
      <c r="H21" s="27"/>
      <c r="I21" s="27"/>
      <c r="J21" s="27"/>
      <c r="K21" s="27"/>
    </row>
    <row r="22" spans="1:11" x14ac:dyDescent="0.25">
      <c r="A22" s="27"/>
      <c r="B22" s="27"/>
      <c r="C22" s="27"/>
      <c r="D22" s="27"/>
      <c r="E22" s="27"/>
      <c r="F22" s="27"/>
      <c r="G22" s="27"/>
      <c r="H22" s="27"/>
      <c r="I22" s="27"/>
      <c r="J22" s="27"/>
      <c r="K22" s="27"/>
    </row>
    <row r="23" spans="1:11" x14ac:dyDescent="0.25">
      <c r="A23" s="27"/>
      <c r="B23" s="27"/>
      <c r="C23" s="27"/>
      <c r="D23" s="27"/>
      <c r="E23" s="27"/>
      <c r="F23" s="27"/>
      <c r="G23" s="27"/>
      <c r="H23" s="27"/>
      <c r="I23" s="27"/>
      <c r="J23" s="27"/>
      <c r="K23" s="27"/>
    </row>
    <row r="24" spans="1:11" x14ac:dyDescent="0.25">
      <c r="A24" s="27"/>
      <c r="B24" s="27"/>
      <c r="C24" s="27"/>
      <c r="D24" s="27"/>
      <c r="E24" s="27"/>
      <c r="F24" s="27"/>
      <c r="G24" s="27"/>
      <c r="H24" s="27"/>
      <c r="I24" s="27"/>
      <c r="J24" s="27"/>
      <c r="K24" s="27"/>
    </row>
    <row r="25" spans="1:11" x14ac:dyDescent="0.25">
      <c r="A25" s="27"/>
      <c r="B25" s="27"/>
      <c r="C25" s="27"/>
      <c r="D25" s="27"/>
      <c r="E25" s="27"/>
      <c r="F25" s="27"/>
      <c r="G25" s="27"/>
      <c r="H25" s="27"/>
      <c r="I25" s="27"/>
      <c r="J25" s="27"/>
      <c r="K25" s="27"/>
    </row>
    <row r="26" spans="1:11" x14ac:dyDescent="0.25">
      <c r="A26" s="27"/>
      <c r="B26" s="27"/>
      <c r="C26" s="27"/>
      <c r="D26" s="27"/>
      <c r="E26" s="27"/>
      <c r="F26" s="27"/>
      <c r="G26" s="27"/>
      <c r="H26" s="27"/>
      <c r="I26" s="27"/>
      <c r="J26" s="27"/>
      <c r="K26" s="27"/>
    </row>
    <row r="27" spans="1:11" x14ac:dyDescent="0.25">
      <c r="A27" s="27"/>
      <c r="B27" s="27"/>
      <c r="C27" s="27"/>
      <c r="D27" s="27"/>
      <c r="E27" s="27"/>
      <c r="F27" s="27"/>
      <c r="G27" s="27"/>
      <c r="H27" s="27"/>
      <c r="I27" s="27"/>
      <c r="J27" s="27"/>
      <c r="K27" s="27"/>
    </row>
    <row r="28" spans="1:11" x14ac:dyDescent="0.25">
      <c r="A28" s="27"/>
      <c r="B28" s="27"/>
      <c r="C28" s="27"/>
      <c r="D28" s="27"/>
      <c r="E28" s="27"/>
      <c r="F28" s="27"/>
      <c r="G28" s="27"/>
      <c r="H28" s="27"/>
      <c r="I28" s="27"/>
      <c r="J28" s="27"/>
      <c r="K28" s="27"/>
    </row>
    <row r="29" spans="1:11" x14ac:dyDescent="0.25">
      <c r="A29" s="27"/>
      <c r="B29" s="27"/>
      <c r="C29" s="27"/>
      <c r="D29" s="27"/>
      <c r="E29" s="27"/>
      <c r="F29" s="27"/>
      <c r="G29" s="27"/>
      <c r="H29" s="27"/>
      <c r="I29" s="27"/>
      <c r="J29" s="27"/>
      <c r="K29" s="27"/>
    </row>
    <row r="30" spans="1:11" x14ac:dyDescent="0.25">
      <c r="A30" s="27"/>
      <c r="B30" s="27"/>
      <c r="C30" s="27"/>
      <c r="D30" s="27"/>
      <c r="E30" s="27"/>
      <c r="F30" s="27"/>
      <c r="G30" s="27"/>
      <c r="H30" s="27"/>
      <c r="I30" s="27"/>
      <c r="J30" s="27"/>
      <c r="K30" s="27"/>
    </row>
    <row r="31" spans="1:11" x14ac:dyDescent="0.25">
      <c r="A31" s="27"/>
      <c r="B31" s="27"/>
      <c r="C31" s="27"/>
      <c r="D31" s="27"/>
      <c r="E31" s="27"/>
      <c r="F31" s="27"/>
      <c r="G31" s="27"/>
      <c r="H31" s="27"/>
      <c r="I31" s="27"/>
      <c r="J31" s="27"/>
      <c r="K31" s="27"/>
    </row>
    <row r="32" spans="1:11" x14ac:dyDescent="0.25">
      <c r="A32" s="27"/>
      <c r="B32" s="27"/>
      <c r="C32" s="27"/>
      <c r="D32" s="27"/>
      <c r="E32" s="27"/>
      <c r="F32" s="27"/>
      <c r="G32" s="27"/>
      <c r="H32" s="27"/>
      <c r="I32" s="27"/>
      <c r="J32" s="27"/>
      <c r="K32" s="27"/>
    </row>
    <row r="33" spans="1:11" x14ac:dyDescent="0.25">
      <c r="A33" s="27"/>
      <c r="B33" s="27"/>
      <c r="C33" s="27"/>
      <c r="D33" s="27"/>
      <c r="E33" s="27"/>
      <c r="F33" s="27"/>
      <c r="G33" s="27"/>
      <c r="H33" s="27"/>
      <c r="I33" s="27"/>
      <c r="J33" s="27"/>
      <c r="K33" s="27"/>
    </row>
    <row r="34" spans="1:11" x14ac:dyDescent="0.25">
      <c r="A34" s="27"/>
      <c r="B34" s="27"/>
      <c r="C34" s="27"/>
      <c r="D34" s="27"/>
      <c r="E34" s="27"/>
      <c r="F34" s="27"/>
      <c r="G34" s="27"/>
      <c r="H34" s="27"/>
      <c r="I34" s="27"/>
      <c r="J34" s="27"/>
      <c r="K34" s="27"/>
    </row>
    <row r="35" spans="1:11" x14ac:dyDescent="0.25">
      <c r="A35" s="27"/>
      <c r="B35" s="27"/>
      <c r="C35" s="27"/>
      <c r="D35" s="27"/>
      <c r="E35" s="27"/>
      <c r="F35" s="27"/>
      <c r="G35" s="27"/>
      <c r="H35" s="27"/>
      <c r="I35" s="27"/>
      <c r="J35" s="27"/>
      <c r="K35" s="27"/>
    </row>
    <row r="36" spans="1:11" x14ac:dyDescent="0.25">
      <c r="A36" s="27"/>
      <c r="B36" s="27"/>
      <c r="C36" s="27"/>
      <c r="D36" s="27"/>
      <c r="E36" s="27"/>
      <c r="F36" s="27"/>
      <c r="G36" s="27"/>
      <c r="H36" s="27"/>
      <c r="I36" s="27"/>
      <c r="J36" s="27"/>
      <c r="K36" s="27"/>
    </row>
    <row r="37" spans="1:11" x14ac:dyDescent="0.25">
      <c r="A37" s="27"/>
      <c r="B37" s="27"/>
      <c r="C37" s="27"/>
      <c r="D37" s="27"/>
      <c r="E37" s="27"/>
      <c r="F37" s="27"/>
      <c r="G37" s="27"/>
      <c r="H37" s="27"/>
      <c r="I37" s="27"/>
      <c r="J37" s="27"/>
      <c r="K37" s="27"/>
    </row>
    <row r="38" spans="1:11" x14ac:dyDescent="0.25">
      <c r="A38" s="27"/>
      <c r="B38" s="27"/>
      <c r="C38" s="27"/>
      <c r="D38" s="27"/>
      <c r="E38" s="27"/>
      <c r="F38" s="27"/>
      <c r="G38" s="27"/>
      <c r="H38" s="27"/>
      <c r="I38" s="27"/>
      <c r="J38" s="27"/>
      <c r="K38" s="27"/>
    </row>
    <row r="39" spans="1:11" x14ac:dyDescent="0.25">
      <c r="A39" s="27"/>
      <c r="B39" s="27"/>
      <c r="C39" s="27"/>
      <c r="D39" s="27"/>
      <c r="E39" s="27"/>
      <c r="F39" s="27"/>
      <c r="G39" s="27"/>
      <c r="H39" s="27"/>
      <c r="I39" s="27"/>
      <c r="J39" s="27"/>
      <c r="K39" s="27"/>
    </row>
    <row r="40" spans="1:11" x14ac:dyDescent="0.25">
      <c r="A40" s="27"/>
      <c r="B40" s="27"/>
      <c r="C40" s="27"/>
      <c r="D40" s="27"/>
      <c r="E40" s="27"/>
      <c r="F40" s="27"/>
      <c r="G40" s="27"/>
      <c r="H40" s="27"/>
      <c r="I40" s="27" t="s">
        <v>492</v>
      </c>
      <c r="J40" s="27"/>
      <c r="K40" s="27"/>
    </row>
    <row r="41" spans="1:11" x14ac:dyDescent="0.25">
      <c r="A41" s="27"/>
      <c r="B41" s="27"/>
      <c r="C41" s="27"/>
      <c r="D41" s="27"/>
      <c r="E41" s="27"/>
      <c r="F41" s="27"/>
      <c r="G41" s="27"/>
      <c r="H41" s="27"/>
      <c r="I41" s="27"/>
      <c r="J41" s="27"/>
      <c r="K41" s="27"/>
    </row>
    <row r="42" spans="1:11" x14ac:dyDescent="0.25">
      <c r="A42" s="27"/>
      <c r="B42" s="27"/>
      <c r="C42" s="27"/>
      <c r="D42" s="27"/>
      <c r="E42" s="27"/>
      <c r="F42" s="27"/>
      <c r="G42" s="27"/>
      <c r="H42" s="27"/>
      <c r="I42" s="27"/>
      <c r="J42" s="27"/>
      <c r="K42" s="27"/>
    </row>
    <row r="43" spans="1:11" x14ac:dyDescent="0.25">
      <c r="A43" s="27"/>
      <c r="B43" s="27"/>
      <c r="C43" s="27"/>
      <c r="D43" s="27"/>
      <c r="E43" s="27"/>
      <c r="F43" s="27"/>
      <c r="G43" s="27"/>
      <c r="H43" s="27"/>
      <c r="I43" s="27"/>
      <c r="J43" s="27"/>
      <c r="K43" s="27"/>
    </row>
    <row r="44" spans="1:11" x14ac:dyDescent="0.25">
      <c r="A44" s="27"/>
      <c r="B44" s="27"/>
      <c r="C44" s="27"/>
      <c r="D44" s="27"/>
      <c r="E44" s="27"/>
      <c r="F44" s="27"/>
      <c r="G44" s="27"/>
      <c r="H44" s="27"/>
      <c r="I44" s="27"/>
      <c r="J44" s="27"/>
      <c r="K44" s="27"/>
    </row>
    <row r="45" spans="1:11" x14ac:dyDescent="0.25">
      <c r="A45" s="27"/>
      <c r="B45" s="27"/>
      <c r="C45" s="27"/>
      <c r="D45" s="27"/>
      <c r="E45" s="27"/>
      <c r="F45" s="27"/>
      <c r="G45" s="27"/>
      <c r="H45" s="27"/>
      <c r="I45" s="27"/>
      <c r="J45" s="27"/>
      <c r="K45" s="27"/>
    </row>
  </sheetData>
  <sheetProtection algorithmName="SHA-512" hashValue="pv5lf9aKqOgApBUCFzlWDXx3wqYtqT/yZc8qflh/a6mBa4f6wLiggb/U74VliASSyy5KyF6OsWNenkm82uuTEA==" saltValue="ZvCaUQWwveM30QqFEgFyig==" spinCount="100000" sheet="1" selectLockedCells="1"/>
  <pageMargins left="0.7" right="0.7" top="0.75" bottom="0.75" header="0.3" footer="0.3"/>
  <pageSetup paperSize="8" orientation="landscape" r:id="rId1"/>
  <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E6D16C42-658C-4118-B5EC-3B3B35CF3632}">
          <x14:formula1>
            <xm:f>Lookups!$I$2:$I$70</xm:f>
          </x14:formula1>
          <xm:sqref>B4</xm:sqref>
        </x14:dataValidation>
        <x14:dataValidation type="list" allowBlank="1" showInputMessage="1" showErrorMessage="1" xr:uid="{E9163C4C-DD89-4AC4-A8C9-82CA1A3A5C37}">
          <x14:formula1>
            <xm:f>Lookups!$A$12:$A$14</xm:f>
          </x14:formula1>
          <xm:sqref>B5</xm:sqref>
        </x14:dataValidation>
      </x14:dataValidations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AE94A9-6031-4F79-9FC8-7079629E38D7}">
  <sheetPr codeName="Sheet3">
    <tabColor rgb="FF92D050"/>
  </sheetPr>
  <dimension ref="A1:T73"/>
  <sheetViews>
    <sheetView topLeftCell="C1" workbookViewId="0">
      <pane ySplit="1" topLeftCell="A2" activePane="bottomLeft" state="frozen"/>
      <selection pane="bottomLeft" activeCell="P6" sqref="P6"/>
    </sheetView>
  </sheetViews>
  <sheetFormatPr defaultRowHeight="15" x14ac:dyDescent="0.25"/>
  <cols>
    <col min="1" max="2" width="18.28515625" style="82" customWidth="1"/>
    <col min="3" max="3" width="10.140625" style="83" customWidth="1"/>
    <col min="4" max="4" width="66.7109375" style="83" customWidth="1"/>
    <col min="5" max="5" width="14.28515625" style="83" customWidth="1"/>
    <col min="6" max="7" width="13.28515625" style="83" customWidth="1"/>
    <col min="8" max="8" width="23.140625" style="83" customWidth="1"/>
    <col min="9" max="9" width="17.140625" customWidth="1"/>
    <col min="10" max="10" width="9.140625" customWidth="1"/>
    <col min="11" max="13" width="13.5703125" customWidth="1"/>
    <col min="14" max="15" width="9.140625" customWidth="1"/>
    <col min="16" max="17" width="13.28515625" style="83" customWidth="1"/>
    <col min="18" max="19" width="9.140625" hidden="1" customWidth="1"/>
  </cols>
  <sheetData>
    <row r="1" spans="1:19" ht="43.9" customHeight="1" x14ac:dyDescent="0.25">
      <c r="A1" s="48" t="s">
        <v>200</v>
      </c>
      <c r="B1" s="48" t="s">
        <v>201</v>
      </c>
      <c r="C1" s="49" t="s">
        <v>392</v>
      </c>
      <c r="D1" s="50" t="s">
        <v>202</v>
      </c>
      <c r="E1" s="49" t="s">
        <v>203</v>
      </c>
      <c r="F1" s="49" t="s">
        <v>204</v>
      </c>
      <c r="G1" s="49" t="s">
        <v>196</v>
      </c>
      <c r="H1" s="49" t="s">
        <v>205</v>
      </c>
      <c r="I1" s="49" t="s">
        <v>206</v>
      </c>
      <c r="J1" s="51" t="s">
        <v>207</v>
      </c>
      <c r="K1" s="49" t="s">
        <v>208</v>
      </c>
      <c r="L1" s="49" t="s">
        <v>209</v>
      </c>
      <c r="M1" s="49" t="s">
        <v>210</v>
      </c>
      <c r="N1" s="49" t="s">
        <v>211</v>
      </c>
      <c r="O1" s="49" t="s">
        <v>212</v>
      </c>
      <c r="P1" s="49" t="s">
        <v>388</v>
      </c>
      <c r="Q1" s="49" t="s">
        <v>332</v>
      </c>
      <c r="R1" s="49" t="s">
        <v>213</v>
      </c>
      <c r="S1" s="49" t="s">
        <v>389</v>
      </c>
    </row>
    <row r="2" spans="1:19" ht="18" customHeight="1" x14ac:dyDescent="0.25">
      <c r="A2" s="60" t="s">
        <v>70</v>
      </c>
      <c r="B2" s="61" t="s">
        <v>214</v>
      </c>
      <c r="C2" s="54" t="s">
        <v>273</v>
      </c>
      <c r="D2" s="88" t="s">
        <v>361</v>
      </c>
      <c r="E2" s="62" t="s">
        <v>67</v>
      </c>
      <c r="F2" s="64" t="s">
        <v>193</v>
      </c>
      <c r="G2" s="57">
        <f>IF(F2="High",10,IF(F2="Moderate",5,IF(F2="Low",3,"")))</f>
        <v>10</v>
      </c>
      <c r="H2" s="58" t="str">
        <f>IF(P2="NA",_xlfn.TEXTJOIN("_",TRUE,C2,"ISNA"), "CWAY1CWAY7")</f>
        <v>CWAY1CWAY7</v>
      </c>
      <c r="I2">
        <f>IF(P2="NA",0,G2*J2)</f>
        <v>5</v>
      </c>
      <c r="J2">
        <f>1/COUNTIF(H:H,H2)</f>
        <v>0.5</v>
      </c>
      <c r="K2" s="63" t="s">
        <v>274</v>
      </c>
      <c r="L2" s="63" t="s">
        <v>275</v>
      </c>
      <c r="M2" s="63" t="s">
        <v>276</v>
      </c>
      <c r="N2">
        <f>VALUE(RIGHT(LEFT(K2,3),2))</f>
        <v>85</v>
      </c>
      <c r="O2">
        <f>VALUE(RIGHT(LEFT(M2,4),2))</f>
        <v>95</v>
      </c>
      <c r="P2" s="90">
        <v>99</v>
      </c>
      <c r="Q2" s="57" cm="1">
        <f t="array" ref="Q2">_xlfn.IFS(P2="NA","NA",P2&lt;N2,3,P2&gt;=O2,1,TRUE(),2)</f>
        <v>1</v>
      </c>
      <c r="R2" cm="1">
        <f t="array" ref="R2">_xlfn.IFS(Q2="NA",0,Q2=1,I2,Q2=2, J2*_xlfn.CEILING.MATH(G2/2),TRUE(),1)</f>
        <v>5</v>
      </c>
      <c r="S2">
        <f>IF(Q2="NA",0,G2)</f>
        <v>10</v>
      </c>
    </row>
    <row r="3" spans="1:19" ht="18" customHeight="1" x14ac:dyDescent="0.25">
      <c r="A3" s="52" t="s">
        <v>70</v>
      </c>
      <c r="B3" s="53" t="s">
        <v>214</v>
      </c>
      <c r="C3" s="54" t="s">
        <v>215</v>
      </c>
      <c r="D3" s="87" t="s">
        <v>333</v>
      </c>
      <c r="E3" s="55" t="s">
        <v>67</v>
      </c>
      <c r="F3" s="56" t="s">
        <v>195</v>
      </c>
      <c r="G3" s="57">
        <f t="shared" ref="G3:G72" si="0">IF(F3="High",10,IF(F3="Moderate",5,IF(F3="Low",3,"")))</f>
        <v>3</v>
      </c>
      <c r="H3" s="58" t="str">
        <f>IF(P3="NA",_xlfn.TEXTJOIN("_",TRUE,C3,"ISNA"),"CWAY2")</f>
        <v>CWAY2</v>
      </c>
      <c r="I3">
        <f t="shared" ref="I3:I72" si="1">IF(P3="NA",0,G3*J3)</f>
        <v>1.5</v>
      </c>
      <c r="J3">
        <f>1/COUNTIF(H:H,H3)</f>
        <v>0.5</v>
      </c>
      <c r="K3" s="59" t="s">
        <v>216</v>
      </c>
      <c r="L3" s="59" t="s">
        <v>217</v>
      </c>
      <c r="M3" s="59" t="s">
        <v>218</v>
      </c>
      <c r="N3">
        <f>VALUE(RIGHT(LEFT(K3,3),2))</f>
        <v>80</v>
      </c>
      <c r="O3">
        <f>VALUE(RIGHT(LEFT(M3,4),2))</f>
        <v>95</v>
      </c>
      <c r="P3" s="90">
        <v>99</v>
      </c>
      <c r="Q3" s="57" cm="1">
        <f t="array" ref="Q3">_xlfn.IFS(P3="NA","NA",P3&lt;N3,3,P3&gt;=O3,1,TRUE(),2)</f>
        <v>1</v>
      </c>
      <c r="R3" cm="1">
        <f t="array" ref="R3">_xlfn.IFS(Q3="NA",0,Q3=1,I3,Q3=2, J3*_xlfn.CEILING.MATH(G3/2),TRUE(),1)</f>
        <v>1.5</v>
      </c>
      <c r="S3" cm="1">
        <f t="array" ref="S3">_xlfn.IFS(Q3="NA",0,Q4="NA",G3,TRUE(),G3/2)</f>
        <v>1.5</v>
      </c>
    </row>
    <row r="4" spans="1:19" ht="18" customHeight="1" x14ac:dyDescent="0.25">
      <c r="A4" s="60" t="s">
        <v>70</v>
      </c>
      <c r="B4" s="61" t="s">
        <v>214</v>
      </c>
      <c r="C4" s="54" t="s">
        <v>219</v>
      </c>
      <c r="D4" s="87" t="s">
        <v>334</v>
      </c>
      <c r="E4" s="62" t="s">
        <v>67</v>
      </c>
      <c r="F4" s="56" t="s">
        <v>195</v>
      </c>
      <c r="G4" s="57">
        <f t="shared" si="0"/>
        <v>3</v>
      </c>
      <c r="H4" s="58" t="str">
        <f>IF(P4="NA",_xlfn.TEXTJOIN("_",TRUE,C4,"ISNA"),"CWAY2")</f>
        <v>CWAY2</v>
      </c>
      <c r="I4">
        <f t="shared" si="1"/>
        <v>1.5</v>
      </c>
      <c r="J4">
        <f t="shared" ref="J4:J33" si="2">1/COUNTIF(H:H,H4)</f>
        <v>0.5</v>
      </c>
      <c r="K4" s="63" t="s">
        <v>216</v>
      </c>
      <c r="L4" s="63" t="s">
        <v>217</v>
      </c>
      <c r="M4" s="63" t="s">
        <v>218</v>
      </c>
      <c r="N4">
        <f t="shared" ref="N4:N21" si="3">VALUE(RIGHT(LEFT(K4,3),2))</f>
        <v>80</v>
      </c>
      <c r="O4">
        <f t="shared" ref="O4:O21" si="4">VALUE(RIGHT(LEFT(M4,4),2))</f>
        <v>95</v>
      </c>
      <c r="P4" s="90">
        <v>95</v>
      </c>
      <c r="Q4" s="57" cm="1">
        <f t="array" ref="Q4">_xlfn.IFS(P4="NA","NA",P4&lt;N4,3,P4&gt;=O4,1,TRUE(),2)</f>
        <v>1</v>
      </c>
      <c r="R4" cm="1">
        <f t="array" ref="R4">_xlfn.IFS(Q4="NA",0,Q4=1,I4,Q4=2, J4*_xlfn.CEILING.MATH(G4/2),TRUE(),1)</f>
        <v>1.5</v>
      </c>
      <c r="S4" cm="1">
        <f t="array" ref="S4">_xlfn.IFS(Q4="NA",0,Q3="NA",G4,TRUE(),G4/2)</f>
        <v>1.5</v>
      </c>
    </row>
    <row r="5" spans="1:19" ht="18" customHeight="1" x14ac:dyDescent="0.25">
      <c r="A5" s="60" t="s">
        <v>70</v>
      </c>
      <c r="B5" s="61" t="s">
        <v>214</v>
      </c>
      <c r="C5" s="54" t="s">
        <v>220</v>
      </c>
      <c r="D5" s="88" t="s">
        <v>335</v>
      </c>
      <c r="E5" s="62" t="s">
        <v>66</v>
      </c>
      <c r="F5" s="64" t="s">
        <v>193</v>
      </c>
      <c r="G5" s="57">
        <f t="shared" si="0"/>
        <v>10</v>
      </c>
      <c r="H5" s="58" t="str" cm="1">
        <f t="array" ref="H5">_xlfn.IFS(P5="NA",_xlfn.TEXTJOIN("_",TRUE,C5,"ISNA"), NOT(IFERROR(VALUE(RIGHT(C5,1)),FALSE())),LEFT(C5,LEN(C5)-1),TRUE(),C5)</f>
        <v>CWAY4</v>
      </c>
      <c r="I5">
        <f t="shared" si="1"/>
        <v>10</v>
      </c>
      <c r="J5">
        <f t="shared" si="2"/>
        <v>1</v>
      </c>
      <c r="K5" s="63" t="s">
        <v>221</v>
      </c>
      <c r="L5" s="63" t="s">
        <v>218</v>
      </c>
      <c r="M5" s="63" t="s">
        <v>222</v>
      </c>
      <c r="N5">
        <f t="shared" si="3"/>
        <v>95</v>
      </c>
      <c r="O5">
        <f t="shared" si="4"/>
        <v>98</v>
      </c>
      <c r="P5" s="90">
        <v>100</v>
      </c>
      <c r="Q5" s="57" cm="1">
        <f t="array" ref="Q5">_xlfn.IFS(P5="NA","NA",P5&lt;N5,3,P5&gt;=O5,1,TRUE(),2)</f>
        <v>1</v>
      </c>
      <c r="R5" cm="1">
        <f t="array" ref="R5">_xlfn.IFS(Q5="NA",0,Q5=1,I5,Q5=2, J5*_xlfn.CEILING.MATH(G5/2),TRUE(),1)</f>
        <v>10</v>
      </c>
      <c r="S5">
        <f>IF(Q5="NA",0,G5)</f>
        <v>10</v>
      </c>
    </row>
    <row r="6" spans="1:19" ht="18" customHeight="1" x14ac:dyDescent="0.25">
      <c r="A6" s="60" t="s">
        <v>70</v>
      </c>
      <c r="B6" s="61" t="s">
        <v>214</v>
      </c>
      <c r="C6" s="54" t="s">
        <v>223</v>
      </c>
      <c r="D6" s="88" t="s">
        <v>336</v>
      </c>
      <c r="E6" s="62" t="s">
        <v>67</v>
      </c>
      <c r="F6" s="56" t="s">
        <v>195</v>
      </c>
      <c r="G6" s="57">
        <f t="shared" si="0"/>
        <v>3</v>
      </c>
      <c r="H6" s="58" t="str">
        <f>IF(P6="NA",_xlfn.TEXTJOIN("_",TRUE,C6,"ISNA"),"CWAY6")</f>
        <v>CWAY6</v>
      </c>
      <c r="I6">
        <f t="shared" si="1"/>
        <v>1.5</v>
      </c>
      <c r="J6">
        <f>1/COUNTIF(H:H,H6)</f>
        <v>0.5</v>
      </c>
      <c r="K6" s="63" t="s">
        <v>224</v>
      </c>
      <c r="L6" s="63" t="s">
        <v>225</v>
      </c>
      <c r="M6" s="63" t="s">
        <v>226</v>
      </c>
      <c r="N6">
        <f t="shared" si="3"/>
        <v>70</v>
      </c>
      <c r="O6">
        <f t="shared" si="4"/>
        <v>90</v>
      </c>
      <c r="P6" s="90">
        <v>95</v>
      </c>
      <c r="Q6" s="57" cm="1">
        <f t="array" ref="Q6">_xlfn.IFS(P6="NA","NA",P6&lt;N6,3,P6&gt;=O6,1,TRUE(),2)</f>
        <v>1</v>
      </c>
      <c r="R6" cm="1">
        <f t="array" ref="R6">_xlfn.IFS(Q6="NA",0,Q6=1,I6,Q6=2, J6*_xlfn.CEILING.MATH(G6/2),TRUE(),1)</f>
        <v>1.5</v>
      </c>
      <c r="S6" cm="1">
        <f t="array" ref="S6">_xlfn.IFS(Q6="NA",0,Q7="NA",G6,TRUE(),G6/2)</f>
        <v>1.5</v>
      </c>
    </row>
    <row r="7" spans="1:19" ht="18" customHeight="1" x14ac:dyDescent="0.25">
      <c r="A7" s="60" t="s">
        <v>70</v>
      </c>
      <c r="B7" s="61" t="s">
        <v>214</v>
      </c>
      <c r="C7" s="54" t="s">
        <v>227</v>
      </c>
      <c r="D7" s="88" t="s">
        <v>337</v>
      </c>
      <c r="E7" s="62" t="s">
        <v>67</v>
      </c>
      <c r="F7" s="56" t="s">
        <v>195</v>
      </c>
      <c r="G7" s="57">
        <f t="shared" si="0"/>
        <v>3</v>
      </c>
      <c r="H7" s="58" t="str">
        <f>IF(P7="NA",_xlfn.TEXTJOIN("_",TRUE,C7,"ISNA"),"CWAY6")</f>
        <v>CWAY6</v>
      </c>
      <c r="I7">
        <f t="shared" si="1"/>
        <v>1.5</v>
      </c>
      <c r="J7">
        <f t="shared" si="2"/>
        <v>0.5</v>
      </c>
      <c r="K7" s="63" t="s">
        <v>224</v>
      </c>
      <c r="L7" s="63" t="s">
        <v>225</v>
      </c>
      <c r="M7" s="63" t="s">
        <v>226</v>
      </c>
      <c r="N7">
        <f t="shared" si="3"/>
        <v>70</v>
      </c>
      <c r="O7">
        <f t="shared" si="4"/>
        <v>90</v>
      </c>
      <c r="P7" s="90">
        <v>99</v>
      </c>
      <c r="Q7" s="57" cm="1">
        <f t="array" ref="Q7">_xlfn.IFS(P7="NA","NA",P7&lt;N7,3,P7&gt;=O7,1,TRUE(),2)</f>
        <v>1</v>
      </c>
      <c r="R7" cm="1">
        <f t="array" ref="R7">_xlfn.IFS(Q7="NA",0,Q7=1,I7,Q7=2, J7*_xlfn.CEILING.MATH(G7/2),TRUE(),1)</f>
        <v>1.5</v>
      </c>
      <c r="S7" cm="1">
        <f t="array" ref="S7">_xlfn.IFS(Q7="NA",0,Q6="NA",G7,TRUE(),G7/2)</f>
        <v>1.5</v>
      </c>
    </row>
    <row r="8" spans="1:19" ht="18" customHeight="1" x14ac:dyDescent="0.25">
      <c r="A8" s="60" t="s">
        <v>70</v>
      </c>
      <c r="B8" s="61" t="s">
        <v>214</v>
      </c>
      <c r="C8" s="54" t="s">
        <v>228</v>
      </c>
      <c r="D8" s="88" t="s">
        <v>338</v>
      </c>
      <c r="E8" s="62" t="s">
        <v>67</v>
      </c>
      <c r="F8" s="64" t="s">
        <v>193</v>
      </c>
      <c r="G8" s="57">
        <f t="shared" si="0"/>
        <v>10</v>
      </c>
      <c r="H8" s="58" t="str">
        <f>IF(P8="NA",_xlfn.TEXTJOIN("_",TRUE,C8,"ISNA"), "CWAY1CWAY7")</f>
        <v>CWAY1CWAY7</v>
      </c>
      <c r="I8">
        <f t="shared" si="1"/>
        <v>5</v>
      </c>
      <c r="J8">
        <f t="shared" si="2"/>
        <v>0.5</v>
      </c>
      <c r="K8" s="63" t="s">
        <v>216</v>
      </c>
      <c r="L8" s="63" t="s">
        <v>217</v>
      </c>
      <c r="M8" s="63" t="s">
        <v>218</v>
      </c>
      <c r="N8">
        <f t="shared" si="3"/>
        <v>80</v>
      </c>
      <c r="O8">
        <f t="shared" si="4"/>
        <v>95</v>
      </c>
      <c r="P8" s="90">
        <v>99</v>
      </c>
      <c r="Q8" s="57" cm="1">
        <f t="array" ref="Q8">_xlfn.IFS(P8="NA","NA",P8&lt;N8,3,P8&gt;=O8,1,TRUE(),2)</f>
        <v>1</v>
      </c>
      <c r="R8" cm="1">
        <f t="array" ref="R8">_xlfn.IFS(Q8="NA",0,Q8=1,I8,Q8=2, J8*_xlfn.CEILING.MATH(G8/2),TRUE(),1)</f>
        <v>5</v>
      </c>
      <c r="S8">
        <f>IF(Q8="NA",0,G8)</f>
        <v>10</v>
      </c>
    </row>
    <row r="9" spans="1:19" ht="18" customHeight="1" x14ac:dyDescent="0.25">
      <c r="A9" s="60" t="s">
        <v>70</v>
      </c>
      <c r="B9" s="61" t="s">
        <v>214</v>
      </c>
      <c r="C9" s="54" t="s">
        <v>444</v>
      </c>
      <c r="D9" s="88" t="s">
        <v>445</v>
      </c>
      <c r="E9" s="62" t="s">
        <v>66</v>
      </c>
      <c r="F9" s="64" t="s">
        <v>193</v>
      </c>
      <c r="G9" s="57">
        <f t="shared" ref="G9" si="5">IF(F9="High",10,IF(F9="Moderate",5,IF(F9="Low",3,"")))</f>
        <v>10</v>
      </c>
      <c r="H9" s="58" t="str" cm="1">
        <f t="array" ref="H9">_xlfn.IFS(P9="NA",_xlfn.TEXTJOIN("_",TRUE,C9,"ISNA"), NOT(IFERROR(VALUE(RIGHT(C9,1)),FALSE())),LEFT(C9,LEN(C9)-1),TRUE(),C9)</f>
        <v>CWAY8</v>
      </c>
      <c r="I9">
        <f>IF(P9="NA",0,G9*J9)</f>
        <v>10</v>
      </c>
      <c r="J9">
        <f t="shared" si="2"/>
        <v>1</v>
      </c>
      <c r="K9" s="63" t="s">
        <v>221</v>
      </c>
      <c r="L9" s="63" t="s">
        <v>218</v>
      </c>
      <c r="M9" s="63" t="s">
        <v>222</v>
      </c>
      <c r="N9">
        <f t="shared" ref="N9" si="6">VALUE(RIGHT(LEFT(K9,3),2))</f>
        <v>95</v>
      </c>
      <c r="O9">
        <f t="shared" ref="O9" si="7">VALUE(RIGHT(LEFT(M9,4),2))</f>
        <v>98</v>
      </c>
      <c r="P9" s="90">
        <v>99</v>
      </c>
      <c r="Q9" s="57" cm="1">
        <f t="array" ref="Q9">_xlfn.IFS(P9="NA","NA",P9&lt;N9,3,P9&gt;=O9,1,TRUE(),2)</f>
        <v>1</v>
      </c>
    </row>
    <row r="10" spans="1:19" ht="18" customHeight="1" x14ac:dyDescent="0.25">
      <c r="A10" s="60" t="s">
        <v>70</v>
      </c>
      <c r="B10" s="66" t="s">
        <v>229</v>
      </c>
      <c r="C10" s="54" t="s">
        <v>280</v>
      </c>
      <c r="D10" s="88" t="s">
        <v>362</v>
      </c>
      <c r="E10" s="62" t="s">
        <v>67</v>
      </c>
      <c r="F10" s="64" t="s">
        <v>193</v>
      </c>
      <c r="G10" s="57">
        <f>IF(F10="High",10,IF(F10="Moderate",5,IF(F10="Low",3,"")))</f>
        <v>10</v>
      </c>
      <c r="H10" s="58" t="str">
        <f>IF(P10="NA",_xlfn.TEXTJOIN("_",TRUE,C10,"ISNA"), "TREAT1TREAT3")</f>
        <v>TREAT1TREAT3</v>
      </c>
      <c r="I10">
        <f>IF(P10="NA",0,G10*J10)</f>
        <v>5</v>
      </c>
      <c r="J10">
        <f t="shared" si="2"/>
        <v>0.5</v>
      </c>
      <c r="K10" s="63" t="s">
        <v>274</v>
      </c>
      <c r="L10" s="63" t="s">
        <v>275</v>
      </c>
      <c r="M10" s="63" t="s">
        <v>276</v>
      </c>
      <c r="N10">
        <f>VALUE(RIGHT(LEFT(K10,3),2))</f>
        <v>85</v>
      </c>
      <c r="O10">
        <f>VALUE(RIGHT(LEFT(M10,4),2))</f>
        <v>95</v>
      </c>
      <c r="P10" s="90">
        <v>99</v>
      </c>
      <c r="Q10" s="57" cm="1">
        <f t="array" ref="Q10">_xlfn.IFS(P10="NA","NA",P10&lt;N10,3,P10&gt;=O10,1,TRUE(),2)</f>
        <v>1</v>
      </c>
      <c r="R10" cm="1">
        <f t="array" ref="R10">_xlfn.IFS(Q10="NA",0,Q10=1,I10,Q10=2, J10*_xlfn.CEILING.MATH(G10/2),TRUE(),1)</f>
        <v>5</v>
      </c>
      <c r="S10">
        <f>IF(Q10="NA",0,G10)</f>
        <v>10</v>
      </c>
    </row>
    <row r="11" spans="1:19" ht="18" customHeight="1" x14ac:dyDescent="0.25">
      <c r="A11" s="60" t="s">
        <v>70</v>
      </c>
      <c r="B11" s="66" t="s">
        <v>229</v>
      </c>
      <c r="C11" s="54" t="s">
        <v>230</v>
      </c>
      <c r="D11" s="88" t="s">
        <v>339</v>
      </c>
      <c r="E11" s="62" t="s">
        <v>67</v>
      </c>
      <c r="F11" s="56" t="s">
        <v>195</v>
      </c>
      <c r="G11" s="57">
        <f t="shared" si="0"/>
        <v>3</v>
      </c>
      <c r="H11" s="58" t="str">
        <f>IF(P11="NA",_xlfn.TEXTJOIN("_",TRUE,C11,"ISNA"), "TREAT2")</f>
        <v>TREAT2</v>
      </c>
      <c r="I11">
        <f t="shared" si="1"/>
        <v>1.5</v>
      </c>
      <c r="J11">
        <f t="shared" si="2"/>
        <v>0.5</v>
      </c>
      <c r="K11" s="63" t="s">
        <v>231</v>
      </c>
      <c r="L11" s="63" t="s">
        <v>232</v>
      </c>
      <c r="M11" s="63" t="s">
        <v>226</v>
      </c>
      <c r="N11">
        <f t="shared" si="3"/>
        <v>75</v>
      </c>
      <c r="O11">
        <f t="shared" si="4"/>
        <v>90</v>
      </c>
      <c r="P11" s="90">
        <v>89</v>
      </c>
      <c r="Q11" s="57" cm="1">
        <f t="array" ref="Q11">_xlfn.IFS(P11="NA","NA",P11&lt;N11,3,P11&gt;=O11,1,TRUE(),2)</f>
        <v>2</v>
      </c>
      <c r="R11" cm="1">
        <f t="array" ref="R11">_xlfn.IFS(Q11="NA",0,Q11=1,I11,Q11=2, J11*_xlfn.CEILING.MATH(G11/2),TRUE(),1)</f>
        <v>1</v>
      </c>
      <c r="S11" cm="1">
        <f t="array" ref="S11">_xlfn.IFS(Q11="NA",0,Q12="NA",G11,TRUE(),G11/2)</f>
        <v>1.5</v>
      </c>
    </row>
    <row r="12" spans="1:19" ht="18" customHeight="1" x14ac:dyDescent="0.25">
      <c r="A12" s="60" t="s">
        <v>70</v>
      </c>
      <c r="B12" s="66" t="s">
        <v>229</v>
      </c>
      <c r="C12" s="54" t="s">
        <v>233</v>
      </c>
      <c r="D12" s="88" t="s">
        <v>340</v>
      </c>
      <c r="E12" s="62" t="s">
        <v>67</v>
      </c>
      <c r="F12" s="56" t="s">
        <v>195</v>
      </c>
      <c r="G12" s="57">
        <f t="shared" si="0"/>
        <v>3</v>
      </c>
      <c r="H12" s="58" t="str">
        <f>IF(P12="NA",_xlfn.TEXTJOIN("_",TRUE,C12,"ISNA"), "TREAT2")</f>
        <v>TREAT2</v>
      </c>
      <c r="I12">
        <f t="shared" si="1"/>
        <v>1.5</v>
      </c>
      <c r="J12">
        <f t="shared" si="2"/>
        <v>0.5</v>
      </c>
      <c r="K12" s="63" t="s">
        <v>231</v>
      </c>
      <c r="L12" s="63" t="s">
        <v>232</v>
      </c>
      <c r="M12" s="63" t="s">
        <v>226</v>
      </c>
      <c r="N12">
        <f t="shared" si="3"/>
        <v>75</v>
      </c>
      <c r="O12">
        <f t="shared" si="4"/>
        <v>90</v>
      </c>
      <c r="P12" s="90">
        <v>85</v>
      </c>
      <c r="Q12" s="57" cm="1">
        <f t="array" ref="Q12">_xlfn.IFS(P12="NA","NA",P12&lt;N12,3,P12&gt;=O12,1,TRUE(),2)</f>
        <v>2</v>
      </c>
      <c r="R12" cm="1">
        <f t="array" ref="R12">_xlfn.IFS(Q12="NA",0,Q12=1,I12,Q12=2, J12*_xlfn.CEILING.MATH(G12/2),TRUE(),1)</f>
        <v>1</v>
      </c>
      <c r="S12" cm="1">
        <f t="array" ref="S12">_xlfn.IFS(Q12="NA",0,Q11="NA",G12,TRUE(),G12/2)</f>
        <v>1.5</v>
      </c>
    </row>
    <row r="13" spans="1:19" ht="18" customHeight="1" x14ac:dyDescent="0.25">
      <c r="A13" s="60" t="s">
        <v>70</v>
      </c>
      <c r="B13" s="66" t="s">
        <v>229</v>
      </c>
      <c r="C13" s="54" t="s">
        <v>234</v>
      </c>
      <c r="D13" s="88" t="s">
        <v>341</v>
      </c>
      <c r="E13" s="62" t="s">
        <v>67</v>
      </c>
      <c r="F13" s="67" t="s">
        <v>194</v>
      </c>
      <c r="G13" s="57">
        <f t="shared" si="0"/>
        <v>5</v>
      </c>
      <c r="H13" s="58" t="str">
        <f>IF(P13="NA",_xlfn.TEXTJOIN("_",TRUE,C13,"ISNA"),"TREAT1TREAT3")</f>
        <v>TREAT1TREAT3</v>
      </c>
      <c r="I13">
        <f t="shared" si="1"/>
        <v>2.5</v>
      </c>
      <c r="J13">
        <f t="shared" si="2"/>
        <v>0.5</v>
      </c>
      <c r="K13" s="63" t="s">
        <v>224</v>
      </c>
      <c r="L13" s="63" t="s">
        <v>225</v>
      </c>
      <c r="M13" s="63" t="s">
        <v>226</v>
      </c>
      <c r="N13">
        <f t="shared" si="3"/>
        <v>70</v>
      </c>
      <c r="O13">
        <f t="shared" si="4"/>
        <v>90</v>
      </c>
      <c r="P13" s="90">
        <v>99</v>
      </c>
      <c r="Q13" s="57" cm="1">
        <f t="array" ref="Q13">_xlfn.IFS(P13="NA","NA",P13&lt;N13,3,P13&gt;=O13,1,TRUE(),2)</f>
        <v>1</v>
      </c>
      <c r="R13" cm="1">
        <f t="array" ref="R13">_xlfn.IFS(Q13="NA",0,Q13=1,I13,Q13=2, J13*_xlfn.CEILING.MATH(G13/2),TRUE(),1)</f>
        <v>2.5</v>
      </c>
      <c r="S13">
        <f>IF(Q13="NA",0,G13)</f>
        <v>5</v>
      </c>
    </row>
    <row r="14" spans="1:19" ht="18" customHeight="1" x14ac:dyDescent="0.25">
      <c r="A14" s="60" t="s">
        <v>70</v>
      </c>
      <c r="B14" s="66" t="s">
        <v>229</v>
      </c>
      <c r="C14" s="54" t="s">
        <v>235</v>
      </c>
      <c r="D14" s="88" t="s">
        <v>342</v>
      </c>
      <c r="E14" s="62" t="s">
        <v>68</v>
      </c>
      <c r="F14" s="64" t="s">
        <v>193</v>
      </c>
      <c r="G14" s="57">
        <f t="shared" si="0"/>
        <v>10</v>
      </c>
      <c r="H14" s="58" t="str">
        <f>IF(P14="NA",_xlfn.TEXTJOIN("_",TRUE,C14,"ISNA"), "TREAT5")</f>
        <v>TREAT5</v>
      </c>
      <c r="I14">
        <f t="shared" si="1"/>
        <v>10</v>
      </c>
      <c r="J14">
        <f t="shared" si="2"/>
        <v>1</v>
      </c>
      <c r="K14" s="63" t="s">
        <v>216</v>
      </c>
      <c r="L14" s="63" t="s">
        <v>217</v>
      </c>
      <c r="M14" s="63" t="s">
        <v>218</v>
      </c>
      <c r="N14">
        <f t="shared" si="3"/>
        <v>80</v>
      </c>
      <c r="O14">
        <f t="shared" si="4"/>
        <v>95</v>
      </c>
      <c r="P14" s="90">
        <v>99</v>
      </c>
      <c r="Q14" s="57" cm="1">
        <f t="array" ref="Q14">_xlfn.IFS(P14="NA","NA",P14&lt;N14,3,P14&gt;=O14,1,TRUE(),2)</f>
        <v>1</v>
      </c>
      <c r="R14" cm="1">
        <f t="array" ref="R14">_xlfn.IFS(Q14="NA",0,Q14=1,I14,Q14=2, J14*_xlfn.CEILING.MATH(G14/2),TRUE(),1)</f>
        <v>10</v>
      </c>
      <c r="S14">
        <f>IF(Q14="NA",0,G14)</f>
        <v>10</v>
      </c>
    </row>
    <row r="15" spans="1:19" ht="18" customHeight="1" x14ac:dyDescent="0.25">
      <c r="A15" s="68" t="s">
        <v>71</v>
      </c>
      <c r="B15" s="69" t="s">
        <v>236</v>
      </c>
      <c r="C15" s="54" t="s">
        <v>281</v>
      </c>
      <c r="D15" s="88" t="s">
        <v>363</v>
      </c>
      <c r="E15" s="62" t="s">
        <v>68</v>
      </c>
      <c r="F15" s="64" t="s">
        <v>193</v>
      </c>
      <c r="G15" s="57">
        <f>IF(F15="High",10,IF(F15="Moderate",5,IF(F15="Low",3,"")))</f>
        <v>10</v>
      </c>
      <c r="H15" s="58" t="str">
        <f>IF(P15="NA",_xlfn.TEXTJOIN("_",TRUE,C15,"ISNA"), "SURF1")</f>
        <v>SURF1</v>
      </c>
      <c r="I15">
        <f>IF(P15="NA",0,G15*J15)</f>
        <v>5</v>
      </c>
      <c r="J15">
        <f t="shared" si="2"/>
        <v>0.5</v>
      </c>
      <c r="K15" s="79" t="s">
        <v>282</v>
      </c>
      <c r="L15" s="79" t="s">
        <v>283</v>
      </c>
      <c r="M15" s="79" t="s">
        <v>284</v>
      </c>
      <c r="P15" s="90">
        <v>94</v>
      </c>
      <c r="Q15" s="57" cm="1">
        <f t="array" ref="Q15">_xlfn.IFS(P15="NA","NA",OR(P15&lt;85,P15&gt;115),3, AND(P15&gt;95,P15&lt;105),1,TRUE(),2)</f>
        <v>2</v>
      </c>
      <c r="R15" cm="1">
        <f t="array" ref="R15">_xlfn.IFS(Q15="NA",0,Q15=1,I15,Q15=2, J15*_xlfn.CEILING.MATH(G15/2),TRUE(),1)</f>
        <v>2.5</v>
      </c>
      <c r="S15" cm="1">
        <f t="array" ref="S15">_xlfn.IFS(Q15="NA",0,Q16="NA",G15,TRUE(),G15/2)</f>
        <v>5</v>
      </c>
    </row>
    <row r="16" spans="1:19" ht="18" customHeight="1" x14ac:dyDescent="0.25">
      <c r="A16" s="68" t="s">
        <v>71</v>
      </c>
      <c r="B16" s="69" t="s">
        <v>236</v>
      </c>
      <c r="C16" s="54" t="s">
        <v>285</v>
      </c>
      <c r="D16" s="88" t="s">
        <v>364</v>
      </c>
      <c r="E16" s="62" t="s">
        <v>68</v>
      </c>
      <c r="F16" s="64" t="s">
        <v>193</v>
      </c>
      <c r="G16" s="57">
        <f>IF(F16="High",10,IF(F16="Moderate",5,IF(F16="Low",3,"")))</f>
        <v>10</v>
      </c>
      <c r="H16" s="58" t="str">
        <f>IF(P16="NA",_xlfn.TEXTJOIN("_",TRUE,C16,"ISNA"), "SURF1")</f>
        <v>SURF1</v>
      </c>
      <c r="I16">
        <f>IF(P16="NA",0,G16*J16)</f>
        <v>5</v>
      </c>
      <c r="J16">
        <f t="shared" si="2"/>
        <v>0.5</v>
      </c>
      <c r="K16" s="79" t="s">
        <v>282</v>
      </c>
      <c r="L16" s="79" t="s">
        <v>283</v>
      </c>
      <c r="M16" s="79" t="s">
        <v>284</v>
      </c>
      <c r="P16" s="90">
        <v>21</v>
      </c>
      <c r="Q16" s="57" cm="1">
        <f t="array" ref="Q16">_xlfn.IFS(P16="NA","NA",OR(P16&lt;85,P16&gt;115),3, AND(P16&gt;95,P16&lt;105),1,TRUE(),2)</f>
        <v>3</v>
      </c>
      <c r="R16" cm="1">
        <f t="array" ref="R16">_xlfn.IFS(Q16="NA",0,Q16=1,I16,Q16=2, J16*_xlfn.CEILING.MATH(G16/2),TRUE(),1)</f>
        <v>1</v>
      </c>
      <c r="S16" cm="1">
        <f t="array" ref="S16">_xlfn.IFS(Q16="NA",0,Q15="NA",G16,TRUE(),G16/2)</f>
        <v>5</v>
      </c>
    </row>
    <row r="17" spans="1:19" ht="18" customHeight="1" x14ac:dyDescent="0.25">
      <c r="A17" s="68" t="s">
        <v>71</v>
      </c>
      <c r="B17" s="69" t="s">
        <v>236</v>
      </c>
      <c r="C17" s="54" t="s">
        <v>286</v>
      </c>
      <c r="D17" s="89" t="s">
        <v>365</v>
      </c>
      <c r="E17" s="79" t="s">
        <v>67</v>
      </c>
      <c r="F17" s="64" t="s">
        <v>193</v>
      </c>
      <c r="G17" s="57">
        <f>IF(F17="High",10,IF(F17="Moderate",5,IF(F17="Low",3,"")))</f>
        <v>10</v>
      </c>
      <c r="H17" s="58" t="str">
        <f>IF(P17="NA",_xlfn.TEXTJOIN("_",TRUE,C17,"ISNA"), "SURF2SURF3")</f>
        <v>SURF2SURF3</v>
      </c>
      <c r="I17">
        <f>IF(P17="NA",0,G17*J17)</f>
        <v>5</v>
      </c>
      <c r="J17">
        <f t="shared" si="2"/>
        <v>0.5</v>
      </c>
      <c r="K17" s="63" t="s">
        <v>287</v>
      </c>
      <c r="L17" s="63" t="s">
        <v>276</v>
      </c>
      <c r="M17" s="63" t="s">
        <v>288</v>
      </c>
      <c r="N17">
        <f t="shared" ref="N17" si="8">VALUE(RIGHT(LEFT(K17,3),2))</f>
        <v>95</v>
      </c>
      <c r="O17">
        <f t="shared" ref="O17" si="9">VALUE(RIGHT(LEFT(M17,4),2))</f>
        <v>98</v>
      </c>
      <c r="P17" s="90">
        <v>100</v>
      </c>
      <c r="Q17" s="57" cm="1">
        <f t="array" ref="Q17">_xlfn.IFS(P17="NA","NA",P17&lt;N17,3,P17&gt;=O17,1,TRUE(),2)</f>
        <v>1</v>
      </c>
      <c r="R17" cm="1">
        <f t="array" ref="R17">_xlfn.IFS(Q17="NA",0,Q17=1,I17,Q17=2, J17*_xlfn.CEILING.MATH(G17/2),TRUE(),1)</f>
        <v>5</v>
      </c>
      <c r="S17">
        <f t="shared" ref="S17:S59" si="10">IF(Q17="NA",0,G17)</f>
        <v>10</v>
      </c>
    </row>
    <row r="18" spans="1:19" ht="18" customHeight="1" x14ac:dyDescent="0.25">
      <c r="A18" s="68" t="s">
        <v>71</v>
      </c>
      <c r="B18" s="69" t="s">
        <v>236</v>
      </c>
      <c r="C18" s="54" t="s">
        <v>237</v>
      </c>
      <c r="D18" s="88" t="s">
        <v>343</v>
      </c>
      <c r="E18" s="62" t="s">
        <v>67</v>
      </c>
      <c r="F18" s="64" t="s">
        <v>193</v>
      </c>
      <c r="G18" s="57">
        <f t="shared" si="0"/>
        <v>10</v>
      </c>
      <c r="H18" s="58" t="str">
        <f>IF(P18="NA",_xlfn.TEXTJOIN("_",TRUE,C18,"ISNA"), "SURF2SURF3")</f>
        <v>SURF2SURF3</v>
      </c>
      <c r="I18">
        <f t="shared" si="1"/>
        <v>5</v>
      </c>
      <c r="J18">
        <f t="shared" si="2"/>
        <v>0.5</v>
      </c>
      <c r="K18" s="63" t="s">
        <v>216</v>
      </c>
      <c r="L18" s="63" t="s">
        <v>217</v>
      </c>
      <c r="M18" s="63" t="s">
        <v>218</v>
      </c>
      <c r="N18">
        <f t="shared" si="3"/>
        <v>80</v>
      </c>
      <c r="O18">
        <f t="shared" si="4"/>
        <v>95</v>
      </c>
      <c r="P18" s="90">
        <v>90</v>
      </c>
      <c r="Q18" s="57" cm="1">
        <f t="array" ref="Q18">_xlfn.IFS(P18="NA","NA",P18&lt;N18,3,P18&gt;=O18,1,TRUE(),2)</f>
        <v>2</v>
      </c>
      <c r="R18" cm="1">
        <f t="array" ref="R18">_xlfn.IFS(Q18="NA",0,Q18=1,I18,Q18=2, J18*_xlfn.CEILING.MATH(G18/2),TRUE(),1)</f>
        <v>2.5</v>
      </c>
      <c r="S18">
        <f t="shared" si="10"/>
        <v>10</v>
      </c>
    </row>
    <row r="19" spans="1:19" ht="18" customHeight="1" x14ac:dyDescent="0.25">
      <c r="A19" s="68" t="s">
        <v>71</v>
      </c>
      <c r="B19" s="69" t="s">
        <v>236</v>
      </c>
      <c r="C19" s="54" t="s">
        <v>238</v>
      </c>
      <c r="D19" s="88" t="s">
        <v>344</v>
      </c>
      <c r="E19" s="62" t="s">
        <v>66</v>
      </c>
      <c r="F19" s="64" t="s">
        <v>193</v>
      </c>
      <c r="G19" s="57">
        <f t="shared" si="0"/>
        <v>10</v>
      </c>
      <c r="H19" s="58" t="str">
        <f>IF(P19="NA",_xlfn.TEXTJOIN("_",TRUE,C19,"ISNA"), "SURF4SURF5")</f>
        <v>SURF4SURF5</v>
      </c>
      <c r="I19">
        <f t="shared" si="1"/>
        <v>5</v>
      </c>
      <c r="J19">
        <f t="shared" si="2"/>
        <v>0.5</v>
      </c>
      <c r="K19" s="63" t="s">
        <v>216</v>
      </c>
      <c r="L19" s="63" t="s">
        <v>217</v>
      </c>
      <c r="M19" s="63" t="s">
        <v>218</v>
      </c>
      <c r="N19">
        <f t="shared" si="3"/>
        <v>80</v>
      </c>
      <c r="O19">
        <f t="shared" si="4"/>
        <v>95</v>
      </c>
      <c r="P19" s="90">
        <v>100</v>
      </c>
      <c r="Q19" s="57" cm="1">
        <f t="array" ref="Q19">_xlfn.IFS(P19="NA","NA",P19&lt;N19,3,P19&gt;=O19,1,TRUE(),2)</f>
        <v>1</v>
      </c>
      <c r="R19" cm="1">
        <f t="array" ref="R19">_xlfn.IFS(Q19="NA",0,Q19=1,I19,Q19=2, J19*_xlfn.CEILING.MATH(G19/2),TRUE(),1)</f>
        <v>5</v>
      </c>
      <c r="S19">
        <f t="shared" si="10"/>
        <v>10</v>
      </c>
    </row>
    <row r="20" spans="1:19" ht="18" customHeight="1" x14ac:dyDescent="0.25">
      <c r="A20" s="68" t="s">
        <v>71</v>
      </c>
      <c r="B20" s="69" t="s">
        <v>236</v>
      </c>
      <c r="C20" s="54" t="s">
        <v>239</v>
      </c>
      <c r="D20" s="88" t="s">
        <v>345</v>
      </c>
      <c r="E20" s="62" t="s">
        <v>66</v>
      </c>
      <c r="F20" s="64" t="s">
        <v>193</v>
      </c>
      <c r="G20" s="57">
        <f t="shared" si="0"/>
        <v>10</v>
      </c>
      <c r="H20" s="58" t="str">
        <f>IF(P20="NA",_xlfn.TEXTJOIN("_",TRUE,C20,"ISNA"), "SURF4SURF5")</f>
        <v>SURF4SURF5</v>
      </c>
      <c r="I20">
        <f t="shared" si="1"/>
        <v>5</v>
      </c>
      <c r="J20">
        <f t="shared" si="2"/>
        <v>0.5</v>
      </c>
      <c r="K20" s="63" t="s">
        <v>216</v>
      </c>
      <c r="L20" s="63" t="s">
        <v>217</v>
      </c>
      <c r="M20" s="63" t="s">
        <v>218</v>
      </c>
      <c r="N20">
        <f t="shared" si="3"/>
        <v>80</v>
      </c>
      <c r="O20">
        <f t="shared" si="4"/>
        <v>95</v>
      </c>
      <c r="P20" s="90">
        <v>100</v>
      </c>
      <c r="Q20" s="57" cm="1">
        <f t="array" ref="Q20">_xlfn.IFS(P20="NA","NA",P20&lt;N20,3,P20&gt;=O20,1,TRUE(),2)</f>
        <v>1</v>
      </c>
      <c r="R20" cm="1">
        <f t="array" ref="R20">_xlfn.IFS(Q20="NA",0,Q20=1,I20,Q20=2, J20*_xlfn.CEILING.MATH(G20/2),TRUE(),1)</f>
        <v>5</v>
      </c>
      <c r="S20">
        <f t="shared" si="10"/>
        <v>10</v>
      </c>
    </row>
    <row r="21" spans="1:19" ht="18" customHeight="1" x14ac:dyDescent="0.25">
      <c r="A21" s="68" t="s">
        <v>71</v>
      </c>
      <c r="B21" s="69" t="s">
        <v>236</v>
      </c>
      <c r="C21" s="54" t="s">
        <v>240</v>
      </c>
      <c r="D21" s="88" t="s">
        <v>346</v>
      </c>
      <c r="E21" s="62" t="s">
        <v>67</v>
      </c>
      <c r="F21" s="65" t="s">
        <v>194</v>
      </c>
      <c r="G21" s="57">
        <f t="shared" si="0"/>
        <v>5</v>
      </c>
      <c r="H21" s="58" t="str" cm="1">
        <f t="array" ref="H21">_xlfn.IFS(P21="NA",_xlfn.TEXTJOIN("_",TRUE,C21,"ISNA"), NOT(IFERROR(VALUE(RIGHT(C21,1)),FALSE())),LEFT(C21,LEN(C21)-1),TRUE(),C21)</f>
        <v>SURF6</v>
      </c>
      <c r="I21">
        <f t="shared" si="1"/>
        <v>5</v>
      </c>
      <c r="J21">
        <f t="shared" si="2"/>
        <v>1</v>
      </c>
      <c r="K21" s="63" t="s">
        <v>216</v>
      </c>
      <c r="L21" s="63" t="s">
        <v>217</v>
      </c>
      <c r="M21" s="63" t="s">
        <v>218</v>
      </c>
      <c r="N21">
        <f t="shared" si="3"/>
        <v>80</v>
      </c>
      <c r="O21">
        <f t="shared" si="4"/>
        <v>95</v>
      </c>
      <c r="P21" s="90">
        <v>67</v>
      </c>
      <c r="Q21" s="57" cm="1">
        <f t="array" ref="Q21">_xlfn.IFS(P21="NA","NA",P21&lt;N21,3,P21&gt;=O21,1,TRUE(),2)</f>
        <v>3</v>
      </c>
      <c r="R21" cm="1">
        <f t="array" ref="R21">_xlfn.IFS(Q21="NA",0,Q21=1,I21,Q21=2, J21*_xlfn.CEILING.MATH(G21/2),TRUE(),1)</f>
        <v>1</v>
      </c>
      <c r="S21">
        <f t="shared" si="10"/>
        <v>5</v>
      </c>
    </row>
    <row r="22" spans="1:19" ht="18" customHeight="1" x14ac:dyDescent="0.25">
      <c r="A22" s="68" t="s">
        <v>71</v>
      </c>
      <c r="B22" s="80" t="s">
        <v>289</v>
      </c>
      <c r="C22" s="54" t="s">
        <v>290</v>
      </c>
      <c r="D22" s="89" t="s">
        <v>366</v>
      </c>
      <c r="E22" s="79" t="s">
        <v>68</v>
      </c>
      <c r="F22" s="64" t="s">
        <v>193</v>
      </c>
      <c r="G22" s="57">
        <f t="shared" ref="G22:G50" si="11">IF(F22="High",10,IF(F22="Moderate",5,IF(F22="Low",3,"")))</f>
        <v>10</v>
      </c>
      <c r="H22" s="58" t="str" cm="1">
        <f t="array" ref="H22">_xlfn.IFS(P22="NA",_xlfn.TEXTJOIN("_",TRUE,C22,"ISNA"), NOT(IFERROR(VALUE(RIGHT(C22,1)),FALSE())),LEFT(C22,LEN(C22)-1),TRUE(),C22)</f>
        <v>PAVE1</v>
      </c>
      <c r="I22">
        <f t="shared" ref="I22:I50" si="12">IF(P22="NA",0,G22*J22)</f>
        <v>10</v>
      </c>
      <c r="J22">
        <f t="shared" si="2"/>
        <v>1</v>
      </c>
      <c r="K22" s="79" t="s">
        <v>282</v>
      </c>
      <c r="L22" s="79" t="s">
        <v>283</v>
      </c>
      <c r="M22" s="79" t="s">
        <v>284</v>
      </c>
      <c r="P22" s="90">
        <v>78</v>
      </c>
      <c r="Q22" s="57" cm="1">
        <f t="array" ref="Q22">_xlfn.IFS(P22="NA","NA",OR(P22&lt;85,P22&gt;115),3, AND(P22&gt;95,P22&lt;105),1,TRUE(),2)</f>
        <v>3</v>
      </c>
      <c r="R22" cm="1">
        <f t="array" ref="R22">_xlfn.IFS(Q22="NA",0,Q22=1,I22,Q22=2, J22*_xlfn.CEILING.MATH(G22/2),TRUE(),1)</f>
        <v>1</v>
      </c>
      <c r="S22">
        <f t="shared" si="10"/>
        <v>10</v>
      </c>
    </row>
    <row r="23" spans="1:19" ht="18" customHeight="1" x14ac:dyDescent="0.25">
      <c r="A23" s="68" t="s">
        <v>71</v>
      </c>
      <c r="B23" s="80" t="s">
        <v>289</v>
      </c>
      <c r="C23" s="54" t="s">
        <v>291</v>
      </c>
      <c r="D23" s="89" t="s">
        <v>367</v>
      </c>
      <c r="E23" s="79" t="s">
        <v>67</v>
      </c>
      <c r="F23" s="64" t="s">
        <v>193</v>
      </c>
      <c r="G23" s="57">
        <f t="shared" si="11"/>
        <v>10</v>
      </c>
      <c r="H23" s="58" t="str" cm="1">
        <f t="array" ref="H23">_xlfn.IFS(P23="NA",_xlfn.TEXTJOIN("_",TRUE,C23,"ISNA"), NOT(IFERROR(VALUE(RIGHT(C23,1)),FALSE())),LEFT(C23,LEN(C23)-1),TRUE(),C23)</f>
        <v>PAVE2</v>
      </c>
      <c r="I23">
        <f t="shared" si="12"/>
        <v>10</v>
      </c>
      <c r="J23">
        <f t="shared" si="2"/>
        <v>1</v>
      </c>
      <c r="K23" s="63" t="s">
        <v>287</v>
      </c>
      <c r="L23" s="63" t="s">
        <v>276</v>
      </c>
      <c r="M23" s="63" t="s">
        <v>288</v>
      </c>
      <c r="N23">
        <f t="shared" ref="N23:N24" si="13">VALUE(RIGHT(LEFT(K23,3),2))</f>
        <v>95</v>
      </c>
      <c r="O23">
        <f t="shared" ref="O23:O24" si="14">VALUE(RIGHT(LEFT(M23,4),2))</f>
        <v>98</v>
      </c>
      <c r="P23" s="90">
        <v>97</v>
      </c>
      <c r="Q23" s="57" cm="1">
        <f t="array" ref="Q23">_xlfn.IFS(P23="NA","NA",P23&lt;N23,3,P23&gt;=O23,1,TRUE(),2)</f>
        <v>2</v>
      </c>
      <c r="R23" cm="1">
        <f t="array" ref="R23">_xlfn.IFS(Q23="NA",0,Q23=1,I23,Q23=2, J23*_xlfn.CEILING.MATH(G23/2),TRUE(),1)</f>
        <v>5</v>
      </c>
      <c r="S23">
        <f t="shared" si="10"/>
        <v>10</v>
      </c>
    </row>
    <row r="24" spans="1:19" ht="18" customHeight="1" x14ac:dyDescent="0.25">
      <c r="A24" s="68" t="s">
        <v>71</v>
      </c>
      <c r="B24" s="80" t="s">
        <v>289</v>
      </c>
      <c r="C24" s="54" t="s">
        <v>292</v>
      </c>
      <c r="D24" s="89" t="s">
        <v>368</v>
      </c>
      <c r="E24" s="79" t="s">
        <v>66</v>
      </c>
      <c r="F24" s="64" t="s">
        <v>193</v>
      </c>
      <c r="G24" s="57">
        <f t="shared" si="11"/>
        <v>10</v>
      </c>
      <c r="H24" s="58" t="str" cm="1">
        <f t="array" ref="H24">_xlfn.IFS(P24="NA",_xlfn.TEXTJOIN("_",TRUE,C24,"ISNA"), NOT(IFERROR(VALUE(RIGHT(C24,1)),FALSE())),LEFT(C24,LEN(C24)-1),TRUE(),C24)</f>
        <v>PAVE3</v>
      </c>
      <c r="I24">
        <f t="shared" si="12"/>
        <v>10</v>
      </c>
      <c r="J24">
        <f t="shared" si="2"/>
        <v>1</v>
      </c>
      <c r="K24" s="63" t="s">
        <v>277</v>
      </c>
      <c r="L24" s="63" t="s">
        <v>278</v>
      </c>
      <c r="M24" s="63" t="s">
        <v>276</v>
      </c>
      <c r="N24">
        <f t="shared" si="13"/>
        <v>80</v>
      </c>
      <c r="O24">
        <f t="shared" si="14"/>
        <v>95</v>
      </c>
      <c r="P24" s="90">
        <v>100</v>
      </c>
      <c r="Q24" s="57" cm="1">
        <f t="array" ref="Q24">_xlfn.IFS(P24="NA","NA",P24&lt;N24,3,P24&gt;=O24,1,TRUE(),2)</f>
        <v>1</v>
      </c>
      <c r="R24" cm="1">
        <f t="array" ref="R24">_xlfn.IFS(Q24="NA",0,Q24=1,I24,Q24=2, J24*_xlfn.CEILING.MATH(G24/2),TRUE(),1)</f>
        <v>10</v>
      </c>
      <c r="S24">
        <f t="shared" si="10"/>
        <v>10</v>
      </c>
    </row>
    <row r="25" spans="1:19" ht="18" customHeight="1" x14ac:dyDescent="0.25">
      <c r="A25" s="68" t="s">
        <v>71</v>
      </c>
      <c r="B25" s="69" t="s">
        <v>475</v>
      </c>
      <c r="C25" s="54" t="s">
        <v>293</v>
      </c>
      <c r="D25" s="89" t="s">
        <v>370</v>
      </c>
      <c r="E25" s="79" t="s">
        <v>68</v>
      </c>
      <c r="F25" s="56" t="s">
        <v>195</v>
      </c>
      <c r="G25" s="57">
        <f t="shared" si="11"/>
        <v>3</v>
      </c>
      <c r="H25" s="58" t="str" cm="1">
        <f t="array" ref="H25">_xlfn.IFS(P25="NA",_xlfn.TEXTJOIN("_",TRUE,C25,"ISNA"), NOT(IFERROR(VALUE(RIGHT(C25,1)),FALSE())),LEFT(C25,LEN(C25)-1),TRUE(),C25)</f>
        <v>FOOT2</v>
      </c>
      <c r="I25">
        <f t="shared" si="12"/>
        <v>3</v>
      </c>
      <c r="J25">
        <f t="shared" si="2"/>
        <v>1</v>
      </c>
      <c r="K25" s="63" t="s">
        <v>294</v>
      </c>
      <c r="L25" s="63" t="s">
        <v>295</v>
      </c>
      <c r="M25" s="63" t="s">
        <v>296</v>
      </c>
      <c r="N25">
        <f>VALUE(RIGHT(LEFT(K25,3),1))</f>
        <v>1</v>
      </c>
      <c r="O25">
        <f>VALUE(RIGHT(LEFT(M25,4),1))</f>
        <v>3</v>
      </c>
      <c r="P25" s="90">
        <v>4</v>
      </c>
      <c r="Q25" s="57" cm="1">
        <f t="array" ref="Q25">_xlfn.IFS(P25="NA","NA",P25&lt;N25,3,P25&gt;=O25,1,TRUE(),2)</f>
        <v>1</v>
      </c>
      <c r="R25" cm="1">
        <f t="array" ref="R25">_xlfn.IFS(Q25="NA",0,Q25=1,I25,Q25=2, J25*_xlfn.CEILING.MATH(G25/2),TRUE(),1)</f>
        <v>3</v>
      </c>
      <c r="S25">
        <f t="shared" si="10"/>
        <v>3</v>
      </c>
    </row>
    <row r="26" spans="1:19" ht="18" customHeight="1" x14ac:dyDescent="0.25">
      <c r="A26" s="68" t="s">
        <v>71</v>
      </c>
      <c r="B26" s="69" t="s">
        <v>475</v>
      </c>
      <c r="C26" s="54" t="s">
        <v>446</v>
      </c>
      <c r="D26" s="89" t="s">
        <v>447</v>
      </c>
      <c r="E26" s="79" t="s">
        <v>67</v>
      </c>
      <c r="F26" s="65" t="s">
        <v>194</v>
      </c>
      <c r="G26" s="57">
        <f>IF(F26="High",10,IF(F26="Moderate",5,IF(F26="Low",3,"")))</f>
        <v>5</v>
      </c>
      <c r="H26" s="58" t="str" cm="1">
        <f t="array" ref="H26">_xlfn.IFS(P26="NA",_xlfn.TEXTJOIN("_",TRUE,C26,"ISNA"), NOT(IFERROR(VALUE(RIGHT(C26,1)),FALSE())),LEFT(C26,LEN(C26)-1),TRUE(),C26)</f>
        <v>FOOT3</v>
      </c>
      <c r="I26">
        <f>IF(P26="NA",0,G26*J26)</f>
        <v>5</v>
      </c>
      <c r="J26">
        <f t="shared" si="2"/>
        <v>1</v>
      </c>
      <c r="K26" s="63" t="s">
        <v>287</v>
      </c>
      <c r="L26" s="63" t="s">
        <v>276</v>
      </c>
      <c r="M26" s="63" t="s">
        <v>288</v>
      </c>
      <c r="N26">
        <f>VALUE(RIGHT(LEFT(K26,3),2))</f>
        <v>95</v>
      </c>
      <c r="O26">
        <f>VALUE(RIGHT(LEFT(M26,4),2))</f>
        <v>98</v>
      </c>
      <c r="P26" s="90">
        <v>99</v>
      </c>
      <c r="Q26" s="57" cm="1">
        <f t="array" ref="Q26">_xlfn.IFS(P26="NA","NA",P26&lt;N26,3,P26&gt;=O26,1,TRUE(),2)</f>
        <v>1</v>
      </c>
      <c r="R26" cm="1">
        <f t="array" ref="R26">_xlfn.IFS(Q26="NA",0,Q26=1,I26,Q26=2, J26*_xlfn.CEILING.MATH(G26/2),TRUE(),1)</f>
        <v>5</v>
      </c>
      <c r="S26">
        <f>IF(Q26="NA",0,G26)</f>
        <v>5</v>
      </c>
    </row>
    <row r="27" spans="1:19" ht="18" customHeight="1" x14ac:dyDescent="0.25">
      <c r="A27" s="68" t="s">
        <v>71</v>
      </c>
      <c r="B27" s="69" t="s">
        <v>475</v>
      </c>
      <c r="C27" s="54" t="s">
        <v>448</v>
      </c>
      <c r="D27" s="89" t="s">
        <v>369</v>
      </c>
      <c r="E27" s="79" t="s">
        <v>66</v>
      </c>
      <c r="F27" s="65" t="s">
        <v>194</v>
      </c>
      <c r="G27" s="57">
        <f>IF(F27="High",10,IF(F27="Moderate",5,IF(F27="Low",3,"")))</f>
        <v>5</v>
      </c>
      <c r="H27" s="58" t="str" cm="1">
        <f t="array" ref="H27">_xlfn.IFS(P27="NA",_xlfn.TEXTJOIN("_",TRUE,C27,"ISNA"), NOT(IFERROR(VALUE(RIGHT(C27,1)),FALSE())),LEFT(C27,LEN(C27)-1),TRUE(),C27)</f>
        <v>FOOT5</v>
      </c>
      <c r="I27">
        <f>IF(P27="NA",0,G27*J27)</f>
        <v>5</v>
      </c>
      <c r="J27">
        <f t="shared" si="2"/>
        <v>1</v>
      </c>
      <c r="K27" s="63" t="s">
        <v>277</v>
      </c>
      <c r="L27" s="63" t="s">
        <v>278</v>
      </c>
      <c r="M27" s="63" t="s">
        <v>279</v>
      </c>
      <c r="N27">
        <f>VALUE(RIGHT(LEFT(K27,3),2))</f>
        <v>80</v>
      </c>
      <c r="O27">
        <f>VALUE(RIGHT(LEFT(M27,4),2))</f>
        <v>90</v>
      </c>
      <c r="P27" s="90">
        <v>99</v>
      </c>
      <c r="Q27" s="57" cm="1">
        <f t="array" ref="Q27">_xlfn.IFS(P27="NA","NA",P27&lt;N27,3,P27&gt;=O27,1,TRUE(),2)</f>
        <v>1</v>
      </c>
      <c r="R27" cm="1">
        <f t="array" ref="R27">_xlfn.IFS(Q27="NA",0,Q27=1,I27,Q27=2, J27*_xlfn.CEILING.MATH(G27/2),TRUE(),1)</f>
        <v>5</v>
      </c>
      <c r="S27">
        <f>IF(Q27="NA",0,G27)</f>
        <v>5</v>
      </c>
    </row>
    <row r="28" spans="1:19" ht="18" customHeight="1" x14ac:dyDescent="0.25">
      <c r="A28" s="68" t="s">
        <v>71</v>
      </c>
      <c r="B28" s="80" t="s">
        <v>297</v>
      </c>
      <c r="C28" s="54" t="s">
        <v>300</v>
      </c>
      <c r="D28" s="89" t="s">
        <v>372</v>
      </c>
      <c r="E28" s="79" t="s">
        <v>68</v>
      </c>
      <c r="F28" s="56" t="s">
        <v>195</v>
      </c>
      <c r="G28" s="57">
        <f t="shared" si="11"/>
        <v>3</v>
      </c>
      <c r="H28" s="58" t="str">
        <f>IF(P28="NA",_xlfn.TEXTJOIN("_",TRUE,C28,"ISNA"), "DRAIN2SWC2")</f>
        <v>DRAIN2SWC2</v>
      </c>
      <c r="I28">
        <f t="shared" si="12"/>
        <v>1.5</v>
      </c>
      <c r="J28">
        <f t="shared" si="2"/>
        <v>0.5</v>
      </c>
      <c r="K28" s="63" t="s">
        <v>294</v>
      </c>
      <c r="L28" s="63" t="s">
        <v>295</v>
      </c>
      <c r="M28" s="63" t="s">
        <v>296</v>
      </c>
      <c r="N28">
        <f>VALUE(RIGHT(LEFT(K28,3),1))</f>
        <v>1</v>
      </c>
      <c r="O28">
        <f>VALUE(RIGHT(LEFT(M28,4),1))</f>
        <v>3</v>
      </c>
      <c r="P28" s="90">
        <v>3</v>
      </c>
      <c r="Q28" s="57" cm="1">
        <f t="array" ref="Q28">_xlfn.IFS(P28="NA","NA",P28&lt;N28,3,P28&gt;=O28,1,TRUE(),2)</f>
        <v>1</v>
      </c>
      <c r="R28" cm="1">
        <f t="array" ref="R28">_xlfn.IFS(Q28="NA",0,Q28=1,I28,Q28=2, J28*_xlfn.CEILING.MATH(G28/2),TRUE(),1)</f>
        <v>1.5</v>
      </c>
      <c r="S28">
        <f t="shared" si="10"/>
        <v>3</v>
      </c>
    </row>
    <row r="29" spans="1:19" ht="18" customHeight="1" x14ac:dyDescent="0.25">
      <c r="A29" s="68" t="s">
        <v>71</v>
      </c>
      <c r="B29" s="80" t="s">
        <v>297</v>
      </c>
      <c r="C29" s="54" t="s">
        <v>449</v>
      </c>
      <c r="D29" s="89" t="s">
        <v>451</v>
      </c>
      <c r="E29" s="79" t="s">
        <v>67</v>
      </c>
      <c r="F29" s="65" t="s">
        <v>194</v>
      </c>
      <c r="G29" s="57">
        <f>IF(F29="High",10,IF(F29="Moderate",5,IF(F29="Low",3,"")))</f>
        <v>5</v>
      </c>
      <c r="H29" s="58" t="str">
        <f>IF(P29="NA",_xlfn.TEXTJOIN("_",TRUE,C29,"ISNA"), "DRAIN3SWC3")</f>
        <v>DRAIN3SWC3</v>
      </c>
      <c r="I29">
        <f>IF(P29="NA",0,G29*J29)</f>
        <v>2.5</v>
      </c>
      <c r="J29">
        <f t="shared" si="2"/>
        <v>0.5</v>
      </c>
      <c r="K29" s="63" t="s">
        <v>287</v>
      </c>
      <c r="L29" s="63" t="s">
        <v>276</v>
      </c>
      <c r="M29" s="63" t="s">
        <v>288</v>
      </c>
      <c r="N29">
        <f t="shared" ref="N29" si="15">VALUE(RIGHT(LEFT(K29,3),2))</f>
        <v>95</v>
      </c>
      <c r="O29">
        <f t="shared" ref="O29" si="16">VALUE(RIGHT(LEFT(M29,4),2))</f>
        <v>98</v>
      </c>
      <c r="P29" s="90">
        <v>98</v>
      </c>
      <c r="Q29" s="57" cm="1">
        <f t="array" ref="Q29">_xlfn.IFS(P29="NA","NA",P29&lt;N29,3,P29&gt;=O29,1,TRUE(),2)</f>
        <v>1</v>
      </c>
      <c r="R29" cm="1">
        <f t="array" ref="R29">_xlfn.IFS(Q29="NA",0,Q29=1,I29,Q29=2, J29*_xlfn.CEILING.MATH(G29/2),TRUE(),1)</f>
        <v>2.5</v>
      </c>
      <c r="S29">
        <f>IF(Q29="NA",0,G29)</f>
        <v>5</v>
      </c>
    </row>
    <row r="30" spans="1:19" ht="18" customHeight="1" x14ac:dyDescent="0.25">
      <c r="A30" s="68" t="s">
        <v>71</v>
      </c>
      <c r="B30" s="80" t="s">
        <v>297</v>
      </c>
      <c r="C30" s="54" t="s">
        <v>450</v>
      </c>
      <c r="D30" s="89" t="s">
        <v>371</v>
      </c>
      <c r="E30" s="79" t="s">
        <v>66</v>
      </c>
      <c r="F30" s="65" t="s">
        <v>194</v>
      </c>
      <c r="G30" s="57">
        <f>IF(F30="High",10,IF(F30="Moderate",5,IF(F30="Low",3,"")))</f>
        <v>5</v>
      </c>
      <c r="H30" s="58" t="str">
        <f>IF(P30="NA",_xlfn.TEXTJOIN("_",TRUE,C30,"ISNA"), "DRAIN5SWC5")</f>
        <v>DRAIN5SWC5</v>
      </c>
      <c r="I30">
        <f>IF(P30="NA",0,G30*J30)</f>
        <v>2.5</v>
      </c>
      <c r="J30">
        <f t="shared" si="2"/>
        <v>0.5</v>
      </c>
      <c r="K30" s="63" t="s">
        <v>298</v>
      </c>
      <c r="L30" s="63" t="s">
        <v>299</v>
      </c>
      <c r="M30" s="63" t="s">
        <v>278</v>
      </c>
      <c r="N30">
        <f t="shared" ref="N30" si="17">VALUE(RIGHT(LEFT(K30,3),2))</f>
        <v>60</v>
      </c>
      <c r="O30">
        <f t="shared" ref="O30" si="18">VALUE(RIGHT(LEFT(M30,4),2))</f>
        <v>80</v>
      </c>
      <c r="P30" s="90">
        <v>98</v>
      </c>
      <c r="Q30" s="57" cm="1">
        <f t="array" ref="Q30">_xlfn.IFS(P30="NA","NA",P30&lt;N30,3,P30&gt;=O30,1,TRUE(),2)</f>
        <v>1</v>
      </c>
      <c r="R30" cm="1">
        <f t="array" ref="R30">_xlfn.IFS(Q30="NA",0,Q30=1,I30,Q30=2, J30*_xlfn.CEILING.MATH(G30/2),TRUE(),1)</f>
        <v>2.5</v>
      </c>
      <c r="S30">
        <f>IF(Q30="NA",0,G30)</f>
        <v>5</v>
      </c>
    </row>
    <row r="31" spans="1:19" ht="18" customHeight="1" x14ac:dyDescent="0.25">
      <c r="A31" s="68" t="s">
        <v>71</v>
      </c>
      <c r="B31" s="69" t="s">
        <v>301</v>
      </c>
      <c r="C31" s="54" t="s">
        <v>302</v>
      </c>
      <c r="D31" s="89" t="s">
        <v>374</v>
      </c>
      <c r="E31" s="79" t="s">
        <v>68</v>
      </c>
      <c r="F31" s="56" t="s">
        <v>195</v>
      </c>
      <c r="G31" s="57">
        <f t="shared" si="11"/>
        <v>3</v>
      </c>
      <c r="H31" s="58" t="str">
        <f>IF(P31="NA",_xlfn.TEXTJOIN("_",TRUE,C31,"ISNA"), "DRAIN2SWC2")</f>
        <v>DRAIN2SWC2</v>
      </c>
      <c r="I31">
        <f t="shared" si="12"/>
        <v>1.5</v>
      </c>
      <c r="J31">
        <f t="shared" si="2"/>
        <v>0.5</v>
      </c>
      <c r="K31" s="63" t="s">
        <v>294</v>
      </c>
      <c r="L31" s="63" t="s">
        <v>295</v>
      </c>
      <c r="M31" s="63" t="s">
        <v>296</v>
      </c>
      <c r="N31">
        <f>VALUE(RIGHT(LEFT(K31,3),1))</f>
        <v>1</v>
      </c>
      <c r="O31">
        <f>VALUE(RIGHT(LEFT(M31,4),1))</f>
        <v>3</v>
      </c>
      <c r="P31" s="90">
        <v>1</v>
      </c>
      <c r="Q31" s="57" cm="1">
        <f t="array" ref="Q31">_xlfn.IFS(P31="NA","NA",P31&lt;N31,3,P31&gt;=O31,1,TRUE(),2)</f>
        <v>2</v>
      </c>
      <c r="R31" cm="1">
        <f t="array" ref="R31">_xlfn.IFS(Q31="NA",0,Q31=1,I31,Q31=2, J31*_xlfn.CEILING.MATH(G31/2),TRUE(),1)</f>
        <v>1</v>
      </c>
      <c r="S31">
        <f t="shared" si="10"/>
        <v>3</v>
      </c>
    </row>
    <row r="32" spans="1:19" ht="18" customHeight="1" x14ac:dyDescent="0.25">
      <c r="A32" s="68" t="s">
        <v>71</v>
      </c>
      <c r="B32" s="69" t="s">
        <v>301</v>
      </c>
      <c r="C32" s="54" t="s">
        <v>452</v>
      </c>
      <c r="D32" s="89" t="s">
        <v>453</v>
      </c>
      <c r="E32" s="79" t="s">
        <v>67</v>
      </c>
      <c r="F32" s="65" t="s">
        <v>194</v>
      </c>
      <c r="G32" s="57">
        <f t="shared" ref="G32" si="19">IF(F32="High",10,IF(F32="Moderate",5,IF(F32="Low",3,"")))</f>
        <v>5</v>
      </c>
      <c r="H32" s="58" t="str">
        <f>IF(P32="NA",_xlfn.TEXTJOIN("_",TRUE,C32,"ISNA"), "DRAIN3SWC3")</f>
        <v>DRAIN3SWC3</v>
      </c>
      <c r="I32">
        <f t="shared" ref="I32" si="20">IF(P32="NA",0,G32*J32)</f>
        <v>2.5</v>
      </c>
      <c r="J32">
        <f t="shared" si="2"/>
        <v>0.5</v>
      </c>
      <c r="K32" s="63" t="s">
        <v>287</v>
      </c>
      <c r="L32" s="63" t="s">
        <v>276</v>
      </c>
      <c r="M32" s="63" t="s">
        <v>288</v>
      </c>
      <c r="N32">
        <f>VALUE(RIGHT(LEFT(K32,3),1))</f>
        <v>5</v>
      </c>
      <c r="O32">
        <f>VALUE(RIGHT(LEFT(M32,4),1))</f>
        <v>8</v>
      </c>
      <c r="P32" s="90">
        <v>1</v>
      </c>
      <c r="Q32" s="57" cm="1">
        <f t="array" ref="Q32">_xlfn.IFS(P32="NA","NA",P32&lt;N32,3,P32&gt;=O32,1,TRUE(),2)</f>
        <v>3</v>
      </c>
      <c r="R32" cm="1">
        <f t="array" ref="R32">_xlfn.IFS(Q32="NA",0,Q32=1,I32,Q32=2, J32*_xlfn.CEILING.MATH(G32/2),TRUE(),1)</f>
        <v>1</v>
      </c>
      <c r="S32">
        <f t="shared" ref="S32" si="21">IF(Q32="NA",0,G32)</f>
        <v>5</v>
      </c>
    </row>
    <row r="33" spans="1:19" ht="18" customHeight="1" x14ac:dyDescent="0.25">
      <c r="A33" s="68" t="s">
        <v>71</v>
      </c>
      <c r="B33" s="69" t="s">
        <v>301</v>
      </c>
      <c r="C33" s="54" t="s">
        <v>454</v>
      </c>
      <c r="D33" s="89" t="s">
        <v>373</v>
      </c>
      <c r="E33" s="79" t="s">
        <v>66</v>
      </c>
      <c r="F33" s="65" t="s">
        <v>194</v>
      </c>
      <c r="G33" s="57">
        <f>IF(F33="High",10,IF(F33="Moderate",5,IF(F33="Low",3,"")))</f>
        <v>5</v>
      </c>
      <c r="H33" s="58" t="str">
        <f>IF(P33="NA",_xlfn.TEXTJOIN("_",TRUE,C33,"ISNA"), "DRAIN5SWC5")</f>
        <v>DRAIN5SWC5</v>
      </c>
      <c r="I33">
        <f>IF(P33="NA",0,G33*J33)</f>
        <v>2.5</v>
      </c>
      <c r="J33">
        <f t="shared" si="2"/>
        <v>0.5</v>
      </c>
      <c r="K33" s="63" t="s">
        <v>277</v>
      </c>
      <c r="L33" s="63" t="s">
        <v>278</v>
      </c>
      <c r="M33" s="63" t="s">
        <v>279</v>
      </c>
      <c r="N33">
        <f t="shared" ref="N33" si="22">VALUE(RIGHT(LEFT(K33,3),2))</f>
        <v>80</v>
      </c>
      <c r="O33">
        <f t="shared" ref="O33" si="23">VALUE(RIGHT(LEFT(M33,4),2))</f>
        <v>90</v>
      </c>
      <c r="P33" s="90">
        <v>37</v>
      </c>
      <c r="Q33" s="57" cm="1">
        <f t="array" ref="Q33">_xlfn.IFS(P33="NA","NA",P33&lt;N33,3,P33&gt;=O33,1,TRUE(),2)</f>
        <v>3</v>
      </c>
      <c r="R33" cm="1">
        <f t="array" ref="R33">_xlfn.IFS(Q33="NA",0,Q33=1,I33,Q33=2, J33*_xlfn.CEILING.MATH(G33/2),TRUE(),1)</f>
        <v>1</v>
      </c>
      <c r="S33">
        <f>IF(Q33="NA",0,G33)</f>
        <v>5</v>
      </c>
    </row>
    <row r="34" spans="1:19" ht="18" customHeight="1" x14ac:dyDescent="0.25">
      <c r="A34" s="68" t="s">
        <v>71</v>
      </c>
      <c r="B34" s="80" t="s">
        <v>303</v>
      </c>
      <c r="C34" s="54" t="s">
        <v>304</v>
      </c>
      <c r="D34" s="88" t="s">
        <v>376</v>
      </c>
      <c r="E34" s="79" t="s">
        <v>68</v>
      </c>
      <c r="F34" s="56" t="s">
        <v>195</v>
      </c>
      <c r="G34" s="57">
        <f t="shared" si="11"/>
        <v>3</v>
      </c>
      <c r="H34" s="58" t="str">
        <f>IF(P34="NA",_xlfn.TEXTJOIN("_",TRUE,C34,"ISNA"), "LIGHTS3RAIL2SIGNS3")</f>
        <v>LIGHTS3RAIL2SIGNS3</v>
      </c>
      <c r="I34">
        <f t="shared" si="12"/>
        <v>1</v>
      </c>
      <c r="J34">
        <f t="shared" ref="J34:J65" si="24">1/COUNTIF(H:H,H34)</f>
        <v>0.33333333333333331</v>
      </c>
      <c r="K34" s="63" t="s">
        <v>305</v>
      </c>
      <c r="L34" s="63" t="s">
        <v>306</v>
      </c>
      <c r="M34" s="63" t="s">
        <v>307</v>
      </c>
      <c r="N34">
        <f>VALUE(RIGHT(LEFT(K34,3),1))</f>
        <v>7</v>
      </c>
      <c r="O34">
        <f t="shared" ref="O34" si="25">VALUE(RIGHT(LEFT(M34,4),2))</f>
        <v>10</v>
      </c>
      <c r="P34" s="90">
        <v>15</v>
      </c>
      <c r="Q34" s="57" cm="1">
        <f t="array" ref="Q34">_xlfn.IFS(P34="NA","NA",P34&lt;N34,3,P34&gt;=O34,1,TRUE(),2)</f>
        <v>1</v>
      </c>
      <c r="R34" cm="1">
        <f t="array" ref="R34">_xlfn.IFS(Q34="NA",0,Q34=1,I34,Q34=2, J34*_xlfn.CEILING.MATH(G34/2),TRUE(),1)</f>
        <v>1</v>
      </c>
      <c r="S34">
        <f t="shared" si="10"/>
        <v>3</v>
      </c>
    </row>
    <row r="35" spans="1:19" ht="18" customHeight="1" x14ac:dyDescent="0.25">
      <c r="A35" s="68" t="s">
        <v>71</v>
      </c>
      <c r="B35" s="80" t="s">
        <v>303</v>
      </c>
      <c r="C35" s="54" t="s">
        <v>455</v>
      </c>
      <c r="D35" s="89" t="s">
        <v>375</v>
      </c>
      <c r="E35" s="79" t="s">
        <v>66</v>
      </c>
      <c r="F35" s="56" t="s">
        <v>195</v>
      </c>
      <c r="G35" s="57">
        <f>IF(F35="High",10,IF(F35="Moderate",5,IF(F35="Low",3,"")))</f>
        <v>3</v>
      </c>
      <c r="H35" s="58" t="str">
        <f>IF(P35="NA",_xlfn.TEXTJOIN("_",TRUE,C35,"ISNA"),"LIGHTS5RAIL4SIGNS4")</f>
        <v>LIGHTS5RAIL4SIGNS4</v>
      </c>
      <c r="I35">
        <f>IF(P35="NA",0,G35*J35)</f>
        <v>1.5</v>
      </c>
      <c r="J35">
        <f t="shared" si="24"/>
        <v>0.5</v>
      </c>
      <c r="K35" s="63" t="s">
        <v>298</v>
      </c>
      <c r="L35" s="63" t="s">
        <v>299</v>
      </c>
      <c r="M35" s="63" t="s">
        <v>278</v>
      </c>
      <c r="N35">
        <f t="shared" ref="N35:N36" si="26">VALUE(RIGHT(LEFT(K35,3),2))</f>
        <v>60</v>
      </c>
      <c r="O35">
        <f>VALUE(RIGHT(LEFT(M35,4),2))</f>
        <v>80</v>
      </c>
      <c r="P35" s="90">
        <v>60</v>
      </c>
      <c r="Q35" s="57" cm="1">
        <f t="array" ref="Q35">_xlfn.IFS(P35="NA","NA",P35&lt;N35,3,P35&gt;=O35,1,TRUE(),2)</f>
        <v>2</v>
      </c>
      <c r="R35" cm="1">
        <f t="array" ref="R35">_xlfn.IFS(Q35="NA",0,Q35=1,I35,Q35=2, J35*_xlfn.CEILING.MATH(G35/2),TRUE(),1)</f>
        <v>1</v>
      </c>
      <c r="S35">
        <f>IF(Q35="NA",0,G35)</f>
        <v>3</v>
      </c>
    </row>
    <row r="36" spans="1:19" ht="18" customHeight="1" x14ac:dyDescent="0.25">
      <c r="A36" s="68" t="s">
        <v>71</v>
      </c>
      <c r="B36" s="80" t="s">
        <v>303</v>
      </c>
      <c r="C36" s="54" t="s">
        <v>456</v>
      </c>
      <c r="D36" s="89" t="s">
        <v>457</v>
      </c>
      <c r="E36" s="79" t="s">
        <v>67</v>
      </c>
      <c r="F36" s="56" t="s">
        <v>195</v>
      </c>
      <c r="G36" s="57">
        <f>IF(F36="High",10,IF(F36="Moderate",5,IF(F36="Low",3,"")))</f>
        <v>3</v>
      </c>
      <c r="H36" s="58" t="str">
        <f>IF(P36="NA",_xlfn.TEXTJOIN("_",TRUE,C36,"ISNA"), "LIGHTS4RAIL3SIGNS5")</f>
        <v>LIGHTS4RAIL3SIGNS5</v>
      </c>
      <c r="I36">
        <f>IF(P36="NA",0,G36*J36)</f>
        <v>1</v>
      </c>
      <c r="J36">
        <f t="shared" si="24"/>
        <v>0.33333333333333331</v>
      </c>
      <c r="K36" s="63" t="s">
        <v>287</v>
      </c>
      <c r="L36" s="63" t="s">
        <v>276</v>
      </c>
      <c r="M36" s="63" t="s">
        <v>288</v>
      </c>
      <c r="N36">
        <f t="shared" si="26"/>
        <v>95</v>
      </c>
      <c r="O36">
        <f>VALUE(RIGHT(LEFT(M36,4),2))</f>
        <v>98</v>
      </c>
      <c r="P36" s="90">
        <v>98</v>
      </c>
      <c r="Q36" s="57" cm="1">
        <f t="array" ref="Q36">_xlfn.IFS(P36="NA","NA",P36&lt;N36,3,P36&gt;=O36,1,TRUE(),2)</f>
        <v>1</v>
      </c>
      <c r="R36" cm="1">
        <f t="array" ref="R36">_xlfn.IFS(Q36="NA",0,Q36=1,I36,Q36=2, J36*_xlfn.CEILING.MATH(G36/2),TRUE(),1)</f>
        <v>1</v>
      </c>
      <c r="S36">
        <f>IF(Q36="NA",0,G36)</f>
        <v>3</v>
      </c>
    </row>
    <row r="37" spans="1:19" ht="18" customHeight="1" x14ac:dyDescent="0.25">
      <c r="A37" s="68" t="s">
        <v>71</v>
      </c>
      <c r="B37" s="69" t="s">
        <v>308</v>
      </c>
      <c r="C37" s="54" t="s">
        <v>309</v>
      </c>
      <c r="D37" s="89" t="s">
        <v>378</v>
      </c>
      <c r="E37" s="79" t="s">
        <v>68</v>
      </c>
      <c r="F37" s="56" t="s">
        <v>195</v>
      </c>
      <c r="G37" s="57">
        <f t="shared" si="11"/>
        <v>3</v>
      </c>
      <c r="H37" s="58" t="str">
        <f>IF(P37="NA",_xlfn.TEXTJOIN("_",TRUE,C37,"ISNA"), "LIGHTS3RAIL2SIGNS3")</f>
        <v>LIGHTS3RAIL2SIGNS3</v>
      </c>
      <c r="I37">
        <f t="shared" si="12"/>
        <v>1</v>
      </c>
      <c r="J37">
        <f t="shared" si="24"/>
        <v>0.33333333333333331</v>
      </c>
      <c r="K37" s="63" t="s">
        <v>310</v>
      </c>
      <c r="L37" s="63" t="s">
        <v>296</v>
      </c>
      <c r="M37" s="63" t="s">
        <v>311</v>
      </c>
      <c r="N37">
        <f>VALUE(RIGHT(LEFT(K37,3),1))</f>
        <v>3</v>
      </c>
      <c r="O37">
        <f>VALUE(RIGHT(LEFT(M37,4),1))</f>
        <v>6</v>
      </c>
      <c r="P37" s="90">
        <v>12</v>
      </c>
      <c r="Q37" s="57" cm="1">
        <f t="array" ref="Q37">_xlfn.IFS(P37="NA","NA",P37&lt;N37,3,P37&gt;=O37,1,TRUE(),2)</f>
        <v>1</v>
      </c>
      <c r="R37" cm="1">
        <f t="array" ref="R37">_xlfn.IFS(Q37="NA",0,Q37=1,I37,Q37=2, J37*_xlfn.CEILING.MATH(G37/2),TRUE(),1)</f>
        <v>1</v>
      </c>
      <c r="S37">
        <f t="shared" si="10"/>
        <v>3</v>
      </c>
    </row>
    <row r="38" spans="1:19" ht="18" customHeight="1" x14ac:dyDescent="0.25">
      <c r="A38" s="68" t="s">
        <v>71</v>
      </c>
      <c r="B38" s="69" t="s">
        <v>308</v>
      </c>
      <c r="C38" s="54" t="s">
        <v>458</v>
      </c>
      <c r="D38" s="89" t="s">
        <v>460</v>
      </c>
      <c r="E38" s="79" t="s">
        <v>67</v>
      </c>
      <c r="F38" s="56" t="s">
        <v>195</v>
      </c>
      <c r="G38" s="57">
        <f>IF(F38="High",10,IF(F38="Moderate",5,IF(F38="Low",3,"")))</f>
        <v>3</v>
      </c>
      <c r="H38" s="58" t="str">
        <f>IF(P38="NA",_xlfn.TEXTJOIN("_",TRUE,C38,"ISNA"), "LIGHTS4RAIL3SIGNS5")</f>
        <v>LIGHTS4RAIL3SIGNS5</v>
      </c>
      <c r="I38">
        <f>IF(P38="NA",0,G38*J38)</f>
        <v>1</v>
      </c>
      <c r="J38">
        <f t="shared" si="24"/>
        <v>0.33333333333333331</v>
      </c>
      <c r="K38" s="63" t="s">
        <v>287</v>
      </c>
      <c r="L38" s="63" t="s">
        <v>276</v>
      </c>
      <c r="M38" s="63" t="s">
        <v>288</v>
      </c>
      <c r="N38">
        <f t="shared" ref="N38" si="27">VALUE(RIGHT(LEFT(K38,3),2))</f>
        <v>95</v>
      </c>
      <c r="O38">
        <f>VALUE(RIGHT(LEFT(M38,4),2))</f>
        <v>98</v>
      </c>
      <c r="P38" s="90">
        <v>23</v>
      </c>
      <c r="Q38" s="57" cm="1">
        <f t="array" ref="Q38">_xlfn.IFS(P38="NA","NA",P38&lt;N38,3,P38&gt;=O38,1,TRUE(),2)</f>
        <v>3</v>
      </c>
      <c r="R38" cm="1">
        <f t="array" ref="R38">_xlfn.IFS(Q38="NA",0,Q38=1,I38,Q38=2, J38*_xlfn.CEILING.MATH(G38/2),TRUE(),1)</f>
        <v>1</v>
      </c>
      <c r="S38">
        <f>IF(Q38="NA",0,G38)</f>
        <v>3</v>
      </c>
    </row>
    <row r="39" spans="1:19" ht="18" customHeight="1" x14ac:dyDescent="0.25">
      <c r="A39" s="68" t="s">
        <v>71</v>
      </c>
      <c r="B39" s="69" t="s">
        <v>308</v>
      </c>
      <c r="C39" s="54" t="s">
        <v>459</v>
      </c>
      <c r="D39" s="89" t="s">
        <v>377</v>
      </c>
      <c r="E39" s="79" t="s">
        <v>66</v>
      </c>
      <c r="F39" s="56" t="s">
        <v>195</v>
      </c>
      <c r="G39" s="57">
        <f>IF(F39="High",10,IF(F39="Moderate",5,IF(F39="Low",3,"")))</f>
        <v>3</v>
      </c>
      <c r="H39" s="58" t="str">
        <f>IF(P39="NA",_xlfn.TEXTJOIN("_",TRUE,C39,"ISNA"), "PLIGHTS5RAIL4SIGNS4")</f>
        <v>PLIGHTS5RAIL4SIGNS4</v>
      </c>
      <c r="I39">
        <f>IF(P39="NA",0,G39*J39)</f>
        <v>3</v>
      </c>
      <c r="J39">
        <f t="shared" si="24"/>
        <v>1</v>
      </c>
      <c r="K39" s="63" t="s">
        <v>298</v>
      </c>
      <c r="L39" s="63" t="s">
        <v>299</v>
      </c>
      <c r="M39" s="63" t="s">
        <v>278</v>
      </c>
      <c r="N39">
        <f t="shared" ref="N39" si="28">VALUE(RIGHT(LEFT(K39,3),2))</f>
        <v>60</v>
      </c>
      <c r="O39">
        <f>VALUE(RIGHT(LEFT(M39,4),2))</f>
        <v>80</v>
      </c>
      <c r="P39" s="90">
        <v>23</v>
      </c>
      <c r="Q39" s="57" cm="1">
        <f t="array" ref="Q39">_xlfn.IFS(P39="NA","NA",P39&lt;N39,3,P39&gt;=O39,1,TRUE(),2)</f>
        <v>3</v>
      </c>
      <c r="R39" cm="1">
        <f t="array" ref="R39">_xlfn.IFS(Q39="NA",0,Q39=1,I39,Q39=2, J39*_xlfn.CEILING.MATH(G39/2),TRUE(),1)</f>
        <v>1</v>
      </c>
      <c r="S39">
        <f>IF(Q39="NA",0,G39)</f>
        <v>3</v>
      </c>
    </row>
    <row r="40" spans="1:19" ht="18" customHeight="1" x14ac:dyDescent="0.25">
      <c r="A40" s="68" t="s">
        <v>71</v>
      </c>
      <c r="B40" s="80" t="s">
        <v>312</v>
      </c>
      <c r="C40" s="54" t="s">
        <v>313</v>
      </c>
      <c r="D40" s="89" t="s">
        <v>380</v>
      </c>
      <c r="E40" s="79" t="s">
        <v>68</v>
      </c>
      <c r="F40" s="56" t="s">
        <v>195</v>
      </c>
      <c r="G40" s="57">
        <f t="shared" si="11"/>
        <v>3</v>
      </c>
      <c r="H40" s="58" t="str">
        <f>IF(P40="NA",_xlfn.TEXTJOIN("_",TRUE,C40,"ISNA"), "RETAIN2")</f>
        <v>RETAIN2</v>
      </c>
      <c r="I40">
        <f t="shared" si="12"/>
        <v>3</v>
      </c>
      <c r="J40">
        <f t="shared" si="24"/>
        <v>1</v>
      </c>
      <c r="K40" s="63" t="s">
        <v>294</v>
      </c>
      <c r="L40" s="63" t="s">
        <v>295</v>
      </c>
      <c r="M40" s="63" t="s">
        <v>314</v>
      </c>
      <c r="N40">
        <f>VALUE(RIGHT(LEFT(K40,3),1))</f>
        <v>1</v>
      </c>
      <c r="O40">
        <f>VALUE(RIGHT(LEFT(M40,4),1))</f>
        <v>2</v>
      </c>
      <c r="P40" s="90">
        <v>30</v>
      </c>
      <c r="Q40" s="57" cm="1">
        <f t="array" ref="Q40">_xlfn.IFS(P40="NA","NA",P40&lt;N40,3,P40&gt;=O40,1,TRUE(),2)</f>
        <v>1</v>
      </c>
      <c r="R40" cm="1">
        <f t="array" ref="R40">_xlfn.IFS(Q40="NA",0,Q40=1,I40,Q40=2, J40*_xlfn.CEILING.MATH(G40/2),TRUE(),1)</f>
        <v>3</v>
      </c>
      <c r="S40">
        <f t="shared" si="10"/>
        <v>3</v>
      </c>
    </row>
    <row r="41" spans="1:19" ht="18" customHeight="1" x14ac:dyDescent="0.25">
      <c r="A41" s="68" t="s">
        <v>71</v>
      </c>
      <c r="B41" s="80" t="s">
        <v>312</v>
      </c>
      <c r="C41" s="54" t="s">
        <v>461</v>
      </c>
      <c r="D41" s="89" t="s">
        <v>463</v>
      </c>
      <c r="E41" s="79" t="s">
        <v>67</v>
      </c>
      <c r="F41" s="65" t="s">
        <v>194</v>
      </c>
      <c r="G41" s="57">
        <f>IF(F41="High",10,IF(F41="Moderate",5,IF(F41="Low",3,"")))</f>
        <v>5</v>
      </c>
      <c r="H41" s="58" t="str">
        <f>IF(P41="NA",_xlfn.TEXTJOIN("_",TRUE,C41,"ISNA"), "RETAIN3")</f>
        <v>RETAIN3</v>
      </c>
      <c r="I41">
        <f>IF(P41="NA",0,G41*J41)</f>
        <v>5</v>
      </c>
      <c r="J41">
        <f t="shared" si="24"/>
        <v>1</v>
      </c>
      <c r="K41" s="63" t="s">
        <v>287</v>
      </c>
      <c r="L41" s="63" t="s">
        <v>276</v>
      </c>
      <c r="M41" s="63" t="s">
        <v>288</v>
      </c>
      <c r="N41">
        <f t="shared" ref="N41" si="29">VALUE(RIGHT(LEFT(K41,3),2))</f>
        <v>95</v>
      </c>
      <c r="O41">
        <f t="shared" ref="O41" si="30">VALUE(RIGHT(LEFT(M41,4),2))</f>
        <v>98</v>
      </c>
      <c r="P41" s="90">
        <v>67</v>
      </c>
      <c r="Q41" s="57" cm="1">
        <f t="array" ref="Q41">_xlfn.IFS(P41="NA","NA",P41&lt;N41,3,P41&gt;=O41,1,TRUE(),2)</f>
        <v>3</v>
      </c>
      <c r="R41" cm="1">
        <f t="array" ref="R41">_xlfn.IFS(Q41="NA",0,Q41=1,I41,Q41=2, J41*_xlfn.CEILING.MATH(G41/2),TRUE(),1)</f>
        <v>1</v>
      </c>
      <c r="S41">
        <f>IF(Q41="NA",0,G41)</f>
        <v>5</v>
      </c>
    </row>
    <row r="42" spans="1:19" ht="18" customHeight="1" x14ac:dyDescent="0.25">
      <c r="A42" s="68" t="s">
        <v>71</v>
      </c>
      <c r="B42" s="80" t="s">
        <v>312</v>
      </c>
      <c r="C42" s="54" t="s">
        <v>462</v>
      </c>
      <c r="D42" s="89" t="s">
        <v>379</v>
      </c>
      <c r="E42" s="79" t="s">
        <v>66</v>
      </c>
      <c r="F42" s="65" t="s">
        <v>194</v>
      </c>
      <c r="G42" s="57">
        <f>IF(F42="High",10,IF(F42="Moderate",5,IF(F42="Low",3,"")))</f>
        <v>5</v>
      </c>
      <c r="H42" s="58" t="str">
        <f>IF(P42="NA",_xlfn.TEXTJOIN("_",TRUE,C42,"ISNA"), "RETAIN5")</f>
        <v>RETAIN5</v>
      </c>
      <c r="I42">
        <f>IF(P42="NA",0,G42*J42)</f>
        <v>5</v>
      </c>
      <c r="J42">
        <f t="shared" si="24"/>
        <v>1</v>
      </c>
      <c r="K42" s="63" t="s">
        <v>298</v>
      </c>
      <c r="L42" s="63" t="s">
        <v>299</v>
      </c>
      <c r="M42" s="63" t="s">
        <v>278</v>
      </c>
      <c r="N42">
        <f t="shared" ref="N42" si="31">VALUE(RIGHT(LEFT(K42,3),2))</f>
        <v>60</v>
      </c>
      <c r="O42">
        <f t="shared" ref="O42" si="32">VALUE(RIGHT(LEFT(M42,4),2))</f>
        <v>80</v>
      </c>
      <c r="P42" s="90">
        <v>67</v>
      </c>
      <c r="Q42" s="57" cm="1">
        <f t="array" ref="Q42">_xlfn.IFS(P42="NA","NA",P42&lt;N42,3,P42&gt;=O42,1,TRUE(),2)</f>
        <v>2</v>
      </c>
      <c r="R42" cm="1">
        <f t="array" ref="R42">_xlfn.IFS(Q42="NA",0,Q42=1,I42,Q42=2, J42*_xlfn.CEILING.MATH(G42/2),TRUE(),1)</f>
        <v>3</v>
      </c>
      <c r="S42">
        <f>IF(Q42="NA",0,G42)</f>
        <v>5</v>
      </c>
    </row>
    <row r="43" spans="1:19" ht="18" customHeight="1" x14ac:dyDescent="0.25">
      <c r="A43" s="68" t="s">
        <v>71</v>
      </c>
      <c r="B43" s="69" t="s">
        <v>315</v>
      </c>
      <c r="C43" s="54" t="s">
        <v>316</v>
      </c>
      <c r="D43" s="88" t="s">
        <v>381</v>
      </c>
      <c r="E43" s="79" t="s">
        <v>68</v>
      </c>
      <c r="F43" s="56" t="s">
        <v>195</v>
      </c>
      <c r="G43" s="57">
        <f t="shared" si="11"/>
        <v>3</v>
      </c>
      <c r="H43" s="58" t="str">
        <f>IF(P43="NA",_xlfn.TEXTJOIN("_",TRUE,C43,"ISNA"), "LIGHTS3RAIL2SIGNS3")</f>
        <v>LIGHTS3RAIL2SIGNS3</v>
      </c>
      <c r="I43">
        <f t="shared" si="12"/>
        <v>1</v>
      </c>
      <c r="J43">
        <f t="shared" si="24"/>
        <v>0.33333333333333331</v>
      </c>
      <c r="K43" s="63" t="s">
        <v>310</v>
      </c>
      <c r="L43" s="63" t="s">
        <v>296</v>
      </c>
      <c r="M43" s="63" t="s">
        <v>311</v>
      </c>
      <c r="N43">
        <f>VALUE(RIGHT(LEFT(K43,3),1))</f>
        <v>3</v>
      </c>
      <c r="O43">
        <f>VALUE(RIGHT(LEFT(M43,4),1))</f>
        <v>6</v>
      </c>
      <c r="P43" s="90">
        <v>37</v>
      </c>
      <c r="Q43" s="57" cm="1">
        <f t="array" ref="Q43">_xlfn.IFS(P43="NA","NA",P43&lt;N43,3,P43&gt;=O43,1,TRUE(),2)</f>
        <v>1</v>
      </c>
      <c r="R43" cm="1">
        <f t="array" ref="R43">_xlfn.IFS(Q43="NA",0,Q43=1,I43,Q43=2, J43*_xlfn.CEILING.MATH(G43/2),TRUE(),1)</f>
        <v>1</v>
      </c>
      <c r="S43">
        <f t="shared" si="10"/>
        <v>3</v>
      </c>
    </row>
    <row r="44" spans="1:19" ht="18" customHeight="1" x14ac:dyDescent="0.25">
      <c r="A44" s="68" t="s">
        <v>71</v>
      </c>
      <c r="B44" s="69" t="s">
        <v>315</v>
      </c>
      <c r="C44" s="54" t="s">
        <v>464</v>
      </c>
      <c r="D44" s="89" t="s">
        <v>465</v>
      </c>
      <c r="E44" s="79" t="s">
        <v>67</v>
      </c>
      <c r="F44" s="56" t="s">
        <v>195</v>
      </c>
      <c r="G44" s="57">
        <f>IF(F44="High",10,IF(F44="Moderate",5,IF(F44="Low",3,"")))</f>
        <v>3</v>
      </c>
      <c r="H44" s="58" t="str">
        <f>IF(P44="NA",_xlfn.TEXTJOIN("_",TRUE,C44,"ISNA"), "LIGHTS4RAIL3SIGNS5")</f>
        <v>LIGHTS4RAIL3SIGNS5</v>
      </c>
      <c r="I44">
        <f>IF(P44="NA",0,G44*J44)</f>
        <v>1</v>
      </c>
      <c r="J44">
        <f t="shared" si="24"/>
        <v>0.33333333333333331</v>
      </c>
      <c r="K44" s="63" t="s">
        <v>287</v>
      </c>
      <c r="L44" s="63" t="s">
        <v>276</v>
      </c>
      <c r="M44" s="63" t="s">
        <v>288</v>
      </c>
      <c r="N44">
        <f t="shared" ref="N44:N45" si="33">VALUE(RIGHT(LEFT(K44,3),2))</f>
        <v>95</v>
      </c>
      <c r="O44">
        <f t="shared" ref="O44:O45" si="34">VALUE(RIGHT(LEFT(M44,4),2))</f>
        <v>98</v>
      </c>
      <c r="P44" s="90">
        <v>100</v>
      </c>
      <c r="Q44" s="57" cm="1">
        <f t="array" ref="Q44">_xlfn.IFS(P44="NA","NA",P44&lt;N44,3,P44&gt;=O44,1,TRUE(),2)</f>
        <v>1</v>
      </c>
      <c r="R44" cm="1">
        <f t="array" ref="R44">_xlfn.IFS(Q44="NA",0,Q44=1,I44,Q44=2, J44*_xlfn.CEILING.MATH(G44/2),TRUE(),1)</f>
        <v>1</v>
      </c>
      <c r="S44">
        <f>IF(Q44="NA",0,G44)</f>
        <v>3</v>
      </c>
    </row>
    <row r="45" spans="1:19" ht="18" customHeight="1" x14ac:dyDescent="0.25">
      <c r="A45" s="68" t="s">
        <v>71</v>
      </c>
      <c r="B45" s="69" t="s">
        <v>315</v>
      </c>
      <c r="C45" s="54" t="s">
        <v>467</v>
      </c>
      <c r="D45" s="89" t="s">
        <v>466</v>
      </c>
      <c r="E45" s="79" t="s">
        <v>66</v>
      </c>
      <c r="F45" s="56" t="s">
        <v>195</v>
      </c>
      <c r="G45" s="57">
        <f>IF(F45="High",10,IF(F45="Moderate",5,IF(F45="Low",3,"")))</f>
        <v>3</v>
      </c>
      <c r="H45" s="58" t="str">
        <f>IF(P45="NA",_xlfn.TEXTJOIN("_",TRUE,C45,"ISNA"), "LIGHTS5RAIL4SIGNS4")</f>
        <v>LIGHTS5RAIL4SIGNS4</v>
      </c>
      <c r="I45">
        <f>IF(P45="NA",0,G45*J45)</f>
        <v>1.5</v>
      </c>
      <c r="J45">
        <f t="shared" si="24"/>
        <v>0.5</v>
      </c>
      <c r="K45" s="63" t="s">
        <v>298</v>
      </c>
      <c r="L45" s="63" t="s">
        <v>299</v>
      </c>
      <c r="M45" s="63" t="s">
        <v>278</v>
      </c>
      <c r="N45">
        <f t="shared" si="33"/>
        <v>60</v>
      </c>
      <c r="O45">
        <f t="shared" si="34"/>
        <v>80</v>
      </c>
      <c r="P45" s="90">
        <v>100</v>
      </c>
      <c r="Q45" s="57" cm="1">
        <f t="array" ref="Q45">_xlfn.IFS(P45="NA","NA",P45&lt;N45,3,P45&gt;=O45,1,TRUE(),2)</f>
        <v>1</v>
      </c>
      <c r="R45" cm="1">
        <f t="array" ref="R45">_xlfn.IFS(Q45="NA",0,Q45=1,I45,Q45=2, J45*_xlfn.CEILING.MATH(G45/2),TRUE(),1)</f>
        <v>1.5</v>
      </c>
      <c r="S45">
        <f>IF(Q45="NA",0,G45)</f>
        <v>3</v>
      </c>
    </row>
    <row r="46" spans="1:19" ht="30" x14ac:dyDescent="0.25">
      <c r="A46" s="70" t="s">
        <v>69</v>
      </c>
      <c r="B46" s="71" t="s">
        <v>69</v>
      </c>
      <c r="C46" s="54" t="s">
        <v>317</v>
      </c>
      <c r="D46" s="88" t="s">
        <v>382</v>
      </c>
      <c r="E46" s="79" t="s">
        <v>67</v>
      </c>
      <c r="F46" s="65" t="s">
        <v>194</v>
      </c>
      <c r="G46" s="57">
        <f t="shared" si="11"/>
        <v>5</v>
      </c>
      <c r="H46" s="58" t="str" cm="1">
        <f t="array" ref="H46">_xlfn.IFS(P46="NA",_xlfn.TEXTJOIN("_",TRUE,C46,"ISNA"), NOT(IFERROR(VALUE(RIGHT(C46,1)),FALSE())),LEFT(C46,LEN(C46)-1),TRUE(),C46)</f>
        <v>MAINT1</v>
      </c>
      <c r="I46">
        <f t="shared" si="12"/>
        <v>5</v>
      </c>
      <c r="J46">
        <f t="shared" si="24"/>
        <v>1</v>
      </c>
      <c r="K46" s="63" t="s">
        <v>318</v>
      </c>
      <c r="L46" s="63" t="s">
        <v>319</v>
      </c>
      <c r="M46" s="63" t="s">
        <v>320</v>
      </c>
      <c r="N46">
        <f>VALUE(RIGHT(LEFT(K46,3),1))</f>
        <v>2</v>
      </c>
      <c r="O46">
        <f>VALUE(RIGHT(LEFT(M46,5),3))</f>
        <v>1.2</v>
      </c>
      <c r="P46" s="90">
        <v>3</v>
      </c>
      <c r="Q46" s="57" cm="1">
        <f t="array" ref="Q46">_xlfn.IFS(P46="NA","NA",P46&gt;N46,3,P46&lt;=O46,1,TRUE(),2)</f>
        <v>3</v>
      </c>
      <c r="R46" cm="1">
        <f t="array" ref="R46">_xlfn.IFS(Q46="NA",0,Q46=1,I46,Q46=2, J46*_xlfn.CEILING.MATH(G46/2),TRUE(),1)</f>
        <v>1</v>
      </c>
      <c r="S46">
        <f t="shared" si="10"/>
        <v>5</v>
      </c>
    </row>
    <row r="47" spans="1:19" ht="30" x14ac:dyDescent="0.25">
      <c r="A47" s="70" t="s">
        <v>69</v>
      </c>
      <c r="B47" s="71" t="s">
        <v>69</v>
      </c>
      <c r="C47" s="54" t="s">
        <v>241</v>
      </c>
      <c r="D47" s="88" t="s">
        <v>347</v>
      </c>
      <c r="E47" s="62" t="s">
        <v>68</v>
      </c>
      <c r="F47" s="64" t="s">
        <v>193</v>
      </c>
      <c r="G47" s="57">
        <f t="shared" si="11"/>
        <v>10</v>
      </c>
      <c r="H47" s="58" t="str" cm="1">
        <f t="array" ref="H47">_xlfn.IFS(P47="NA",_xlfn.TEXTJOIN("_",TRUE,C47,"ISNA"), NOT(IFERROR(VALUE(RIGHT(C47,1)),FALSE())),LEFT(C47,LEN(C47)-1),TRUE(),C47)</f>
        <v>MAINT2</v>
      </c>
      <c r="I47">
        <f t="shared" si="12"/>
        <v>10</v>
      </c>
      <c r="J47">
        <f t="shared" si="24"/>
        <v>1</v>
      </c>
      <c r="K47" s="63" t="s">
        <v>242</v>
      </c>
      <c r="L47" s="63" t="s">
        <v>243</v>
      </c>
      <c r="M47" s="63" t="s">
        <v>244</v>
      </c>
      <c r="N47">
        <f>VALUE(RIGHT(LEFT(K47,3),1))</f>
        <v>9</v>
      </c>
      <c r="O47">
        <f t="shared" ref="O47:O59" si="35">VALUE(RIGHT(LEFT(M47,4),2))</f>
        <v>11</v>
      </c>
      <c r="P47" s="90">
        <v>12</v>
      </c>
      <c r="Q47" s="57" cm="1">
        <f t="array" ref="Q47">_xlfn.IFS(P47="NA","NA",P47&lt;N47,3,P47&gt;=O47,1,TRUE(),2)</f>
        <v>1</v>
      </c>
      <c r="R47" cm="1">
        <f t="array" ref="R47">_xlfn.IFS(Q47="NA",0,Q47=1,I47,Q47=2, J47*_xlfn.CEILING.MATH(G47/2),TRUE(),1)</f>
        <v>10</v>
      </c>
      <c r="S47">
        <f t="shared" si="10"/>
        <v>10</v>
      </c>
    </row>
    <row r="48" spans="1:19" ht="30" x14ac:dyDescent="0.25">
      <c r="A48" s="70" t="s">
        <v>69</v>
      </c>
      <c r="B48" s="71" t="s">
        <v>69</v>
      </c>
      <c r="C48" s="54" t="s">
        <v>321</v>
      </c>
      <c r="D48" s="88" t="s">
        <v>383</v>
      </c>
      <c r="E48" s="79" t="s">
        <v>66</v>
      </c>
      <c r="F48" s="65" t="s">
        <v>194</v>
      </c>
      <c r="G48" s="57">
        <f t="shared" si="11"/>
        <v>5</v>
      </c>
      <c r="H48" s="58" t="str" cm="1">
        <f t="array" ref="H48">_xlfn.IFS(P48="NA",_xlfn.TEXTJOIN("_",TRUE,C48,"ISNA"), NOT(IFERROR(VALUE(RIGHT(C48,1)),FALSE())),LEFT(C48,LEN(C48)-1),TRUE(),C48)</f>
        <v>MAINT3</v>
      </c>
      <c r="I48">
        <f t="shared" si="12"/>
        <v>5</v>
      </c>
      <c r="J48">
        <f t="shared" si="24"/>
        <v>1</v>
      </c>
      <c r="K48" s="63" t="s">
        <v>322</v>
      </c>
      <c r="L48" s="63" t="s">
        <v>279</v>
      </c>
      <c r="M48" s="63" t="s">
        <v>276</v>
      </c>
      <c r="N48">
        <f>VALUE(RIGHT(LEFT(K48,3),2))</f>
        <v>90</v>
      </c>
      <c r="O48">
        <f t="shared" si="35"/>
        <v>95</v>
      </c>
      <c r="P48" s="90">
        <v>100</v>
      </c>
      <c r="Q48" s="57" cm="1">
        <f t="array" ref="Q48">_xlfn.IFS(P48="NA","NA",P48&lt;N48,3,P48&gt;=O48,1,TRUE(),2)</f>
        <v>1</v>
      </c>
      <c r="R48" cm="1">
        <f t="array" ref="R48">_xlfn.IFS(Q48="NA",0,Q48=1,I48,Q48=2, J48*_xlfn.CEILING.MATH(G48/2),TRUE(),1)</f>
        <v>5</v>
      </c>
      <c r="S48">
        <f t="shared" si="10"/>
        <v>5</v>
      </c>
    </row>
    <row r="49" spans="1:19" ht="30" x14ac:dyDescent="0.25">
      <c r="A49" s="70" t="s">
        <v>69</v>
      </c>
      <c r="B49" s="71" t="s">
        <v>69</v>
      </c>
      <c r="C49" s="54" t="s">
        <v>245</v>
      </c>
      <c r="D49" s="88" t="s">
        <v>348</v>
      </c>
      <c r="E49" s="62" t="s">
        <v>67</v>
      </c>
      <c r="F49" s="64" t="s">
        <v>193</v>
      </c>
      <c r="G49" s="57">
        <f>IF(F49="High",10,IF(F49="Moderate",5,IF(F49="Low",3,"")))</f>
        <v>10</v>
      </c>
      <c r="H49" s="58" t="str" cm="1">
        <f t="array" ref="H49">_xlfn.IFS(P49="NA",_xlfn.TEXTJOIN("_",TRUE,C49,"ISNA"), NOT(IFERROR(VALUE(RIGHT(C49,1)),FALSE())),LEFT(C49,LEN(C49)-1),TRUE(),C49)</f>
        <v>MAINT4</v>
      </c>
      <c r="I49">
        <f>IF(P49="NA",0,G49*J49)</f>
        <v>10</v>
      </c>
      <c r="J49">
        <f t="shared" si="24"/>
        <v>1</v>
      </c>
      <c r="K49" s="63" t="s">
        <v>224</v>
      </c>
      <c r="L49" s="63" t="s">
        <v>225</v>
      </c>
      <c r="M49" s="63" t="s">
        <v>226</v>
      </c>
      <c r="N49">
        <f>VALUE(RIGHT(LEFT(K49,3),2))</f>
        <v>70</v>
      </c>
      <c r="O49">
        <f t="shared" si="35"/>
        <v>90</v>
      </c>
      <c r="P49" s="90">
        <v>99</v>
      </c>
      <c r="Q49" s="57" cm="1">
        <f t="array" ref="Q49">_xlfn.IFS(P49="NA","NA",P49&lt;N49,3,P49&gt;=O49,1,TRUE(),2)</f>
        <v>1</v>
      </c>
      <c r="R49" cm="1">
        <f t="array" ref="R49">_xlfn.IFS(Q49="NA",0,Q49=1,I49,Q49=2, J49*_xlfn.CEILING.MATH(G49/2),TRUE(),1)</f>
        <v>10</v>
      </c>
      <c r="S49">
        <f>IF(Q49="NA",0,G49)</f>
        <v>10</v>
      </c>
    </row>
    <row r="50" spans="1:19" ht="30" x14ac:dyDescent="0.25">
      <c r="A50" s="70" t="s">
        <v>69</v>
      </c>
      <c r="B50" s="71" t="s">
        <v>69</v>
      </c>
      <c r="C50" s="54" t="s">
        <v>325</v>
      </c>
      <c r="D50" s="88" t="s">
        <v>384</v>
      </c>
      <c r="E50" s="79" t="s">
        <v>66</v>
      </c>
      <c r="F50" s="64" t="s">
        <v>193</v>
      </c>
      <c r="G50" s="57">
        <f t="shared" si="11"/>
        <v>10</v>
      </c>
      <c r="H50" s="58" t="str" cm="1">
        <f t="array" ref="H50">_xlfn.IFS(P50="NA",_xlfn.TEXTJOIN("_",TRUE,C50,"ISNA"), NOT(IFERROR(VALUE(RIGHT(C50,1)),FALSE())),LEFT(C50,LEN(C50)-1),TRUE(),C50)</f>
        <v>MAINT6</v>
      </c>
      <c r="I50">
        <f t="shared" si="12"/>
        <v>10</v>
      </c>
      <c r="J50">
        <f t="shared" si="24"/>
        <v>1</v>
      </c>
      <c r="K50" s="63" t="s">
        <v>322</v>
      </c>
      <c r="L50" s="63" t="s">
        <v>279</v>
      </c>
      <c r="M50" s="63" t="s">
        <v>276</v>
      </c>
      <c r="N50">
        <f>VALUE(RIGHT(LEFT(K50,3),2))</f>
        <v>90</v>
      </c>
      <c r="O50">
        <f t="shared" si="35"/>
        <v>95</v>
      </c>
      <c r="P50" s="90">
        <v>90</v>
      </c>
      <c r="Q50" s="57" cm="1">
        <f t="array" ref="Q50">_xlfn.IFS(P50="NA","NA",P50&lt;N50,3,P50&gt;=O50,1,TRUE(),2)</f>
        <v>2</v>
      </c>
      <c r="R50" cm="1">
        <f t="array" ref="R50">_xlfn.IFS(Q50="NA",0,Q50=1,I50,Q50=2, J50*_xlfn.CEILING.MATH(G50/2),TRUE(),1)</f>
        <v>5</v>
      </c>
      <c r="S50">
        <f t="shared" si="10"/>
        <v>10</v>
      </c>
    </row>
    <row r="51" spans="1:19" ht="30" x14ac:dyDescent="0.25">
      <c r="A51" s="72" t="s">
        <v>72</v>
      </c>
      <c r="B51" s="73" t="s">
        <v>474</v>
      </c>
      <c r="C51" s="54" t="s">
        <v>468</v>
      </c>
      <c r="D51" s="88" t="s">
        <v>471</v>
      </c>
      <c r="E51" s="62" t="s">
        <v>68</v>
      </c>
      <c r="F51" s="56" t="s">
        <v>195</v>
      </c>
      <c r="G51" s="57">
        <f>IF(F51="High",10,IF(F51="Moderate",5,IF(F51="Low",3,"")))</f>
        <v>3</v>
      </c>
      <c r="H51" s="58" t="str">
        <f>IF(P51="NA",_xlfn.TEXTJOIN("_",TRUE,C51,"ISNA"), "HSD1HSD2HSD3")</f>
        <v>HSD1HSD2HSD3</v>
      </c>
      <c r="I51">
        <f>IF(P51="NA",0,G51*J51)</f>
        <v>1</v>
      </c>
      <c r="J51">
        <f t="shared" si="24"/>
        <v>0.33333333333333331</v>
      </c>
      <c r="K51" s="63" t="s">
        <v>323</v>
      </c>
      <c r="L51" s="63" t="s">
        <v>324</v>
      </c>
      <c r="M51" s="63" t="s">
        <v>279</v>
      </c>
      <c r="N51">
        <f>VALUE(RIGHT(LEFT(K51,3),2))</f>
        <v>70</v>
      </c>
      <c r="O51">
        <f t="shared" ref="O51:O53" si="36">VALUE(RIGHT(LEFT(M51,4),2))</f>
        <v>90</v>
      </c>
      <c r="P51" s="90">
        <v>72</v>
      </c>
      <c r="Q51" s="57" cm="1">
        <f t="array" ref="Q51">_xlfn.IFS(P51="NA","NA",P51&lt;N51,3,P51&gt;=O51,1,TRUE(),2)</f>
        <v>2</v>
      </c>
      <c r="R51" cm="1">
        <f t="array" ref="R51">_xlfn.IFS(Q51="NA",0,Q51=1,I51,Q51=2, J51*_xlfn.CEILING.MATH(G51/2),TRUE(),1)</f>
        <v>0.66666666666666663</v>
      </c>
      <c r="S51">
        <f t="shared" ref="S51:S53" si="37">IF(Q51="NA",0,G51)</f>
        <v>3</v>
      </c>
    </row>
    <row r="52" spans="1:19" ht="30" x14ac:dyDescent="0.25">
      <c r="A52" s="72" t="s">
        <v>72</v>
      </c>
      <c r="B52" s="73" t="s">
        <v>474</v>
      </c>
      <c r="C52" s="54" t="s">
        <v>469</v>
      </c>
      <c r="D52" s="88" t="s">
        <v>472</v>
      </c>
      <c r="E52" s="62" t="s">
        <v>68</v>
      </c>
      <c r="F52" s="56" t="s">
        <v>195</v>
      </c>
      <c r="G52" s="57">
        <f>IF(F52="High",10,IF(F52="Moderate",5,IF(F52="Low",3,"")))</f>
        <v>3</v>
      </c>
      <c r="H52" s="58" t="str">
        <f>IF(P52="NA",_xlfn.TEXTJOIN("_",TRUE,C52,"ISNA"), "HSD1HSD2HSD3")</f>
        <v>HSD1HSD2HSD3</v>
      </c>
      <c r="I52">
        <f>IF(P52="NA",0,G52*J52)</f>
        <v>1</v>
      </c>
      <c r="J52">
        <f t="shared" si="24"/>
        <v>0.33333333333333331</v>
      </c>
      <c r="K52" s="63" t="s">
        <v>323</v>
      </c>
      <c r="L52" s="63" t="s">
        <v>324</v>
      </c>
      <c r="M52" s="63" t="s">
        <v>279</v>
      </c>
      <c r="N52">
        <f>VALUE(RIGHT(LEFT(K52,3),2))</f>
        <v>70</v>
      </c>
      <c r="O52">
        <f t="shared" si="36"/>
        <v>90</v>
      </c>
      <c r="P52" s="90">
        <v>100</v>
      </c>
      <c r="Q52" s="57" cm="1">
        <f t="array" ref="Q52">_xlfn.IFS(P52="NA","NA",P52&lt;N52,3,P52&gt;=O52,1,TRUE(),2)</f>
        <v>1</v>
      </c>
      <c r="R52" cm="1">
        <f t="array" ref="R52">_xlfn.IFS(Q52="NA",0,Q52=1,I52,Q52=2, J52*_xlfn.CEILING.MATH(G52/2),TRUE(),1)</f>
        <v>1</v>
      </c>
      <c r="S52">
        <f t="shared" si="37"/>
        <v>3</v>
      </c>
    </row>
    <row r="53" spans="1:19" ht="30" x14ac:dyDescent="0.25">
      <c r="A53" s="72" t="s">
        <v>72</v>
      </c>
      <c r="B53" s="73" t="s">
        <v>474</v>
      </c>
      <c r="C53" s="54" t="s">
        <v>470</v>
      </c>
      <c r="D53" s="89" t="s">
        <v>473</v>
      </c>
      <c r="E53" s="62" t="s">
        <v>68</v>
      </c>
      <c r="F53" s="56" t="s">
        <v>195</v>
      </c>
      <c r="G53" s="57">
        <f t="shared" ref="G53" si="38">IF(F53="High",10,IF(F53="Moderate",5,IF(F53="Low",3,"")))</f>
        <v>3</v>
      </c>
      <c r="H53" s="58" t="str">
        <f>IF(P53="NA",_xlfn.TEXTJOIN("_",TRUE,C53,"ISNA"), "HSD1HSD2HSD3")</f>
        <v>HSD1HSD2HSD3</v>
      </c>
      <c r="I53">
        <f t="shared" ref="I53" si="39">IF(P53="NA",0,G53*J53)</f>
        <v>1</v>
      </c>
      <c r="J53">
        <f t="shared" si="24"/>
        <v>0.33333333333333331</v>
      </c>
      <c r="K53" s="63" t="s">
        <v>323</v>
      </c>
      <c r="L53" s="63" t="s">
        <v>324</v>
      </c>
      <c r="M53" s="63" t="s">
        <v>279</v>
      </c>
      <c r="N53">
        <f t="shared" ref="N53" si="40">VALUE(RIGHT(LEFT(K53,3),2))</f>
        <v>70</v>
      </c>
      <c r="O53">
        <f t="shared" si="36"/>
        <v>90</v>
      </c>
      <c r="P53" s="90">
        <v>74</v>
      </c>
      <c r="Q53" s="57" cm="1">
        <f t="array" ref="Q53">_xlfn.IFS(P53="NA","NA",P53&lt;N53,3,P53&gt;=O53,1,TRUE(),2)</f>
        <v>2</v>
      </c>
      <c r="R53" cm="1">
        <f t="array" ref="R53">_xlfn.IFS(Q53="NA",0,Q53=1,I53,Q53=2, J53*_xlfn.CEILING.MATH(G53/2),TRUE(),1)</f>
        <v>0.66666666666666663</v>
      </c>
      <c r="S53">
        <f t="shared" si="37"/>
        <v>3</v>
      </c>
    </row>
    <row r="54" spans="1:19" ht="18" customHeight="1" x14ac:dyDescent="0.25">
      <c r="A54" s="72" t="s">
        <v>72</v>
      </c>
      <c r="B54" s="73" t="s">
        <v>326</v>
      </c>
      <c r="C54" s="54" t="s">
        <v>327</v>
      </c>
      <c r="D54" s="89" t="s">
        <v>385</v>
      </c>
      <c r="E54" s="79" t="s">
        <v>68</v>
      </c>
      <c r="F54" s="64" t="s">
        <v>193</v>
      </c>
      <c r="G54" s="57">
        <f t="shared" ref="G54:G55" si="41">IF(F54="High",10,IF(F54="Moderate",5,IF(F54="Low",3,"")))</f>
        <v>10</v>
      </c>
      <c r="H54" s="58" t="str">
        <f>IF(P54="NA",_xlfn.TEXTJOIN("_",TRUE,C54,"ISNA"), "RATING1")</f>
        <v>RATING1</v>
      </c>
      <c r="I54">
        <f t="shared" ref="I54:I55" si="42">IF(P54="NA",0,G54*J54)</f>
        <v>10</v>
      </c>
      <c r="J54">
        <f t="shared" si="24"/>
        <v>1</v>
      </c>
      <c r="K54" s="63" t="s">
        <v>323</v>
      </c>
      <c r="L54" s="63" t="s">
        <v>324</v>
      </c>
      <c r="M54" s="63" t="s">
        <v>276</v>
      </c>
      <c r="N54">
        <f t="shared" ref="N54:N55" si="43">VALUE(RIGHT(LEFT(K54,3),2))</f>
        <v>70</v>
      </c>
      <c r="O54">
        <f t="shared" ref="O54:O55" si="44">VALUE(RIGHT(LEFT(M54,4),2))</f>
        <v>95</v>
      </c>
      <c r="P54" s="90">
        <v>74</v>
      </c>
      <c r="Q54" s="57" cm="1">
        <f t="array" ref="Q54">_xlfn.IFS(P54="NA","NA",P54&lt;N54,3,P54&gt;=O54,1,TRUE(),2)</f>
        <v>2</v>
      </c>
      <c r="R54" cm="1">
        <f t="array" ref="R54">_xlfn.IFS(Q54="NA",0,Q54=1,I54,Q54=2, J54*_xlfn.CEILING.MATH(G54/2),TRUE(),1)</f>
        <v>5</v>
      </c>
      <c r="S54">
        <f t="shared" ref="S54:S55" si="45">IF(Q54="NA",0,G54)</f>
        <v>10</v>
      </c>
    </row>
    <row r="55" spans="1:19" ht="18" customHeight="1" x14ac:dyDescent="0.25">
      <c r="A55" s="72" t="s">
        <v>72</v>
      </c>
      <c r="B55" s="73" t="s">
        <v>326</v>
      </c>
      <c r="C55" s="54" t="s">
        <v>328</v>
      </c>
      <c r="D55" s="89" t="s">
        <v>386</v>
      </c>
      <c r="E55" s="79" t="s">
        <v>67</v>
      </c>
      <c r="F55" s="65" t="s">
        <v>194</v>
      </c>
      <c r="G55" s="57">
        <f t="shared" si="41"/>
        <v>5</v>
      </c>
      <c r="H55" s="58" t="str">
        <f>IF(P55="NA",_xlfn.TEXTJOIN("_",TRUE,C55,"ISNA"), "RATING2")</f>
        <v>RATING2</v>
      </c>
      <c r="I55">
        <f t="shared" si="42"/>
        <v>5</v>
      </c>
      <c r="J55">
        <f t="shared" si="24"/>
        <v>1</v>
      </c>
      <c r="K55" s="63" t="s">
        <v>287</v>
      </c>
      <c r="L55" s="63" t="s">
        <v>276</v>
      </c>
      <c r="M55" s="63" t="s">
        <v>288</v>
      </c>
      <c r="N55">
        <f t="shared" si="43"/>
        <v>95</v>
      </c>
      <c r="O55">
        <f t="shared" si="44"/>
        <v>98</v>
      </c>
      <c r="P55" s="90">
        <v>100</v>
      </c>
      <c r="Q55" s="57" cm="1">
        <f t="array" ref="Q55">_xlfn.IFS(P55="NA","NA",P55&lt;N55,3,P55&gt;=O55,1,TRUE(),2)</f>
        <v>1</v>
      </c>
      <c r="R55" cm="1">
        <f t="array" ref="R55">_xlfn.IFS(Q55="NA",0,Q55=1,I55,Q55=2, J55*_xlfn.CEILING.MATH(G55/2),TRUE(),1)</f>
        <v>5</v>
      </c>
      <c r="S55">
        <f t="shared" si="45"/>
        <v>5</v>
      </c>
    </row>
    <row r="56" spans="1:19" ht="18" customHeight="1" x14ac:dyDescent="0.25">
      <c r="A56" s="72" t="s">
        <v>72</v>
      </c>
      <c r="B56" s="73" t="s">
        <v>246</v>
      </c>
      <c r="C56" s="54" t="s">
        <v>247</v>
      </c>
      <c r="D56" s="88" t="s">
        <v>349</v>
      </c>
      <c r="E56" s="79" t="s">
        <v>68</v>
      </c>
      <c r="F56" s="64" t="s">
        <v>193</v>
      </c>
      <c r="G56" s="57">
        <f>IF(F56="High",10,IF(F56="Moderate",5,IF(F56="Low",3,"")))</f>
        <v>10</v>
      </c>
      <c r="H56" s="58" t="str">
        <f>IF(P56="NA",_xlfn.TEXTJOIN("_",TRUE,C56,"ISNA"), "ROUGH1")</f>
        <v>ROUGH1</v>
      </c>
      <c r="I56">
        <f>IF(P56="NA",0,G56*J56)</f>
        <v>10</v>
      </c>
      <c r="J56">
        <f t="shared" si="24"/>
        <v>1</v>
      </c>
      <c r="K56" s="63" t="s">
        <v>224</v>
      </c>
      <c r="L56" s="63" t="s">
        <v>225</v>
      </c>
      <c r="M56" s="63" t="s">
        <v>226</v>
      </c>
      <c r="N56">
        <f>VALUE(RIGHT(LEFT(K56,3),2))</f>
        <v>70</v>
      </c>
      <c r="O56">
        <f t="shared" si="35"/>
        <v>90</v>
      </c>
      <c r="P56" s="90">
        <v>72</v>
      </c>
      <c r="Q56" s="57" cm="1">
        <f t="array" ref="Q56">_xlfn.IFS(P56="NA","NA",P56&lt;N56,3,P56&gt;=O56,1,TRUE(),2)</f>
        <v>2</v>
      </c>
      <c r="R56" cm="1">
        <f t="array" ref="R56">_xlfn.IFS(Q56="NA",0,Q56=1,I56,Q56=2, J56*_xlfn.CEILING.MATH(G56/2),TRUE(),1)</f>
        <v>5</v>
      </c>
      <c r="S56">
        <f t="shared" si="10"/>
        <v>10</v>
      </c>
    </row>
    <row r="57" spans="1:19" ht="18" customHeight="1" x14ac:dyDescent="0.25">
      <c r="A57" s="72" t="s">
        <v>72</v>
      </c>
      <c r="B57" s="73" t="s">
        <v>246</v>
      </c>
      <c r="C57" s="54" t="s">
        <v>248</v>
      </c>
      <c r="D57" s="88" t="s">
        <v>350</v>
      </c>
      <c r="E57" s="62" t="s">
        <v>67</v>
      </c>
      <c r="F57" s="64" t="s">
        <v>193</v>
      </c>
      <c r="G57" s="57">
        <f>IF(F57="High",10,IF(F57="Moderate",5,IF(F57="Low",3,"")))</f>
        <v>10</v>
      </c>
      <c r="H57" s="58" t="str">
        <f>IF(P57="NA",_xlfn.TEXTJOIN("_",TRUE,C57,"ISNA"), "ROUGH2")</f>
        <v>ROUGH2</v>
      </c>
      <c r="I57">
        <f>IF(P57="NA",0,G57*J57)</f>
        <v>10</v>
      </c>
      <c r="J57">
        <f t="shared" si="24"/>
        <v>1</v>
      </c>
      <c r="K57" s="63" t="s">
        <v>221</v>
      </c>
      <c r="L57" s="63" t="s">
        <v>218</v>
      </c>
      <c r="M57" s="63" t="s">
        <v>222</v>
      </c>
      <c r="N57">
        <f>VALUE(RIGHT(LEFT(K57,3),2))</f>
        <v>95</v>
      </c>
      <c r="O57">
        <f t="shared" si="35"/>
        <v>98</v>
      </c>
      <c r="P57" s="90">
        <v>100</v>
      </c>
      <c r="Q57" s="57" cm="1">
        <f t="array" ref="Q57">_xlfn.IFS(P57="NA","NA",P57&lt;N57,3,P57&gt;=O57,1,TRUE(),2)</f>
        <v>1</v>
      </c>
      <c r="R57" cm="1">
        <f t="array" ref="R57">_xlfn.IFS(Q57="NA",0,Q57=1,I57,Q57=2, J57*_xlfn.CEILING.MATH(G57/2),TRUE(),1)</f>
        <v>10</v>
      </c>
      <c r="S57">
        <f t="shared" si="10"/>
        <v>10</v>
      </c>
    </row>
    <row r="58" spans="1:19" ht="18" customHeight="1" x14ac:dyDescent="0.25">
      <c r="A58" s="72" t="s">
        <v>72</v>
      </c>
      <c r="B58" s="73" t="s">
        <v>475</v>
      </c>
      <c r="C58" s="54" t="s">
        <v>478</v>
      </c>
      <c r="D58" s="89" t="s">
        <v>482</v>
      </c>
      <c r="E58" s="79" t="s">
        <v>68</v>
      </c>
      <c r="F58" s="64" t="s">
        <v>193</v>
      </c>
      <c r="G58" s="57">
        <f t="shared" ref="G58:G59" si="46">IF(F58="High",10,IF(F58="Moderate",5,IF(F58="Low",3,"")))</f>
        <v>10</v>
      </c>
      <c r="H58" s="58" t="str">
        <f>IF(P58="NA",_xlfn.TEXTJOIN("_",TRUE,C58,"ISNA"), "FOOT4")</f>
        <v>FOOT4</v>
      </c>
      <c r="I58">
        <f t="shared" ref="I58:I59" si="47">IF(P58="NA",0,G58*J58)</f>
        <v>10</v>
      </c>
      <c r="J58">
        <f t="shared" si="24"/>
        <v>1</v>
      </c>
      <c r="K58" s="63" t="s">
        <v>323</v>
      </c>
      <c r="L58" s="63" t="s">
        <v>324</v>
      </c>
      <c r="M58" s="63" t="s">
        <v>279</v>
      </c>
      <c r="N58">
        <f t="shared" ref="N58:N59" si="48">VALUE(RIGHT(LEFT(K58,3),2))</f>
        <v>70</v>
      </c>
      <c r="O58">
        <f t="shared" si="35"/>
        <v>90</v>
      </c>
      <c r="P58" s="90">
        <v>74</v>
      </c>
      <c r="Q58" s="57" cm="1">
        <f t="array" ref="Q58">_xlfn.IFS(P58="NA","NA",P58&lt;N58,3,P58&gt;=O58,1,TRUE(),2)</f>
        <v>2</v>
      </c>
      <c r="R58" cm="1">
        <f t="array" ref="R58">_xlfn.IFS(Q58="NA",0,Q58=1,I58,Q58=2, J58*_xlfn.CEILING.MATH(G58/2),TRUE(),1)</f>
        <v>5</v>
      </c>
      <c r="S58">
        <f t="shared" si="10"/>
        <v>10</v>
      </c>
    </row>
    <row r="59" spans="1:19" ht="18" customHeight="1" x14ac:dyDescent="0.25">
      <c r="A59" s="72" t="s">
        <v>72</v>
      </c>
      <c r="B59" s="73" t="s">
        <v>476</v>
      </c>
      <c r="C59" s="54" t="s">
        <v>479</v>
      </c>
      <c r="D59" s="89" t="s">
        <v>483</v>
      </c>
      <c r="E59" s="79" t="s">
        <v>68</v>
      </c>
      <c r="F59" s="65" t="s">
        <v>194</v>
      </c>
      <c r="G59" s="57">
        <f t="shared" si="46"/>
        <v>5</v>
      </c>
      <c r="H59" s="58" t="str">
        <f>IF(P59="NA",_xlfn.TEXTJOIN("_",TRUE,C59,"ISNA"), "DRAIN4SWC4")</f>
        <v>DRAIN4SWC4</v>
      </c>
      <c r="I59">
        <f t="shared" si="47"/>
        <v>2.5</v>
      </c>
      <c r="J59">
        <f t="shared" si="24"/>
        <v>0.5</v>
      </c>
      <c r="K59" s="63" t="s">
        <v>323</v>
      </c>
      <c r="L59" s="63" t="s">
        <v>324</v>
      </c>
      <c r="M59" s="63" t="s">
        <v>279</v>
      </c>
      <c r="N59">
        <f t="shared" si="48"/>
        <v>70</v>
      </c>
      <c r="O59">
        <f t="shared" si="35"/>
        <v>90</v>
      </c>
      <c r="P59" s="90">
        <v>100</v>
      </c>
      <c r="Q59" s="57" cm="1">
        <f t="array" ref="Q59">_xlfn.IFS(P59="NA","NA",P59&lt;N59,3,P59&gt;=O59,1,TRUE(),2)</f>
        <v>1</v>
      </c>
      <c r="R59" cm="1">
        <f t="array" ref="R59">_xlfn.IFS(Q59="NA",0,Q59=1,I59,Q59=2, J59*_xlfn.CEILING.MATH(G59/2),TRUE(),1)</f>
        <v>2.5</v>
      </c>
      <c r="S59">
        <f t="shared" si="10"/>
        <v>5</v>
      </c>
    </row>
    <row r="60" spans="1:19" ht="18" customHeight="1" x14ac:dyDescent="0.25">
      <c r="A60" s="72" t="s">
        <v>72</v>
      </c>
      <c r="B60" s="73" t="s">
        <v>476</v>
      </c>
      <c r="C60" s="54" t="s">
        <v>480</v>
      </c>
      <c r="D60" s="88" t="s">
        <v>484</v>
      </c>
      <c r="E60" s="79" t="s">
        <v>68</v>
      </c>
      <c r="F60" s="65" t="s">
        <v>194</v>
      </c>
      <c r="G60" s="57">
        <f>IF(F60="High",10,IF(F60="Moderate",5,IF(F60="Low",3,"")))</f>
        <v>5</v>
      </c>
      <c r="H60" s="58" t="str">
        <f>IF(P60="NA",_xlfn.TEXTJOIN("_",TRUE,C60,"ISNA"), "DRAIN4SWC4")</f>
        <v>DRAIN4SWC4</v>
      </c>
      <c r="I60">
        <f>IF(P60="NA",0,G60*J60)</f>
        <v>2.5</v>
      </c>
      <c r="J60">
        <f t="shared" si="24"/>
        <v>0.5</v>
      </c>
      <c r="K60" s="63" t="s">
        <v>323</v>
      </c>
      <c r="L60" s="63" t="s">
        <v>324</v>
      </c>
      <c r="M60" s="63" t="s">
        <v>279</v>
      </c>
      <c r="N60">
        <f>VALUE(RIGHT(LEFT(K60,3),2))</f>
        <v>70</v>
      </c>
      <c r="O60">
        <f t="shared" ref="O60:O61" si="49">VALUE(RIGHT(LEFT(M60,4),2))</f>
        <v>90</v>
      </c>
      <c r="P60" s="90">
        <v>72</v>
      </c>
      <c r="Q60" s="57" cm="1">
        <f t="array" ref="Q60">_xlfn.IFS(P60="NA","NA",P60&lt;N60,3,P60&gt;=O60,1,TRUE(),2)</f>
        <v>2</v>
      </c>
      <c r="R60" cm="1">
        <f t="array" ref="R60">_xlfn.IFS(Q60="NA",0,Q60=1,I60,Q60=2, J60*_xlfn.CEILING.MATH(G60/2),TRUE(),1)</f>
        <v>1.5</v>
      </c>
      <c r="S60">
        <f t="shared" ref="S60:S61" si="50">IF(Q60="NA",0,G60)</f>
        <v>5</v>
      </c>
    </row>
    <row r="61" spans="1:19" ht="18" customHeight="1" x14ac:dyDescent="0.25">
      <c r="A61" s="72" t="s">
        <v>72</v>
      </c>
      <c r="B61" s="73" t="s">
        <v>477</v>
      </c>
      <c r="C61" s="54" t="s">
        <v>481</v>
      </c>
      <c r="D61" s="88" t="s">
        <v>485</v>
      </c>
      <c r="E61" s="79" t="s">
        <v>68</v>
      </c>
      <c r="F61" s="65" t="s">
        <v>194</v>
      </c>
      <c r="G61" s="57">
        <f>IF(F61="High",10,IF(F61="Moderate",5,IF(F61="Low",3,"")))</f>
        <v>5</v>
      </c>
      <c r="H61" s="58" t="str">
        <f>IF(P61="NA",_xlfn.TEXTJOIN("_",TRUE,C61,"ISNA"), "RETAIN4")</f>
        <v>RETAIN4</v>
      </c>
      <c r="I61">
        <f>IF(P61="NA",0,G61*J61)</f>
        <v>5</v>
      </c>
      <c r="J61">
        <f t="shared" si="24"/>
        <v>1</v>
      </c>
      <c r="K61" s="63" t="s">
        <v>323</v>
      </c>
      <c r="L61" s="63" t="s">
        <v>324</v>
      </c>
      <c r="M61" s="63" t="s">
        <v>279</v>
      </c>
      <c r="N61">
        <f>VALUE(RIGHT(LEFT(K61,3),2))</f>
        <v>70</v>
      </c>
      <c r="O61">
        <f t="shared" si="49"/>
        <v>90</v>
      </c>
      <c r="P61" s="90">
        <v>100</v>
      </c>
      <c r="Q61" s="57" cm="1">
        <f t="array" ref="Q61">_xlfn.IFS(P61="NA","NA",P61&lt;N61,3,P61&gt;=O61,1,TRUE(),2)</f>
        <v>1</v>
      </c>
      <c r="R61" cm="1">
        <f t="array" ref="R61">_xlfn.IFS(Q61="NA",0,Q61=1,I61,Q61=2, J61*_xlfn.CEILING.MATH(G61/2),TRUE(),1)</f>
        <v>5</v>
      </c>
      <c r="S61">
        <f t="shared" si="50"/>
        <v>5</v>
      </c>
    </row>
    <row r="62" spans="1:19" ht="18" customHeight="1" x14ac:dyDescent="0.25">
      <c r="A62" s="74" t="s">
        <v>249</v>
      </c>
      <c r="B62" s="75" t="s">
        <v>250</v>
      </c>
      <c r="C62" s="54" t="s">
        <v>251</v>
      </c>
      <c r="D62" s="88" t="s">
        <v>351</v>
      </c>
      <c r="E62" s="62" t="s">
        <v>66</v>
      </c>
      <c r="F62" s="64" t="s">
        <v>193</v>
      </c>
      <c r="G62" s="57">
        <f t="shared" ref="G62:G69" si="51">IF(F62="High",10,IF(F62="Moderate",5,IF(F62="Low",3,"")))</f>
        <v>10</v>
      </c>
      <c r="H62" s="58" t="str">
        <f>IF(P62="NA",_xlfn.TEXTJOIN("_",TRUE,C62,"ISNA"), "COUNT1")</f>
        <v>COUNT1</v>
      </c>
      <c r="I62">
        <f t="shared" ref="I62:I69" si="52">IF(P62="NA",0,G62*J62)</f>
        <v>10</v>
      </c>
      <c r="J62">
        <f t="shared" si="24"/>
        <v>1</v>
      </c>
      <c r="K62" s="63" t="s">
        <v>252</v>
      </c>
      <c r="L62" s="63" t="s">
        <v>253</v>
      </c>
      <c r="M62" s="63" t="s">
        <v>490</v>
      </c>
      <c r="N62">
        <f t="shared" ref="N62:N69" si="53">VALUE(RIGHT(LEFT(K62,3),2))</f>
        <v>30</v>
      </c>
      <c r="O62">
        <f t="shared" ref="O62:O69" si="54">VALUE(RIGHT(LEFT(M62,4),2))</f>
        <v>40</v>
      </c>
      <c r="P62" s="90">
        <v>46</v>
      </c>
      <c r="Q62" s="57" cm="1">
        <f t="array" ref="Q62">_xlfn.IFS(P62="NA","NA",P62&lt;N62,3,P62&gt;=O62,1,TRUE(),2)</f>
        <v>1</v>
      </c>
      <c r="R62" cm="1">
        <f t="array" ref="R62">_xlfn.IFS(Q62="NA",0,Q62=1,I62,Q62=2, J62*_xlfn.CEILING.MATH(G62/2),TRUE(),1)</f>
        <v>10</v>
      </c>
      <c r="S62">
        <f>IF(Q62="NA",0,G62)</f>
        <v>10</v>
      </c>
    </row>
    <row r="63" spans="1:19" ht="18" customHeight="1" x14ac:dyDescent="0.25">
      <c r="A63" s="74" t="s">
        <v>249</v>
      </c>
      <c r="B63" s="75" t="s">
        <v>250</v>
      </c>
      <c r="C63" s="54" t="s">
        <v>254</v>
      </c>
      <c r="D63" s="88" t="s">
        <v>352</v>
      </c>
      <c r="E63" s="62" t="s">
        <v>68</v>
      </c>
      <c r="F63" s="65" t="s">
        <v>194</v>
      </c>
      <c r="G63" s="57">
        <f t="shared" si="51"/>
        <v>5</v>
      </c>
      <c r="H63" s="58" t="str">
        <f>IF(P63="NA",_xlfn.TEXTJOIN("_",TRUE,C63,"ISNA"), "COUNT2")</f>
        <v>COUNT2</v>
      </c>
      <c r="I63">
        <f t="shared" si="52"/>
        <v>5</v>
      </c>
      <c r="J63">
        <f t="shared" si="24"/>
        <v>1</v>
      </c>
      <c r="K63" s="63" t="s">
        <v>255</v>
      </c>
      <c r="L63" s="63" t="s">
        <v>256</v>
      </c>
      <c r="M63" s="63" t="s">
        <v>257</v>
      </c>
      <c r="N63">
        <f t="shared" si="53"/>
        <v>10</v>
      </c>
      <c r="O63">
        <f t="shared" si="54"/>
        <v>20</v>
      </c>
      <c r="P63" s="90">
        <v>21</v>
      </c>
      <c r="Q63" s="57" cm="1">
        <f t="array" ref="Q63">_xlfn.IFS(P63="NA","NA",P63&lt;N63,3,P63&gt;=O63,1,TRUE(),2)</f>
        <v>1</v>
      </c>
      <c r="R63" cm="1">
        <f t="array" ref="R63">_xlfn.IFS(Q63="NA",0,Q63=1,I63,Q63=2, J63*_xlfn.CEILING.MATH(G63/2),TRUE(),1)</f>
        <v>5</v>
      </c>
      <c r="S63">
        <f>IF(Q63="NA",0,G63)</f>
        <v>5</v>
      </c>
    </row>
    <row r="64" spans="1:19" ht="18" customHeight="1" x14ac:dyDescent="0.25">
      <c r="A64" s="74" t="s">
        <v>249</v>
      </c>
      <c r="B64" s="75" t="s">
        <v>250</v>
      </c>
      <c r="C64" s="54" t="s">
        <v>258</v>
      </c>
      <c r="D64" s="88" t="s">
        <v>353</v>
      </c>
      <c r="E64" s="62" t="s">
        <v>66</v>
      </c>
      <c r="F64" s="64" t="s">
        <v>193</v>
      </c>
      <c r="G64" s="57">
        <f t="shared" si="51"/>
        <v>10</v>
      </c>
      <c r="H64" s="58" t="str">
        <f>IF(P64="NA",_xlfn.TEXTJOIN("_",TRUE,C64,"ISNA"), "COUNT3")</f>
        <v>COUNT3</v>
      </c>
      <c r="I64">
        <f t="shared" si="52"/>
        <v>10</v>
      </c>
      <c r="J64">
        <f t="shared" si="24"/>
        <v>1</v>
      </c>
      <c r="K64" s="63" t="s">
        <v>259</v>
      </c>
      <c r="L64" s="63" t="s">
        <v>257</v>
      </c>
      <c r="M64" s="63" t="s">
        <v>253</v>
      </c>
      <c r="N64">
        <f t="shared" si="53"/>
        <v>20</v>
      </c>
      <c r="O64">
        <f t="shared" si="54"/>
        <v>30</v>
      </c>
      <c r="P64" s="90">
        <v>45</v>
      </c>
      <c r="Q64" s="57" cm="1">
        <f t="array" ref="Q64">_xlfn.IFS(P64="NA","NA",P64&lt;N64,3,P64&gt;=O64,1,TRUE(),2)</f>
        <v>1</v>
      </c>
      <c r="R64" cm="1">
        <f t="array" ref="R64">_xlfn.IFS(Q64="NA",0,Q64=1,I64,Q64=2, J64*_xlfn.CEILING.MATH(G64/2),TRUE(),1)</f>
        <v>10</v>
      </c>
      <c r="S64">
        <f>IF(Q64="NA",0,G64)</f>
        <v>10</v>
      </c>
    </row>
    <row r="65" spans="1:20" ht="18" customHeight="1" x14ac:dyDescent="0.25">
      <c r="A65" s="74" t="s">
        <v>249</v>
      </c>
      <c r="B65" s="76" t="s">
        <v>260</v>
      </c>
      <c r="C65" s="54" t="s">
        <v>261</v>
      </c>
      <c r="D65" s="88" t="s">
        <v>354</v>
      </c>
      <c r="E65" s="62" t="s">
        <v>66</v>
      </c>
      <c r="F65" s="64" t="s">
        <v>193</v>
      </c>
      <c r="G65" s="57">
        <f t="shared" si="51"/>
        <v>10</v>
      </c>
      <c r="H65" s="58" t="str">
        <f>IF(P65="NA",_xlfn.TEXTJOIN("_",TRUE,C65,"ISNA"), "ESTIM1")</f>
        <v>ESTIM1</v>
      </c>
      <c r="I65">
        <f t="shared" si="52"/>
        <v>10</v>
      </c>
      <c r="J65">
        <f t="shared" si="24"/>
        <v>1</v>
      </c>
      <c r="K65" s="63" t="s">
        <v>216</v>
      </c>
      <c r="L65" s="63" t="s">
        <v>217</v>
      </c>
      <c r="M65" s="63" t="s">
        <v>218</v>
      </c>
      <c r="N65">
        <f t="shared" si="53"/>
        <v>80</v>
      </c>
      <c r="O65">
        <f t="shared" si="54"/>
        <v>95</v>
      </c>
      <c r="P65" s="90">
        <v>100</v>
      </c>
      <c r="Q65" s="57" cm="1">
        <f t="array" ref="Q65">_xlfn.IFS(P65="NA","NA",P65&lt;N65,3,P65&gt;=O65,1,TRUE(),2)</f>
        <v>1</v>
      </c>
      <c r="R65" cm="1">
        <f t="array" ref="R65">_xlfn.IFS(Q65="NA",0,Q65=1,I65,Q65=2, J65*_xlfn.CEILING.MATH(G65/2),TRUE(),1)</f>
        <v>10</v>
      </c>
      <c r="S65">
        <f>IF(Q65="NA",0,G65)</f>
        <v>10</v>
      </c>
    </row>
    <row r="66" spans="1:20" ht="18" customHeight="1" x14ac:dyDescent="0.25">
      <c r="A66" s="74" t="s">
        <v>249</v>
      </c>
      <c r="B66" s="76" t="s">
        <v>260</v>
      </c>
      <c r="C66" s="54" t="s">
        <v>262</v>
      </c>
      <c r="D66" s="88" t="s">
        <v>355</v>
      </c>
      <c r="E66" s="62" t="s">
        <v>68</v>
      </c>
      <c r="F66" s="64" t="s">
        <v>193</v>
      </c>
      <c r="G66" s="57">
        <f t="shared" si="51"/>
        <v>10</v>
      </c>
      <c r="H66" s="58" t="str">
        <f>IF(P66="NA",_xlfn.TEXTJOIN("_",TRUE,C66,"ISNA"), "ESTIM2")</f>
        <v>ESTIM2</v>
      </c>
      <c r="I66">
        <f t="shared" si="52"/>
        <v>3.333333333333333</v>
      </c>
      <c r="J66">
        <f t="shared" ref="J66:J72" si="55">1/COUNTIF(H:H,H66)</f>
        <v>0.33333333333333331</v>
      </c>
      <c r="K66" s="63" t="s">
        <v>263</v>
      </c>
      <c r="L66" s="63" t="s">
        <v>264</v>
      </c>
      <c r="M66" s="63" t="s">
        <v>217</v>
      </c>
      <c r="N66">
        <f t="shared" si="53"/>
        <v>60</v>
      </c>
      <c r="O66">
        <f t="shared" si="54"/>
        <v>80</v>
      </c>
      <c r="P66" s="90">
        <v>29</v>
      </c>
      <c r="Q66" s="57" cm="1">
        <f t="array" ref="Q66">_xlfn.IFS(P66="NA","NA",P66&lt;N66,3,P66&gt;=O66,1,TRUE(),2)</f>
        <v>3</v>
      </c>
      <c r="R66" cm="1">
        <f t="array" ref="R66">_xlfn.IFS(Q66="NA",0,Q66=1,I66,Q66=2, J66*_xlfn.CEILING.MATH(G66/2),TRUE(),1)</f>
        <v>1</v>
      </c>
      <c r="S66" cm="1">
        <f t="array" ref="S66">_xlfn.IFS(P66="NA",0,OR(P67="NA",P68="NA"),G66/2,TRUE(),G66/3)</f>
        <v>3.3333333333333335</v>
      </c>
    </row>
    <row r="67" spans="1:20" ht="18" customHeight="1" x14ac:dyDescent="0.25">
      <c r="A67" s="74" t="s">
        <v>249</v>
      </c>
      <c r="B67" s="76" t="s">
        <v>260</v>
      </c>
      <c r="C67" s="54" t="s">
        <v>265</v>
      </c>
      <c r="D67" s="88" t="s">
        <v>356</v>
      </c>
      <c r="E67" s="62" t="s">
        <v>68</v>
      </c>
      <c r="F67" s="64" t="s">
        <v>193</v>
      </c>
      <c r="G67" s="57">
        <f t="shared" si="51"/>
        <v>10</v>
      </c>
      <c r="H67" s="58" t="str">
        <f>IF(P67="NA",_xlfn.TEXTJOIN("_",TRUE,C67,"ISNA"), "ESTIM2")</f>
        <v>ESTIM2</v>
      </c>
      <c r="I67">
        <f t="shared" si="52"/>
        <v>3.333333333333333</v>
      </c>
      <c r="J67">
        <f t="shared" si="55"/>
        <v>0.33333333333333331</v>
      </c>
      <c r="K67" s="63" t="s">
        <v>263</v>
      </c>
      <c r="L67" s="63" t="s">
        <v>264</v>
      </c>
      <c r="M67" s="63" t="s">
        <v>217</v>
      </c>
      <c r="N67">
        <f t="shared" si="53"/>
        <v>60</v>
      </c>
      <c r="O67">
        <f t="shared" si="54"/>
        <v>80</v>
      </c>
      <c r="P67" s="90">
        <v>99</v>
      </c>
      <c r="Q67" s="57" cm="1">
        <f t="array" ref="Q67">_xlfn.IFS(P67="NA","NA",P67&lt;N67,3,P67&gt;=O67,1,TRUE(),2)</f>
        <v>1</v>
      </c>
      <c r="R67" cm="1">
        <f t="array" ref="R67">_xlfn.IFS(Q67="NA",0,Q67=1,I67,Q67=2, J67*_xlfn.CEILING.MATH(G67/2),TRUE(),1)</f>
        <v>3.333333333333333</v>
      </c>
      <c r="S67" cm="1">
        <f t="array" ref="S67">_xlfn.IFS(P67="NA",0,OR(P66="NA",P68="NA"),G67/2,TRUE(),G67/3)</f>
        <v>3.3333333333333335</v>
      </c>
    </row>
    <row r="68" spans="1:20" ht="18" customHeight="1" x14ac:dyDescent="0.25">
      <c r="A68" s="74" t="s">
        <v>249</v>
      </c>
      <c r="B68" s="76" t="s">
        <v>260</v>
      </c>
      <c r="C68" s="54" t="s">
        <v>266</v>
      </c>
      <c r="D68" s="88" t="s">
        <v>357</v>
      </c>
      <c r="E68" s="62" t="s">
        <v>68</v>
      </c>
      <c r="F68" s="64" t="s">
        <v>193</v>
      </c>
      <c r="G68" s="57">
        <f t="shared" si="51"/>
        <v>10</v>
      </c>
      <c r="H68" s="58" t="str">
        <f>IF(P68="NA",_xlfn.TEXTJOIN("_",TRUE,C68,"ISNA"), "ESTIM2")</f>
        <v>ESTIM2</v>
      </c>
      <c r="I68">
        <f t="shared" si="52"/>
        <v>3.333333333333333</v>
      </c>
      <c r="J68">
        <f t="shared" si="55"/>
        <v>0.33333333333333331</v>
      </c>
      <c r="K68" s="63" t="s">
        <v>263</v>
      </c>
      <c r="L68" s="63" t="s">
        <v>264</v>
      </c>
      <c r="M68" s="63" t="s">
        <v>217</v>
      </c>
      <c r="N68">
        <f t="shared" si="53"/>
        <v>60</v>
      </c>
      <c r="O68">
        <f t="shared" si="54"/>
        <v>80</v>
      </c>
      <c r="P68" s="90">
        <v>99</v>
      </c>
      <c r="Q68" s="57" cm="1">
        <f t="array" ref="Q68">_xlfn.IFS(P68="NA","NA",P68&lt;N68,3,P68&gt;=O68,1,TRUE(),2)</f>
        <v>1</v>
      </c>
      <c r="R68" cm="1">
        <f t="array" ref="R68">_xlfn.IFS(Q68="NA",0,Q68=1,I68,Q68=2, J68*_xlfn.CEILING.MATH(G68/2),TRUE(),1)</f>
        <v>3.333333333333333</v>
      </c>
      <c r="S68" cm="1">
        <f t="array" ref="S68">_xlfn.IFS(P68="NA",0,OR(P66="NA",P67="NA"),G68/2,TRUE(),G68/3)</f>
        <v>3.3333333333333335</v>
      </c>
    </row>
    <row r="69" spans="1:20" ht="18" customHeight="1" x14ac:dyDescent="0.25">
      <c r="A69" s="74" t="s">
        <v>249</v>
      </c>
      <c r="B69" s="76" t="s">
        <v>260</v>
      </c>
      <c r="C69" s="54" t="s">
        <v>267</v>
      </c>
      <c r="D69" s="88" t="s">
        <v>358</v>
      </c>
      <c r="E69" s="62" t="s">
        <v>66</v>
      </c>
      <c r="F69" s="64" t="s">
        <v>193</v>
      </c>
      <c r="G69" s="57">
        <f t="shared" si="51"/>
        <v>10</v>
      </c>
      <c r="H69" s="58" t="str">
        <f>IF(P69="NA",_xlfn.TEXTJOIN("_",TRUE,C69,"ISNA"), "ESTIM4")</f>
        <v>ESTIM4</v>
      </c>
      <c r="I69">
        <f t="shared" si="52"/>
        <v>10</v>
      </c>
      <c r="J69">
        <f t="shared" si="55"/>
        <v>1</v>
      </c>
      <c r="K69" s="63" t="s">
        <v>216</v>
      </c>
      <c r="L69" s="63" t="s">
        <v>217</v>
      </c>
      <c r="M69" s="63" t="s">
        <v>218</v>
      </c>
      <c r="N69">
        <f t="shared" si="53"/>
        <v>80</v>
      </c>
      <c r="O69">
        <f t="shared" si="54"/>
        <v>95</v>
      </c>
      <c r="P69" s="90">
        <v>100</v>
      </c>
      <c r="Q69" s="57" cm="1">
        <f t="array" ref="Q69">_xlfn.IFS(P69="NA","NA",P69&lt;N69,3,P69&gt;=O69,1,TRUE(),2)</f>
        <v>1</v>
      </c>
      <c r="R69" cm="1">
        <f t="array" ref="R69">_xlfn.IFS(Q69="NA",0,Q69=1,I69,Q69=2, J69*_xlfn.CEILING.MATH(G69/2),TRUE(),1)</f>
        <v>10</v>
      </c>
      <c r="S69">
        <f>IF(Q69="NA",0,G69)</f>
        <v>10</v>
      </c>
    </row>
    <row r="70" spans="1:20" ht="18" customHeight="1" x14ac:dyDescent="0.25">
      <c r="A70" s="74" t="s">
        <v>249</v>
      </c>
      <c r="B70" s="76" t="s">
        <v>260</v>
      </c>
      <c r="C70" s="54" t="s">
        <v>487</v>
      </c>
      <c r="D70" s="88" t="s">
        <v>486</v>
      </c>
      <c r="E70" s="62" t="s">
        <v>67</v>
      </c>
      <c r="F70" s="64" t="s">
        <v>193</v>
      </c>
      <c r="G70" s="57">
        <f>IF(F70="High",10,IF(F70="Moderate",5,IF(F70="Low",3,"")))</f>
        <v>10</v>
      </c>
      <c r="H70" s="58" t="str">
        <f>IF(P70="NA",_xlfn.TEXTJOIN("_",TRUE,C70,"ISNA"), "ESTIM5")</f>
        <v>ESTIM5</v>
      </c>
      <c r="I70">
        <f>IF(P70="NA",0,G70*J70)</f>
        <v>10</v>
      </c>
      <c r="J70">
        <f t="shared" si="55"/>
        <v>1</v>
      </c>
      <c r="K70" s="63" t="s">
        <v>224</v>
      </c>
      <c r="L70" s="63" t="s">
        <v>225</v>
      </c>
      <c r="M70" s="63" t="s">
        <v>226</v>
      </c>
      <c r="N70">
        <f>VALUE(RIGHT(LEFT(K70,3),2))</f>
        <v>70</v>
      </c>
      <c r="O70">
        <f>VALUE(RIGHT(LEFT(M70,4),2))</f>
        <v>90</v>
      </c>
      <c r="P70" s="90">
        <v>90</v>
      </c>
      <c r="Q70" s="57" cm="1">
        <f t="array" ref="Q70">_xlfn.IFS(P70="NA","NA",P70&lt;N70,3,P70&gt;=O70,1,TRUE(),2)</f>
        <v>1</v>
      </c>
      <c r="R70" cm="1">
        <f t="array" ref="R70">_xlfn.IFS(Q70="NA",0,Q70=1,I70,Q70=2, J70*_xlfn.CEILING.MATH(G70/2),TRUE(),1)</f>
        <v>10</v>
      </c>
      <c r="S70">
        <f>IF(Q70="NA",0,G70)</f>
        <v>10</v>
      </c>
    </row>
    <row r="71" spans="1:20" ht="18" customHeight="1" x14ac:dyDescent="0.25">
      <c r="A71" s="77" t="s">
        <v>82</v>
      </c>
      <c r="B71" s="78" t="s">
        <v>82</v>
      </c>
      <c r="C71" s="54" t="s">
        <v>268</v>
      </c>
      <c r="D71" s="88" t="s">
        <v>359</v>
      </c>
      <c r="E71" s="62" t="s">
        <v>68</v>
      </c>
      <c r="F71" s="65" t="s">
        <v>194</v>
      </c>
      <c r="G71" s="57">
        <f t="shared" si="0"/>
        <v>5</v>
      </c>
      <c r="H71" s="58" t="str">
        <f>IF(P71="NA",_xlfn.TEXTJOIN("_",TRUE,C71,"ISNA"), "CRASH1")</f>
        <v>CRASH1</v>
      </c>
      <c r="I71">
        <f t="shared" si="1"/>
        <v>5</v>
      </c>
      <c r="J71">
        <f t="shared" si="55"/>
        <v>1</v>
      </c>
      <c r="K71" s="63" t="s">
        <v>269</v>
      </c>
      <c r="L71" s="63" t="s">
        <v>270</v>
      </c>
      <c r="M71" s="63" t="s">
        <v>271</v>
      </c>
      <c r="N71">
        <f t="shared" ref="N71:N72" si="56">VALUE(RIGHT(LEFT(K71,3),2))</f>
        <v>12</v>
      </c>
      <c r="O71">
        <f>VALUE(RIGHT(LEFT(M71,4),1))</f>
        <v>6</v>
      </c>
      <c r="P71" s="90">
        <v>0</v>
      </c>
      <c r="Q71" s="57" cm="1">
        <f t="array" ref="Q71">_xlfn.IFS(P71="NA","NA",P71&gt;N71,3,P71&lt;=O71,1,TRUE(),2)</f>
        <v>1</v>
      </c>
      <c r="R71" cm="1">
        <f t="array" ref="R71">_xlfn.IFS(Q71="NA",0,Q71=1,I71,Q71=2, J71*_xlfn.CEILING.MATH(G71/2),TRUE(),1)</f>
        <v>5</v>
      </c>
      <c r="S71">
        <f>IF(Q71="NA",0,G71)</f>
        <v>5</v>
      </c>
    </row>
    <row r="72" spans="1:20" ht="18" customHeight="1" x14ac:dyDescent="0.25">
      <c r="A72" s="77" t="s">
        <v>82</v>
      </c>
      <c r="B72" s="78" t="s">
        <v>82</v>
      </c>
      <c r="C72" s="54" t="s">
        <v>272</v>
      </c>
      <c r="D72" s="88" t="s">
        <v>360</v>
      </c>
      <c r="E72" s="62" t="s">
        <v>67</v>
      </c>
      <c r="F72" s="65" t="s">
        <v>194</v>
      </c>
      <c r="G72" s="57">
        <f t="shared" si="0"/>
        <v>5</v>
      </c>
      <c r="H72" s="58" t="str">
        <f>IF(P72="NA",_xlfn.TEXTJOIN("_",TRUE,C72,"ISNA"), "CRASH2")</f>
        <v>CRASH2</v>
      </c>
      <c r="I72">
        <f t="shared" si="1"/>
        <v>5</v>
      </c>
      <c r="J72">
        <f t="shared" si="55"/>
        <v>1</v>
      </c>
      <c r="K72" s="63" t="s">
        <v>221</v>
      </c>
      <c r="L72" s="63" t="s">
        <v>218</v>
      </c>
      <c r="M72" s="63" t="s">
        <v>222</v>
      </c>
      <c r="N72">
        <f t="shared" si="56"/>
        <v>95</v>
      </c>
      <c r="O72">
        <f t="shared" ref="O72" si="57">VALUE(RIGHT(LEFT(M72,4),2))</f>
        <v>98</v>
      </c>
      <c r="P72" s="90">
        <v>95</v>
      </c>
      <c r="Q72" s="57" cm="1">
        <f t="array" ref="Q72">_xlfn.IFS(P72="NA","NA",P72&lt;N72,3,P72&gt;=O72,1,TRUE(),2)</f>
        <v>2</v>
      </c>
      <c r="R72" cm="1">
        <f t="array" ref="R72">_xlfn.IFS(Q72="NA",0,Q72=1,I72,Q72=2, J72*_xlfn.CEILING.MATH(G72/2),TRUE(),1)</f>
        <v>3</v>
      </c>
      <c r="S72">
        <f>IF(Q72="NA",0,G72)</f>
        <v>5</v>
      </c>
    </row>
    <row r="73" spans="1:20" x14ac:dyDescent="0.25">
      <c r="A73" s="81"/>
      <c r="B73" s="81"/>
      <c r="C73"/>
      <c r="D73"/>
      <c r="E73"/>
      <c r="F73"/>
      <c r="G73"/>
      <c r="H73"/>
      <c r="P73"/>
      <c r="Q73"/>
      <c r="R73">
        <f>SUM(R2:R72)</f>
        <v>265.5</v>
      </c>
      <c r="S73">
        <f>SUM(S2:S72)</f>
        <v>411.99999999999994</v>
      </c>
      <c r="T73">
        <f>ROUND((R73/S73)*100,0)</f>
        <v>64</v>
      </c>
    </row>
  </sheetData>
  <sheetProtection algorithmName="SHA-512" hashValue="CFuij+IX14C7uz1NneWxZIQ2EgVc4O0dBTorqAcc2RmkeE8nBxMwQCN2JV7wwKlee4cnXmfHW1gZKkK+CqVn5Q==" saltValue="aXVpgIp0QpLE/S0K6BB+qQ==" spinCount="100000" sheet="1" objects="1" scenarios="1"/>
  <autoFilter ref="A1:Q73" xr:uid="{D5D6933B-E68C-4265-B4CE-79F46C6091C0}"/>
  <conditionalFormatting sqref="Q2:Q72">
    <cfRule type="cellIs" dxfId="2" priority="1" operator="equal">
      <formula>3</formula>
    </cfRule>
    <cfRule type="cellIs" dxfId="1" priority="2" operator="equal">
      <formula>2</formula>
    </cfRule>
    <cfRule type="cellIs" dxfId="0" priority="3" operator="equal">
      <formula>1</formula>
    </cfRule>
  </conditionalFormatting>
  <pageMargins left="0.7" right="0.7" top="0.75" bottom="0.75" header="0.3" footer="0.3"/>
  <pageSetup paperSize="9" orientation="portrait" horizontalDpi="300" verticalDpi="300" r:id="rId1"/>
  <legacy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128C57-484A-4B02-B745-FEC8C0988FDC}">
  <sheetPr codeName="Sheet6"/>
  <dimension ref="A1:AV27"/>
  <sheetViews>
    <sheetView zoomScaleNormal="100" workbookViewId="0">
      <selection activeCell="G15" sqref="G15"/>
    </sheetView>
  </sheetViews>
  <sheetFormatPr defaultRowHeight="15" x14ac:dyDescent="0.25"/>
  <cols>
    <col min="1" max="1" width="17.7109375" bestFit="1" customWidth="1"/>
    <col min="2" max="2" width="23.140625" bestFit="1" customWidth="1"/>
    <col min="3" max="3" width="19.7109375" customWidth="1"/>
    <col min="4" max="4" width="17.42578125" customWidth="1"/>
    <col min="5" max="5" width="24" bestFit="1" customWidth="1"/>
    <col min="18" max="18" width="7.85546875" bestFit="1" customWidth="1"/>
    <col min="19" max="45" width="6.28515625" customWidth="1"/>
  </cols>
  <sheetData>
    <row r="1" spans="1:48" x14ac:dyDescent="0.25">
      <c r="B1" s="6" t="s">
        <v>163</v>
      </c>
      <c r="C1" s="7" t="s">
        <v>394</v>
      </c>
      <c r="D1" s="11"/>
      <c r="E1" s="11"/>
      <c r="F1" s="11"/>
      <c r="G1" s="11"/>
    </row>
    <row r="2" spans="1:48" x14ac:dyDescent="0.25">
      <c r="B2" s="6" t="s">
        <v>166</v>
      </c>
      <c r="C2" s="7">
        <v>1</v>
      </c>
      <c r="D2" s="11"/>
      <c r="E2" s="11"/>
      <c r="F2" s="11"/>
      <c r="G2" s="11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 t="s">
        <v>160</v>
      </c>
      <c r="T2" s="18"/>
      <c r="U2" s="18" t="s">
        <v>182</v>
      </c>
      <c r="V2" s="18"/>
      <c r="W2" s="18" t="s">
        <v>331</v>
      </c>
      <c r="X2" s="18"/>
      <c r="Y2" s="18" t="s">
        <v>177</v>
      </c>
      <c r="Z2" s="18"/>
      <c r="AA2" s="18" t="s">
        <v>178</v>
      </c>
      <c r="AB2" s="18"/>
      <c r="AC2" s="18" t="s">
        <v>179</v>
      </c>
      <c r="AD2" s="18"/>
      <c r="AE2" s="18" t="s">
        <v>180</v>
      </c>
      <c r="AF2" s="18"/>
      <c r="AG2" s="18" t="s">
        <v>176</v>
      </c>
      <c r="AH2" s="18"/>
    </row>
    <row r="3" spans="1:48" x14ac:dyDescent="0.25">
      <c r="B3" s="4" t="s">
        <v>162</v>
      </c>
      <c r="C3" s="5" t="str">
        <f>IF(Charts!$B$4=Lookups!$I$64,Charts!$B$4&amp;"*",Charts!$B$4)</f>
        <v>Kaikoura District Council</v>
      </c>
      <c r="D3" s="12" t="s">
        <v>161</v>
      </c>
      <c r="E3" s="12" t="str">
        <f>VLOOKUP($C$3,Table22[[#All],[RCA_Name]:[Region]],4,FALSE)</f>
        <v>Canterbury</v>
      </c>
      <c r="F3" s="12" t="str">
        <f>VLOOKUP($C$3,Table22[[#All],[RCA_Name]:[Region]],3,FALSE)</f>
        <v>Provincial Centres</v>
      </c>
      <c r="G3" s="12" t="s">
        <v>331</v>
      </c>
      <c r="H3" s="18">
        <v>10</v>
      </c>
      <c r="I3" s="18">
        <v>25</v>
      </c>
      <c r="J3" s="18">
        <v>50</v>
      </c>
      <c r="K3" s="18">
        <v>75</v>
      </c>
      <c r="L3" s="18">
        <v>90</v>
      </c>
      <c r="M3" s="18" t="s">
        <v>169</v>
      </c>
      <c r="N3" s="18" t="s">
        <v>170</v>
      </c>
      <c r="O3" s="18" t="s">
        <v>171</v>
      </c>
      <c r="P3" s="18" t="s">
        <v>172</v>
      </c>
      <c r="Q3" s="18" t="s">
        <v>173</v>
      </c>
      <c r="R3" s="19" t="s">
        <v>174</v>
      </c>
      <c r="S3" s="19"/>
      <c r="T3" s="19" t="s">
        <v>175</v>
      </c>
      <c r="U3" s="19"/>
      <c r="V3" s="19"/>
      <c r="W3" s="19"/>
      <c r="X3" s="19"/>
      <c r="Y3" s="19"/>
      <c r="Z3" s="19" t="s">
        <v>175</v>
      </c>
      <c r="AA3" s="19"/>
      <c r="AB3" s="19" t="s">
        <v>175</v>
      </c>
      <c r="AC3" s="19"/>
      <c r="AD3" s="19" t="s">
        <v>175</v>
      </c>
      <c r="AE3" s="19"/>
      <c r="AF3" s="19" t="s">
        <v>175</v>
      </c>
      <c r="AG3" s="19"/>
      <c r="AH3" s="19" t="s">
        <v>175</v>
      </c>
      <c r="AI3" s="8"/>
      <c r="AJ3" s="8"/>
      <c r="AK3" s="8"/>
      <c r="AL3" s="3">
        <v>0</v>
      </c>
      <c r="AM3" s="3">
        <v>0.1</v>
      </c>
      <c r="AN3" s="3">
        <v>0.2</v>
      </c>
      <c r="AO3" s="3">
        <v>0.3</v>
      </c>
      <c r="AP3" s="3">
        <v>0.4</v>
      </c>
      <c r="AQ3" s="3">
        <v>0.5</v>
      </c>
      <c r="AR3" s="3">
        <v>0.6</v>
      </c>
      <c r="AS3" s="3">
        <v>0.7</v>
      </c>
      <c r="AT3" s="3">
        <v>0.8</v>
      </c>
      <c r="AU3" s="3">
        <v>0.9</v>
      </c>
      <c r="AV3" s="3">
        <v>1</v>
      </c>
    </row>
    <row r="4" spans="1:48" x14ac:dyDescent="0.25">
      <c r="A4" t="s">
        <v>159</v>
      </c>
      <c r="B4" t="s">
        <v>193</v>
      </c>
      <c r="C4" s="9">
        <f>VLOOKUP($C$3,'RCA Results Table'!$A:$Q,MATCH('Chart Data'!B4,'RCA Results Table'!$A$4:$Q$4,0),FALSE)/100</f>
        <v>0.56521739130434778</v>
      </c>
      <c r="D4" s="9">
        <f>VLOOKUP($D$3,'Region &amp; Peer Group Results'!$A:$N,MATCH('Chart Data'!$B4,'Region &amp; Peer Group Results'!$A$41:$N$41,0),FALSE)/100</f>
        <v>0.73648319540251284</v>
      </c>
      <c r="E4" s="9">
        <f>VLOOKUP($E$3,'Region &amp; Peer Group Results'!$A:$N,MATCH('Chart Data'!$B4,'Region &amp; Peer Group Results'!$A$5:$N$5,0),FALSE)/100</f>
        <v>0.66419141914191249</v>
      </c>
      <c r="F4" s="9">
        <f>VLOOKUP($F$3,'Region &amp; Peer Group Results'!$A:$N,MATCH('Chart Data'!$B4,'Region &amp; Peer Group Results'!$A$29:$N$29,0),FALSE)/100</f>
        <v>0.76584699453551719</v>
      </c>
      <c r="G4" s="9">
        <f>'Region &amp; Peer Group Results'!F49/100</f>
        <v>0.66666666666666652</v>
      </c>
      <c r="H4" s="18">
        <v>0.51333333333333331</v>
      </c>
      <c r="I4" s="18">
        <v>0.6</v>
      </c>
      <c r="J4" s="18">
        <v>0.66666666666666663</v>
      </c>
      <c r="K4" s="18">
        <v>0.73333333333333328</v>
      </c>
      <c r="L4" s="20">
        <v>0.8666666666666667</v>
      </c>
      <c r="M4" s="18">
        <v>1</v>
      </c>
      <c r="N4" s="18">
        <f t="shared" ref="N4:N15" si="0">M4/SUM($M$4:$M$15)</f>
        <v>8.3333333333333329E-2</v>
      </c>
      <c r="O4" s="18">
        <v>0</v>
      </c>
      <c r="P4" s="18">
        <f>360*SUM($N$3:N4)</f>
        <v>30</v>
      </c>
      <c r="Q4" s="18" t="s">
        <v>67</v>
      </c>
      <c r="R4" s="21">
        <f>(P4-O4)/2+O4</f>
        <v>15</v>
      </c>
      <c r="S4" s="20">
        <f t="shared" ref="S4:S15" si="1">C4*SIN(R4/180*PI())</f>
        <v>0.1462890254927291</v>
      </c>
      <c r="T4" s="20">
        <f t="shared" ref="T4:T15" si="2">C4*COS(R4/180*PI())</f>
        <v>0.54595807572860378</v>
      </c>
      <c r="U4" s="20">
        <f>IF(Charts!$B$6='Chart Data'!$D$3,D4*SIN(R4/180*PI()),IF(Charts!$B$6='Chart Data'!$E$3,E4*SIN(R4/180*PI()),IF(Charts!$B$6='Chart Data'!$F$3,F4*SIN(R4/180*PI()),IF(Charts!$B$6='Chart Data'!$G$3,G4*SIN(R4/180*PI()),""))))</f>
        <v>0.19821578782031798</v>
      </c>
      <c r="V4" s="20">
        <f>IF(Charts!$B$6='Chart Data'!$D$3,D4*COS(R4/180*PI()),IF(Charts!$B$6='Chart Data'!$E$3,E4*COS(R4/180*PI()),IF(Charts!$B$6='Chart Data'!$F$3,F4*COS(R4/180*PI()),IF(Charts!$B$6='Chart Data'!$G$3,G4*COS(R4/180*PI()),""))))</f>
        <v>0.73975139100771903</v>
      </c>
      <c r="W4" s="20">
        <f>G4*SIN(R4/180*PI())</f>
        <v>0.17254603006834712</v>
      </c>
      <c r="X4" s="20">
        <f>G4*COS(R4/180*PI())</f>
        <v>0.64395055085937869</v>
      </c>
      <c r="Y4" s="20">
        <f>$H4*SIN($R4/180*PI())</f>
        <v>0.13286044315262729</v>
      </c>
      <c r="Z4" s="20">
        <f>$H4*COS($R4/180*PI())</f>
        <v>0.49584192416172174</v>
      </c>
      <c r="AA4" s="20">
        <f>$I4*SIN($R4/180*PI())</f>
        <v>0.15529142706151244</v>
      </c>
      <c r="AB4" s="20">
        <f>$I4*COS($R4/180*PI())</f>
        <v>0.57955549577344101</v>
      </c>
      <c r="AC4" s="20">
        <f>$J4*SIN($R4/180*PI())</f>
        <v>0.17254603006834715</v>
      </c>
      <c r="AD4" s="20">
        <f>$J4*COS($R4/180*PI())</f>
        <v>0.6439505508593788</v>
      </c>
      <c r="AE4" s="20">
        <f>$K4*SIN($R4/180*PI())</f>
        <v>0.18980063307518186</v>
      </c>
      <c r="AF4" s="20">
        <f>$K4*COS($R4/180*PI())</f>
        <v>0.7083456059453167</v>
      </c>
      <c r="AG4" s="20">
        <f>$L4*SIN($R4/180*PI())</f>
        <v>0.22430983908885133</v>
      </c>
      <c r="AH4" s="20">
        <f>$L4*COS($R4/180*PI())</f>
        <v>0.83713571611719262</v>
      </c>
      <c r="AI4" s="3"/>
      <c r="AJ4" s="3"/>
      <c r="AK4" s="2">
        <v>32.727272727272727</v>
      </c>
      <c r="AL4" s="2">
        <f>$M4</f>
        <v>1</v>
      </c>
      <c r="AM4" s="2">
        <f t="shared" ref="AM4:AV4" si="3">$M4</f>
        <v>1</v>
      </c>
      <c r="AN4" s="2">
        <f t="shared" si="3"/>
        <v>1</v>
      </c>
      <c r="AO4" s="2">
        <f t="shared" si="3"/>
        <v>1</v>
      </c>
      <c r="AP4" s="2">
        <f t="shared" si="3"/>
        <v>1</v>
      </c>
      <c r="AQ4" s="2">
        <f t="shared" si="3"/>
        <v>1</v>
      </c>
      <c r="AR4" s="2">
        <f t="shared" si="3"/>
        <v>1</v>
      </c>
      <c r="AS4" s="2">
        <f t="shared" si="3"/>
        <v>1</v>
      </c>
      <c r="AT4" s="2">
        <f t="shared" si="3"/>
        <v>1</v>
      </c>
      <c r="AU4" s="2">
        <f t="shared" si="3"/>
        <v>1</v>
      </c>
      <c r="AV4" s="2">
        <f t="shared" si="3"/>
        <v>1</v>
      </c>
    </row>
    <row r="5" spans="1:48" x14ac:dyDescent="0.25">
      <c r="A5" t="s">
        <v>159</v>
      </c>
      <c r="B5" t="s">
        <v>194</v>
      </c>
      <c r="C5" s="9">
        <f>VLOOKUP($C$3,'RCA Results Table'!$A:$Q,MATCH('Chart Data'!B5,'RCA Results Table'!$A$4:$Q$4,0),FALSE)/100</f>
        <v>0.48275862068965525</v>
      </c>
      <c r="D5" s="9">
        <f>VLOOKUP($D$3,'Region &amp; Peer Group Results'!$A:$N,MATCH('Chart Data'!$B5,'Region &amp; Peer Group Results'!$A$41:$N$41,0),FALSE)/100</f>
        <v>0.68604752652136947</v>
      </c>
      <c r="E5" s="9">
        <f>VLOOKUP($E$3,'Region &amp; Peer Group Results'!$A:$N,MATCH('Chart Data'!$B5,'Region &amp; Peer Group Results'!$A$5:$N$5,0),FALSE)/100</f>
        <v>0.60159362549800799</v>
      </c>
      <c r="F5" s="9">
        <f>VLOOKUP($F$3,'Region &amp; Peer Group Results'!$A:$N,MATCH('Chart Data'!$B5,'Region &amp; Peer Group Results'!$A$29:$N$29,0),FALSE)/100</f>
        <v>0.67209011264080099</v>
      </c>
      <c r="G5" s="9">
        <f>'Region &amp; Peer Group Results'!G49/100</f>
        <v>0.57894736842105265</v>
      </c>
      <c r="H5" s="20">
        <v>0.4</v>
      </c>
      <c r="I5" s="20">
        <v>0.5</v>
      </c>
      <c r="J5" s="20">
        <v>0.6</v>
      </c>
      <c r="K5" s="20">
        <v>0.7</v>
      </c>
      <c r="L5" s="20">
        <v>0.8</v>
      </c>
      <c r="M5" s="18">
        <v>1</v>
      </c>
      <c r="N5" s="18">
        <f t="shared" si="0"/>
        <v>8.3333333333333329E-2</v>
      </c>
      <c r="O5" s="18">
        <f>P4</f>
        <v>30</v>
      </c>
      <c r="P5" s="18">
        <f>360*SUM($N$3:N5)</f>
        <v>60</v>
      </c>
      <c r="Q5" s="18" t="s">
        <v>66</v>
      </c>
      <c r="R5" s="21">
        <f t="shared" ref="R5:R15" si="4">(P5-O5)/2+O5</f>
        <v>45</v>
      </c>
      <c r="S5" s="20">
        <f t="shared" si="1"/>
        <v>0.34136189436591952</v>
      </c>
      <c r="T5" s="20">
        <f t="shared" si="2"/>
        <v>0.34136189436591957</v>
      </c>
      <c r="U5" s="20">
        <f>IF(Charts!$B$6='Chart Data'!$D$3,D5*SIN(R5/180*PI()),IF(Charts!$B$6='Chart Data'!$E$3,E5*SIN(R5/180*PI()),IF(Charts!$B$6='Chart Data'!$F$3,F5*SIN(R5/180*PI()),IF(Charts!$B$6='Chart Data'!$G$3,G5*SIN(R5/180*PI()),""))))</f>
        <v>0.4752394762167409</v>
      </c>
      <c r="V5" s="20">
        <f>IF(Charts!$B$6='Chart Data'!$D$3,D5*COS(R5/180*PI()),IF(Charts!$B$6='Chart Data'!$E$3,E5*COS(R5/180*PI()),IF(Charts!$B$6='Chart Data'!$F$3,F5*COS(R5/180*PI()),IF(Charts!$B$6='Chart Data'!$G$3,G5*COS(R5/180*PI()),""))))</f>
        <v>0.47523947621674095</v>
      </c>
      <c r="W5" s="20">
        <f t="shared" ref="W5:W15" si="5">G5*SIN(R5/180*PI())</f>
        <v>0.40937761016063273</v>
      </c>
      <c r="X5" s="20">
        <f t="shared" ref="X5:X15" si="6">G5*COS(R5/180*PI())</f>
        <v>0.40937761016063284</v>
      </c>
      <c r="Y5" s="20">
        <f t="shared" ref="Y5:Y15" si="7">$H5*SIN($R5/180*PI())</f>
        <v>0.28284271247461901</v>
      </c>
      <c r="Z5" s="20">
        <f t="shared" ref="Z5:Z15" si="8">$H5*COS($R5/180*PI())</f>
        <v>0.28284271247461906</v>
      </c>
      <c r="AA5" s="20">
        <f t="shared" ref="AA5:AA15" si="9">$I5*SIN($R5/180*PI())</f>
        <v>0.35355339059327373</v>
      </c>
      <c r="AB5" s="20">
        <f t="shared" ref="AB5:AB15" si="10">$I5*COS($R5/180*PI())</f>
        <v>0.35355339059327379</v>
      </c>
      <c r="AC5" s="20">
        <f t="shared" ref="AC5:AC15" si="11">$J5*SIN($R5/180*PI())</f>
        <v>0.42426406871192845</v>
      </c>
      <c r="AD5" s="20">
        <f t="shared" ref="AD5:AD15" si="12">$J5*COS($R5/180*PI())</f>
        <v>0.42426406871192851</v>
      </c>
      <c r="AE5" s="20">
        <f t="shared" ref="AE5:AE15" si="13">$K5*SIN($R5/180*PI())</f>
        <v>0.49497474683058318</v>
      </c>
      <c r="AF5" s="20">
        <f t="shared" ref="AF5:AF15" si="14">$K5*COS($R5/180*PI())</f>
        <v>0.49497474683058329</v>
      </c>
      <c r="AG5" s="20">
        <f t="shared" ref="AG5:AG15" si="15">$L5*SIN($R5/180*PI())</f>
        <v>0.56568542494923801</v>
      </c>
      <c r="AH5" s="20">
        <f t="shared" ref="AH5:AH15" si="16">$L5*COS($R5/180*PI())</f>
        <v>0.56568542494923812</v>
      </c>
      <c r="AI5" s="3"/>
      <c r="AJ5" s="3"/>
      <c r="AK5" s="2">
        <v>65.454545454545453</v>
      </c>
      <c r="AL5" s="2">
        <f t="shared" ref="AL5:AV15" si="17">$M5</f>
        <v>1</v>
      </c>
      <c r="AM5" s="2">
        <f t="shared" si="17"/>
        <v>1</v>
      </c>
      <c r="AN5" s="2">
        <f t="shared" si="17"/>
        <v>1</v>
      </c>
      <c r="AO5" s="2">
        <f t="shared" si="17"/>
        <v>1</v>
      </c>
      <c r="AP5" s="2">
        <f t="shared" si="17"/>
        <v>1</v>
      </c>
      <c r="AQ5" s="2">
        <f t="shared" si="17"/>
        <v>1</v>
      </c>
      <c r="AR5" s="2">
        <f t="shared" si="17"/>
        <v>1</v>
      </c>
      <c r="AS5" s="2">
        <f t="shared" si="17"/>
        <v>1</v>
      </c>
      <c r="AT5" s="2">
        <f t="shared" si="17"/>
        <v>1</v>
      </c>
      <c r="AU5" s="2">
        <f t="shared" si="17"/>
        <v>1</v>
      </c>
      <c r="AV5" s="2">
        <f t="shared" si="17"/>
        <v>1</v>
      </c>
    </row>
    <row r="6" spans="1:48" x14ac:dyDescent="0.25">
      <c r="A6" t="s">
        <v>159</v>
      </c>
      <c r="B6" t="s">
        <v>195</v>
      </c>
      <c r="C6" s="9">
        <f>VLOOKUP($C$3,'RCA Results Table'!$A:$Q,MATCH('Chart Data'!B6,'RCA Results Table'!$A$4:$Q$4,0),FALSE)/100</f>
        <v>0.70000000000010998</v>
      </c>
      <c r="D6" s="9">
        <f>VLOOKUP($D$3,'Region &amp; Peer Group Results'!$A:$N,MATCH('Chart Data'!$B6,'Region &amp; Peer Group Results'!$A$41:$N$41,0),FALSE)/100</f>
        <v>0.7219185729847919</v>
      </c>
      <c r="E6" s="9">
        <f>VLOOKUP($E$3,'Region &amp; Peer Group Results'!$A:$N,MATCH('Chart Data'!$B6,'Region &amp; Peer Group Results'!$A$5:$N$5,0),FALSE)/100</f>
        <v>0.6336633663366763</v>
      </c>
      <c r="F6" s="9">
        <f>VLOOKUP($F$3,'Region &amp; Peer Group Results'!$A:$N,MATCH('Chart Data'!$B6,'Region &amp; Peer Group Results'!$A$29:$N$29,0),FALSE)/100</f>
        <v>0.72884012539188914</v>
      </c>
      <c r="G6" s="9">
        <f>'Region &amp; Peer Group Results'!H49/100</f>
        <v>0.63636363636363635</v>
      </c>
      <c r="H6" s="20">
        <v>0.16666666666666666</v>
      </c>
      <c r="I6" s="20">
        <v>0.16666666666666666</v>
      </c>
      <c r="J6" s="20">
        <v>0.33333333333333331</v>
      </c>
      <c r="K6" s="20">
        <v>0.5</v>
      </c>
      <c r="L6" s="20">
        <v>0.66666666666666663</v>
      </c>
      <c r="M6" s="18">
        <v>1</v>
      </c>
      <c r="N6" s="18">
        <f t="shared" si="0"/>
        <v>8.3333333333333329E-2</v>
      </c>
      <c r="O6" s="18">
        <f t="shared" ref="O6:O15" si="18">P5</f>
        <v>60</v>
      </c>
      <c r="P6" s="18">
        <f>360*SUM($N$3:N6)</f>
        <v>90</v>
      </c>
      <c r="Q6" s="18" t="s">
        <v>68</v>
      </c>
      <c r="R6" s="21">
        <f t="shared" si="4"/>
        <v>75</v>
      </c>
      <c r="S6" s="20">
        <f t="shared" si="1"/>
        <v>0.67614807840245406</v>
      </c>
      <c r="T6" s="20">
        <f t="shared" si="2"/>
        <v>0.18117333157179299</v>
      </c>
      <c r="U6" s="20">
        <f>IF(Charts!$B$6='Chart Data'!$D$3,D6*SIN(R6/180*PI()),IF(Charts!$B$6='Chart Data'!$E$3,E6*SIN(R6/180*PI()),IF(Charts!$B$6='Chart Data'!$F$3,F6*SIN(R6/180*PI()),IF(Charts!$B$6='Chart Data'!$G$3,G6*SIN(R6/180*PI()),""))))</f>
        <v>0.70400550035178866</v>
      </c>
      <c r="V6" s="20">
        <f>IF(Charts!$B$6='Chart Data'!$D$3,D6*COS(R6/180*PI()),IF(Charts!$B$6='Chart Data'!$E$3,E6*COS(R6/180*PI()),IF(Charts!$B$6='Chart Data'!$F$3,F6*COS(R6/180*PI()),IF(Charts!$B$6='Chart Data'!$G$3,G6*COS(R6/180*PI()),""))))</f>
        <v>0.18863770528633023</v>
      </c>
      <c r="W6" s="20">
        <f t="shared" si="5"/>
        <v>0.61468007127486168</v>
      </c>
      <c r="X6" s="20">
        <f t="shared" si="6"/>
        <v>0.16470302870160411</v>
      </c>
      <c r="Y6" s="20">
        <f t="shared" si="7"/>
        <v>0.1609876377148447</v>
      </c>
      <c r="Z6" s="20">
        <f t="shared" si="8"/>
        <v>4.3136507517086788E-2</v>
      </c>
      <c r="AA6" s="20">
        <f t="shared" si="9"/>
        <v>0.1609876377148447</v>
      </c>
      <c r="AB6" s="20">
        <f t="shared" si="10"/>
        <v>4.3136507517086788E-2</v>
      </c>
      <c r="AC6" s="20">
        <f t="shared" si="11"/>
        <v>0.3219752754296894</v>
      </c>
      <c r="AD6" s="20">
        <f t="shared" si="12"/>
        <v>8.6273015034173575E-2</v>
      </c>
      <c r="AE6" s="20">
        <f t="shared" si="13"/>
        <v>0.48296291314453416</v>
      </c>
      <c r="AF6" s="20">
        <f t="shared" si="14"/>
        <v>0.12940952255126037</v>
      </c>
      <c r="AG6" s="20">
        <f t="shared" si="15"/>
        <v>0.6439505508593788</v>
      </c>
      <c r="AH6" s="20">
        <f t="shared" si="16"/>
        <v>0.17254603006834715</v>
      </c>
      <c r="AI6" s="3"/>
      <c r="AJ6" s="3"/>
      <c r="AK6" s="2">
        <v>98.181818181818173</v>
      </c>
      <c r="AL6" s="2">
        <f t="shared" si="17"/>
        <v>1</v>
      </c>
      <c r="AM6" s="2">
        <f t="shared" si="17"/>
        <v>1</v>
      </c>
      <c r="AN6" s="2">
        <f t="shared" si="17"/>
        <v>1</v>
      </c>
      <c r="AO6" s="2">
        <f t="shared" si="17"/>
        <v>1</v>
      </c>
      <c r="AP6" s="2">
        <f t="shared" si="17"/>
        <v>1</v>
      </c>
      <c r="AQ6" s="2">
        <f t="shared" si="17"/>
        <v>1</v>
      </c>
      <c r="AR6" s="2">
        <f t="shared" si="17"/>
        <v>1</v>
      </c>
      <c r="AS6" s="2">
        <f t="shared" si="17"/>
        <v>1</v>
      </c>
      <c r="AT6" s="2">
        <f t="shared" si="17"/>
        <v>1</v>
      </c>
      <c r="AU6" s="2">
        <f t="shared" si="17"/>
        <v>1</v>
      </c>
      <c r="AV6" s="2">
        <f t="shared" si="17"/>
        <v>1</v>
      </c>
    </row>
    <row r="7" spans="1:48" x14ac:dyDescent="0.25">
      <c r="A7" t="s">
        <v>159</v>
      </c>
      <c r="B7" t="s">
        <v>82</v>
      </c>
      <c r="C7" s="9">
        <f>VLOOKUP($C$3,'RCA Results Table'!$A:$Q,MATCH('Chart Data'!B7,'RCA Results Table'!$A$4:$Q$4,0),FALSE)/100</f>
        <v>1</v>
      </c>
      <c r="D7" s="9">
        <f>VLOOKUP($D$3,'Region &amp; Peer Group Results'!$A:$N,MATCH('Chart Data'!$B7,'Region &amp; Peer Group Results'!$A$41:$N$41,0),FALSE)/100</f>
        <v>0.99264705882352944</v>
      </c>
      <c r="E7" s="9">
        <f>VLOOKUP($E$3,'Region &amp; Peer Group Results'!$A:$N,MATCH('Chart Data'!$B7,'Region &amp; Peer Group Results'!$A$5:$N$5,0),FALSE)/100</f>
        <v>1</v>
      </c>
      <c r="F7" s="9">
        <f>VLOOKUP($F$3,'Region &amp; Peer Group Results'!$A:$N,MATCH('Chart Data'!$B7,'Region &amp; Peer Group Results'!$A$29:$N$29,0),FALSE)/100</f>
        <v>0.98148148148148151</v>
      </c>
      <c r="G7" s="9">
        <f>'Region &amp; Peer Group Results'!N49/100</f>
        <v>0.5</v>
      </c>
      <c r="H7" s="20">
        <v>0.45454545454545453</v>
      </c>
      <c r="I7" s="20">
        <v>0.54545454545454541</v>
      </c>
      <c r="J7" s="20">
        <v>0.63636363636363635</v>
      </c>
      <c r="K7" s="20">
        <v>0.81818181818181823</v>
      </c>
      <c r="L7" s="20">
        <v>0.81818181818181823</v>
      </c>
      <c r="M7" s="18">
        <v>1</v>
      </c>
      <c r="N7" s="18">
        <f t="shared" si="0"/>
        <v>8.3333333333333329E-2</v>
      </c>
      <c r="O7" s="18">
        <f t="shared" si="18"/>
        <v>90</v>
      </c>
      <c r="P7" s="18">
        <f>360*SUM($N$3:N7)</f>
        <v>120</v>
      </c>
      <c r="Q7" s="18" t="s">
        <v>70</v>
      </c>
      <c r="R7" s="21">
        <f t="shared" si="4"/>
        <v>105</v>
      </c>
      <c r="S7" s="20">
        <f t="shared" si="1"/>
        <v>0.96592582628906831</v>
      </c>
      <c r="T7" s="20">
        <f t="shared" si="2"/>
        <v>-0.25881904510252085</v>
      </c>
      <c r="U7" s="20">
        <f>IF(Charts!$B$6='Chart Data'!$D$3,D7*SIN(R7/180*PI()),IF(Charts!$B$6='Chart Data'!$E$3,E7*SIN(R7/180*PI()),IF(Charts!$B$6='Chart Data'!$F$3,F7*SIN(R7/180*PI()),IF(Charts!$B$6='Chart Data'!$G$3,G7*SIN(R7/180*PI()),""))))</f>
        <v>0.94803831098741898</v>
      </c>
      <c r="V7" s="20">
        <f>IF(Charts!$B$6='Chart Data'!$D$3,D7*COS(R7/180*PI()),IF(Charts!$B$6='Chart Data'!$E$3,E7*COS(R7/180*PI()),IF(Charts!$B$6='Chart Data'!$F$3,F7*COS(R7/180*PI()),IF(Charts!$B$6='Chart Data'!$G$3,G7*COS(R7/180*PI()),""))))</f>
        <v>-0.25402609982284452</v>
      </c>
      <c r="W7" s="20">
        <f t="shared" si="5"/>
        <v>0.48296291314453416</v>
      </c>
      <c r="X7" s="20">
        <f t="shared" si="6"/>
        <v>-0.12940952255126043</v>
      </c>
      <c r="Y7" s="20">
        <f t="shared" si="7"/>
        <v>0.43905719376775831</v>
      </c>
      <c r="Z7" s="20">
        <f t="shared" si="8"/>
        <v>-0.11764502050114584</v>
      </c>
      <c r="AA7" s="20">
        <f t="shared" si="9"/>
        <v>0.52686863252131</v>
      </c>
      <c r="AB7" s="20">
        <f t="shared" si="10"/>
        <v>-0.14117402460137499</v>
      </c>
      <c r="AC7" s="20">
        <f t="shared" si="11"/>
        <v>0.61468007127486168</v>
      </c>
      <c r="AD7" s="20">
        <f t="shared" si="12"/>
        <v>-0.16470302870160416</v>
      </c>
      <c r="AE7" s="20">
        <f t="shared" si="13"/>
        <v>0.79030294878196505</v>
      </c>
      <c r="AF7" s="20">
        <f t="shared" si="14"/>
        <v>-0.21176103690206252</v>
      </c>
      <c r="AG7" s="20">
        <f t="shared" si="15"/>
        <v>0.79030294878196505</v>
      </c>
      <c r="AH7" s="20">
        <f t="shared" si="16"/>
        <v>-0.21176103690206252</v>
      </c>
      <c r="AI7" s="3"/>
      <c r="AJ7" s="3"/>
      <c r="AK7" s="2">
        <v>114.54545454545455</v>
      </c>
      <c r="AL7" s="2">
        <f t="shared" si="17"/>
        <v>1</v>
      </c>
      <c r="AM7" s="2">
        <f t="shared" si="17"/>
        <v>1</v>
      </c>
      <c r="AN7" s="2">
        <f t="shared" si="17"/>
        <v>1</v>
      </c>
      <c r="AO7" s="2">
        <f t="shared" si="17"/>
        <v>1</v>
      </c>
      <c r="AP7" s="2">
        <f t="shared" si="17"/>
        <v>1</v>
      </c>
      <c r="AQ7" s="2">
        <f t="shared" si="17"/>
        <v>1</v>
      </c>
      <c r="AR7" s="2">
        <f t="shared" si="17"/>
        <v>1</v>
      </c>
      <c r="AS7" s="2">
        <f t="shared" si="17"/>
        <v>1</v>
      </c>
      <c r="AT7" s="2">
        <f t="shared" si="17"/>
        <v>1</v>
      </c>
      <c r="AU7" s="2">
        <f t="shared" si="17"/>
        <v>1</v>
      </c>
      <c r="AV7" s="2">
        <f t="shared" si="17"/>
        <v>1</v>
      </c>
    </row>
    <row r="8" spans="1:48" x14ac:dyDescent="0.25">
      <c r="A8" t="s">
        <v>159</v>
      </c>
      <c r="B8" t="s">
        <v>81</v>
      </c>
      <c r="C8" s="9">
        <f>VLOOKUP($C$3,'RCA Results Table'!$A:$Q,MATCH('Chart Data'!B8,'RCA Results Table'!$A$4:$Q$4,0),FALSE)/100</f>
        <v>0.14285714285714279</v>
      </c>
      <c r="D8" s="9">
        <f>VLOOKUP($D$3,'Region &amp; Peer Group Results'!$A:$N,MATCH('Chart Data'!$B8,'Region &amp; Peer Group Results'!$A$41:$N$41,0),FALSE)/100</f>
        <v>0.73704481792716892</v>
      </c>
      <c r="E8" s="9">
        <f>VLOOKUP($E$3,'Region &amp; Peer Group Results'!$A:$N,MATCH('Chart Data'!$B8,'Region &amp; Peer Group Results'!$A$5:$N$5,0),FALSE)/100</f>
        <v>0.61375661375660429</v>
      </c>
      <c r="F8" s="9">
        <f>VLOOKUP($F$3,'Region &amp; Peer Group Results'!$A:$N,MATCH('Chart Data'!$B8,'Region &amp; Peer Group Results'!$A$29:$N$29,0),FALSE)/100</f>
        <v>0.77072310405643252</v>
      </c>
      <c r="G8" s="9">
        <f>'Region &amp; Peer Group Results'!M49/100</f>
        <v>0.88888888888888884</v>
      </c>
      <c r="H8" s="20">
        <v>0</v>
      </c>
      <c r="I8" s="20">
        <v>0.25</v>
      </c>
      <c r="J8" s="20">
        <v>0.25</v>
      </c>
      <c r="K8" s="20">
        <v>0.5</v>
      </c>
      <c r="L8" s="20">
        <v>0.75</v>
      </c>
      <c r="M8" s="18">
        <v>1</v>
      </c>
      <c r="N8" s="18">
        <f t="shared" si="0"/>
        <v>8.3333333333333329E-2</v>
      </c>
      <c r="O8" s="18">
        <f t="shared" si="18"/>
        <v>120</v>
      </c>
      <c r="P8" s="18">
        <f>360*SUM($N$3:N8)</f>
        <v>150</v>
      </c>
      <c r="Q8" s="18" t="s">
        <v>71</v>
      </c>
      <c r="R8" s="21">
        <f t="shared" si="4"/>
        <v>135</v>
      </c>
      <c r="S8" s="20">
        <f t="shared" si="1"/>
        <v>0.10101525445522104</v>
      </c>
      <c r="T8" s="20">
        <f t="shared" si="2"/>
        <v>-0.10101525445522103</v>
      </c>
      <c r="U8" s="20">
        <f>IF(Charts!$B$6='Chart Data'!$D$3,D8*SIN(R8/180*PI()),IF(Charts!$B$6='Chart Data'!$E$3,E8*SIN(R8/180*PI()),IF(Charts!$B$6='Chart Data'!$F$3,F8*SIN(R8/180*PI()),IF(Charts!$B$6='Chart Data'!$G$3,G8*SIN(R8/180*PI()),""))))</f>
        <v>0.54498353329544857</v>
      </c>
      <c r="V8" s="20">
        <f>IF(Charts!$B$6='Chart Data'!$D$3,D8*COS(R8/180*PI()),IF(Charts!$B$6='Chart Data'!$E$3,E8*COS(R8/180*PI()),IF(Charts!$B$6='Chart Data'!$F$3,F8*COS(R8/180*PI()),IF(Charts!$B$6='Chart Data'!$G$3,G8*COS(R8/180*PI()),""))))</f>
        <v>-0.54498353329544846</v>
      </c>
      <c r="W8" s="20">
        <f t="shared" si="5"/>
        <v>0.62853936105470887</v>
      </c>
      <c r="X8" s="20">
        <f t="shared" si="6"/>
        <v>-0.62853936105470887</v>
      </c>
      <c r="Y8" s="20">
        <f t="shared" si="7"/>
        <v>0</v>
      </c>
      <c r="Z8" s="20">
        <f t="shared" si="8"/>
        <v>0</v>
      </c>
      <c r="AA8" s="20">
        <f t="shared" si="9"/>
        <v>0.17677669529663689</v>
      </c>
      <c r="AB8" s="20">
        <f t="shared" si="10"/>
        <v>-0.17677669529663687</v>
      </c>
      <c r="AC8" s="20">
        <f t="shared" si="11"/>
        <v>0.17677669529663689</v>
      </c>
      <c r="AD8" s="20">
        <f t="shared" si="12"/>
        <v>-0.17677669529663687</v>
      </c>
      <c r="AE8" s="20">
        <f t="shared" si="13"/>
        <v>0.35355339059327379</v>
      </c>
      <c r="AF8" s="20">
        <f t="shared" si="14"/>
        <v>-0.35355339059327373</v>
      </c>
      <c r="AG8" s="20">
        <f t="shared" si="15"/>
        <v>0.53033008588991071</v>
      </c>
      <c r="AH8" s="20">
        <f t="shared" si="16"/>
        <v>-0.5303300858899106</v>
      </c>
      <c r="AI8" s="3"/>
      <c r="AJ8" s="3"/>
      <c r="AK8" s="2">
        <v>130.90909090909091</v>
      </c>
      <c r="AL8" s="2">
        <f t="shared" si="17"/>
        <v>1</v>
      </c>
      <c r="AM8" s="2">
        <f t="shared" si="17"/>
        <v>1</v>
      </c>
      <c r="AN8" s="2">
        <f t="shared" si="17"/>
        <v>1</v>
      </c>
      <c r="AO8" s="2">
        <f t="shared" si="17"/>
        <v>1</v>
      </c>
      <c r="AP8" s="2">
        <f t="shared" si="17"/>
        <v>1</v>
      </c>
      <c r="AQ8" s="2">
        <f t="shared" si="17"/>
        <v>1</v>
      </c>
      <c r="AR8" s="2">
        <f t="shared" si="17"/>
        <v>1</v>
      </c>
      <c r="AS8" s="2">
        <f t="shared" si="17"/>
        <v>1</v>
      </c>
      <c r="AT8" s="2">
        <f t="shared" si="17"/>
        <v>1</v>
      </c>
      <c r="AU8" s="2">
        <f t="shared" si="17"/>
        <v>1</v>
      </c>
      <c r="AV8" s="2">
        <f t="shared" si="17"/>
        <v>1</v>
      </c>
    </row>
    <row r="9" spans="1:48" x14ac:dyDescent="0.25">
      <c r="A9" t="s">
        <v>159</v>
      </c>
      <c r="B9" t="s">
        <v>72</v>
      </c>
      <c r="C9" s="9">
        <f>VLOOKUP($C$3,'RCA Results Table'!$A:$Q,MATCH('Chart Data'!B9,'RCA Results Table'!$A$4:$Q$4,0),FALSE)/100</f>
        <v>0.6428571428571429</v>
      </c>
      <c r="D9" s="9">
        <f>VLOOKUP($D$3,'Region &amp; Peer Group Results'!$A:$N,MATCH('Chart Data'!$B9,'Region &amp; Peer Group Results'!$A$41:$N$41,0),FALSE)/100</f>
        <v>0.6058000700280064</v>
      </c>
      <c r="E9" s="9">
        <f>VLOOKUP($E$3,'Region &amp; Peer Group Results'!$A:$N,MATCH('Chart Data'!$B9,'Region &amp; Peer Group Results'!$A$5:$N$5,0),FALSE)/100</f>
        <v>0.64</v>
      </c>
      <c r="F9" s="9">
        <f>VLOOKUP($F$3,'Region &amp; Peer Group Results'!$A:$N,MATCH('Chart Data'!$B9,'Region &amp; Peer Group Results'!$A$29:$N$29,0),FALSE)/100</f>
        <v>0.6136363636363581</v>
      </c>
      <c r="G9" s="9">
        <f>'Region &amp; Peer Group Results'!L49/100</f>
        <v>0.6</v>
      </c>
      <c r="H9" s="20">
        <v>0</v>
      </c>
      <c r="I9" s="20">
        <v>0.58333333333333326</v>
      </c>
      <c r="J9" s="20">
        <v>0.66666666666666663</v>
      </c>
      <c r="K9" s="20">
        <v>1</v>
      </c>
      <c r="L9" s="20">
        <v>1</v>
      </c>
      <c r="M9" s="18">
        <v>1</v>
      </c>
      <c r="N9" s="18">
        <f t="shared" si="0"/>
        <v>8.3333333333333329E-2</v>
      </c>
      <c r="O9" s="18">
        <f t="shared" si="18"/>
        <v>150</v>
      </c>
      <c r="P9" s="18">
        <f>360*SUM($N$3:N9)</f>
        <v>179.99999999999997</v>
      </c>
      <c r="Q9" s="18" t="s">
        <v>168</v>
      </c>
      <c r="R9" s="21">
        <f t="shared" si="4"/>
        <v>165</v>
      </c>
      <c r="S9" s="20">
        <f t="shared" si="1"/>
        <v>0.16638367185162067</v>
      </c>
      <c r="T9" s="20">
        <f t="shared" si="2"/>
        <v>-0.62095231690011532</v>
      </c>
      <c r="U9" s="20">
        <f>IF(Charts!$B$6='Chart Data'!$D$3,D9*SIN(R9/180*PI()),IF(Charts!$B$6='Chart Data'!$E$3,E9*SIN(R9/180*PI()),IF(Charts!$B$6='Chart Data'!$F$3,F9*SIN(R9/180*PI()),IF(Charts!$B$6='Chart Data'!$G$3,G9*SIN(R9/180*PI()),""))))</f>
        <v>0.15882077767654557</v>
      </c>
      <c r="V9" s="20">
        <f>IF(Charts!$B$6='Chart Data'!$D$3,D9*COS(R9/180*PI()),IF(Charts!$B$6='Chart Data'!$E$3,E9*COS(R9/180*PI()),IF(Charts!$B$6='Chart Data'!$F$3,F9*COS(R9/180*PI()),IF(Charts!$B$6='Chart Data'!$G$3,G9*COS(R9/180*PI()),""))))</f>
        <v>-0.59272721158646835</v>
      </c>
      <c r="W9" s="20">
        <f t="shared" si="5"/>
        <v>0.15529142706151261</v>
      </c>
      <c r="X9" s="20">
        <f t="shared" si="6"/>
        <v>-0.5795554957734409</v>
      </c>
      <c r="Y9" s="20">
        <f t="shared" si="7"/>
        <v>0</v>
      </c>
      <c r="Z9" s="20">
        <f t="shared" si="8"/>
        <v>0</v>
      </c>
      <c r="AA9" s="20">
        <f t="shared" si="9"/>
        <v>0.15097777630980391</v>
      </c>
      <c r="AB9" s="20">
        <f t="shared" si="10"/>
        <v>-0.56345673200195634</v>
      </c>
      <c r="AC9" s="20">
        <f t="shared" si="11"/>
        <v>0.17254603006834734</v>
      </c>
      <c r="AD9" s="20">
        <f t="shared" si="12"/>
        <v>-0.6439505508593788</v>
      </c>
      <c r="AE9" s="20">
        <f t="shared" si="13"/>
        <v>0.25881904510252102</v>
      </c>
      <c r="AF9" s="20">
        <f t="shared" si="14"/>
        <v>-0.9659258262890682</v>
      </c>
      <c r="AG9" s="20">
        <f t="shared" si="15"/>
        <v>0.25881904510252102</v>
      </c>
      <c r="AH9" s="20">
        <f t="shared" si="16"/>
        <v>-0.9659258262890682</v>
      </c>
      <c r="AI9" s="3"/>
      <c r="AJ9" s="3"/>
      <c r="AK9" s="2">
        <v>147.27272727272728</v>
      </c>
      <c r="AL9" s="2">
        <f t="shared" si="17"/>
        <v>1</v>
      </c>
      <c r="AM9" s="2">
        <f t="shared" si="17"/>
        <v>1</v>
      </c>
      <c r="AN9" s="2">
        <f t="shared" si="17"/>
        <v>1</v>
      </c>
      <c r="AO9" s="2">
        <f t="shared" si="17"/>
        <v>1</v>
      </c>
      <c r="AP9" s="2">
        <f t="shared" si="17"/>
        <v>1</v>
      </c>
      <c r="AQ9" s="2">
        <f t="shared" si="17"/>
        <v>1</v>
      </c>
      <c r="AR9" s="2">
        <f t="shared" si="17"/>
        <v>1</v>
      </c>
      <c r="AS9" s="2">
        <f t="shared" si="17"/>
        <v>1</v>
      </c>
      <c r="AT9" s="2">
        <f t="shared" si="17"/>
        <v>1</v>
      </c>
      <c r="AU9" s="2">
        <f t="shared" si="17"/>
        <v>1</v>
      </c>
      <c r="AV9" s="2">
        <f t="shared" si="17"/>
        <v>1</v>
      </c>
    </row>
    <row r="10" spans="1:48" x14ac:dyDescent="0.25">
      <c r="A10" t="s">
        <v>159</v>
      </c>
      <c r="B10" t="s">
        <v>69</v>
      </c>
      <c r="C10" s="9">
        <f>VLOOKUP($C$3,'RCA Results Table'!$A:$Q,MATCH('Chart Data'!B10,'RCA Results Table'!$A$4:$Q$4,0),FALSE)/100</f>
        <v>1</v>
      </c>
      <c r="D10" s="9">
        <f>VLOOKUP($D$3,'Region &amp; Peer Group Results'!$A:$N,MATCH('Chart Data'!$B10,'Region &amp; Peer Group Results'!$A$41:$N$41,0),FALSE)/100</f>
        <v>0.69</v>
      </c>
      <c r="E10" s="9">
        <f>VLOOKUP($E$3,'Region &amp; Peer Group Results'!$A:$N,MATCH('Chart Data'!$B10,'Region &amp; Peer Group Results'!$A$5:$N$5,0),FALSE)/100</f>
        <v>0.62222222222222223</v>
      </c>
      <c r="F10" s="9">
        <f>VLOOKUP($F$3,'Region &amp; Peer Group Results'!$A:$N,MATCH('Chart Data'!$B10,'Region &amp; Peer Group Results'!$A$29:$N$29,0),FALSE)/100</f>
        <v>0.68148148148148158</v>
      </c>
      <c r="G10" s="9">
        <f>'Region &amp; Peer Group Results'!K49/100</f>
        <v>0.45454545454545453</v>
      </c>
      <c r="H10" s="20">
        <v>0.5</v>
      </c>
      <c r="I10" s="20">
        <v>1</v>
      </c>
      <c r="J10" s="20">
        <v>1</v>
      </c>
      <c r="K10" s="20">
        <v>1</v>
      </c>
      <c r="L10" s="20">
        <v>1</v>
      </c>
      <c r="M10" s="18">
        <v>1</v>
      </c>
      <c r="N10" s="18">
        <f t="shared" si="0"/>
        <v>8.3333333333333329E-2</v>
      </c>
      <c r="O10" s="18">
        <f t="shared" si="18"/>
        <v>179.99999999999997</v>
      </c>
      <c r="P10" s="18">
        <f>360*SUM($N$3:N10)</f>
        <v>209.99999999999997</v>
      </c>
      <c r="Q10" s="18" t="s">
        <v>72</v>
      </c>
      <c r="R10" s="21">
        <f t="shared" si="4"/>
        <v>194.99999999999997</v>
      </c>
      <c r="S10" s="20">
        <f t="shared" si="1"/>
        <v>-0.25881904510252035</v>
      </c>
      <c r="T10" s="20">
        <f t="shared" si="2"/>
        <v>-0.96592582628906842</v>
      </c>
      <c r="U10" s="20">
        <f>IF(Charts!$B$6='Chart Data'!$D$3,D10*SIN(R10/180*PI()),IF(Charts!$B$6='Chart Data'!$E$3,E10*SIN(R10/180*PI()),IF(Charts!$B$6='Chart Data'!$F$3,F10*SIN(R10/180*PI()),IF(Charts!$B$6='Chart Data'!$G$3,G10*SIN(R10/180*PI()),""))))</f>
        <v>-0.17638038629208797</v>
      </c>
      <c r="V10" s="20">
        <f>IF(Charts!$B$6='Chart Data'!$D$3,D10*COS(R10/180*PI()),IF(Charts!$B$6='Chart Data'!$E$3,E10*COS(R10/180*PI()),IF(Charts!$B$6='Chart Data'!$F$3,F10*COS(R10/180*PI()),IF(Charts!$B$6='Chart Data'!$G$3,G10*COS(R10/180*PI()),""))))</f>
        <v>-0.65826056310069858</v>
      </c>
      <c r="W10" s="20">
        <f t="shared" si="5"/>
        <v>-0.11764502050114561</v>
      </c>
      <c r="X10" s="20">
        <f t="shared" si="6"/>
        <v>-0.43905719376775837</v>
      </c>
      <c r="Y10" s="20">
        <f t="shared" si="7"/>
        <v>-0.12940952255126018</v>
      </c>
      <c r="Z10" s="20">
        <f t="shared" si="8"/>
        <v>-0.48296291314453421</v>
      </c>
      <c r="AA10" s="20">
        <f t="shared" si="9"/>
        <v>-0.25881904510252035</v>
      </c>
      <c r="AB10" s="20">
        <f t="shared" si="10"/>
        <v>-0.96592582628906842</v>
      </c>
      <c r="AC10" s="20">
        <f t="shared" si="11"/>
        <v>-0.25881904510252035</v>
      </c>
      <c r="AD10" s="20">
        <f t="shared" si="12"/>
        <v>-0.96592582628906842</v>
      </c>
      <c r="AE10" s="20">
        <f t="shared" si="13"/>
        <v>-0.25881904510252035</v>
      </c>
      <c r="AF10" s="20">
        <f t="shared" si="14"/>
        <v>-0.96592582628906842</v>
      </c>
      <c r="AG10" s="20">
        <f t="shared" si="15"/>
        <v>-0.25881904510252035</v>
      </c>
      <c r="AH10" s="20">
        <f t="shared" si="16"/>
        <v>-0.96592582628906842</v>
      </c>
      <c r="AI10" s="3"/>
      <c r="AJ10" s="3"/>
      <c r="AK10" s="2">
        <v>163.63636363636365</v>
      </c>
      <c r="AL10" s="2">
        <f t="shared" si="17"/>
        <v>1</v>
      </c>
      <c r="AM10" s="2">
        <f t="shared" si="17"/>
        <v>1</v>
      </c>
      <c r="AN10" s="2">
        <f t="shared" si="17"/>
        <v>1</v>
      </c>
      <c r="AO10" s="2">
        <f t="shared" si="17"/>
        <v>1</v>
      </c>
      <c r="AP10" s="2">
        <f t="shared" si="17"/>
        <v>1</v>
      </c>
      <c r="AQ10" s="2">
        <f t="shared" si="17"/>
        <v>1</v>
      </c>
      <c r="AR10" s="2">
        <f t="shared" si="17"/>
        <v>1</v>
      </c>
      <c r="AS10" s="2">
        <f t="shared" si="17"/>
        <v>1</v>
      </c>
      <c r="AT10" s="2">
        <f t="shared" si="17"/>
        <v>1</v>
      </c>
      <c r="AU10" s="2">
        <f t="shared" si="17"/>
        <v>1</v>
      </c>
      <c r="AV10" s="2">
        <f t="shared" si="17"/>
        <v>1</v>
      </c>
    </row>
    <row r="11" spans="1:48" x14ac:dyDescent="0.25">
      <c r="A11" t="s">
        <v>159</v>
      </c>
      <c r="B11" t="s">
        <v>71</v>
      </c>
      <c r="C11" s="9">
        <f>VLOOKUP($C$3,'RCA Results Table'!$A:$Q,MATCH('Chart Data'!B11,'RCA Results Table'!$A$4:$Q$4,0),FALSE)/100</f>
        <v>0.50000000000002631</v>
      </c>
      <c r="D11" s="9">
        <f>VLOOKUP($D$3,'Region &amp; Peer Group Results'!$A:$N,MATCH('Chart Data'!$B11,'Region &amp; Peer Group Results'!$A$41:$N$41,0),FALSE)/100</f>
        <v>0.68</v>
      </c>
      <c r="E11" s="9">
        <f>VLOOKUP($E$3,'Region &amp; Peer Group Results'!$A:$N,MATCH('Chart Data'!$B11,'Region &amp; Peer Group Results'!$A$5:$N$5,0),FALSE)/100</f>
        <v>0.58430232558140993</v>
      </c>
      <c r="F11" s="9">
        <f>VLOOKUP($F$3,'Region &amp; Peer Group Results'!$A:$N,MATCH('Chart Data'!$B11,'Region &amp; Peer Group Results'!$A$29:$N$29,0),FALSE)/100</f>
        <v>0.70636363636365429</v>
      </c>
      <c r="G11" s="9">
        <f>'Region &amp; Peer Group Results'!J49/100</f>
        <v>0.54838709677419351</v>
      </c>
      <c r="H11" s="20">
        <v>0.33333333333333331</v>
      </c>
      <c r="I11" s="20">
        <v>0.41666666666666663</v>
      </c>
      <c r="J11" s="20">
        <v>0.55555555555555558</v>
      </c>
      <c r="K11" s="20">
        <v>0.77777777777777779</v>
      </c>
      <c r="L11" s="20">
        <v>0.77777777777777779</v>
      </c>
      <c r="M11" s="18">
        <v>1</v>
      </c>
      <c r="N11" s="18">
        <f t="shared" si="0"/>
        <v>8.3333333333333329E-2</v>
      </c>
      <c r="O11" s="18">
        <f t="shared" si="18"/>
        <v>209.99999999999997</v>
      </c>
      <c r="P11" s="18">
        <f>360*SUM($N$3:N11)</f>
        <v>240</v>
      </c>
      <c r="Q11" s="18" t="s">
        <v>81</v>
      </c>
      <c r="R11" s="21">
        <f t="shared" si="4"/>
        <v>225</v>
      </c>
      <c r="S11" s="20">
        <f t="shared" si="1"/>
        <v>-0.35355339059329233</v>
      </c>
      <c r="T11" s="20">
        <f t="shared" si="2"/>
        <v>-0.35355339059329244</v>
      </c>
      <c r="U11" s="20">
        <f>IF(Charts!$B$6='Chart Data'!$D$3,D11*SIN(R11/180*PI()),IF(Charts!$B$6='Chart Data'!$E$3,E11*SIN(R11/180*PI()),IF(Charts!$B$6='Chart Data'!$F$3,F11*SIN(R11/180*PI()),IF(Charts!$B$6='Chart Data'!$G$3,G11*SIN(R11/180*PI()),""))))</f>
        <v>-0.49947451725632847</v>
      </c>
      <c r="V11" s="20">
        <f>IF(Charts!$B$6='Chart Data'!$D$3,D11*COS(R11/180*PI()),IF(Charts!$B$6='Chart Data'!$E$3,E11*COS(R11/180*PI()),IF(Charts!$B$6='Chart Data'!$F$3,F11*COS(R11/180*PI()),IF(Charts!$B$6='Chart Data'!$G$3,G11*COS(R11/180*PI()),""))))</f>
        <v>-0.49947451725632863</v>
      </c>
      <c r="W11" s="20">
        <f t="shared" si="5"/>
        <v>-0.38776823484423567</v>
      </c>
      <c r="X11" s="20">
        <f t="shared" si="6"/>
        <v>-0.38776823484423578</v>
      </c>
      <c r="Y11" s="20">
        <f t="shared" si="7"/>
        <v>-0.23570226039551581</v>
      </c>
      <c r="Z11" s="20">
        <f t="shared" si="8"/>
        <v>-0.23570226039551589</v>
      </c>
      <c r="AA11" s="20">
        <f t="shared" si="9"/>
        <v>-0.29462782549439476</v>
      </c>
      <c r="AB11" s="20">
        <f t="shared" si="10"/>
        <v>-0.29462782549439487</v>
      </c>
      <c r="AC11" s="20">
        <f t="shared" si="11"/>
        <v>-0.39283710065919303</v>
      </c>
      <c r="AD11" s="20">
        <f t="shared" si="12"/>
        <v>-0.39283710065919319</v>
      </c>
      <c r="AE11" s="20">
        <f t="shared" si="13"/>
        <v>-0.54997194092287027</v>
      </c>
      <c r="AF11" s="20">
        <f t="shared" si="14"/>
        <v>-0.54997194092287038</v>
      </c>
      <c r="AG11" s="20">
        <f t="shared" si="15"/>
        <v>-0.54997194092287027</v>
      </c>
      <c r="AH11" s="20">
        <f t="shared" si="16"/>
        <v>-0.54997194092287038</v>
      </c>
      <c r="AI11" s="3"/>
      <c r="AJ11" s="3"/>
      <c r="AK11" s="2">
        <v>180</v>
      </c>
      <c r="AL11" s="2">
        <f t="shared" si="17"/>
        <v>1</v>
      </c>
      <c r="AM11" s="2">
        <f t="shared" si="17"/>
        <v>1</v>
      </c>
      <c r="AN11" s="2">
        <f t="shared" si="17"/>
        <v>1</v>
      </c>
      <c r="AO11" s="2">
        <f t="shared" si="17"/>
        <v>1</v>
      </c>
      <c r="AP11" s="2">
        <f t="shared" si="17"/>
        <v>1</v>
      </c>
      <c r="AQ11" s="2">
        <f t="shared" si="17"/>
        <v>1</v>
      </c>
      <c r="AR11" s="2">
        <f t="shared" si="17"/>
        <v>1</v>
      </c>
      <c r="AS11" s="2">
        <f t="shared" si="17"/>
        <v>1</v>
      </c>
      <c r="AT11" s="2">
        <f t="shared" si="17"/>
        <v>1</v>
      </c>
      <c r="AU11" s="2">
        <f t="shared" si="17"/>
        <v>1</v>
      </c>
      <c r="AV11" s="2">
        <f t="shared" si="17"/>
        <v>1</v>
      </c>
    </row>
    <row r="12" spans="1:48" x14ac:dyDescent="0.25">
      <c r="A12" t="s">
        <v>159</v>
      </c>
      <c r="B12" t="s">
        <v>70</v>
      </c>
      <c r="C12" s="9">
        <f>VLOOKUP($C$3,'RCA Results Table'!$A:$Q,MATCH('Chart Data'!B12,'RCA Results Table'!$A$4:$Q$4,0),FALSE)/100</f>
        <v>0.66666666666666652</v>
      </c>
      <c r="D12" s="9">
        <f>VLOOKUP($D$3,'Region &amp; Peer Group Results'!$A:$N,MATCH('Chart Data'!$B12,'Region &amp; Peer Group Results'!$A$41:$N$41,0),FALSE)/100</f>
        <v>0.82805429864253399</v>
      </c>
      <c r="E12" s="9">
        <f>VLOOKUP($E$3,'Region &amp; Peer Group Results'!$A:$N,MATCH('Chart Data'!$B12,'Region &amp; Peer Group Results'!$A$5:$N$5,0),FALSE)/100</f>
        <v>0.71851851851851867</v>
      </c>
      <c r="F12" s="9">
        <f>VLOOKUP($F$3,'Region &amp; Peer Group Results'!$A:$N,MATCH('Chart Data'!$B12,'Region &amp; Peer Group Results'!$A$29:$N$29,0),FALSE)/100</f>
        <v>0.8271604938271605</v>
      </c>
      <c r="G12" s="9">
        <f>'Region &amp; Peer Group Results'!I49/100</f>
        <v>0.84615384615384615</v>
      </c>
      <c r="H12" s="20">
        <v>0</v>
      </c>
      <c r="I12" s="20">
        <v>0.375</v>
      </c>
      <c r="J12" s="20">
        <v>0.5</v>
      </c>
      <c r="K12" s="20">
        <v>0.5</v>
      </c>
      <c r="L12" s="20">
        <v>0.5</v>
      </c>
      <c r="M12" s="18">
        <v>1</v>
      </c>
      <c r="N12" s="18">
        <f t="shared" si="0"/>
        <v>8.3333333333333329E-2</v>
      </c>
      <c r="O12" s="18">
        <f t="shared" si="18"/>
        <v>240</v>
      </c>
      <c r="P12" s="18">
        <f>360*SUM($N$3:N12)</f>
        <v>270</v>
      </c>
      <c r="Q12" s="18" t="s">
        <v>82</v>
      </c>
      <c r="R12" s="21">
        <f t="shared" si="4"/>
        <v>255</v>
      </c>
      <c r="S12" s="20">
        <f t="shared" si="1"/>
        <v>-0.64395055085937869</v>
      </c>
      <c r="T12" s="20">
        <f t="shared" si="2"/>
        <v>-0.17254603006834704</v>
      </c>
      <c r="U12" s="20">
        <f>IF(Charts!$B$6='Chart Data'!$D$3,D12*SIN(R12/180*PI()),IF(Charts!$B$6='Chart Data'!$E$3,E12*SIN(R12/180*PI()),IF(Charts!$B$6='Chart Data'!$F$3,F12*SIN(R12/180*PI()),IF(Charts!$B$6='Chart Data'!$G$3,G12*SIN(R12/180*PI()),""))))</f>
        <v>-0.79897568347367376</v>
      </c>
      <c r="V12" s="20">
        <f>IF(Charts!$B$6='Chart Data'!$D$3,D12*COS(R12/180*PI()),IF(Charts!$B$6='Chart Data'!$E$3,E12*COS(R12/180*PI()),IF(Charts!$B$6='Chart Data'!$F$3,F12*COS(R12/180*PI()),IF(Charts!$B$6='Chart Data'!$G$3,G12*COS(R12/180*PI()),""))))</f>
        <v>-0.21408488915887508</v>
      </c>
      <c r="W12" s="20">
        <f t="shared" si="5"/>
        <v>-0.81732185301382698</v>
      </c>
      <c r="X12" s="20">
        <f t="shared" si="6"/>
        <v>-0.21900073047136362</v>
      </c>
      <c r="Y12" s="20">
        <f t="shared" si="7"/>
        <v>0</v>
      </c>
      <c r="Z12" s="20">
        <f t="shared" si="8"/>
        <v>0</v>
      </c>
      <c r="AA12" s="20">
        <f t="shared" si="9"/>
        <v>-0.36222218485840063</v>
      </c>
      <c r="AB12" s="20">
        <f t="shared" si="10"/>
        <v>-9.7057141913445236E-2</v>
      </c>
      <c r="AC12" s="20">
        <f t="shared" si="11"/>
        <v>-0.48296291314453416</v>
      </c>
      <c r="AD12" s="20">
        <f t="shared" si="12"/>
        <v>-0.12940952255126031</v>
      </c>
      <c r="AE12" s="20">
        <f t="shared" si="13"/>
        <v>-0.48296291314453416</v>
      </c>
      <c r="AF12" s="20">
        <f t="shared" si="14"/>
        <v>-0.12940952255126031</v>
      </c>
      <c r="AG12" s="20">
        <f t="shared" si="15"/>
        <v>-0.48296291314453416</v>
      </c>
      <c r="AH12" s="20">
        <f t="shared" si="16"/>
        <v>-0.12940952255126031</v>
      </c>
      <c r="AI12" s="3"/>
      <c r="AJ12" s="3"/>
      <c r="AK12" s="2">
        <v>196.36363636363635</v>
      </c>
      <c r="AL12" s="2">
        <f t="shared" si="17"/>
        <v>1</v>
      </c>
      <c r="AM12" s="2">
        <f t="shared" si="17"/>
        <v>1</v>
      </c>
      <c r="AN12" s="2">
        <f t="shared" si="17"/>
        <v>1</v>
      </c>
      <c r="AO12" s="2">
        <f t="shared" si="17"/>
        <v>1</v>
      </c>
      <c r="AP12" s="2">
        <f t="shared" si="17"/>
        <v>1</v>
      </c>
      <c r="AQ12" s="2">
        <f t="shared" si="17"/>
        <v>1</v>
      </c>
      <c r="AR12" s="2">
        <f t="shared" si="17"/>
        <v>1</v>
      </c>
      <c r="AS12" s="2">
        <f t="shared" si="17"/>
        <v>1</v>
      </c>
      <c r="AT12" s="2">
        <f t="shared" si="17"/>
        <v>1</v>
      </c>
      <c r="AU12" s="2">
        <f t="shared" si="17"/>
        <v>1</v>
      </c>
      <c r="AV12" s="2">
        <f t="shared" si="17"/>
        <v>1</v>
      </c>
    </row>
    <row r="13" spans="1:48" x14ac:dyDescent="0.25">
      <c r="A13" t="s">
        <v>159</v>
      </c>
      <c r="B13" t="s">
        <v>67</v>
      </c>
      <c r="C13" s="9">
        <f>VLOOKUP($C$3,'RCA Results Table'!$A:$Q,MATCH('Chart Data'!B13,'RCA Results Table'!$A$4:$Q$4,0),FALSE)/100</f>
        <v>0.62626262626264417</v>
      </c>
      <c r="D13" s="9">
        <f>VLOOKUP($D$3,'Region &amp; Peer Group Results'!$A:$N,MATCH('Chart Data'!$B13,'Region &amp; Peer Group Results'!$A$41:$N$41,0),FALSE)/100</f>
        <v>0.72</v>
      </c>
      <c r="E13" s="9">
        <f>VLOOKUP($E$3,'Region &amp; Peer Group Results'!$A:$N,MATCH('Chart Data'!$B13,'Region &amp; Peer Group Results'!$A$5:$N$5,0),FALSE)/100</f>
        <v>0.65373134328358207</v>
      </c>
      <c r="F13" s="9">
        <f>VLOOKUP($F$3,'Region &amp; Peer Group Results'!$A:$N,MATCH('Chart Data'!$B13,'Region &amp; Peer Group Results'!$A$29:$N$29,0),FALSE)/100</f>
        <v>0.76011846001974337</v>
      </c>
      <c r="G13" s="9">
        <f>'Region &amp; Peer Group Results'!C49/100</f>
        <v>0.62962962962962965</v>
      </c>
      <c r="H13" s="20">
        <v>0</v>
      </c>
      <c r="I13" s="20">
        <v>0.375</v>
      </c>
      <c r="J13" s="20">
        <v>0.5</v>
      </c>
      <c r="K13" s="20">
        <v>1</v>
      </c>
      <c r="L13" s="20">
        <v>0.6</v>
      </c>
      <c r="M13" s="18">
        <v>1</v>
      </c>
      <c r="N13" s="18">
        <f t="shared" si="0"/>
        <v>8.3333333333333329E-2</v>
      </c>
      <c r="O13" s="18">
        <f t="shared" si="18"/>
        <v>270</v>
      </c>
      <c r="P13" s="18">
        <f>360*SUM($N$3:N13)</f>
        <v>300</v>
      </c>
      <c r="Q13" s="18" t="s">
        <v>72</v>
      </c>
      <c r="R13" s="21">
        <f t="shared" si="4"/>
        <v>285</v>
      </c>
      <c r="S13" s="20">
        <f t="shared" si="1"/>
        <v>-0.60492324474670667</v>
      </c>
      <c r="T13" s="20">
        <f t="shared" si="2"/>
        <v>0.16208869491269412</v>
      </c>
      <c r="U13" s="20">
        <f>IF(Charts!$B$6='Chart Data'!$D$3,D13*SIN(R13/180*PI()),IF(Charts!$B$6='Chart Data'!$E$3,E13*SIN(R13/180*PI()),IF(Charts!$B$6='Chart Data'!$F$3,F13*SIN(R13/180*PI()),IF(Charts!$B$6='Chart Data'!$G$3,G13*SIN(R13/180*PI()),""))))</f>
        <v>-0.73421805157214481</v>
      </c>
      <c r="V13" s="20">
        <f>IF(Charts!$B$6='Chart Data'!$D$3,D13*COS(R13/180*PI()),IF(Charts!$B$6='Chart Data'!$E$3,E13*COS(R13/180*PI()),IF(Charts!$B$6='Chart Data'!$F$3,F13*COS(R13/180*PI()),IF(Charts!$B$6='Chart Data'!$G$3,G13*COS(R13/180*PI()),""))))</f>
        <v>0.19673313398710823</v>
      </c>
      <c r="W13" s="20">
        <f t="shared" si="5"/>
        <v>-0.60817552025608013</v>
      </c>
      <c r="X13" s="20">
        <f t="shared" si="6"/>
        <v>0.16296013950899427</v>
      </c>
      <c r="Y13" s="20">
        <f t="shared" si="7"/>
        <v>0</v>
      </c>
      <c r="Z13" s="20">
        <f t="shared" si="8"/>
        <v>0</v>
      </c>
      <c r="AA13" s="20">
        <f t="shared" si="9"/>
        <v>-0.36222218485840063</v>
      </c>
      <c r="AB13" s="20">
        <f t="shared" si="10"/>
        <v>9.7057141913445111E-2</v>
      </c>
      <c r="AC13" s="20">
        <f t="shared" si="11"/>
        <v>-0.48296291314453421</v>
      </c>
      <c r="AD13" s="20">
        <f t="shared" si="12"/>
        <v>0.12940952255126015</v>
      </c>
      <c r="AE13" s="20">
        <f t="shared" si="13"/>
        <v>-0.96592582628906842</v>
      </c>
      <c r="AF13" s="20">
        <f t="shared" si="14"/>
        <v>0.2588190451025203</v>
      </c>
      <c r="AG13" s="20">
        <f t="shared" si="15"/>
        <v>-0.57955549577344101</v>
      </c>
      <c r="AH13" s="20">
        <f t="shared" si="16"/>
        <v>0.15529142706151217</v>
      </c>
      <c r="AI13" s="3"/>
      <c r="AJ13" s="3"/>
      <c r="AK13" s="2">
        <v>220.90909090909088</v>
      </c>
      <c r="AL13" s="2">
        <f t="shared" si="17"/>
        <v>1</v>
      </c>
      <c r="AM13" s="2">
        <f t="shared" si="17"/>
        <v>1</v>
      </c>
      <c r="AN13" s="2">
        <f t="shared" si="17"/>
        <v>1</v>
      </c>
      <c r="AO13" s="2">
        <f t="shared" si="17"/>
        <v>1</v>
      </c>
      <c r="AP13" s="2">
        <f t="shared" si="17"/>
        <v>1</v>
      </c>
      <c r="AQ13" s="2">
        <f t="shared" si="17"/>
        <v>1</v>
      </c>
      <c r="AR13" s="2">
        <f t="shared" si="17"/>
        <v>1</v>
      </c>
      <c r="AS13" s="2">
        <f t="shared" si="17"/>
        <v>1</v>
      </c>
      <c r="AT13" s="2">
        <f t="shared" si="17"/>
        <v>1</v>
      </c>
      <c r="AU13" s="2">
        <f t="shared" si="17"/>
        <v>1</v>
      </c>
      <c r="AV13" s="2">
        <f t="shared" si="17"/>
        <v>1</v>
      </c>
    </row>
    <row r="14" spans="1:48" x14ac:dyDescent="0.25">
      <c r="A14" t="s">
        <v>159</v>
      </c>
      <c r="B14" t="s">
        <v>66</v>
      </c>
      <c r="C14" s="9">
        <f>VLOOKUP($C$3,'RCA Results Table'!$A:$Q,MATCH('Chart Data'!B14,'RCA Results Table'!$A$4:$Q$4,0),FALSE)/100</f>
        <v>0.50000000000003564</v>
      </c>
      <c r="D14" s="9">
        <f>VLOOKUP($D$3,'Region &amp; Peer Group Results'!$A:$N,MATCH('Chart Data'!$B14,'Region &amp; Peer Group Results'!$A$41:$N$41,0),FALSE)/100</f>
        <v>0.82</v>
      </c>
      <c r="E14" s="9">
        <f>VLOOKUP($E$3,'Region &amp; Peer Group Results'!$A:$N,MATCH('Chart Data'!$B14,'Region &amp; Peer Group Results'!$A$5:$N$5,0),FALSE)/100</f>
        <v>0.71805555555557876</v>
      </c>
      <c r="F14" s="9">
        <f>VLOOKUP($F$3,'Region &amp; Peer Group Results'!$A:$N,MATCH('Chart Data'!$B14,'Region &amp; Peer Group Results'!$A$29:$N$29,0),FALSE)/100</f>
        <v>0.83647798742140045</v>
      </c>
      <c r="G14" s="9">
        <f>'Region &amp; Peer Group Results'!D49/100</f>
        <v>0.7222222222222221</v>
      </c>
      <c r="H14" s="20">
        <v>0</v>
      </c>
      <c r="I14" s="20">
        <v>0.5</v>
      </c>
      <c r="J14" s="20">
        <v>0.5</v>
      </c>
      <c r="K14" s="20">
        <v>0.75</v>
      </c>
      <c r="L14" s="20">
        <v>0.75</v>
      </c>
      <c r="M14" s="18">
        <v>1</v>
      </c>
      <c r="N14" s="18">
        <f t="shared" si="0"/>
        <v>8.3333333333333329E-2</v>
      </c>
      <c r="O14" s="18">
        <f t="shared" si="18"/>
        <v>300</v>
      </c>
      <c r="P14" s="18">
        <f>360*SUM($N$3:N14)</f>
        <v>330</v>
      </c>
      <c r="Q14" s="18" t="s">
        <v>168</v>
      </c>
      <c r="R14" s="21">
        <f t="shared" si="4"/>
        <v>315</v>
      </c>
      <c r="S14" s="20">
        <f t="shared" si="1"/>
        <v>-0.35355339059329904</v>
      </c>
      <c r="T14" s="20">
        <f t="shared" si="2"/>
        <v>0.35355339059329888</v>
      </c>
      <c r="U14" s="20">
        <f>IF(Charts!$B$6='Chart Data'!$D$3,D14*SIN(R14/180*PI()),IF(Charts!$B$6='Chart Data'!$E$3,E14*SIN(R14/180*PI()),IF(Charts!$B$6='Chart Data'!$F$3,F14*SIN(R14/180*PI()),IF(Charts!$B$6='Chart Data'!$G$3,G14*SIN(R14/180*PI()),""))))</f>
        <v>-0.59147925721894801</v>
      </c>
      <c r="V14" s="20">
        <f>IF(Charts!$B$6='Chart Data'!$D$3,D14*COS(R14/180*PI()),IF(Charts!$B$6='Chart Data'!$E$3,E14*COS(R14/180*PI()),IF(Charts!$B$6='Chart Data'!$F$3,F14*COS(R14/180*PI()),IF(Charts!$B$6='Chart Data'!$G$3,G14*COS(R14/180*PI()),""))))</f>
        <v>0.59147925721894767</v>
      </c>
      <c r="W14" s="20">
        <f t="shared" si="5"/>
        <v>-0.51068823085695103</v>
      </c>
      <c r="X14" s="20">
        <f t="shared" si="6"/>
        <v>0.51068823085695081</v>
      </c>
      <c r="Y14" s="20">
        <f t="shared" si="7"/>
        <v>0</v>
      </c>
      <c r="Z14" s="20">
        <f t="shared" si="8"/>
        <v>0</v>
      </c>
      <c r="AA14" s="20">
        <f t="shared" si="9"/>
        <v>-0.35355339059327384</v>
      </c>
      <c r="AB14" s="20">
        <f t="shared" si="10"/>
        <v>0.35355339059327368</v>
      </c>
      <c r="AC14" s="20">
        <f t="shared" si="11"/>
        <v>-0.35355339059327384</v>
      </c>
      <c r="AD14" s="20">
        <f t="shared" si="12"/>
        <v>0.35355339059327368</v>
      </c>
      <c r="AE14" s="20">
        <f t="shared" si="13"/>
        <v>-0.53033008588991071</v>
      </c>
      <c r="AF14" s="20">
        <f t="shared" si="14"/>
        <v>0.53033008588991049</v>
      </c>
      <c r="AG14" s="20">
        <f t="shared" si="15"/>
        <v>-0.53033008588991071</v>
      </c>
      <c r="AH14" s="20">
        <f t="shared" si="16"/>
        <v>0.53033008588991049</v>
      </c>
      <c r="AI14" s="3"/>
      <c r="AJ14" s="3"/>
      <c r="AK14" s="2">
        <v>245.45454545454538</v>
      </c>
      <c r="AL14" s="2">
        <f t="shared" si="17"/>
        <v>1</v>
      </c>
      <c r="AM14" s="2">
        <f t="shared" si="17"/>
        <v>1</v>
      </c>
      <c r="AN14" s="2">
        <f t="shared" si="17"/>
        <v>1</v>
      </c>
      <c r="AO14" s="2">
        <f t="shared" si="17"/>
        <v>1</v>
      </c>
      <c r="AP14" s="2">
        <f t="shared" si="17"/>
        <v>1</v>
      </c>
      <c r="AQ14" s="2">
        <f t="shared" si="17"/>
        <v>1</v>
      </c>
      <c r="AR14" s="2">
        <f t="shared" si="17"/>
        <v>1</v>
      </c>
      <c r="AS14" s="2">
        <f t="shared" si="17"/>
        <v>1</v>
      </c>
      <c r="AT14" s="2">
        <f t="shared" si="17"/>
        <v>1</v>
      </c>
      <c r="AU14" s="2">
        <f t="shared" si="17"/>
        <v>1</v>
      </c>
      <c r="AV14" s="2">
        <f t="shared" si="17"/>
        <v>1</v>
      </c>
    </row>
    <row r="15" spans="1:48" x14ac:dyDescent="0.25">
      <c r="A15" t="s">
        <v>159</v>
      </c>
      <c r="B15" t="s">
        <v>68</v>
      </c>
      <c r="C15" s="9">
        <f>VLOOKUP($C$3,'RCA Results Table'!$A:$Q,MATCH('Chart Data'!B15,'RCA Results Table'!$A$4:$Q$4,0),FALSE)/100</f>
        <v>0.56862745098038636</v>
      </c>
      <c r="D15" s="9">
        <f>VLOOKUP($D$3,'Region &amp; Peer Group Results'!$A:$N,MATCH('Chart Data'!$B15,'Region &amp; Peer Group Results'!$A$41:$N$41,0),FALSE)/100</f>
        <v>0.6</v>
      </c>
      <c r="E15" s="9">
        <f>VLOOKUP($E$3,'Region &amp; Peer Group Results'!$A:$N,MATCH('Chart Data'!$B15,'Region &amp; Peer Group Results'!$A$5:$N$5,0),FALSE)/100</f>
        <v>0.55319148936170504</v>
      </c>
      <c r="F15" s="9">
        <f>VLOOKUP($F$3,'Region &amp; Peer Group Results'!$A:$N,MATCH('Chart Data'!$B15,'Region &amp; Peer Group Results'!$A$29:$N$29,0),FALSE)/100</f>
        <v>0.61</v>
      </c>
      <c r="G15" s="9">
        <f>'Region &amp; Peer Group Results'!E49/100</f>
        <v>0.57692307692307687</v>
      </c>
      <c r="H15" s="20">
        <v>0.22727272727272727</v>
      </c>
      <c r="I15" s="20">
        <v>0.27272727272727271</v>
      </c>
      <c r="J15" s="20">
        <v>0.36363636363636365</v>
      </c>
      <c r="K15" s="20">
        <v>0.45454545454545453</v>
      </c>
      <c r="L15" s="20">
        <v>0.5</v>
      </c>
      <c r="M15" s="18">
        <v>1</v>
      </c>
      <c r="N15" s="18">
        <f t="shared" si="0"/>
        <v>8.3333333333333329E-2</v>
      </c>
      <c r="O15" s="18">
        <f t="shared" si="18"/>
        <v>330</v>
      </c>
      <c r="P15" s="18">
        <f>360*SUM($N$3:N15)</f>
        <v>360</v>
      </c>
      <c r="Q15" s="18" t="s">
        <v>71</v>
      </c>
      <c r="R15" s="21">
        <f t="shared" si="4"/>
        <v>345</v>
      </c>
      <c r="S15" s="20">
        <f t="shared" si="1"/>
        <v>-0.14717161388182398</v>
      </c>
      <c r="T15" s="20">
        <f t="shared" si="2"/>
        <v>0.54925194043887637</v>
      </c>
      <c r="U15" s="20">
        <f>IF(Charts!$B$6='Chart Data'!$D$3,D15*SIN(R15/180*PI()),IF(Charts!$B$6='Chart Data'!$E$3,E15*SIN(R15/180*PI()),IF(Charts!$B$6='Chart Data'!$F$3,F15*SIN(R15/180*PI()),IF(Charts!$B$6='Chart Data'!$G$3,G15*SIN(R15/180*PI()),""))))</f>
        <v>-0.15787961751253762</v>
      </c>
      <c r="V15" s="20">
        <f>IF(Charts!$B$6='Chart Data'!$D$3,D15*COS(R15/180*PI()),IF(Charts!$B$6='Chart Data'!$E$3,E15*COS(R15/180*PI()),IF(Charts!$B$6='Chart Data'!$F$3,F15*COS(R15/180*PI()),IF(Charts!$B$6='Chart Data'!$G$3,G15*COS(R15/180*PI()),""))))</f>
        <v>0.58921475403633161</v>
      </c>
      <c r="W15" s="20">
        <f t="shared" si="5"/>
        <v>-0.14931867986683883</v>
      </c>
      <c r="X15" s="20">
        <f t="shared" si="6"/>
        <v>0.55726489978215477</v>
      </c>
      <c r="Y15" s="20">
        <f t="shared" si="7"/>
        <v>-5.8822510250572883E-2</v>
      </c>
      <c r="Z15" s="20">
        <f t="shared" si="8"/>
        <v>0.21952859688387916</v>
      </c>
      <c r="AA15" s="20">
        <f t="shared" si="9"/>
        <v>-7.0587012300687452E-2</v>
      </c>
      <c r="AB15" s="20">
        <f t="shared" si="10"/>
        <v>0.263434316260655</v>
      </c>
      <c r="AC15" s="20">
        <f t="shared" si="11"/>
        <v>-9.4116016400916616E-2</v>
      </c>
      <c r="AD15" s="20">
        <f t="shared" si="12"/>
        <v>0.35124575501420668</v>
      </c>
      <c r="AE15" s="20">
        <f t="shared" si="13"/>
        <v>-0.11764502050114577</v>
      </c>
      <c r="AF15" s="20">
        <f t="shared" si="14"/>
        <v>0.43905719376775831</v>
      </c>
      <c r="AG15" s="20">
        <f t="shared" si="15"/>
        <v>-0.12940952255126034</v>
      </c>
      <c r="AH15" s="20">
        <f t="shared" si="16"/>
        <v>0.48296291314453416</v>
      </c>
      <c r="AI15" s="3"/>
      <c r="AJ15" s="3"/>
      <c r="AK15" s="2">
        <v>269.99999999999994</v>
      </c>
      <c r="AL15" s="2">
        <f t="shared" si="17"/>
        <v>1</v>
      </c>
      <c r="AM15" s="2">
        <f t="shared" si="17"/>
        <v>1</v>
      </c>
      <c r="AN15" s="2">
        <f t="shared" si="17"/>
        <v>1</v>
      </c>
      <c r="AO15" s="2">
        <f t="shared" si="17"/>
        <v>1</v>
      </c>
      <c r="AP15" s="2">
        <f t="shared" si="17"/>
        <v>1</v>
      </c>
      <c r="AQ15" s="2">
        <f t="shared" si="17"/>
        <v>1</v>
      </c>
      <c r="AR15" s="2">
        <f t="shared" si="17"/>
        <v>1</v>
      </c>
      <c r="AS15" s="2">
        <f t="shared" si="17"/>
        <v>1</v>
      </c>
      <c r="AT15" s="2">
        <f t="shared" si="17"/>
        <v>1</v>
      </c>
      <c r="AU15" s="2">
        <f t="shared" si="17"/>
        <v>1</v>
      </c>
      <c r="AV15" s="2">
        <f t="shared" si="17"/>
        <v>1</v>
      </c>
    </row>
    <row r="16" spans="1:48" x14ac:dyDescent="0.25">
      <c r="A16" t="s">
        <v>159</v>
      </c>
      <c r="B16" t="str">
        <f>B4</f>
        <v>High</v>
      </c>
      <c r="C16" s="9">
        <f>VLOOKUP($C$3,'RCA Results Table'!$A:$Q,MATCH('Chart Data'!B16,'RCA Results Table'!$A$4:$Q$4,0),FALSE)/100</f>
        <v>0.56521739130434778</v>
      </c>
      <c r="D16" s="9">
        <f>VLOOKUP($D$3,'Region &amp; Peer Group Results'!$A:$N,MATCH('Chart Data'!$B16,'Region &amp; Peer Group Results'!$A$41:$N$41,0),FALSE)/100</f>
        <v>0.73648319540251284</v>
      </c>
      <c r="E16" s="9">
        <f>VLOOKUP($E$3,'Region &amp; Peer Group Results'!$A:$N,MATCH('Chart Data'!$B16,'Region &amp; Peer Group Results'!$A$5:$N$5,0),FALSE)/100</f>
        <v>0.66419141914191249</v>
      </c>
      <c r="F16" s="9">
        <f>VLOOKUP($F$3,'Region &amp; Peer Group Results'!$A:$N,MATCH('Chart Data'!$B16,'Region &amp; Peer Group Results'!$A$29:$N$29,0),FALSE)/100</f>
        <v>0.76584699453551719</v>
      </c>
      <c r="G16" s="9">
        <f>G4</f>
        <v>0.66666666666666652</v>
      </c>
      <c r="H16" s="20">
        <f t="shared" ref="H16:AH16" si="19">H4</f>
        <v>0.51333333333333331</v>
      </c>
      <c r="I16" s="20">
        <f t="shared" si="19"/>
        <v>0.6</v>
      </c>
      <c r="J16" s="20">
        <f t="shared" si="19"/>
        <v>0.66666666666666663</v>
      </c>
      <c r="K16" s="20">
        <f t="shared" si="19"/>
        <v>0.73333333333333328</v>
      </c>
      <c r="L16" s="20">
        <f t="shared" si="19"/>
        <v>0.8666666666666667</v>
      </c>
      <c r="M16" s="18">
        <f t="shared" si="19"/>
        <v>1</v>
      </c>
      <c r="N16" s="18">
        <f t="shared" si="19"/>
        <v>8.3333333333333329E-2</v>
      </c>
      <c r="O16" s="18">
        <f t="shared" si="19"/>
        <v>0</v>
      </c>
      <c r="P16" s="18">
        <f t="shared" si="19"/>
        <v>30</v>
      </c>
      <c r="Q16" s="18" t="str">
        <f t="shared" si="19"/>
        <v>Accuracy</v>
      </c>
      <c r="R16" s="21">
        <f t="shared" si="19"/>
        <v>15</v>
      </c>
      <c r="S16" s="20">
        <f t="shared" si="19"/>
        <v>0.1462890254927291</v>
      </c>
      <c r="T16" s="20">
        <f t="shared" si="19"/>
        <v>0.54595807572860378</v>
      </c>
      <c r="U16" s="20">
        <f t="shared" si="19"/>
        <v>0.19821578782031798</v>
      </c>
      <c r="V16" s="20">
        <f t="shared" si="19"/>
        <v>0.73975139100771903</v>
      </c>
      <c r="W16" s="20">
        <f>W4</f>
        <v>0.17254603006834712</v>
      </c>
      <c r="X16" s="20">
        <f>X4</f>
        <v>0.64395055085937869</v>
      </c>
      <c r="Y16" s="20">
        <f t="shared" si="19"/>
        <v>0.13286044315262729</v>
      </c>
      <c r="Z16" s="20">
        <f t="shared" si="19"/>
        <v>0.49584192416172174</v>
      </c>
      <c r="AA16" s="20">
        <f t="shared" si="19"/>
        <v>0.15529142706151244</v>
      </c>
      <c r="AB16" s="20">
        <f t="shared" si="19"/>
        <v>0.57955549577344101</v>
      </c>
      <c r="AC16" s="20">
        <f t="shared" si="19"/>
        <v>0.17254603006834715</v>
      </c>
      <c r="AD16" s="20">
        <f t="shared" si="19"/>
        <v>0.6439505508593788</v>
      </c>
      <c r="AE16" s="20">
        <f t="shared" si="19"/>
        <v>0.18980063307518186</v>
      </c>
      <c r="AF16" s="20">
        <f t="shared" si="19"/>
        <v>0.7083456059453167</v>
      </c>
      <c r="AG16" s="20">
        <f t="shared" si="19"/>
        <v>0.22430983908885133</v>
      </c>
      <c r="AH16" s="20">
        <f t="shared" si="19"/>
        <v>0.83713571611719262</v>
      </c>
    </row>
    <row r="17" spans="1:7" x14ac:dyDescent="0.25">
      <c r="C17" s="9"/>
      <c r="D17" s="9"/>
      <c r="E17" s="9"/>
      <c r="F17" s="9"/>
      <c r="G17" s="9"/>
    </row>
    <row r="18" spans="1:7" x14ac:dyDescent="0.25">
      <c r="A18" t="s">
        <v>199</v>
      </c>
      <c r="B18" t="s">
        <v>185</v>
      </c>
      <c r="C18" s="84">
        <f>VLOOKUP($C$3,'RCA Results Table'!$A:$Q,MATCH('Chart Data'!A18,'RCA Results Table'!$A$4:$Q$4,0),FALSE)</f>
        <v>69</v>
      </c>
      <c r="D18" s="84">
        <f>ROUND('Region &amp; Peer Group Results'!N42,0)</f>
        <v>80</v>
      </c>
      <c r="E18" s="84">
        <f>ROUND(VLOOKUP(E3,'Region &amp; Peer Group Results'!A5:N23,14,FALSE),0)</f>
        <v>64</v>
      </c>
      <c r="F18" s="84">
        <f>ROUND(VLOOKUP(F3,'Region &amp; Peer Group Results'!A29:N34,14,FALSE),0)</f>
        <v>73</v>
      </c>
      <c r="G18" s="84">
        <f>'Region &amp; Peer Group Results'!P49</f>
        <v>64</v>
      </c>
    </row>
    <row r="19" spans="1:7" x14ac:dyDescent="0.25">
      <c r="B19" t="s">
        <v>330</v>
      </c>
      <c r="C19" t="str">
        <f>_xlfn.TEXTJOIN("",TRUE, "Score: ",C18)</f>
        <v>Score: 69</v>
      </c>
      <c r="D19" t="str">
        <f>_xlfn.TEXTJOIN("",TRUE,D3, " Score: ",D18)</f>
        <v>National Score: 80</v>
      </c>
      <c r="E19" t="str">
        <f>_xlfn.TEXTJOIN("",TRUE,"Region ", " Score: ",E18)</f>
        <v>Region  Score: 64</v>
      </c>
      <c r="F19" t="str">
        <f>_xlfn.TEXTJOIN("",TRUE,"Peer Group Score: ",F18)</f>
        <v>Peer Group Score: 73</v>
      </c>
      <c r="G19" t="str">
        <f t="shared" ref="G19" si="20">_xlfn.TEXTJOIN("",TRUE,G3, " Score: ",G18)</f>
        <v>Target Score: 64</v>
      </c>
    </row>
    <row r="20" spans="1:7" ht="21" customHeight="1" x14ac:dyDescent="0.25"/>
    <row r="21" spans="1:7" ht="18.75" x14ac:dyDescent="0.3">
      <c r="B21" s="85" t="str">
        <f>C19</f>
        <v>Score: 69</v>
      </c>
    </row>
    <row r="22" spans="1:7" ht="18.75" x14ac:dyDescent="0.3">
      <c r="B22" s="85" t="str">
        <f>IF(Charts!$B$6='Chart Data'!$D$3,D19,IF(Charts!$B$6='Chart Data'!$E$3,E19,IF(Charts!$B$6='Chart Data'!$F$3,F19,"")))</f>
        <v>Peer Group Score: 73</v>
      </c>
    </row>
    <row r="23" spans="1:7" ht="18.75" x14ac:dyDescent="0.3">
      <c r="B23" s="85" t="str">
        <f>G19</f>
        <v>Target Score: 64</v>
      </c>
    </row>
    <row r="27" spans="1:7" x14ac:dyDescent="0.25">
      <c r="E27" s="106" t="s">
        <v>488</v>
      </c>
    </row>
  </sheetData>
  <pageMargins left="0.7" right="0.7" top="0.75" bottom="0.75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54A2F218-5DEF-42BA-9C01-2296A1CEA2D8}">
          <x14:formula1>
            <xm:f>Lookups!$A$5:$A$9</xm:f>
          </x14:formula1>
          <xm:sqref>D1:G1</xm:sqref>
        </x14:dataValidation>
        <x14:dataValidation type="list" allowBlank="1" showInputMessage="1" showErrorMessage="1" xr:uid="{C6DAA4BD-2698-46D2-83B6-A58D2B3B4C77}">
          <x14:formula1>
            <xm:f>Lookups!$A$3:$A$9</xm:f>
          </x14:formula1>
          <xm:sqref>C1</xm:sqref>
        </x14:dataValidation>
      </x14:dataValidations>
    </ext>
  </extLs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C452EF306951843A403B174F009C5AF" ma:contentTypeVersion="16" ma:contentTypeDescription="Create a new document." ma:contentTypeScope="" ma:versionID="72988500c25fb14cd3946d36c4f4305f">
  <xsd:schema xmlns:xsd="http://www.w3.org/2001/XMLSchema" xmlns:xs="http://www.w3.org/2001/XMLSchema" xmlns:p="http://schemas.microsoft.com/office/2006/metadata/properties" xmlns:ns2="54f90807-c9f1-42bd-a7e7-120c60ddba6d" xmlns:ns3="8abb85f1-aaf2-41cb-ab68-0e1d6a533915" targetNamespace="http://schemas.microsoft.com/office/2006/metadata/properties" ma:root="true" ma:fieldsID="d404d34d6cb974d6bb893c0610878847" ns2:_="" ns3:_="">
    <xsd:import namespace="54f90807-c9f1-42bd-a7e7-120c60ddba6d"/>
    <xsd:import namespace="8abb85f1-aaf2-41cb-ab68-0e1d6a533915"/>
    <xsd:element name="properties">
      <xsd:complexType>
        <xsd:sequence>
          <xsd:element name="documentManagement">
            <xsd:complexType>
              <xsd:all>
                <xsd:element ref="ns2:SharedDocumentAccessGuid" minOccurs="0"/>
                <xsd:element ref="ns2:Archived" minOccurs="0"/>
                <xsd:element ref="ns2:MigratedSourceSystemLocation" minOccurs="0"/>
                <xsd:element ref="ns2:JSONPreview" minOccurs="0"/>
                <xsd:element ref="ns3:SharedWithUsers" minOccurs="0"/>
                <xsd:element ref="ns3:SharedWithDetails" minOccurs="0"/>
                <xsd:element ref="ns3:LastSharedByUser" minOccurs="0"/>
                <xsd:element ref="ns3:LastSharedByTime" minOccurs="0"/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Location" minOccurs="0"/>
                <xsd:element ref="ns2:MediaServiceOCR" minOccurs="0"/>
                <xsd:element ref="ns2:MediaServiceEventHashCode" minOccurs="0"/>
                <xsd:element ref="ns2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4f90807-c9f1-42bd-a7e7-120c60ddba6d" elementFormDefault="qualified">
    <xsd:import namespace="http://schemas.microsoft.com/office/2006/documentManagement/types"/>
    <xsd:import namespace="http://schemas.microsoft.com/office/infopath/2007/PartnerControls"/>
    <xsd:element name="SharedDocumentAccessGuid" ma:index="8" nillable="true" ma:displayName="SharedDocumentAccessGuid" ma:hidden="true" ma:internalName="SharedDocumentAccessGuid">
      <xsd:simpleType>
        <xsd:restriction base="dms:Text"/>
      </xsd:simpleType>
    </xsd:element>
    <xsd:element name="Archived" ma:index="9" nillable="true" ma:displayName="Archived" ma:internalName="Archived">
      <xsd:simpleType>
        <xsd:restriction base="dms:Boolean"/>
      </xsd:simpleType>
    </xsd:element>
    <xsd:element name="MigratedSourceSystemLocation" ma:index="10" nillable="true" ma:displayName="MigratedSourceSystemLocation" ma:hidden="true" ma:internalName="MigratedSourceSystemLocation">
      <xsd:simpleType>
        <xsd:restriction base="dms:Text"/>
      </xsd:simpleType>
    </xsd:element>
    <xsd:element name="JSONPreview" ma:index="11" nillable="true" ma:displayName="JSONPreview" ma:hidden="true" ma:internalName="JSONPreview">
      <xsd:simpleType>
        <xsd:restriction base="dms:Note"/>
      </xsd:simpleType>
    </xsd:element>
    <xsd:element name="MediaServiceMetadata" ma:index="16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7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8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AutoTags" ma:index="19" nillable="true" ma:displayName="MediaServiceAutoTags" ma:description="" ma:internalName="MediaServiceAutoTags" ma:readOnly="true">
      <xsd:simpleType>
        <xsd:restriction base="dms:Text"/>
      </xsd:simpleType>
    </xsd:element>
    <xsd:element name="MediaServiceLocation" ma:index="20" nillable="true" ma:displayName="MediaServiceLocation" ma:description="" ma:internalName="MediaServiceLocation" ma:readOnly="true">
      <xsd:simpleType>
        <xsd:restriction base="dms:Text"/>
      </xsd:simpleType>
    </xsd:element>
    <xsd:element name="MediaServiceOCR" ma:index="21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2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23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abb85f1-aaf2-41cb-ab68-0e1d6a533915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4" nillable="true" ma:displayName="Last Shared By User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5" nillable="true" ma:displayName="Last Shared By Time" ma:description="" ma:internalName="LastSharedByTime" ma:readOnly="true">
      <xsd:simpleType>
        <xsd:restriction base="dms:DateTim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MigratedSourceSystemLocation xmlns="54f90807-c9f1-42bd-a7e7-120c60ddba6d" xsi:nil="true"/>
    <SharedDocumentAccessGuid xmlns="54f90807-c9f1-42bd-a7e7-120c60ddba6d" xsi:nil="true"/>
    <Archived xmlns="54f90807-c9f1-42bd-a7e7-120c60ddba6d" xsi:nil="true"/>
    <JSONPreview xmlns="54f90807-c9f1-42bd-a7e7-120c60ddba6d" xsi:nil="true"/>
  </documentManagement>
</p:properties>
</file>

<file path=customXml/itemProps1.xml><?xml version="1.0" encoding="utf-8"?>
<ds:datastoreItem xmlns:ds="http://schemas.openxmlformats.org/officeDocument/2006/customXml" ds:itemID="{42757A03-110B-413C-A521-AF8B28828992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9A559F5E-719B-4981-9054-5DBEAB55F18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4f90807-c9f1-42bd-a7e7-120c60ddba6d"/>
    <ds:schemaRef ds:uri="8abb85f1-aaf2-41cb-ab68-0e1d6a53391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1AA60655-45FA-4298-9E47-99E2F49D3F4E}">
  <ds:schemaRefs>
    <ds:schemaRef ds:uri="http://purl.org/dc/elements/1.1/"/>
    <ds:schemaRef ds:uri="http://schemas.microsoft.com/office/2006/documentManagement/types"/>
    <ds:schemaRef ds:uri="8abb85f1-aaf2-41cb-ab68-0e1d6a533915"/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54f90807-c9f1-42bd-a7e7-120c60ddba6d"/>
    <ds:schemaRef ds:uri="http://schemas.microsoft.com/office/2006/metadata/properties"/>
    <ds:schemaRef ds:uri="http://www.w3.org/XML/1998/namespace"/>
  </ds:schemaRefs>
</ds:datastoreItem>
</file>

<file path=docMetadata/LabelInfo.xml><?xml version="1.0" encoding="utf-8"?>
<clbl:labelList xmlns:clbl="http://schemas.microsoft.com/office/2020/mipLabelMetadata">
  <clbl:label id="{6dbe2dd5-41b4-47a9-9112-724623be102f}" enabled="1" method="Standard" siteId="{bb0f7126-b1c5-4f3e-8ca1-2b24f0f74620}" contentBits="1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8</vt:i4>
      </vt:variant>
      <vt:variant>
        <vt:lpstr>Named Ranges</vt:lpstr>
      </vt:variant>
      <vt:variant>
        <vt:i4>1</vt:i4>
      </vt:variant>
    </vt:vector>
  </HeadingPairs>
  <TitlesOfParts>
    <vt:vector size="9" baseType="lpstr">
      <vt:lpstr>RCA Results Table</vt:lpstr>
      <vt:lpstr>Region &amp; Peer Group Results</vt:lpstr>
      <vt:lpstr>Region Table Data</vt:lpstr>
      <vt:lpstr>Peer Table Data</vt:lpstr>
      <vt:lpstr>Lookups</vt:lpstr>
      <vt:lpstr>Charts</vt:lpstr>
      <vt:lpstr>Target Data Entry</vt:lpstr>
      <vt:lpstr>Chart Data</vt:lpstr>
      <vt:lpstr>Comparison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Jesse Audley</dc:creator>
  <cp:lastModifiedBy>Kevin Dunn</cp:lastModifiedBy>
  <cp:lastPrinted>2022-10-13T19:17:15Z</cp:lastPrinted>
  <dcterms:created xsi:type="dcterms:W3CDTF">2019-02-11T22:36:23Z</dcterms:created>
  <dcterms:modified xsi:type="dcterms:W3CDTF">2025-03-24T00:57:30Z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0x010100BC452EF306951843A403B174F009C5AF</vt:lpwstr>
  </property>
  <property fmtid="{D5CDD505-2E9C-101B-9397-08002B2CF9AE}" pid="3" name="MSIP_Label_6dbe2dd5-41b4-47a9-9112-724623be102f_Enabled">
    <vt:lpwstr>true</vt:lpwstr>
  </property>
  <property fmtid="{D5CDD505-2E9C-101B-9397-08002B2CF9AE}" pid="4" name="MSIP_Label_6dbe2dd5-41b4-47a9-9112-724623be102f_SetDate">
    <vt:lpwstr>2019-12-17T19:22:43Z</vt:lpwstr>
  </property>
  <property fmtid="{D5CDD505-2E9C-101B-9397-08002B2CF9AE}" pid="5" name="MSIP_Label_6dbe2dd5-41b4-47a9-9112-724623be102f_Method">
    <vt:lpwstr>Standard</vt:lpwstr>
  </property>
  <property fmtid="{D5CDD505-2E9C-101B-9397-08002B2CF9AE}" pid="6" name="MSIP_Label_6dbe2dd5-41b4-47a9-9112-724623be102f_Name">
    <vt:lpwstr>6dbe2dd5-41b4-47a9-9112-724623be102f</vt:lpwstr>
  </property>
  <property fmtid="{D5CDD505-2E9C-101B-9397-08002B2CF9AE}" pid="7" name="MSIP_Label_6dbe2dd5-41b4-47a9-9112-724623be102f_SiteId">
    <vt:lpwstr>bb0f7126-b1c5-4f3e-8ca1-2b24f0f74620</vt:lpwstr>
  </property>
  <property fmtid="{D5CDD505-2E9C-101B-9397-08002B2CF9AE}" pid="8" name="MSIP_Label_6dbe2dd5-41b4-47a9-9112-724623be102f_ActionId">
    <vt:lpwstr>0c70c5b4-ccb4-4130-b39f-000087b75521</vt:lpwstr>
  </property>
  <property fmtid="{D5CDD505-2E9C-101B-9397-08002B2CF9AE}" pid="9" name="MSIP_Label_6dbe2dd5-41b4-47a9-9112-724623be102f_ContentBits">
    <vt:lpwstr>1</vt:lpwstr>
  </property>
</Properties>
</file>